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8" activeTab="12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9.4. sz. mell" sheetId="27" r:id="rId27"/>
    <sheet name="9.4.1. sz. mell " sheetId="28" r:id="rId28"/>
    <sheet name="9.4.2. sz. mell " sheetId="29" r:id="rId29"/>
    <sheet name="9.4.3. sz. mell " sheetId="30" r:id="rId30"/>
    <sheet name="10.sz.mell" sheetId="31" r:id="rId31"/>
    <sheet name="Munka1" sheetId="32" r:id="rId32"/>
  </sheets>
  <definedNames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Titles" localSheetId="26">'9.4. sz. mell'!$1:$6</definedName>
    <definedName name="_xlnm.Print_Titles" localSheetId="27">'9.4.1. sz. mell '!$1:$6</definedName>
    <definedName name="_xlnm.Print_Titles" localSheetId="28">'9.4.2. sz. mell '!$1:$6</definedName>
    <definedName name="_xlnm.Print_Titles" localSheetId="29">'9.4.3. sz. mell '!$1:$6</definedName>
  </definedNames>
  <calcPr fullCalcOnLoad="1"/>
</workbook>
</file>

<file path=xl/sharedStrings.xml><?xml version="1.0" encoding="utf-8"?>
<sst xmlns="http://schemas.openxmlformats.org/spreadsheetml/2006/main" count="4259" uniqueCount="533">
  <si>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</si>
  <si>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</si>
  <si>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</si>
  <si>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</si>
  <si>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</si>
  <si>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</si>
  <si>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</si>
  <si>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</si>
  <si>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</si>
  <si>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</si>
  <si>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</si>
  <si>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</si>
  <si>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</si>
  <si>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</si>
  <si>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</si>
  <si>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</si>
  <si>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</si>
  <si>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</si>
  <si>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</si>
  <si>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</si>
  <si>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</si>
  <si>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</si>
  <si>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</si>
  <si>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</si>
  <si>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</si>
  <si>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</si>
  <si>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</si>
  <si>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</si>
  <si>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</si>
  <si>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</si>
  <si>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</si>
  <si>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</si>
  <si>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</si>
  <si>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</si>
  <si>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</si>
  <si>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</si>
  <si>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</si>
  <si>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</si>
  <si>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</si>
  <si>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</si>
  <si>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</si>
  <si>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</si>
  <si>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</si>
  <si>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</si>
  <si>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</si>
  <si>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</si>
  <si>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</si>
  <si>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</si>
  <si>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</si>
  <si>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</si>
  <si>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</si>
  <si>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</si>
  <si>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</si>
  <si>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</si>
  <si>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</si>
  <si>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</si>
  <si>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</si>
  <si>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</si>
  <si>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</si>
  <si>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</si>
  <si>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</si>
  <si>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</si>
  <si>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</si>
  <si>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</si>
  <si>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</si>
  <si>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</si>
  <si>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</si>
  <si>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</si>
  <si>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</si>
  <si>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</si>
  <si>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</si>
  <si>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</si>
  <si>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</si>
  <si>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</si>
  <si>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</si>
  <si>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</si>
  <si>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</si>
  <si>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</si>
  <si>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</si>
  <si>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</si>
  <si>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</si>
  <si>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</si>
  <si>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</si>
  <si>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</si>
  <si>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</si>
  <si>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</si>
  <si>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</si>
  <si>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</si>
  <si>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</si>
  <si>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</si>
  <si>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</si>
  <si>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</si>
  <si>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</si>
  <si>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</si>
  <si>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</si>
  <si>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</si>
  <si>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</si>
  <si>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</si>
  <si>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</si>
  <si>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</si>
  <si>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</si>
  <si>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</si>
  <si>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</si>
  <si>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</si>
  <si>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</si>
  <si>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</si>
  <si>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</si>
  <si>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</si>
  <si>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</si>
  <si>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</si>
  <si>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</si>
  <si>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</si>
  <si>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</si>
  <si>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</si>
  <si>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</si>
  <si>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</si>
  <si>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</si>
  <si>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</si>
  <si>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</si>
  <si>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</si>
  <si>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</si>
  <si>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</si>
  <si>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</si>
  <si>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</si>
  <si>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</si>
  <si>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</si>
  <si>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</si>
  <si>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</si>
  <si>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</si>
  <si>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</si>
  <si>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</si>
  <si>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</si>
  <si>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</si>
  <si>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</si>
  <si>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</si>
  <si>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</si>
  <si>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</si>
  <si>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</si>
  <si>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</si>
  <si>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</si>
  <si>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</si>
  <si>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</si>
  <si>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</si>
  <si>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</si>
  <si>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</si>
  <si>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</si>
  <si>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</si>
  <si>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</si>
  <si>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</si>
  <si>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</si>
  <si>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</si>
  <si>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</si>
  <si>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</si>
  <si>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</si>
  <si>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</si>
  <si>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</si>
  <si>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</si>
  <si>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</si>
  <si>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</si>
  <si>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</si>
  <si>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</si>
  <si>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</si>
  <si>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</si>
  <si>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</si>
  <si>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</si>
  <si>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</si>
  <si>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</si>
  <si>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</si>
  <si>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</si>
  <si>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</si>
  <si>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</si>
  <si>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</si>
  <si>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</si>
  <si>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</si>
  <si>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</si>
  <si>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</si>
  <si>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</si>
  <si>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</si>
  <si>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</si>
  <si>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</si>
  <si>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</si>
  <si>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</si>
  <si>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</si>
  <si>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</si>
  <si>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</si>
  <si>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</si>
  <si>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</si>
  <si>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</si>
  <si>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</si>
  <si>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</si>
  <si>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</si>
  <si>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</si>
  <si>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</si>
  <si>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</si>
  <si>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</si>
  <si>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</si>
  <si>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</si>
  <si>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</si>
  <si>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</si>
  <si>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</si>
  <si>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</si>
  <si>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</si>
  <si>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</si>
  <si>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</si>
  <si>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</si>
  <si>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</si>
  <si>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</si>
  <si>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</si>
  <si>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</si>
  <si>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</si>
  <si>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</si>
  <si>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</si>
  <si>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</si>
  <si>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</si>
  <si>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</si>
  <si>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</si>
  <si>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</si>
  <si>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</si>
  <si>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</si>
  <si>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</si>
  <si>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</si>
  <si>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</si>
  <si>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</si>
  <si>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</si>
  <si>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</si>
  <si>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</si>
  <si>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</si>
  <si>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</si>
  <si>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</si>
  <si>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</si>
  <si>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</si>
  <si>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</si>
  <si>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</si>
  <si>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</si>
  <si>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</si>
  <si>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</si>
  <si>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</si>
  <si>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</si>
  <si>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</si>
  <si>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</si>
  <si>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</si>
  <si>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</si>
  <si>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</si>
  <si>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</si>
  <si>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</si>
  <si>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</si>
  <si>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</si>
  <si>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</si>
  <si>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</si>
  <si>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</si>
  <si>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</si>
  <si>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</si>
  <si>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</si>
  <si>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</si>
  <si>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</si>
  <si>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</si>
  <si>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</si>
  <si>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</si>
  <si>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</si>
  <si>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</si>
  <si>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</si>
  <si>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</si>
  <si>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</si>
  <si>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</si>
  <si>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</si>
  <si>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</si>
  <si>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</si>
  <si>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</si>
  <si>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</si>
  <si>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</si>
  <si>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</si>
  <si>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</si>
  <si>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</si>
  <si>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</si>
  <si>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</si>
  <si>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</si>
  <si>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</si>
  <si>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</si>
  <si>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</si>
  <si>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</si>
  <si>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</si>
  <si>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</si>
  <si>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</si>
  <si>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</si>
  <si>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</si>
  <si>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</si>
  <si>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</si>
  <si>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</si>
  <si>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</si>
  <si>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</si>
  <si>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</si>
  <si>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</si>
  <si>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</si>
  <si>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</si>
  <si>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</si>
  <si>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</si>
  <si>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</si>
  <si>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</si>
  <si>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</si>
  <si>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</si>
  <si>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</si>
  <si>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</si>
  <si>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</si>
  <si>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</si>
  <si>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</si>
  <si>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</si>
  <si>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</si>
  <si>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</si>
  <si>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</si>
  <si>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</si>
  <si>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</si>
  <si>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</si>
  <si>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</si>
  <si>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</si>
  <si>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</si>
  <si>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</si>
  <si>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</si>
  <si>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</si>
  <si>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</si>
  <si>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</si>
  <si>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</si>
  <si>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</si>
  <si>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</si>
  <si>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</si>
  <si>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</si>
  <si>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</si>
  <si>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</si>
  <si>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</si>
  <si>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</si>
  <si>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</si>
  <si>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</si>
  <si>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</si>
  <si>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</si>
  <si>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</si>
  <si>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</si>
  <si>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</si>
  <si>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</si>
  <si>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</si>
  <si>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</si>
  <si>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</si>
  <si>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</si>
  <si>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</si>
  <si>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</si>
  <si>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</si>
  <si>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</si>
  <si>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</si>
  <si>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</si>
  <si>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</si>
  <si>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</si>
  <si>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</si>
  <si>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</si>
  <si>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</si>
  <si>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</si>
  <si>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</si>
  <si>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</si>
  <si>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</si>
  <si>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</si>
  <si>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</si>
  <si>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</si>
  <si>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</si>
  <si>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</si>
  <si>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</si>
  <si>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</si>
  <si>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</si>
  <si>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</si>
  <si>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</si>
  <si>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</si>
  <si>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</si>
  <si>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</si>
  <si>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</si>
  <si>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</si>
  <si>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</si>
  <si>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</si>
  <si>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</si>
  <si>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</si>
  <si>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</si>
  <si>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</si>
  <si>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</si>
  <si>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</si>
  <si>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</si>
  <si>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</si>
  <si>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</si>
  <si>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</si>
  <si>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</si>
  <si>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</si>
  <si>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</si>
  <si>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</si>
  <si>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</si>
  <si>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</si>
  <si>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</si>
  <si>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</si>
  <si>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</si>
  <si>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</si>
  <si>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</si>
  <si>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</si>
  <si>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</si>
  <si>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</si>
  <si>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</si>
  <si>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</si>
  <si>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</si>
  <si>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</si>
  <si>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</si>
  <si>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</si>
  <si>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</si>
  <si>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</si>
  <si>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</si>
  <si>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</si>
  <si>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</si>
  <si>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</si>
  <si>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</si>
  <si>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</si>
  <si>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</si>
  <si>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</si>
  <si>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</si>
  <si>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</si>
  <si>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</si>
  <si>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</si>
  <si>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</si>
  <si>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</si>
  <si>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</si>
  <si>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</si>
  <si>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</si>
  <si>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</si>
  <si>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</si>
  <si>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</si>
  <si>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</si>
  <si>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</si>
  <si>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</si>
  <si>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</si>
  <si>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</si>
  <si>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</si>
  <si>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</si>
  <si>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</si>
  <si>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</si>
  <si>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</si>
  <si>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</si>
  <si>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</si>
  <si>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</si>
  <si>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</si>
  <si>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</si>
  <si>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</si>
  <si>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</si>
  <si>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</si>
  <si>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</si>
  <si>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</si>
  <si>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</si>
  <si>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</si>
  <si>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</si>
  <si>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</si>
  <si>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</si>
  <si>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</si>
  <si>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</si>
  <si>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</si>
  <si>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</si>
  <si>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</si>
  <si>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</si>
  <si>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</si>
  <si>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</si>
  <si>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</si>
  <si>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</si>
  <si>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</si>
  <si>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</si>
  <si>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</si>
  <si>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</si>
  <si>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</si>
  <si>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</si>
  <si>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</si>
  <si>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</si>
  <si>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</si>
  <si>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</si>
  <si>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</si>
  <si>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</si>
  <si>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</si>
  <si>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</si>
  <si>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</si>
  <si>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</si>
  <si>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</si>
  <si>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</si>
  <si>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</si>
  <si>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</si>
  <si>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</si>
  <si>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</si>
  <si>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</si>
  <si>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</si>
  <si>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</si>
  <si>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</si>
  <si>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</si>
  <si>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</si>
  <si>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</si>
  <si>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</si>
  <si>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</si>
  <si>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</si>
  <si>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</si>
  <si>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</si>
  <si>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</si>
  <si>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</si>
  <si>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</si>
  <si>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2015</t>
  </si>
  <si>
    <t>Tésztaüzem felújítása</t>
  </si>
  <si>
    <t>Tiszaszőlősi Közös Önkormányzati Hivatal</t>
  </si>
  <si>
    <t>Tiszaszőlősi Cseperedő Óvoda</t>
  </si>
  <si>
    <t>Községi Könyvtár és Szabadidőközpont</t>
  </si>
  <si>
    <t>Tiszaszőlős Községi Önkormányzat</t>
  </si>
  <si>
    <t>70100073-11069069</t>
  </si>
  <si>
    <t>Tiszaszőlős Községi Önkormányzat adósságot keletkeztető ügyletekből és kezességvállalásokból fennálló kötelezettségei</t>
  </si>
  <si>
    <t>Tiszaszőlős Községi Önkormányzat saját bevételeinek részletezése az adósságot keletkeztető ügyletből származó tárgyévi fizetési kötelezettség megállapításához</t>
  </si>
  <si>
    <t>,,</t>
  </si>
  <si>
    <t xml:space="preserve">Tervdokumentációk készítése </t>
  </si>
  <si>
    <t>Állattelep vásárlása</t>
  </si>
  <si>
    <t>Utak építése</t>
  </si>
  <si>
    <t>Kisértékű tárgyi eszközök beszerzése (Önkormányzat)</t>
  </si>
  <si>
    <t>Kisértékű tárgyi eszközök beszerzése (Közös Hivatal)</t>
  </si>
  <si>
    <t>Kisértékű tárgyi eszközök beszerzése (Könyvtár)</t>
  </si>
  <si>
    <t>Kisértékű tárgyi eszközök beszerzése (Óvoda)</t>
  </si>
  <si>
    <t xml:space="preserve"> </t>
  </si>
  <si>
    <t>Víz- és szennyvízhálózat felújítása</t>
  </si>
  <si>
    <t>Hivatal tetőtér beépítése</t>
  </si>
  <si>
    <t>Víz- és szennyvízhálózat beruházása</t>
  </si>
  <si>
    <t>Ivóvízminőség-javítási program</t>
  </si>
  <si>
    <t>Kolumbárium</t>
  </si>
  <si>
    <t>Szociális bérlakások vásárlása</t>
  </si>
  <si>
    <t>EU-s projekt neve, azonosítója: Tiszaszőlős Község ivóvíz-minőségének javítása a derogáció keretében  KEOP-1.3.0/09-11-2013-0078</t>
  </si>
  <si>
    <t>2013-2015</t>
  </si>
  <si>
    <t>Éves eredeti kiadási előirányzat: 377.226 ezer Ft</t>
  </si>
  <si>
    <t>2015. évi módosított előirányzat</t>
  </si>
  <si>
    <t>G</t>
  </si>
  <si>
    <t xml:space="preserve">E </t>
  </si>
  <si>
    <t>G=(B-D-F)</t>
  </si>
  <si>
    <t>Eredeti előirányzat</t>
  </si>
  <si>
    <t>Módosított előirányzat</t>
  </si>
  <si>
    <t xml:space="preserve">D </t>
  </si>
  <si>
    <t>Közfoglalkoztatás beruházásai</t>
  </si>
  <si>
    <t xml:space="preserve">Tiszaszőlős, 2015. szeptember 3.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</si>
</sst>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\ &quot;Ft&quot;"/>
    <numFmt numFmtId="168" formatCode="[$-40E]yyyy\.\ mmmm\ d\."/>
  </numFmts>
  <fonts count="65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17" fillId="0" borderId="10" xfId="56" applyFont="1" applyFill="1" applyBorder="1" applyAlignment="1" applyProtection="1">
      <alignment horizontal="left" vertical="center" wrapText="1" indent="1"/>
      <protection/>
    </xf>
    <xf numFmtId="0" fontId="17" fillId="0" borderId="11" xfId="56" applyFont="1" applyFill="1" applyBorder="1" applyAlignment="1" applyProtection="1">
      <alignment horizontal="left" vertical="center" wrapText="1" indent="1"/>
      <protection/>
    </xf>
    <xf numFmtId="0" fontId="17" fillId="0" borderId="12" xfId="56" applyFont="1" applyFill="1" applyBorder="1" applyAlignment="1" applyProtection="1">
      <alignment horizontal="left" vertical="center" wrapText="1" indent="1"/>
      <protection/>
    </xf>
    <xf numFmtId="0" fontId="17" fillId="0" borderId="13" xfId="56" applyFont="1" applyFill="1" applyBorder="1" applyAlignment="1" applyProtection="1">
      <alignment horizontal="left" vertical="center" wrapText="1" indent="1"/>
      <protection/>
    </xf>
    <xf numFmtId="0" fontId="17" fillId="0" borderId="14" xfId="56" applyFont="1" applyFill="1" applyBorder="1" applyAlignment="1" applyProtection="1">
      <alignment horizontal="left" vertical="center" wrapText="1" indent="1"/>
      <protection/>
    </xf>
    <xf numFmtId="0" fontId="17" fillId="0" borderId="15" xfId="56" applyFont="1" applyFill="1" applyBorder="1" applyAlignment="1" applyProtection="1">
      <alignment horizontal="left" vertical="center" wrapText="1" indent="1"/>
      <protection/>
    </xf>
    <xf numFmtId="49" fontId="17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6" applyFont="1" applyFill="1" applyBorder="1" applyAlignment="1" applyProtection="1">
      <alignment horizontal="left" vertical="center" wrapText="1" indent="1"/>
      <protection/>
    </xf>
    <xf numFmtId="0" fontId="15" fillId="0" borderId="22" xfId="56" applyFont="1" applyFill="1" applyBorder="1" applyAlignment="1" applyProtection="1">
      <alignment horizontal="left" vertical="center" wrapText="1" indent="1"/>
      <protection/>
    </xf>
    <xf numFmtId="0" fontId="15" fillId="0" borderId="23" xfId="56" applyFont="1" applyFill="1" applyBorder="1" applyAlignment="1" applyProtection="1">
      <alignment horizontal="left" vertical="center" wrapText="1" indent="1"/>
      <protection/>
    </xf>
    <xf numFmtId="0" fontId="15" fillId="0" borderId="24" xfId="56" applyFont="1" applyFill="1" applyBorder="1" applyAlignment="1" applyProtection="1">
      <alignment horizontal="left" vertical="center" wrapText="1" indent="1"/>
      <protection/>
    </xf>
    <xf numFmtId="0" fontId="8" fillId="0" borderId="22" xfId="56" applyFont="1" applyFill="1" applyBorder="1" applyAlignment="1" applyProtection="1">
      <alignment horizontal="center" vertical="center" wrapText="1"/>
      <protection/>
    </xf>
    <xf numFmtId="0" fontId="8" fillId="0" borderId="23" xfId="56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6" applyFont="1" applyFill="1" applyBorder="1" applyAlignment="1" applyProtection="1">
      <alignment vertical="center" wrapText="1"/>
      <protection/>
    </xf>
    <xf numFmtId="0" fontId="15" fillId="0" borderId="25" xfId="56" applyFont="1" applyFill="1" applyBorder="1" applyAlignment="1" applyProtection="1">
      <alignment vertical="center" wrapText="1"/>
      <protection/>
    </xf>
    <xf numFmtId="0" fontId="15" fillId="0" borderId="22" xfId="56" applyFont="1" applyFill="1" applyBorder="1" applyAlignment="1" applyProtection="1">
      <alignment horizontal="center" vertical="center" wrapText="1"/>
      <protection/>
    </xf>
    <xf numFmtId="0" fontId="15" fillId="0" borderId="23" xfId="56" applyFont="1" applyFill="1" applyBorder="1" applyAlignment="1" applyProtection="1">
      <alignment horizontal="center" vertical="center" wrapText="1"/>
      <protection/>
    </xf>
    <xf numFmtId="0" fontId="15" fillId="0" borderId="26" xfId="56" applyFont="1" applyFill="1" applyBorder="1" applyAlignment="1" applyProtection="1">
      <alignment horizontal="center" vertical="center" wrapText="1"/>
      <protection/>
    </xf>
    <xf numFmtId="0" fontId="8" fillId="0" borderId="26" xfId="56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8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8" fillId="0" borderId="26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8" fillId="33" borderId="23" xfId="0" applyNumberFormat="1" applyFont="1" applyFill="1" applyBorder="1" applyAlignment="1" applyProtection="1">
      <alignment vertical="center" wrapText="1"/>
      <protection/>
    </xf>
    <xf numFmtId="3" fontId="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56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6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6" fillId="0" borderId="33" xfId="0" applyFont="1" applyFill="1" applyBorder="1" applyAlignment="1" applyProtection="1">
      <alignment horizontal="right"/>
      <protection/>
    </xf>
    <xf numFmtId="0" fontId="17" fillId="0" borderId="28" xfId="56" applyFont="1" applyFill="1" applyBorder="1" applyAlignment="1" applyProtection="1">
      <alignment horizontal="left" vertical="center" wrapText="1" indent="1"/>
      <protection/>
    </xf>
    <xf numFmtId="0" fontId="17" fillId="0" borderId="11" xfId="56" applyFont="1" applyFill="1" applyBorder="1" applyAlignment="1" applyProtection="1">
      <alignment horizontal="left" indent="6"/>
      <protection/>
    </xf>
    <xf numFmtId="0" fontId="17" fillId="0" borderId="11" xfId="56" applyFont="1" applyFill="1" applyBorder="1" applyAlignment="1" applyProtection="1">
      <alignment horizontal="left" vertical="center" wrapText="1" indent="6"/>
      <protection/>
    </xf>
    <xf numFmtId="0" fontId="17" fillId="0" borderId="15" xfId="56" applyFont="1" applyFill="1" applyBorder="1" applyAlignment="1" applyProtection="1">
      <alignment horizontal="left" vertical="center" wrapText="1" indent="6"/>
      <protection/>
    </xf>
    <xf numFmtId="0" fontId="17" fillId="0" borderId="34" xfId="56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2" fillId="0" borderId="0" xfId="56" applyFont="1" applyFill="1">
      <alignment/>
      <protection/>
    </xf>
    <xf numFmtId="164" fontId="5" fillId="0" borderId="0" xfId="56" applyNumberFormat="1" applyFont="1" applyFill="1" applyBorder="1" applyAlignment="1" applyProtection="1">
      <alignment horizontal="centerContinuous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0" fillId="0" borderId="18" xfId="56" applyFont="1" applyFill="1" applyBorder="1" applyAlignment="1">
      <alignment horizontal="center" vertical="center"/>
      <protection/>
    </xf>
    <xf numFmtId="0" fontId="0" fillId="0" borderId="22" xfId="56" applyFont="1" applyFill="1" applyBorder="1" applyAlignment="1">
      <alignment horizontal="center" vertical="center"/>
      <protection/>
    </xf>
    <xf numFmtId="0" fontId="0" fillId="0" borderId="23" xfId="56" applyFont="1" applyFill="1" applyBorder="1" applyAlignment="1">
      <alignment horizontal="center" vertical="center"/>
      <protection/>
    </xf>
    <xf numFmtId="0" fontId="0" fillId="0" borderId="26" xfId="56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19" xfId="56" applyFont="1" applyFill="1" applyBorder="1" applyAlignment="1">
      <alignment horizontal="center" vertical="center"/>
      <protection/>
    </xf>
    <xf numFmtId="0" fontId="4" fillId="0" borderId="23" xfId="56" applyFont="1" applyFill="1" applyBorder="1">
      <alignment/>
      <protection/>
    </xf>
    <xf numFmtId="165" fontId="0" fillId="0" borderId="32" xfId="40" applyNumberFormat="1" applyFont="1" applyFill="1" applyBorder="1" applyAlignment="1">
      <alignment/>
    </xf>
    <xf numFmtId="165" fontId="0" fillId="0" borderId="30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2" xfId="56" applyFont="1" applyFill="1" applyBorder="1" applyProtection="1">
      <alignment/>
      <protection locked="0"/>
    </xf>
    <xf numFmtId="165" fontId="0" fillId="0" borderId="12" xfId="40" applyNumberFormat="1" applyFont="1" applyFill="1" applyBorder="1" applyAlignment="1" applyProtection="1">
      <alignment/>
      <protection locked="0"/>
    </xf>
    <xf numFmtId="0" fontId="0" fillId="0" borderId="11" xfId="56" applyFont="1" applyFill="1" applyBorder="1" applyProtection="1">
      <alignment/>
      <protection locked="0"/>
    </xf>
    <xf numFmtId="165" fontId="0" fillId="0" borderId="11" xfId="40" applyNumberFormat="1" applyFont="1" applyFill="1" applyBorder="1" applyAlignment="1" applyProtection="1">
      <alignment/>
      <protection locked="0"/>
    </xf>
    <xf numFmtId="0" fontId="0" fillId="0" borderId="15" xfId="56" applyFont="1" applyFill="1" applyBorder="1" applyProtection="1">
      <alignment/>
      <protection locked="0"/>
    </xf>
    <xf numFmtId="165" fontId="0" fillId="0" borderId="15" xfId="40" applyNumberFormat="1" applyFont="1" applyFill="1" applyBorder="1" applyAlignment="1" applyProtection="1">
      <alignment/>
      <protection locked="0"/>
    </xf>
    <xf numFmtId="0" fontId="15" fillId="0" borderId="20" xfId="56" applyFont="1" applyFill="1" applyBorder="1" applyAlignment="1" applyProtection="1">
      <alignment horizontal="center" vertical="center" wrapText="1"/>
      <protection/>
    </xf>
    <xf numFmtId="0" fontId="15" fillId="0" borderId="13" xfId="56" applyFont="1" applyFill="1" applyBorder="1" applyAlignment="1" applyProtection="1">
      <alignment horizontal="center" vertical="center" wrapText="1"/>
      <protection/>
    </xf>
    <xf numFmtId="0" fontId="15" fillId="0" borderId="35" xfId="56" applyFont="1" applyFill="1" applyBorder="1" applyAlignment="1" applyProtection="1">
      <alignment horizontal="center" vertical="center" wrapText="1"/>
      <protection/>
    </xf>
    <xf numFmtId="0" fontId="17" fillId="0" borderId="22" xfId="56" applyFont="1" applyFill="1" applyBorder="1" applyAlignment="1" applyProtection="1">
      <alignment horizontal="center" vertical="center"/>
      <protection/>
    </xf>
    <xf numFmtId="0" fontId="17" fillId="0" borderId="23" xfId="56" applyFont="1" applyFill="1" applyBorder="1" applyAlignment="1" applyProtection="1">
      <alignment horizontal="center" vertical="center"/>
      <protection/>
    </xf>
    <xf numFmtId="0" fontId="17" fillId="0" borderId="26" xfId="56" applyFont="1" applyFill="1" applyBorder="1" applyAlignment="1" applyProtection="1">
      <alignment horizontal="center" vertical="center"/>
      <protection/>
    </xf>
    <xf numFmtId="0" fontId="17" fillId="0" borderId="20" xfId="56" applyFont="1" applyFill="1" applyBorder="1" applyAlignment="1" applyProtection="1">
      <alignment horizontal="center" vertical="center"/>
      <protection/>
    </xf>
    <xf numFmtId="0" fontId="17" fillId="0" borderId="17" xfId="56" applyFont="1" applyFill="1" applyBorder="1" applyAlignment="1" applyProtection="1">
      <alignment horizontal="center" vertical="center"/>
      <protection/>
    </xf>
    <xf numFmtId="0" fontId="17" fillId="0" borderId="19" xfId="56" applyFont="1" applyFill="1" applyBorder="1" applyAlignment="1" applyProtection="1">
      <alignment horizontal="center" vertical="center"/>
      <protection/>
    </xf>
    <xf numFmtId="165" fontId="15" fillId="0" borderId="26" xfId="40" applyNumberFormat="1" applyFont="1" applyFill="1" applyBorder="1" applyAlignment="1" applyProtection="1">
      <alignment/>
      <protection/>
    </xf>
    <xf numFmtId="165" fontId="17" fillId="0" borderId="35" xfId="40" applyNumberFormat="1" applyFont="1" applyFill="1" applyBorder="1" applyAlignment="1" applyProtection="1">
      <alignment/>
      <protection locked="0"/>
    </xf>
    <xf numFmtId="165" fontId="17" fillId="0" borderId="30" xfId="40" applyNumberFormat="1" applyFont="1" applyFill="1" applyBorder="1" applyAlignment="1" applyProtection="1">
      <alignment/>
      <protection locked="0"/>
    </xf>
    <xf numFmtId="165" fontId="17" fillId="0" borderId="31" xfId="40" applyNumberFormat="1" applyFont="1" applyFill="1" applyBorder="1" applyAlignment="1" applyProtection="1">
      <alignment/>
      <protection locked="0"/>
    </xf>
    <xf numFmtId="0" fontId="17" fillId="0" borderId="13" xfId="56" applyFont="1" applyFill="1" applyBorder="1" applyProtection="1">
      <alignment/>
      <protection locked="0"/>
    </xf>
    <xf numFmtId="0" fontId="17" fillId="0" borderId="11" xfId="56" applyFont="1" applyFill="1" applyBorder="1" applyProtection="1">
      <alignment/>
      <protection locked="0"/>
    </xf>
    <xf numFmtId="0" fontId="17" fillId="0" borderId="15" xfId="56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wrapText="1"/>
      <protection/>
    </xf>
    <xf numFmtId="164" fontId="8" fillId="0" borderId="22" xfId="0" applyNumberFormat="1" applyFont="1" applyFill="1" applyBorder="1" applyAlignment="1" applyProtection="1">
      <alignment horizontal="left" vertical="center" wrapText="1"/>
      <protection/>
    </xf>
    <xf numFmtId="164" fontId="8" fillId="0" borderId="23" xfId="0" applyNumberFormat="1" applyFont="1" applyFill="1" applyBorder="1" applyAlignment="1" applyProtection="1">
      <alignment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35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8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8" fillId="0" borderId="37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0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1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2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64" fontId="1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6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6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6" applyNumberFormat="1" applyFont="1" applyFill="1" applyBorder="1" applyAlignment="1" applyProtection="1">
      <alignment horizontal="right" vertical="center" wrapText="1" indent="1"/>
      <protection/>
    </xf>
    <xf numFmtId="164" fontId="7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6" fillId="0" borderId="33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164" fontId="8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0" fontId="17" fillId="0" borderId="12" xfId="56" applyFont="1" applyFill="1" applyBorder="1" applyProtection="1">
      <alignment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164" fontId="8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3" fillId="0" borderId="0" xfId="56" applyFont="1" applyFill="1" applyProtection="1">
      <alignment/>
      <protection/>
    </xf>
    <xf numFmtId="0" fontId="3" fillId="0" borderId="0" xfId="56" applyFont="1" applyFill="1" applyAlignment="1" applyProtection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15" fillId="0" borderId="24" xfId="56" applyFont="1" applyFill="1" applyBorder="1" applyAlignment="1" applyProtection="1">
      <alignment horizontal="center" vertical="center" wrapText="1"/>
      <protection/>
    </xf>
    <xf numFmtId="0" fontId="15" fillId="0" borderId="25" xfId="56" applyFont="1" applyFill="1" applyBorder="1" applyAlignment="1" applyProtection="1">
      <alignment horizontal="center" vertical="center" wrapText="1"/>
      <protection/>
    </xf>
    <xf numFmtId="0" fontId="15" fillId="0" borderId="36" xfId="56" applyFont="1" applyFill="1" applyBorder="1" applyAlignment="1" applyProtection="1">
      <alignment horizontal="center" vertical="center" wrapText="1"/>
      <protection/>
    </xf>
    <xf numFmtId="164" fontId="17" fillId="0" borderId="32" xfId="56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6" applyFont="1" applyFill="1" applyBorder="1" applyAlignment="1" applyProtection="1">
      <alignment horizontal="left" vertical="center" wrapText="1" indent="6"/>
      <protection/>
    </xf>
    <xf numFmtId="0" fontId="3" fillId="0" borderId="0" xfId="56" applyFill="1" applyProtection="1">
      <alignment/>
      <protection/>
    </xf>
    <xf numFmtId="0" fontId="17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3" fillId="0" borderId="0" xfId="56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6" applyFont="1" applyFill="1" applyProtection="1">
      <alignment/>
      <protection/>
    </xf>
    <xf numFmtId="0" fontId="7" fillId="0" borderId="0" xfId="56" applyFont="1" applyFill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6" applyNumberFormat="1" applyFont="1" applyFill="1" applyBorder="1" applyAlignment="1" applyProtection="1">
      <alignment horizontal="center" vertical="center" wrapText="1"/>
      <protection/>
    </xf>
    <xf numFmtId="49" fontId="17" fillId="0" borderId="17" xfId="56" applyNumberFormat="1" applyFont="1" applyFill="1" applyBorder="1" applyAlignment="1" applyProtection="1">
      <alignment horizontal="center" vertical="center" wrapText="1"/>
      <protection/>
    </xf>
    <xf numFmtId="49" fontId="17" fillId="0" borderId="19" xfId="56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6" applyNumberFormat="1" applyFont="1" applyFill="1" applyBorder="1" applyAlignment="1" applyProtection="1">
      <alignment horizontal="center" vertical="center" wrapText="1"/>
      <protection/>
    </xf>
    <xf numFmtId="49" fontId="17" fillId="0" borderId="16" xfId="56" applyNumberFormat="1" applyFont="1" applyFill="1" applyBorder="1" applyAlignment="1" applyProtection="1">
      <alignment horizontal="center" vertical="center" wrapText="1"/>
      <protection/>
    </xf>
    <xf numFmtId="49" fontId="17" fillId="0" borderId="21" xfId="56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6" applyFont="1" applyFill="1" applyBorder="1" applyAlignment="1" applyProtection="1">
      <alignment horizontal="left" vertical="center" wrapText="1" indent="1"/>
      <protection/>
    </xf>
    <xf numFmtId="0" fontId="17" fillId="0" borderId="11" xfId="56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164" fontId="17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0" fontId="4" fillId="0" borderId="22" xfId="56" applyFont="1" applyFill="1" applyBorder="1" applyAlignment="1">
      <alignment horizontal="center" vertical="center"/>
      <protection/>
    </xf>
    <xf numFmtId="165" fontId="4" fillId="0" borderId="23" xfId="56" applyNumberFormat="1" applyFont="1" applyFill="1" applyBorder="1">
      <alignment/>
      <protection/>
    </xf>
    <xf numFmtId="165" fontId="4" fillId="0" borderId="26" xfId="56" applyNumberFormat="1" applyFont="1" applyFill="1" applyBorder="1">
      <alignment/>
      <protection/>
    </xf>
    <xf numFmtId="0" fontId="5" fillId="0" borderId="0" xfId="56" applyFont="1" applyFill="1">
      <alignment/>
      <protection/>
    </xf>
    <xf numFmtId="0" fontId="15" fillId="0" borderId="22" xfId="56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5" xfId="56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6" applyFont="1" applyFill="1" applyBorder="1" applyAlignment="1" applyProtection="1">
      <alignment horizontal="left" vertical="center" wrapText="1" indent="1"/>
      <protection/>
    </xf>
    <xf numFmtId="0" fontId="15" fillId="0" borderId="28" xfId="56" applyFont="1" applyFill="1" applyBorder="1" applyAlignment="1" applyProtection="1">
      <alignment vertical="center" wrapText="1"/>
      <protection/>
    </xf>
    <xf numFmtId="164" fontId="15" fillId="0" borderId="29" xfId="56" applyNumberFormat="1" applyFont="1" applyFill="1" applyBorder="1" applyAlignment="1" applyProtection="1">
      <alignment horizontal="right" vertical="center" wrapText="1" indent="1"/>
      <protection/>
    </xf>
    <xf numFmtId="0" fontId="17" fillId="0" borderId="34" xfId="56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6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22" xfId="56" applyNumberFormat="1" applyFont="1" applyFill="1" applyBorder="1" applyAlignment="1" applyProtection="1">
      <alignment horizontal="center" vertical="center" wrapText="1"/>
      <protection/>
    </xf>
    <xf numFmtId="164" fontId="1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7" xfId="56" applyFont="1" applyFill="1" applyBorder="1" applyAlignment="1" applyProtection="1">
      <alignment horizontal="center" vertical="center" wrapText="1"/>
      <protection/>
    </xf>
    <xf numFmtId="0" fontId="15" fillId="0" borderId="58" xfId="56" applyFont="1" applyFill="1" applyBorder="1" applyAlignment="1" applyProtection="1">
      <alignment horizontal="center" vertical="center" wrapText="1"/>
      <protection/>
    </xf>
    <xf numFmtId="164" fontId="15" fillId="0" borderId="57" xfId="56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7" xfId="56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56" applyNumberFormat="1" applyFont="1" applyFill="1" applyBorder="1" applyAlignment="1" applyProtection="1">
      <alignment horizontal="right" vertical="center" wrapText="1" indent="1"/>
      <protection/>
    </xf>
    <xf numFmtId="164" fontId="17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7" xfId="56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6" xfId="56" applyFill="1" applyBorder="1" applyProtection="1">
      <alignment/>
      <protection/>
    </xf>
    <xf numFmtId="0" fontId="8" fillId="0" borderId="26" xfId="56" applyFont="1" applyFill="1" applyBorder="1" applyAlignment="1" applyProtection="1">
      <alignment horizontal="center" vertical="center" wrapText="1"/>
      <protection/>
    </xf>
    <xf numFmtId="0" fontId="15" fillId="0" borderId="26" xfId="56" applyFont="1" applyFill="1" applyBorder="1" applyAlignment="1" applyProtection="1">
      <alignment horizontal="center" vertical="center"/>
      <protection/>
    </xf>
    <xf numFmtId="0" fontId="15" fillId="0" borderId="57" xfId="56" applyFont="1" applyFill="1" applyBorder="1" applyAlignment="1" applyProtection="1">
      <alignment horizontal="center" vertical="center" wrapText="1"/>
      <protection/>
    </xf>
    <xf numFmtId="164" fontId="15" fillId="0" borderId="58" xfId="56" applyNumberFormat="1" applyFont="1" applyFill="1" applyBorder="1" applyAlignment="1" applyProtection="1">
      <alignment horizontal="right" vertical="center" wrapText="1" indent="1"/>
      <protection/>
    </xf>
    <xf numFmtId="164" fontId="17" fillId="0" borderId="61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3" xfId="56" applyNumberFormat="1" applyFont="1" applyFill="1" applyBorder="1" applyAlignment="1" applyProtection="1">
      <alignment horizontal="right" vertical="center" wrapText="1" indent="1"/>
      <protection/>
    </xf>
    <xf numFmtId="164" fontId="17" fillId="0" borderId="64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7" xfId="0" applyNumberFormat="1" applyFont="1" applyBorder="1" applyAlignment="1" applyProtection="1">
      <alignment horizontal="right" vertical="center" wrapText="1" indent="1"/>
      <protection/>
    </xf>
    <xf numFmtId="164" fontId="22" fillId="0" borderId="57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57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3" fillId="0" borderId="49" xfId="56" applyFill="1" applyBorder="1" applyProtection="1">
      <alignment/>
      <protection/>
    </xf>
    <xf numFmtId="164" fontId="8" fillId="0" borderId="40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40" xfId="0" applyNumberFormat="1" applyFont="1" applyFill="1" applyBorder="1" applyAlignment="1" applyProtection="1">
      <alignment horizontal="center" vertical="center" wrapTex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57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57" xfId="0" applyNumberFormat="1" applyFont="1" applyFill="1" applyBorder="1" applyAlignment="1" applyProtection="1">
      <alignment horizontal="center" vertical="center" wrapText="1"/>
      <protection/>
    </xf>
    <xf numFmtId="164" fontId="15" fillId="0" borderId="57" xfId="0" applyNumberFormat="1" applyFont="1" applyFill="1" applyBorder="1" applyAlignment="1" applyProtection="1">
      <alignment horizontal="center" vertical="center" wrapText="1"/>
      <protection/>
    </xf>
    <xf numFmtId="164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6" xfId="0" applyNumberFormat="1" applyFont="1" applyFill="1" applyBorder="1" applyAlignment="1" applyProtection="1">
      <alignment horizontal="centerContinuous" vertical="center" wrapText="1"/>
      <protection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0" applyNumberFormat="1" applyFont="1" applyFill="1" applyBorder="1" applyAlignment="1" applyProtection="1">
      <alignment horizontal="center" vertical="center" wrapText="1"/>
      <protection/>
    </xf>
    <xf numFmtId="164" fontId="17" fillId="0" borderId="47" xfId="0" applyNumberFormat="1" applyFont="1" applyFill="1" applyBorder="1" applyAlignment="1" applyProtection="1">
      <alignment vertical="center" wrapText="1"/>
      <protection locked="0"/>
    </xf>
    <xf numFmtId="164" fontId="17" fillId="0" borderId="60" xfId="0" applyNumberFormat="1" applyFont="1" applyFill="1" applyBorder="1" applyAlignment="1" applyProtection="1">
      <alignment vertical="center" wrapText="1"/>
      <protection locked="0"/>
    </xf>
    <xf numFmtId="164" fontId="14" fillId="0" borderId="47" xfId="0" applyNumberFormat="1" applyFont="1" applyFill="1" applyBorder="1" applyAlignment="1" applyProtection="1">
      <alignment vertical="center" wrapText="1"/>
      <protection locked="0"/>
    </xf>
    <xf numFmtId="164" fontId="14" fillId="0" borderId="60" xfId="0" applyNumberFormat="1" applyFont="1" applyFill="1" applyBorder="1" applyAlignment="1" applyProtection="1">
      <alignment vertical="center" wrapText="1"/>
      <protection locked="0"/>
    </xf>
    <xf numFmtId="0" fontId="8" fillId="0" borderId="61" xfId="0" applyFont="1" applyFill="1" applyBorder="1" applyAlignment="1" applyProtection="1" quotePrefix="1">
      <alignment horizontal="right" vertical="center" indent="1"/>
      <protection/>
    </xf>
    <xf numFmtId="49" fontId="8" fillId="0" borderId="33" xfId="0" applyNumberFormat="1" applyFont="1" applyFill="1" applyBorder="1" applyAlignment="1" applyProtection="1">
      <alignment horizontal="right" vertical="center" indent="1"/>
      <protection/>
    </xf>
    <xf numFmtId="49" fontId="8" fillId="0" borderId="68" xfId="0" applyNumberFormat="1" applyFont="1" applyFill="1" applyBorder="1" applyAlignment="1">
      <alignment horizontal="right" vertical="center"/>
    </xf>
    <xf numFmtId="49" fontId="8" fillId="0" borderId="69" xfId="0" applyNumberFormat="1" applyFont="1" applyFill="1" applyBorder="1" applyAlignment="1">
      <alignment horizontal="right" vertical="center"/>
    </xf>
    <xf numFmtId="0" fontId="15" fillId="0" borderId="57" xfId="0" applyFont="1" applyFill="1" applyBorder="1" applyAlignment="1" applyProtection="1">
      <alignment horizontal="center" vertical="center" wrapText="1"/>
      <protection/>
    </xf>
    <xf numFmtId="164" fontId="8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70" xfId="0" applyFont="1" applyFill="1" applyBorder="1" applyAlignment="1">
      <alignment vertical="center" wrapText="1"/>
    </xf>
    <xf numFmtId="164" fontId="15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7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58" xfId="0" applyFont="1" applyFill="1" applyBorder="1" applyAlignment="1" applyProtection="1">
      <alignment horizontal="center" vertical="center" wrapText="1"/>
      <protection/>
    </xf>
    <xf numFmtId="164" fontId="8" fillId="0" borderId="39" xfId="0" applyNumberFormat="1" applyFont="1" applyFill="1" applyBorder="1" applyAlignment="1" applyProtection="1">
      <alignment horizontal="center" vertical="center" wrapText="1"/>
      <protection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30" xfId="0" applyFont="1" applyFill="1" applyBorder="1" applyAlignment="1" applyProtection="1">
      <alignment vertical="center" wrapText="1"/>
      <protection/>
    </xf>
    <xf numFmtId="49" fontId="8" fillId="0" borderId="61" xfId="0" applyNumberFormat="1" applyFont="1" applyFill="1" applyBorder="1" applyAlignment="1" applyProtection="1">
      <alignment horizontal="right" vertical="center"/>
      <protection/>
    </xf>
    <xf numFmtId="49" fontId="8" fillId="0" borderId="33" xfId="0" applyNumberFormat="1" applyFont="1" applyFill="1" applyBorder="1" applyAlignment="1" applyProtection="1">
      <alignment horizontal="right" vertical="center"/>
      <protection/>
    </xf>
    <xf numFmtId="49" fontId="8" fillId="0" borderId="63" xfId="0" applyNumberFormat="1" applyFont="1" applyFill="1" applyBorder="1" applyAlignment="1" applyProtection="1">
      <alignment horizontal="right" vertical="center"/>
      <protection/>
    </xf>
    <xf numFmtId="0" fontId="8" fillId="0" borderId="2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3" fontId="17" fillId="0" borderId="32" xfId="56" applyNumberFormat="1" applyFont="1" applyFill="1" applyBorder="1" applyAlignment="1" applyProtection="1">
      <alignment horizontal="right" vertical="center"/>
      <protection/>
    </xf>
    <xf numFmtId="3" fontId="17" fillId="0" borderId="30" xfId="56" applyNumberFormat="1" applyFont="1" applyFill="1" applyBorder="1" applyAlignment="1" applyProtection="1">
      <alignment horizontal="right" vertical="center"/>
      <protection/>
    </xf>
    <xf numFmtId="3" fontId="17" fillId="0" borderId="31" xfId="56" applyNumberFormat="1" applyFont="1" applyFill="1" applyBorder="1" applyAlignment="1" applyProtection="1">
      <alignment horizontal="right" vertical="center"/>
      <protection/>
    </xf>
    <xf numFmtId="3" fontId="17" fillId="0" borderId="26" xfId="56" applyNumberFormat="1" applyFont="1" applyFill="1" applyBorder="1" applyAlignment="1" applyProtection="1">
      <alignment horizontal="right" vertical="center"/>
      <protection/>
    </xf>
    <xf numFmtId="3" fontId="17" fillId="0" borderId="26" xfId="56" applyNumberFormat="1" applyFont="1" applyFill="1" applyBorder="1" applyAlignment="1" applyProtection="1">
      <alignment horizontal="right" vertical="center"/>
      <protection/>
    </xf>
    <xf numFmtId="3" fontId="17" fillId="0" borderId="32" xfId="56" applyNumberFormat="1" applyFont="1" applyFill="1" applyBorder="1" applyAlignment="1" applyProtection="1">
      <alignment horizontal="right" vertical="center"/>
      <protection/>
    </xf>
    <xf numFmtId="3" fontId="17" fillId="0" borderId="30" xfId="56" applyNumberFormat="1" applyFont="1" applyFill="1" applyBorder="1" applyAlignment="1" applyProtection="1">
      <alignment horizontal="right" vertical="center"/>
      <protection/>
    </xf>
    <xf numFmtId="3" fontId="17" fillId="0" borderId="31" xfId="56" applyNumberFormat="1" applyFont="1" applyFill="1" applyBorder="1" applyAlignment="1" applyProtection="1">
      <alignment horizontal="right" vertical="center"/>
      <protection/>
    </xf>
    <xf numFmtId="3" fontId="17" fillId="0" borderId="26" xfId="56" applyNumberFormat="1" applyFont="1" applyFill="1" applyBorder="1" applyProtection="1">
      <alignment/>
      <protection/>
    </xf>
    <xf numFmtId="3" fontId="17" fillId="0" borderId="32" xfId="56" applyNumberFormat="1" applyFont="1" applyFill="1" applyBorder="1" applyProtection="1">
      <alignment/>
      <protection/>
    </xf>
    <xf numFmtId="3" fontId="17" fillId="0" borderId="30" xfId="56" applyNumberFormat="1" applyFont="1" applyFill="1" applyBorder="1" applyProtection="1">
      <alignment/>
      <protection/>
    </xf>
    <xf numFmtId="3" fontId="17" fillId="0" borderId="31" xfId="56" applyNumberFormat="1" applyFont="1" applyFill="1" applyBorder="1" applyProtection="1">
      <alignment/>
      <protection/>
    </xf>
    <xf numFmtId="3" fontId="15" fillId="0" borderId="26" xfId="56" applyNumberFormat="1" applyFont="1" applyFill="1" applyBorder="1" applyAlignment="1" applyProtection="1">
      <alignment horizontal="right" vertical="center"/>
      <protection/>
    </xf>
    <xf numFmtId="3" fontId="17" fillId="0" borderId="26" xfId="56" applyNumberFormat="1" applyFont="1" applyFill="1" applyBorder="1" applyAlignment="1" applyProtection="1">
      <alignment horizontal="right"/>
      <protection/>
    </xf>
    <xf numFmtId="3" fontId="17" fillId="0" borderId="32" xfId="56" applyNumberFormat="1" applyFont="1" applyFill="1" applyBorder="1" applyAlignment="1" applyProtection="1">
      <alignment horizontal="right"/>
      <protection/>
    </xf>
    <xf numFmtId="3" fontId="17" fillId="0" borderId="30" xfId="56" applyNumberFormat="1" applyFont="1" applyFill="1" applyBorder="1" applyAlignment="1" applyProtection="1">
      <alignment horizontal="right"/>
      <protection/>
    </xf>
    <xf numFmtId="3" fontId="17" fillId="0" borderId="31" xfId="56" applyNumberFormat="1" applyFont="1" applyFill="1" applyBorder="1" applyAlignment="1" applyProtection="1">
      <alignment horizontal="right"/>
      <protection/>
    </xf>
    <xf numFmtId="3" fontId="17" fillId="0" borderId="46" xfId="56" applyNumberFormat="1" applyFont="1" applyFill="1" applyBorder="1" applyAlignment="1" applyProtection="1">
      <alignment horizontal="right" vertical="center"/>
      <protection/>
    </xf>
    <xf numFmtId="3" fontId="15" fillId="0" borderId="26" xfId="56" applyNumberFormat="1" applyFont="1" applyFill="1" applyBorder="1" applyAlignment="1" applyProtection="1">
      <alignment horizontal="right" vertical="center" wrapText="1"/>
      <protection/>
    </xf>
    <xf numFmtId="3" fontId="15" fillId="0" borderId="26" xfId="56" applyNumberFormat="1" applyFont="1" applyFill="1" applyBorder="1" applyAlignment="1" applyProtection="1">
      <alignment horizontal="right" vertical="center" wrapText="1"/>
      <protection/>
    </xf>
    <xf numFmtId="3" fontId="17" fillId="0" borderId="71" xfId="56" applyNumberFormat="1" applyFont="1" applyFill="1" applyBorder="1" applyAlignment="1" applyProtection="1">
      <alignment horizontal="right" vertical="center"/>
      <protection/>
    </xf>
    <xf numFmtId="164" fontId="15" fillId="0" borderId="49" xfId="56" applyNumberFormat="1" applyFont="1" applyFill="1" applyBorder="1" applyAlignment="1" applyProtection="1">
      <alignment horizontal="right" vertical="center" wrapText="1" indent="1"/>
      <protection/>
    </xf>
    <xf numFmtId="3" fontId="15" fillId="0" borderId="26" xfId="56" applyNumberFormat="1" applyFont="1" applyFill="1" applyBorder="1" applyAlignment="1" applyProtection="1">
      <alignment horizontal="right" vertical="center" wrapText="1" indent="1"/>
      <protection/>
    </xf>
    <xf numFmtId="3" fontId="17" fillId="0" borderId="46" xfId="56" applyNumberFormat="1" applyFont="1" applyFill="1" applyBorder="1" applyProtection="1">
      <alignment/>
      <protection/>
    </xf>
    <xf numFmtId="164" fontId="4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54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56" applyFont="1" applyFill="1" applyBorder="1" applyAlignment="1" applyProtection="1">
      <alignment horizontal="center" vertical="center" wrapText="1"/>
      <protection/>
    </xf>
    <xf numFmtId="165" fontId="17" fillId="0" borderId="13" xfId="40" applyNumberFormat="1" applyFont="1" applyFill="1" applyBorder="1" applyAlignment="1" applyProtection="1">
      <alignment/>
      <protection locked="0"/>
    </xf>
    <xf numFmtId="165" fontId="17" fillId="0" borderId="11" xfId="40" applyNumberFormat="1" applyFont="1" applyFill="1" applyBorder="1" applyAlignment="1" applyProtection="1">
      <alignment/>
      <protection locked="0"/>
    </xf>
    <xf numFmtId="165" fontId="17" fillId="0" borderId="34" xfId="40" applyNumberFormat="1" applyFont="1" applyFill="1" applyBorder="1" applyAlignment="1" applyProtection="1">
      <alignment/>
      <protection locked="0"/>
    </xf>
    <xf numFmtId="0" fontId="17" fillId="0" borderId="35" xfId="56" applyFont="1" applyFill="1" applyBorder="1" applyAlignment="1">
      <alignment vertical="center"/>
      <protection/>
    </xf>
    <xf numFmtId="0" fontId="17" fillId="0" borderId="30" xfId="56" applyFont="1" applyFill="1" applyBorder="1" applyAlignment="1">
      <alignment vertical="center"/>
      <protection/>
    </xf>
    <xf numFmtId="0" fontId="17" fillId="0" borderId="46" xfId="56" applyFont="1" applyFill="1" applyBorder="1" applyAlignment="1">
      <alignment vertical="center"/>
      <protection/>
    </xf>
    <xf numFmtId="0" fontId="17" fillId="0" borderId="49" xfId="56" applyFont="1" applyFill="1" applyBorder="1" applyAlignment="1">
      <alignment horizontal="center" vertical="center"/>
      <protection/>
    </xf>
    <xf numFmtId="0" fontId="15" fillId="0" borderId="49" xfId="56" applyFont="1" applyFill="1" applyBorder="1" applyAlignment="1">
      <alignment horizontal="center" vertical="center" wrapText="1"/>
      <protection/>
    </xf>
    <xf numFmtId="0" fontId="15" fillId="0" borderId="26" xfId="0" applyFont="1" applyFill="1" applyBorder="1" applyAlignment="1">
      <alignment horizontal="right" vertical="center" wrapText="1"/>
    </xf>
    <xf numFmtId="0" fontId="17" fillId="0" borderId="26" xfId="0" applyFont="1" applyFill="1" applyBorder="1" applyAlignment="1">
      <alignment horizontal="right" vertical="center" wrapText="1"/>
    </xf>
    <xf numFmtId="3" fontId="15" fillId="0" borderId="26" xfId="0" applyNumberFormat="1" applyFont="1" applyFill="1" applyBorder="1" applyAlignment="1">
      <alignment horizontal="right" vertical="center" wrapText="1"/>
    </xf>
    <xf numFmtId="3" fontId="23" fillId="0" borderId="32" xfId="0" applyNumberFormat="1" applyFont="1" applyFill="1" applyBorder="1" applyAlignment="1">
      <alignment horizontal="right" vertical="center" wrapText="1"/>
    </xf>
    <xf numFmtId="3" fontId="17" fillId="0" borderId="30" xfId="0" applyNumberFormat="1" applyFont="1" applyFill="1" applyBorder="1" applyAlignment="1">
      <alignment horizontal="right" vertical="center" wrapText="1"/>
    </xf>
    <xf numFmtId="3" fontId="23" fillId="0" borderId="31" xfId="0" applyNumberFormat="1" applyFont="1" applyFill="1" applyBorder="1" applyAlignment="1">
      <alignment horizontal="right" vertical="center" wrapText="1"/>
    </xf>
    <xf numFmtId="3" fontId="23" fillId="0" borderId="26" xfId="0" applyNumberFormat="1" applyFont="1" applyFill="1" applyBorder="1" applyAlignment="1">
      <alignment horizontal="right" vertical="center" wrapText="1"/>
    </xf>
    <xf numFmtId="3" fontId="23" fillId="0" borderId="30" xfId="0" applyNumberFormat="1" applyFont="1" applyFill="1" applyBorder="1" applyAlignment="1">
      <alignment horizontal="right" vertical="center" wrapText="1"/>
    </xf>
    <xf numFmtId="3" fontId="17" fillId="0" borderId="31" xfId="0" applyNumberFormat="1" applyFont="1" applyFill="1" applyBorder="1" applyAlignment="1">
      <alignment horizontal="right" vertical="center" wrapText="1"/>
    </xf>
    <xf numFmtId="3" fontId="17" fillId="0" borderId="26" xfId="0" applyNumberFormat="1" applyFont="1" applyFill="1" applyBorder="1" applyAlignment="1">
      <alignment horizontal="right" vertical="center" wrapText="1"/>
    </xf>
    <xf numFmtId="3" fontId="17" fillId="0" borderId="32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Alignment="1">
      <alignment horizontal="right" vertical="center" wrapText="1"/>
    </xf>
    <xf numFmtId="3" fontId="17" fillId="0" borderId="35" xfId="0" applyNumberFormat="1" applyFont="1" applyFill="1" applyBorder="1" applyAlignment="1">
      <alignment horizontal="right" vertical="center" wrapText="1"/>
    </xf>
    <xf numFmtId="3" fontId="17" fillId="0" borderId="72" xfId="0" applyNumberFormat="1" applyFont="1" applyFill="1" applyBorder="1" applyAlignment="1">
      <alignment horizontal="right" vertical="center" wrapText="1"/>
    </xf>
    <xf numFmtId="3" fontId="17" fillId="0" borderId="46" xfId="0" applyNumberFormat="1" applyFont="1" applyFill="1" applyBorder="1" applyAlignment="1">
      <alignment horizontal="right" vertical="center" wrapText="1"/>
    </xf>
    <xf numFmtId="3" fontId="15" fillId="0" borderId="26" xfId="0" applyNumberFormat="1" applyFont="1" applyFill="1" applyBorder="1" applyAlignment="1">
      <alignment horizontal="right" vertical="center" wrapText="1"/>
    </xf>
    <xf numFmtId="0" fontId="17" fillId="0" borderId="26" xfId="0" applyFont="1" applyFill="1" applyBorder="1" applyAlignment="1">
      <alignment horizontal="right" vertical="center" wrapText="1"/>
    </xf>
    <xf numFmtId="0" fontId="23" fillId="0" borderId="32" xfId="0" applyFont="1" applyFill="1" applyBorder="1" applyAlignment="1">
      <alignment horizontal="right" vertical="center" wrapText="1"/>
    </xf>
    <xf numFmtId="0" fontId="17" fillId="0" borderId="30" xfId="0" applyFont="1" applyFill="1" applyBorder="1" applyAlignment="1">
      <alignment horizontal="right" vertical="center" wrapText="1"/>
    </xf>
    <xf numFmtId="0" fontId="23" fillId="0" borderId="31" xfId="0" applyFont="1" applyFill="1" applyBorder="1" applyAlignment="1">
      <alignment horizontal="right" vertical="center" wrapText="1"/>
    </xf>
    <xf numFmtId="0" fontId="23" fillId="0" borderId="26" xfId="0" applyFont="1" applyFill="1" applyBorder="1" applyAlignment="1">
      <alignment horizontal="right" vertical="center" wrapText="1"/>
    </xf>
    <xf numFmtId="0" fontId="23" fillId="0" borderId="30" xfId="0" applyFont="1" applyFill="1" applyBorder="1" applyAlignment="1">
      <alignment horizontal="right" vertical="center" wrapText="1"/>
    </xf>
    <xf numFmtId="0" fontId="17" fillId="0" borderId="31" xfId="0" applyFont="1" applyFill="1" applyBorder="1" applyAlignment="1">
      <alignment horizontal="right" vertical="center" wrapText="1"/>
    </xf>
    <xf numFmtId="0" fontId="17" fillId="0" borderId="32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15" fillId="0" borderId="26" xfId="0" applyFont="1" applyFill="1" applyBorder="1" applyAlignment="1">
      <alignment horizontal="right" vertical="center" wrapText="1"/>
    </xf>
    <xf numFmtId="3" fontId="17" fillId="0" borderId="26" xfId="0" applyNumberFormat="1" applyFont="1" applyFill="1" applyBorder="1" applyAlignment="1">
      <alignment horizontal="right" vertical="center" wrapText="1"/>
    </xf>
    <xf numFmtId="3" fontId="23" fillId="0" borderId="32" xfId="0" applyNumberFormat="1" applyFont="1" applyFill="1" applyBorder="1" applyAlignment="1">
      <alignment horizontal="right" vertical="center" wrapText="1"/>
    </xf>
    <xf numFmtId="3" fontId="17" fillId="0" borderId="30" xfId="0" applyNumberFormat="1" applyFont="1" applyFill="1" applyBorder="1" applyAlignment="1">
      <alignment horizontal="right" vertical="center" wrapText="1"/>
    </xf>
    <xf numFmtId="3" fontId="23" fillId="0" borderId="31" xfId="0" applyNumberFormat="1" applyFont="1" applyFill="1" applyBorder="1" applyAlignment="1">
      <alignment horizontal="right" vertical="center" wrapText="1"/>
    </xf>
    <xf numFmtId="3" fontId="23" fillId="0" borderId="26" xfId="0" applyNumberFormat="1" applyFont="1" applyFill="1" applyBorder="1" applyAlignment="1">
      <alignment horizontal="right" vertical="center" wrapText="1"/>
    </xf>
    <xf numFmtId="3" fontId="23" fillId="0" borderId="30" xfId="0" applyNumberFormat="1" applyFont="1" applyFill="1" applyBorder="1" applyAlignment="1">
      <alignment horizontal="right" vertical="center" wrapText="1"/>
    </xf>
    <xf numFmtId="3" fontId="17" fillId="0" borderId="31" xfId="0" applyNumberFormat="1" applyFont="1" applyFill="1" applyBorder="1" applyAlignment="1">
      <alignment horizontal="right" vertical="center" wrapText="1"/>
    </xf>
    <xf numFmtId="3" fontId="17" fillId="0" borderId="32" xfId="0" applyNumberFormat="1" applyFont="1" applyFill="1" applyBorder="1" applyAlignment="1">
      <alignment horizontal="right" vertical="center" wrapText="1"/>
    </xf>
    <xf numFmtId="3" fontId="17" fillId="0" borderId="72" xfId="0" applyNumberFormat="1" applyFont="1" applyFill="1" applyBorder="1" applyAlignment="1">
      <alignment horizontal="right" vertical="center" wrapText="1"/>
    </xf>
    <xf numFmtId="3" fontId="17" fillId="0" borderId="48" xfId="0" applyNumberFormat="1" applyFont="1" applyFill="1" applyBorder="1" applyAlignment="1">
      <alignment horizontal="right" vertical="center" wrapText="1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4" xfId="0" applyNumberFormat="1" applyFont="1" applyFill="1" applyBorder="1" applyAlignment="1" applyProtection="1">
      <alignment horizontal="right" vertical="center" wrapText="1" indent="1"/>
      <protection/>
    </xf>
    <xf numFmtId="3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3" fontId="23" fillId="0" borderId="32" xfId="0" applyNumberFormat="1" applyFont="1" applyFill="1" applyBorder="1" applyAlignment="1">
      <alignment vertical="center" wrapText="1"/>
    </xf>
    <xf numFmtId="3" fontId="17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17" fillId="0" borderId="32" xfId="0" applyNumberFormat="1" applyFont="1" applyFill="1" applyBorder="1" applyAlignment="1">
      <alignment vertical="center" wrapText="1"/>
    </xf>
    <xf numFmtId="3" fontId="17" fillId="0" borderId="30" xfId="0" applyNumberFormat="1" applyFont="1" applyFill="1" applyBorder="1" applyAlignment="1" applyProtection="1">
      <alignment vertical="center" wrapText="1"/>
      <protection/>
    </xf>
    <xf numFmtId="3" fontId="17" fillId="0" borderId="26" xfId="0" applyNumberFormat="1" applyFont="1" applyFill="1" applyBorder="1" applyAlignment="1">
      <alignment vertical="center" wrapText="1"/>
    </xf>
    <xf numFmtId="3" fontId="17" fillId="0" borderId="31" xfId="0" applyNumberFormat="1" applyFont="1" applyFill="1" applyBorder="1" applyAlignment="1">
      <alignment vertical="center" wrapText="1"/>
    </xf>
    <xf numFmtId="3" fontId="17" fillId="0" borderId="48" xfId="0" applyNumberFormat="1" applyFont="1" applyFill="1" applyBorder="1" applyAlignment="1">
      <alignment vertical="center" wrapText="1"/>
    </xf>
    <xf numFmtId="3" fontId="15" fillId="0" borderId="54" xfId="0" applyNumberFormat="1" applyFont="1" applyFill="1" applyBorder="1" applyAlignment="1" applyProtection="1">
      <alignment horizontal="right" vertical="center" wrapText="1" indent="1"/>
      <protection/>
    </xf>
    <xf numFmtId="3" fontId="15" fillId="0" borderId="54" xfId="0" applyNumberFormat="1" applyFont="1" applyFill="1" applyBorder="1" applyAlignment="1" applyProtection="1">
      <alignment horizontal="right" vertical="center" wrapText="1" indent="1"/>
      <protection/>
    </xf>
    <xf numFmtId="3" fontId="2" fillId="0" borderId="7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26" xfId="0" applyFont="1" applyFill="1" applyBorder="1" applyAlignment="1">
      <alignment horizontal="right" vertical="center" wrapText="1"/>
    </xf>
    <xf numFmtId="3" fontId="17" fillId="0" borderId="30" xfId="0" applyNumberFormat="1" applyFont="1" applyFill="1" applyBorder="1" applyAlignment="1" applyProtection="1">
      <alignment horizontal="right" vertical="center" wrapText="1"/>
      <protection/>
    </xf>
    <xf numFmtId="3" fontId="17" fillId="0" borderId="30" xfId="0" applyNumberFormat="1" applyFont="1" applyFill="1" applyBorder="1" applyAlignment="1" applyProtection="1">
      <alignment horizontal="right" vertical="center" wrapText="1"/>
      <protection/>
    </xf>
    <xf numFmtId="3" fontId="17" fillId="0" borderId="48" xfId="0" applyNumberFormat="1" applyFont="1" applyFill="1" applyBorder="1" applyAlignment="1">
      <alignment horizontal="right" vertical="center" wrapText="1"/>
    </xf>
    <xf numFmtId="3" fontId="15" fillId="0" borderId="5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3" fontId="17" fillId="0" borderId="7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3" fontId="17" fillId="0" borderId="46" xfId="0" applyNumberFormat="1" applyFont="1" applyFill="1" applyBorder="1" applyAlignment="1">
      <alignment vertical="center" wrapText="1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17" fillId="0" borderId="73" xfId="0" applyNumberFormat="1" applyFont="1" applyFill="1" applyBorder="1" applyAlignment="1">
      <alignment horizontal="right" vertical="center" wrapText="1"/>
    </xf>
    <xf numFmtId="164" fontId="7" fillId="0" borderId="0" xfId="56" applyNumberFormat="1" applyFont="1" applyFill="1" applyBorder="1" applyAlignment="1" applyProtection="1">
      <alignment horizontal="center" vertical="center"/>
      <protection/>
    </xf>
    <xf numFmtId="164" fontId="16" fillId="0" borderId="33" xfId="56" applyNumberFormat="1" applyFont="1" applyFill="1" applyBorder="1" applyAlignment="1" applyProtection="1">
      <alignment horizontal="left" vertical="center"/>
      <protection/>
    </xf>
    <xf numFmtId="164" fontId="16" fillId="0" borderId="33" xfId="56" applyNumberFormat="1" applyFont="1" applyFill="1" applyBorder="1" applyAlignment="1" applyProtection="1">
      <alignment horizontal="left"/>
      <protection/>
    </xf>
    <xf numFmtId="0" fontId="7" fillId="0" borderId="0" xfId="56" applyFont="1" applyFill="1" applyAlignment="1" applyProtection="1">
      <alignment horizontal="center"/>
      <protection/>
    </xf>
    <xf numFmtId="164" fontId="8" fillId="0" borderId="74" xfId="0" applyNumberFormat="1" applyFont="1" applyFill="1" applyBorder="1" applyAlignment="1" applyProtection="1">
      <alignment horizontal="center" vertical="center" wrapText="1"/>
      <protection/>
    </xf>
    <xf numFmtId="164" fontId="8" fillId="0" borderId="75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64" fillId="0" borderId="70" xfId="0" applyNumberFormat="1" applyFont="1" applyFill="1" applyBorder="1" applyAlignment="1" applyProtection="1">
      <alignment horizontal="center" vertical="center" wrapText="1"/>
      <protection/>
    </xf>
    <xf numFmtId="164" fontId="8" fillId="0" borderId="73" xfId="0" applyNumberFormat="1" applyFont="1" applyFill="1" applyBorder="1" applyAlignment="1" applyProtection="1">
      <alignment horizontal="center" vertical="center" wrapText="1"/>
      <protection/>
    </xf>
    <xf numFmtId="164" fontId="8" fillId="0" borderId="71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0" borderId="35" xfId="56" applyFont="1" applyFill="1" applyBorder="1" applyAlignment="1">
      <alignment horizontal="center" vertical="center" wrapText="1"/>
      <protection/>
    </xf>
    <xf numFmtId="0" fontId="4" fillId="0" borderId="31" xfId="56" applyFont="1" applyFill="1" applyBorder="1" applyAlignment="1">
      <alignment horizontal="center" vertical="center" wrapText="1"/>
      <protection/>
    </xf>
    <xf numFmtId="0" fontId="4" fillId="0" borderId="20" xfId="56" applyFont="1" applyFill="1" applyBorder="1" applyAlignment="1">
      <alignment horizontal="center" vertical="center" wrapText="1"/>
      <protection/>
    </xf>
    <xf numFmtId="0" fontId="4" fillId="0" borderId="19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8" fillId="0" borderId="22" xfId="56" applyFont="1" applyFill="1" applyBorder="1" applyAlignment="1" applyProtection="1">
      <alignment horizontal="left"/>
      <protection/>
    </xf>
    <xf numFmtId="0" fontId="8" fillId="0" borderId="23" xfId="56" applyFont="1" applyFill="1" applyBorder="1" applyAlignment="1" applyProtection="1">
      <alignment horizontal="left"/>
      <protection/>
    </xf>
    <xf numFmtId="0" fontId="17" fillId="0" borderId="70" xfId="56" applyFont="1" applyFill="1" applyBorder="1" applyAlignment="1">
      <alignment horizontal="justify" vertical="center" wrapText="1"/>
      <protection/>
    </xf>
    <xf numFmtId="0" fontId="17" fillId="0" borderId="0" xfId="56" applyFont="1" applyFill="1" applyBorder="1" applyAlignment="1">
      <alignment horizontal="justify" vertical="center" wrapText="1"/>
      <protection/>
    </xf>
    <xf numFmtId="164" fontId="7" fillId="0" borderId="0" xfId="0" applyNumberFormat="1" applyFont="1" applyFill="1" applyAlignment="1">
      <alignment horizontal="center" vertical="center" wrapText="1"/>
    </xf>
    <xf numFmtId="0" fontId="8" fillId="0" borderId="76" xfId="0" applyFont="1" applyFill="1" applyBorder="1" applyAlignment="1" applyProtection="1">
      <alignment horizontal="center"/>
      <protection/>
    </xf>
    <xf numFmtId="0" fontId="8" fillId="0" borderId="70" xfId="0" applyFont="1" applyFill="1" applyBorder="1" applyAlignment="1" applyProtection="1">
      <alignment horizontal="center"/>
      <protection/>
    </xf>
    <xf numFmtId="0" fontId="8" fillId="0" borderId="77" xfId="0" applyFont="1" applyFill="1" applyBorder="1" applyAlignment="1" applyProtection="1">
      <alignment horizontal="center"/>
      <protection/>
    </xf>
    <xf numFmtId="0" fontId="17" fillId="0" borderId="56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17" fillId="0" borderId="38" xfId="0" applyFont="1" applyFill="1" applyBorder="1" applyAlignment="1" applyProtection="1">
      <alignment horizontal="left" indent="1"/>
      <protection locked="0"/>
    </xf>
    <xf numFmtId="0" fontId="17" fillId="0" borderId="39" xfId="0" applyFont="1" applyFill="1" applyBorder="1" applyAlignment="1" applyProtection="1">
      <alignment horizontal="left" indent="1"/>
      <protection locked="0"/>
    </xf>
    <xf numFmtId="0" fontId="17" fillId="0" borderId="66" xfId="0" applyFont="1" applyFill="1" applyBorder="1" applyAlignment="1" applyProtection="1">
      <alignment horizontal="left" indent="1"/>
      <protection locked="0"/>
    </xf>
    <xf numFmtId="0" fontId="7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8" fillId="0" borderId="41" xfId="0" applyFont="1" applyFill="1" applyBorder="1" applyAlignment="1" applyProtection="1">
      <alignment horizontal="left" indent="1"/>
      <protection/>
    </xf>
    <xf numFmtId="0" fontId="8" fillId="0" borderId="42" xfId="0" applyFont="1" applyFill="1" applyBorder="1" applyAlignment="1" applyProtection="1">
      <alignment horizontal="left" indent="1"/>
      <protection/>
    </xf>
    <xf numFmtId="0" fontId="8" fillId="0" borderId="40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35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1" xfId="0" applyFont="1" applyFill="1" applyBorder="1" applyAlignment="1" applyProtection="1">
      <alignment horizontal="right" indent="1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8" fillId="0" borderId="36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center" wrapText="1"/>
    </xf>
    <xf numFmtId="164" fontId="16" fillId="0" borderId="0" xfId="0" applyNumberFormat="1" applyFont="1" applyFill="1" applyAlignment="1" applyProtection="1">
      <alignment horizontal="right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111</v>
      </c>
    </row>
    <row r="4" spans="1:2" ht="12.75">
      <c r="A4" s="85"/>
      <c r="B4" s="85"/>
    </row>
    <row r="5" spans="1:2" s="96" customFormat="1" ht="15.75">
      <c r="A5" s="62" t="s">
        <v>388</v>
      </c>
      <c r="B5" s="95"/>
    </row>
    <row r="6" spans="1:2" ht="12.75">
      <c r="A6" s="85"/>
      <c r="B6" s="85"/>
    </row>
    <row r="7" spans="1:2" ht="12.75">
      <c r="A7" s="85" t="s">
        <v>491</v>
      </c>
      <c r="B7" s="85" t="s">
        <v>447</v>
      </c>
    </row>
    <row r="8" spans="1:2" ht="12.75">
      <c r="A8" s="85" t="s">
        <v>492</v>
      </c>
      <c r="B8" s="85" t="s">
        <v>448</v>
      </c>
    </row>
    <row r="9" spans="1:2" ht="12.75">
      <c r="A9" s="85" t="s">
        <v>493</v>
      </c>
      <c r="B9" s="85" t="s">
        <v>449</v>
      </c>
    </row>
    <row r="10" spans="1:2" ht="12.75">
      <c r="A10" s="85"/>
      <c r="B10" s="85"/>
    </row>
    <row r="11" spans="1:2" ht="12.75">
      <c r="A11" s="85"/>
      <c r="B11" s="85"/>
    </row>
    <row r="12" spans="1:2" s="96" customFormat="1" ht="15.75">
      <c r="A12" s="62" t="str">
        <f>+CONCATENATE(LEFT(A5,4),". évi előirányzat KIADÁSOK")</f>
        <v>2015. évi előirányzat KIADÁSOK</v>
      </c>
      <c r="B12" s="95"/>
    </row>
    <row r="13" spans="1:2" ht="12.75">
      <c r="A13" s="85"/>
      <c r="B13" s="85"/>
    </row>
    <row r="14" spans="1:2" ht="12.75">
      <c r="A14" s="85" t="s">
        <v>494</v>
      </c>
      <c r="B14" s="85" t="s">
        <v>450</v>
      </c>
    </row>
    <row r="15" spans="1:2" ht="12.75">
      <c r="A15" s="85" t="s">
        <v>495</v>
      </c>
      <c r="B15" s="85" t="s">
        <v>451</v>
      </c>
    </row>
    <row r="16" spans="1:2" ht="12.75">
      <c r="A16" s="85" t="s">
        <v>496</v>
      </c>
      <c r="B16" s="85" t="s">
        <v>452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zoomScalePageLayoutView="0" workbookViewId="0" topLeftCell="A1">
      <selection activeCell="H9" sqref="H9"/>
    </sheetView>
  </sheetViews>
  <sheetFormatPr defaultColWidth="9.00390625" defaultRowHeight="12.75"/>
  <cols>
    <col min="1" max="1" width="5.625" style="97" customWidth="1"/>
    <col min="2" max="2" width="62.875" style="97" customWidth="1"/>
    <col min="3" max="3" width="14.625" style="97" customWidth="1"/>
    <col min="4" max="4" width="14.50390625" style="97" customWidth="1"/>
    <col min="5" max="16384" width="9.375" style="97" customWidth="1"/>
  </cols>
  <sheetData>
    <row r="1" spans="1:4" ht="33" customHeight="1">
      <c r="A1" s="583" t="s">
        <v>505</v>
      </c>
      <c r="B1" s="583"/>
      <c r="C1" s="583"/>
      <c r="D1" s="583"/>
    </row>
    <row r="2" spans="1:4" ht="15.75" customHeight="1" thickBot="1">
      <c r="A2" s="98"/>
      <c r="B2" s="98"/>
      <c r="D2" s="109" t="s">
        <v>44</v>
      </c>
    </row>
    <row r="3" spans="1:4" ht="33.75" customHeight="1" thickBot="1">
      <c r="A3" s="127" t="s">
        <v>7</v>
      </c>
      <c r="B3" s="128" t="s">
        <v>147</v>
      </c>
      <c r="C3" s="499" t="str">
        <f>+'1.1.sz.mell.'!C3</f>
        <v>2015. évi előirányzat</v>
      </c>
      <c r="D3" s="507" t="s">
        <v>524</v>
      </c>
    </row>
    <row r="4" spans="1:4" ht="15.75" thickBot="1">
      <c r="A4" s="130" t="s">
        <v>453</v>
      </c>
      <c r="B4" s="131" t="s">
        <v>454</v>
      </c>
      <c r="C4" s="132" t="s">
        <v>455</v>
      </c>
      <c r="D4" s="506" t="s">
        <v>457</v>
      </c>
    </row>
    <row r="5" spans="1:4" ht="15">
      <c r="A5" s="133" t="s">
        <v>9</v>
      </c>
      <c r="B5" s="272" t="s">
        <v>460</v>
      </c>
      <c r="C5" s="500">
        <v>16380</v>
      </c>
      <c r="D5" s="503">
        <v>16380</v>
      </c>
    </row>
    <row r="6" spans="1:4" ht="24.75">
      <c r="A6" s="134" t="s">
        <v>10</v>
      </c>
      <c r="B6" s="285" t="s">
        <v>198</v>
      </c>
      <c r="C6" s="501"/>
      <c r="D6" s="504"/>
    </row>
    <row r="7" spans="1:4" ht="15">
      <c r="A7" s="134" t="s">
        <v>11</v>
      </c>
      <c r="B7" s="286" t="s">
        <v>461</v>
      </c>
      <c r="C7" s="501"/>
      <c r="D7" s="504"/>
    </row>
    <row r="8" spans="1:4" ht="24.75">
      <c r="A8" s="134" t="s">
        <v>12</v>
      </c>
      <c r="B8" s="286" t="s">
        <v>200</v>
      </c>
      <c r="C8" s="501"/>
      <c r="D8" s="504"/>
    </row>
    <row r="9" spans="1:4" ht="15">
      <c r="A9" s="135" t="s">
        <v>13</v>
      </c>
      <c r="B9" s="286" t="s">
        <v>199</v>
      </c>
      <c r="C9" s="501">
        <v>500</v>
      </c>
      <c r="D9" s="504">
        <v>500</v>
      </c>
    </row>
    <row r="10" spans="1:4" ht="15.75" thickBot="1">
      <c r="A10" s="134" t="s">
        <v>14</v>
      </c>
      <c r="B10" s="287" t="s">
        <v>462</v>
      </c>
      <c r="C10" s="502"/>
      <c r="D10" s="505"/>
    </row>
    <row r="11" spans="1:4" ht="15.75" thickBot="1">
      <c r="A11" s="592" t="s">
        <v>150</v>
      </c>
      <c r="B11" s="593"/>
      <c r="C11" s="136">
        <f>SUM(C5:C10)</f>
        <v>16880</v>
      </c>
      <c r="D11" s="136">
        <f>SUM(D5:D10)</f>
        <v>16880</v>
      </c>
    </row>
    <row r="12" spans="1:3" ht="23.25" customHeight="1">
      <c r="A12" s="594" t="s">
        <v>173</v>
      </c>
      <c r="B12" s="594"/>
      <c r="C12" s="595"/>
    </row>
  </sheetData>
  <sheetProtection/>
  <mergeCells count="3">
    <mergeCell ref="A11:B11"/>
    <mergeCell ref="A12:C12"/>
    <mergeCell ref="A1:D1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 dőlt"&amp;11 4. melléklet a ...../2015.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zoomScalePageLayoutView="0" workbookViewId="0" topLeftCell="A1">
      <selection activeCell="B12" sqref="B12"/>
    </sheetView>
  </sheetViews>
  <sheetFormatPr defaultColWidth="9.00390625" defaultRowHeight="12.75"/>
  <cols>
    <col min="1" max="1" width="5.625" style="97" customWidth="1"/>
    <col min="2" max="2" width="66.875" style="97" customWidth="1"/>
    <col min="3" max="3" width="27.00390625" style="97" customWidth="1"/>
    <col min="4" max="16384" width="9.375" style="97" customWidth="1"/>
  </cols>
  <sheetData>
    <row r="1" spans="1:3" ht="33" customHeight="1">
      <c r="A1" s="583" t="str">
        <f>+CONCATENATE("Tiszaszőlős Községi Önkormányzat ",CONCATENATE(LEFT(ÖSSZEFÜGGÉSEK!A5,4),". évi adósságot keletkeztető fejlesztési céljai"))</f>
        <v>Tiszaszőlős Községi Önkormányzat 2015. évi adósságot keletkeztető fejlesztési céljai</v>
      </c>
      <c r="B1" s="583"/>
      <c r="C1" s="583"/>
    </row>
    <row r="2" spans="1:4" ht="15.75" customHeight="1" thickBot="1">
      <c r="A2" s="98"/>
      <c r="B2" s="98"/>
      <c r="C2" s="109" t="s">
        <v>44</v>
      </c>
      <c r="D2" s="104"/>
    </row>
    <row r="3" spans="1:3" ht="26.25" customHeight="1" thickBot="1">
      <c r="A3" s="127" t="s">
        <v>7</v>
      </c>
      <c r="B3" s="128" t="s">
        <v>151</v>
      </c>
      <c r="C3" s="129" t="s">
        <v>172</v>
      </c>
    </row>
    <row r="4" spans="1:3" ht="15.75" thickBot="1">
      <c r="A4" s="130" t="s">
        <v>453</v>
      </c>
      <c r="B4" s="131" t="s">
        <v>454</v>
      </c>
      <c r="C4" s="132" t="s">
        <v>455</v>
      </c>
    </row>
    <row r="5" spans="1:3" ht="15">
      <c r="A5" s="133" t="s">
        <v>9</v>
      </c>
      <c r="B5" s="140"/>
      <c r="C5" s="137"/>
    </row>
    <row r="6" spans="1:3" ht="15">
      <c r="A6" s="134" t="s">
        <v>10</v>
      </c>
      <c r="B6" s="141"/>
      <c r="C6" s="138"/>
    </row>
    <row r="7" spans="1:3" ht="15.75" thickBot="1">
      <c r="A7" s="135" t="s">
        <v>11</v>
      </c>
      <c r="B7" s="142"/>
      <c r="C7" s="139"/>
    </row>
    <row r="8" spans="1:3" s="357" customFormat="1" ht="17.25" customHeight="1" thickBot="1">
      <c r="A8" s="358" t="s">
        <v>12</v>
      </c>
      <c r="B8" s="84" t="s">
        <v>152</v>
      </c>
      <c r="C8" s="136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 dőlt"&amp;11 5. melléklet a ...../2015.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zoomScale="145" zoomScaleNormal="145" zoomScalePageLayoutView="0" workbookViewId="0" topLeftCell="A1">
      <selection activeCell="H5" sqref="H5"/>
    </sheetView>
  </sheetViews>
  <sheetFormatPr defaultColWidth="9.00390625" defaultRowHeight="12.75"/>
  <cols>
    <col min="1" max="1" width="48.625" style="32" customWidth="1"/>
    <col min="2" max="2" width="15.625" style="31" customWidth="1"/>
    <col min="3" max="3" width="13.125" style="31" customWidth="1"/>
    <col min="4" max="4" width="12.50390625" style="31" customWidth="1"/>
    <col min="5" max="5" width="14.375" style="31" customWidth="1"/>
    <col min="6" max="6" width="13.50390625" style="31" customWidth="1"/>
    <col min="7" max="7" width="15.875" style="43" customWidth="1"/>
    <col min="8" max="9" width="12.875" style="31" customWidth="1"/>
    <col min="10" max="10" width="13.875" style="31" customWidth="1"/>
    <col min="11" max="16384" width="9.375" style="31" customWidth="1"/>
  </cols>
  <sheetData>
    <row r="1" spans="1:7" ht="19.5" customHeight="1">
      <c r="A1" s="596" t="s">
        <v>0</v>
      </c>
      <c r="B1" s="596"/>
      <c r="C1" s="596"/>
      <c r="D1" s="596"/>
      <c r="E1" s="596"/>
      <c r="F1" s="596"/>
      <c r="G1" s="596"/>
    </row>
    <row r="2" spans="1:7" ht="30" customHeight="1" thickBot="1">
      <c r="A2" s="143"/>
      <c r="B2" s="43"/>
      <c r="C2" s="43"/>
      <c r="D2" s="43"/>
      <c r="E2" s="43"/>
      <c r="F2" s="43"/>
      <c r="G2" s="623" t="s">
        <v>51</v>
      </c>
    </row>
    <row r="3" spans="1:7" s="33" customFormat="1" ht="44.25" customHeight="1" thickBot="1">
      <c r="A3" s="144" t="s">
        <v>55</v>
      </c>
      <c r="B3" s="145" t="s">
        <v>56</v>
      </c>
      <c r="C3" s="145" t="s">
        <v>57</v>
      </c>
      <c r="D3" s="145" t="str">
        <f>+CONCATENATE("Felhasználás   ",LEFT(ÖSSZEFÜGGÉSEK!A5,4)-1,". XII. 31-ig")</f>
        <v>Felhasználás   2014. XII. 31-ig</v>
      </c>
      <c r="E3" s="145" t="str">
        <f>+'1.1.sz.mell.'!C3</f>
        <v>2015. évi előirányzat</v>
      </c>
      <c r="F3" s="145" t="str">
        <f>+'1.1.sz.mell.'!D3</f>
        <v>2015. évi módosított előirányzat</v>
      </c>
      <c r="G3" s="39" t="str">
        <f>+CONCATENATE(LEFT(ÖSSZEFÜGGÉSEK!A5,4),". utáni szükséglet")</f>
        <v>2015. utáni szükséglet</v>
      </c>
    </row>
    <row r="4" spans="1:7" s="43" customFormat="1" ht="12" customHeight="1" thickBot="1">
      <c r="A4" s="40" t="s">
        <v>453</v>
      </c>
      <c r="B4" s="41" t="s">
        <v>454</v>
      </c>
      <c r="C4" s="41" t="s">
        <v>455</v>
      </c>
      <c r="D4" s="41" t="s">
        <v>457</v>
      </c>
      <c r="E4" s="41" t="s">
        <v>456</v>
      </c>
      <c r="F4" s="429" t="s">
        <v>458</v>
      </c>
      <c r="G4" s="42" t="s">
        <v>527</v>
      </c>
    </row>
    <row r="5" spans="1:7" ht="15.75" customHeight="1">
      <c r="A5" s="375" t="s">
        <v>507</v>
      </c>
      <c r="B5" s="23">
        <v>16992</v>
      </c>
      <c r="C5" s="360" t="s">
        <v>497</v>
      </c>
      <c r="D5" s="23"/>
      <c r="E5" s="23">
        <v>16992</v>
      </c>
      <c r="F5" s="430">
        <v>16992</v>
      </c>
      <c r="G5" s="44">
        <f aca="true" t="shared" si="0" ref="G5:G23">B5-D5-E5</f>
        <v>0</v>
      </c>
    </row>
    <row r="6" spans="1:7" ht="15.75" customHeight="1">
      <c r="A6" s="359" t="s">
        <v>508</v>
      </c>
      <c r="B6" s="23">
        <v>14918</v>
      </c>
      <c r="C6" s="360" t="s">
        <v>497</v>
      </c>
      <c r="D6" s="23"/>
      <c r="E6" s="23">
        <v>14918</v>
      </c>
      <c r="F6" s="430">
        <v>14182</v>
      </c>
      <c r="G6" s="44">
        <f t="shared" si="0"/>
        <v>0</v>
      </c>
    </row>
    <row r="7" spans="1:7" ht="15.75" customHeight="1">
      <c r="A7" s="359" t="s">
        <v>509</v>
      </c>
      <c r="B7" s="23">
        <v>508</v>
      </c>
      <c r="C7" s="360" t="s">
        <v>497</v>
      </c>
      <c r="D7" s="23"/>
      <c r="E7" s="23">
        <v>508</v>
      </c>
      <c r="F7" s="430">
        <v>508</v>
      </c>
      <c r="G7" s="44">
        <f t="shared" si="0"/>
        <v>0</v>
      </c>
    </row>
    <row r="8" spans="1:7" ht="15.75" customHeight="1">
      <c r="A8" s="359" t="s">
        <v>516</v>
      </c>
      <c r="B8" s="23">
        <v>14986</v>
      </c>
      <c r="C8" s="360" t="s">
        <v>497</v>
      </c>
      <c r="D8" s="23"/>
      <c r="E8" s="23">
        <v>14986</v>
      </c>
      <c r="F8" s="430">
        <v>14986</v>
      </c>
      <c r="G8" s="44"/>
    </row>
    <row r="9" spans="1:7" ht="15.75" customHeight="1">
      <c r="A9" s="359" t="s">
        <v>520</v>
      </c>
      <c r="B9" s="23">
        <v>15000</v>
      </c>
      <c r="C9" s="360" t="s">
        <v>497</v>
      </c>
      <c r="D9" s="23"/>
      <c r="E9" s="23">
        <v>15000</v>
      </c>
      <c r="F9" s="430">
        <v>15000</v>
      </c>
      <c r="G9" s="44"/>
    </row>
    <row r="10" spans="1:7" ht="15.75" customHeight="1">
      <c r="A10" s="359" t="s">
        <v>517</v>
      </c>
      <c r="B10" s="23">
        <v>1058</v>
      </c>
      <c r="C10" s="360" t="s">
        <v>497</v>
      </c>
      <c r="D10" s="23"/>
      <c r="E10" s="23">
        <v>1058</v>
      </c>
      <c r="F10" s="430">
        <v>1058</v>
      </c>
      <c r="G10" s="44"/>
    </row>
    <row r="11" spans="1:7" ht="15.75" customHeight="1">
      <c r="A11" s="359" t="s">
        <v>518</v>
      </c>
      <c r="B11" s="23">
        <v>160416</v>
      </c>
      <c r="C11" s="360" t="s">
        <v>522</v>
      </c>
      <c r="D11" s="23">
        <v>127635</v>
      </c>
      <c r="E11" s="23">
        <v>20593</v>
      </c>
      <c r="F11" s="430">
        <v>20593</v>
      </c>
      <c r="G11" s="44"/>
    </row>
    <row r="12" spans="1:7" ht="15.75" customHeight="1">
      <c r="A12" s="359" t="s">
        <v>519</v>
      </c>
      <c r="B12" s="23">
        <v>381</v>
      </c>
      <c r="C12" s="360" t="s">
        <v>497</v>
      </c>
      <c r="D12" s="23"/>
      <c r="E12" s="23">
        <v>381</v>
      </c>
      <c r="F12" s="430">
        <v>381</v>
      </c>
      <c r="G12" s="44"/>
    </row>
    <row r="13" spans="1:7" ht="15.75" customHeight="1">
      <c r="A13" s="359" t="s">
        <v>510</v>
      </c>
      <c r="B13" s="23">
        <v>2415</v>
      </c>
      <c r="C13" s="360" t="s">
        <v>497</v>
      </c>
      <c r="D13" s="23"/>
      <c r="E13" s="23">
        <v>2415</v>
      </c>
      <c r="F13" s="430">
        <v>2415</v>
      </c>
      <c r="G13" s="44">
        <f t="shared" si="0"/>
        <v>0</v>
      </c>
    </row>
    <row r="14" spans="1:7" ht="15.75" customHeight="1">
      <c r="A14" s="359" t="s">
        <v>511</v>
      </c>
      <c r="B14" s="23">
        <v>1207</v>
      </c>
      <c r="C14" s="360" t="s">
        <v>497</v>
      </c>
      <c r="D14" s="23"/>
      <c r="E14" s="23">
        <v>1207</v>
      </c>
      <c r="F14" s="430">
        <v>1207</v>
      </c>
      <c r="G14" s="44">
        <f t="shared" si="0"/>
        <v>0</v>
      </c>
    </row>
    <row r="15" spans="1:7" ht="15.75" customHeight="1">
      <c r="A15" s="359" t="s">
        <v>512</v>
      </c>
      <c r="B15" s="23">
        <v>254</v>
      </c>
      <c r="C15" s="360" t="s">
        <v>497</v>
      </c>
      <c r="D15" s="23"/>
      <c r="E15" s="23">
        <v>254</v>
      </c>
      <c r="F15" s="430">
        <v>254</v>
      </c>
      <c r="G15" s="44">
        <f t="shared" si="0"/>
        <v>0</v>
      </c>
    </row>
    <row r="16" spans="1:7" ht="15.75" customHeight="1">
      <c r="A16" s="359" t="s">
        <v>513</v>
      </c>
      <c r="B16" s="23">
        <v>216</v>
      </c>
      <c r="C16" s="360" t="s">
        <v>497</v>
      </c>
      <c r="D16" s="23"/>
      <c r="E16" s="23">
        <v>216</v>
      </c>
      <c r="F16" s="430">
        <v>216</v>
      </c>
      <c r="G16" s="44">
        <f t="shared" si="0"/>
        <v>0</v>
      </c>
    </row>
    <row r="17" spans="1:7" ht="15.75" customHeight="1">
      <c r="A17" s="359" t="s">
        <v>531</v>
      </c>
      <c r="B17" s="23"/>
      <c r="C17" s="360" t="s">
        <v>497</v>
      </c>
      <c r="D17" s="23"/>
      <c r="E17" s="23"/>
      <c r="F17" s="430">
        <v>17469</v>
      </c>
      <c r="G17" s="44">
        <f t="shared" si="0"/>
        <v>0</v>
      </c>
    </row>
    <row r="18" spans="1:7" ht="15.75" customHeight="1">
      <c r="A18" s="359"/>
      <c r="B18" s="23"/>
      <c r="C18" s="360"/>
      <c r="D18" s="23"/>
      <c r="E18" s="23"/>
      <c r="F18" s="430"/>
      <c r="G18" s="44">
        <f t="shared" si="0"/>
        <v>0</v>
      </c>
    </row>
    <row r="19" spans="1:7" ht="15.75" customHeight="1">
      <c r="A19" s="359"/>
      <c r="B19" s="23"/>
      <c r="C19" s="360"/>
      <c r="D19" s="23"/>
      <c r="E19" s="23"/>
      <c r="F19" s="430"/>
      <c r="G19" s="44">
        <f t="shared" si="0"/>
        <v>0</v>
      </c>
    </row>
    <row r="20" spans="1:7" ht="15.75" customHeight="1">
      <c r="A20" s="359"/>
      <c r="B20" s="23"/>
      <c r="C20" s="360"/>
      <c r="D20" s="23"/>
      <c r="E20" s="23"/>
      <c r="F20" s="430"/>
      <c r="G20" s="44">
        <f t="shared" si="0"/>
        <v>0</v>
      </c>
    </row>
    <row r="21" spans="1:7" ht="15.75" customHeight="1">
      <c r="A21" s="359"/>
      <c r="B21" s="23"/>
      <c r="C21" s="360"/>
      <c r="D21" s="23"/>
      <c r="E21" s="23"/>
      <c r="F21" s="430"/>
      <c r="G21" s="44">
        <f t="shared" si="0"/>
        <v>0</v>
      </c>
    </row>
    <row r="22" spans="1:7" ht="15.75" customHeight="1">
      <c r="A22" s="359"/>
      <c r="B22" s="23"/>
      <c r="C22" s="360"/>
      <c r="D22" s="23"/>
      <c r="E22" s="23"/>
      <c r="F22" s="430"/>
      <c r="G22" s="44">
        <f t="shared" si="0"/>
        <v>0</v>
      </c>
    </row>
    <row r="23" spans="1:7" ht="15.75" customHeight="1" thickBot="1">
      <c r="A23" s="45"/>
      <c r="B23" s="24"/>
      <c r="C23" s="361"/>
      <c r="D23" s="24"/>
      <c r="E23" s="24"/>
      <c r="F23" s="431"/>
      <c r="G23" s="46">
        <f t="shared" si="0"/>
        <v>0</v>
      </c>
    </row>
    <row r="24" spans="1:7" s="49" customFormat="1" ht="18" customHeight="1" thickBot="1">
      <c r="A24" s="146" t="s">
        <v>54</v>
      </c>
      <c r="B24" s="47">
        <f>SUM(B5:B23)</f>
        <v>228351</v>
      </c>
      <c r="C24" s="74"/>
      <c r="D24" s="47">
        <f>SUM(D5:D23)</f>
        <v>127635</v>
      </c>
      <c r="E24" s="47">
        <f>SUM(E5:E23)</f>
        <v>88528</v>
      </c>
      <c r="F24" s="47">
        <f>SUM(F5:F23)</f>
        <v>105261</v>
      </c>
      <c r="G24" s="48">
        <f>SUM(G5:G23)</f>
        <v>0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……/2015.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53.875" style="32" customWidth="1"/>
    <col min="2" max="2" width="15.625" style="31" customWidth="1"/>
    <col min="3" max="3" width="16.375" style="31" customWidth="1"/>
    <col min="4" max="4" width="14.50390625" style="31" customWidth="1"/>
    <col min="5" max="5" width="14.00390625" style="31" customWidth="1"/>
    <col min="6" max="6" width="13.875" style="31" customWidth="1"/>
    <col min="7" max="7" width="18.875" style="31" customWidth="1"/>
    <col min="8" max="9" width="12.875" style="31" customWidth="1"/>
    <col min="10" max="10" width="13.875" style="31" customWidth="1"/>
    <col min="11" max="16384" width="9.375" style="31" customWidth="1"/>
  </cols>
  <sheetData>
    <row r="1" spans="1:7" ht="24.75" customHeight="1">
      <c r="A1" s="596" t="s">
        <v>1</v>
      </c>
      <c r="B1" s="596"/>
      <c r="C1" s="596"/>
      <c r="D1" s="596"/>
      <c r="E1" s="596"/>
      <c r="F1" s="596"/>
      <c r="G1" s="596"/>
    </row>
    <row r="2" spans="1:7" ht="23.25" customHeight="1" thickBot="1">
      <c r="A2" s="143"/>
      <c r="B2" s="43"/>
      <c r="C2" s="43"/>
      <c r="D2" s="43"/>
      <c r="E2" s="43"/>
      <c r="F2" s="43"/>
      <c r="G2" s="38" t="s">
        <v>51</v>
      </c>
    </row>
    <row r="3" spans="1:7" s="33" customFormat="1" ht="48.75" customHeight="1" thickBot="1">
      <c r="A3" s="144" t="s">
        <v>58</v>
      </c>
      <c r="B3" s="145" t="s">
        <v>56</v>
      </c>
      <c r="C3" s="145" t="s">
        <v>57</v>
      </c>
      <c r="D3" s="145" t="str">
        <f>+'6.sz.mell.'!D3</f>
        <v>Felhasználás   2014. XII. 31-ig</v>
      </c>
      <c r="E3" s="145" t="str">
        <f>+'6.sz.mell.'!E3</f>
        <v>2015. évi előirányzat</v>
      </c>
      <c r="F3" s="145" t="str">
        <f>+'1.1.sz.mell.'!D3</f>
        <v>2015. évi módosított előirányzat</v>
      </c>
      <c r="G3" s="39" t="str">
        <f>+CONCATENATE(LEFT(ÖSSZEFÜGGÉSEK!A5,4),". utáni szükséglet ",CHAR(10),"(G=B - D - F)")</f>
        <v>2015. utáni szükséglet 
(G=B - D - F)</v>
      </c>
    </row>
    <row r="4" spans="1:7" s="43" customFormat="1" ht="15" customHeight="1" thickBot="1">
      <c r="A4" s="40" t="s">
        <v>453</v>
      </c>
      <c r="B4" s="41" t="s">
        <v>454</v>
      </c>
      <c r="C4" s="41" t="s">
        <v>455</v>
      </c>
      <c r="D4" s="41" t="s">
        <v>457</v>
      </c>
      <c r="E4" s="41" t="s">
        <v>456</v>
      </c>
      <c r="F4" s="429" t="s">
        <v>458</v>
      </c>
      <c r="G4" s="42" t="s">
        <v>525</v>
      </c>
    </row>
    <row r="5" spans="1:7" ht="15.75" customHeight="1">
      <c r="A5" s="50" t="s">
        <v>498</v>
      </c>
      <c r="B5" s="51">
        <v>13537</v>
      </c>
      <c r="C5" s="362" t="s">
        <v>497</v>
      </c>
      <c r="D5" s="51">
        <v>3377</v>
      </c>
      <c r="E5" s="51">
        <v>10160</v>
      </c>
      <c r="F5" s="432">
        <v>10160</v>
      </c>
      <c r="G5" s="52">
        <f aca="true" t="shared" si="0" ref="G5:G23">B5-D5-E5</f>
        <v>0</v>
      </c>
    </row>
    <row r="6" spans="1:7" ht="15.75" customHeight="1">
      <c r="A6" s="50" t="s">
        <v>515</v>
      </c>
      <c r="B6" s="51">
        <v>1058</v>
      </c>
      <c r="C6" s="362" t="s">
        <v>497</v>
      </c>
      <c r="D6" s="51"/>
      <c r="E6" s="51">
        <v>1058</v>
      </c>
      <c r="F6" s="432">
        <v>1058</v>
      </c>
      <c r="G6" s="52">
        <f t="shared" si="0"/>
        <v>0</v>
      </c>
    </row>
    <row r="7" spans="1:7" ht="15.75" customHeight="1">
      <c r="A7" s="50"/>
      <c r="B7" s="51" t="s">
        <v>514</v>
      </c>
      <c r="C7" s="362"/>
      <c r="D7" s="51"/>
      <c r="E7" s="51"/>
      <c r="F7" s="432"/>
      <c r="G7" s="52"/>
    </row>
    <row r="8" spans="1:7" ht="15.75" customHeight="1">
      <c r="A8" s="50"/>
      <c r="B8" s="51"/>
      <c r="C8" s="362"/>
      <c r="D8" s="51"/>
      <c r="E8" s="51"/>
      <c r="F8" s="432"/>
      <c r="G8" s="52">
        <f t="shared" si="0"/>
        <v>0</v>
      </c>
    </row>
    <row r="9" spans="1:7" ht="15.75" customHeight="1">
      <c r="A9" s="50"/>
      <c r="B9" s="51"/>
      <c r="C9" s="362"/>
      <c r="D9" s="51"/>
      <c r="E9" s="51"/>
      <c r="F9" s="432"/>
      <c r="G9" s="52">
        <f t="shared" si="0"/>
        <v>0</v>
      </c>
    </row>
    <row r="10" spans="1:7" ht="15.75" customHeight="1">
      <c r="A10" s="50"/>
      <c r="B10" s="51"/>
      <c r="C10" s="362"/>
      <c r="D10" s="51"/>
      <c r="E10" s="51"/>
      <c r="F10" s="432"/>
      <c r="G10" s="52">
        <f t="shared" si="0"/>
        <v>0</v>
      </c>
    </row>
    <row r="11" spans="1:7" ht="15.75" customHeight="1">
      <c r="A11" s="50"/>
      <c r="B11" s="51"/>
      <c r="C11" s="362"/>
      <c r="D11" s="51"/>
      <c r="E11" s="51"/>
      <c r="F11" s="432"/>
      <c r="G11" s="52">
        <f t="shared" si="0"/>
        <v>0</v>
      </c>
    </row>
    <row r="12" spans="1:7" ht="15.75" customHeight="1">
      <c r="A12" s="50"/>
      <c r="B12" s="51"/>
      <c r="C12" s="362"/>
      <c r="D12" s="51"/>
      <c r="E12" s="51"/>
      <c r="F12" s="432"/>
      <c r="G12" s="52">
        <f t="shared" si="0"/>
        <v>0</v>
      </c>
    </row>
    <row r="13" spans="1:7" ht="15.75" customHeight="1">
      <c r="A13" s="50"/>
      <c r="B13" s="51"/>
      <c r="C13" s="362"/>
      <c r="D13" s="51"/>
      <c r="E13" s="51"/>
      <c r="F13" s="432"/>
      <c r="G13" s="52">
        <f t="shared" si="0"/>
        <v>0</v>
      </c>
    </row>
    <row r="14" spans="1:7" ht="15.75" customHeight="1">
      <c r="A14" s="50"/>
      <c r="B14" s="51"/>
      <c r="C14" s="362"/>
      <c r="D14" s="51"/>
      <c r="E14" s="51"/>
      <c r="F14" s="432"/>
      <c r="G14" s="52">
        <f t="shared" si="0"/>
        <v>0</v>
      </c>
    </row>
    <row r="15" spans="1:7" ht="15.75" customHeight="1">
      <c r="A15" s="50"/>
      <c r="B15" s="51"/>
      <c r="C15" s="362"/>
      <c r="D15" s="51"/>
      <c r="E15" s="51"/>
      <c r="F15" s="432"/>
      <c r="G15" s="52">
        <f t="shared" si="0"/>
        <v>0</v>
      </c>
    </row>
    <row r="16" spans="1:7" ht="15.75" customHeight="1">
      <c r="A16" s="50"/>
      <c r="B16" s="51"/>
      <c r="C16" s="362"/>
      <c r="D16" s="51"/>
      <c r="E16" s="51"/>
      <c r="F16" s="432"/>
      <c r="G16" s="52">
        <f t="shared" si="0"/>
        <v>0</v>
      </c>
    </row>
    <row r="17" spans="1:7" ht="15.75" customHeight="1">
      <c r="A17" s="50"/>
      <c r="B17" s="51"/>
      <c r="C17" s="362"/>
      <c r="D17" s="51"/>
      <c r="E17" s="51"/>
      <c r="F17" s="432"/>
      <c r="G17" s="52">
        <f t="shared" si="0"/>
        <v>0</v>
      </c>
    </row>
    <row r="18" spans="1:7" ht="15.75" customHeight="1">
      <c r="A18" s="50"/>
      <c r="B18" s="51"/>
      <c r="C18" s="362"/>
      <c r="D18" s="51"/>
      <c r="E18" s="51"/>
      <c r="F18" s="432"/>
      <c r="G18" s="52">
        <f t="shared" si="0"/>
        <v>0</v>
      </c>
    </row>
    <row r="19" spans="1:7" ht="15.75" customHeight="1">
      <c r="A19" s="50"/>
      <c r="B19" s="51"/>
      <c r="C19" s="362"/>
      <c r="D19" s="51"/>
      <c r="E19" s="51"/>
      <c r="F19" s="432"/>
      <c r="G19" s="52">
        <f t="shared" si="0"/>
        <v>0</v>
      </c>
    </row>
    <row r="20" spans="1:7" ht="15.75" customHeight="1">
      <c r="A20" s="50"/>
      <c r="B20" s="51"/>
      <c r="C20" s="362"/>
      <c r="D20" s="51"/>
      <c r="E20" s="51"/>
      <c r="F20" s="432"/>
      <c r="G20" s="52">
        <f t="shared" si="0"/>
        <v>0</v>
      </c>
    </row>
    <row r="21" spans="1:7" ht="15.75" customHeight="1">
      <c r="A21" s="50"/>
      <c r="B21" s="51"/>
      <c r="C21" s="362"/>
      <c r="D21" s="51"/>
      <c r="E21" s="51"/>
      <c r="F21" s="432"/>
      <c r="G21" s="52">
        <f t="shared" si="0"/>
        <v>0</v>
      </c>
    </row>
    <row r="22" spans="1:7" ht="15.75" customHeight="1">
      <c r="A22" s="50"/>
      <c r="B22" s="51"/>
      <c r="C22" s="362"/>
      <c r="D22" s="51"/>
      <c r="E22" s="51"/>
      <c r="F22" s="432"/>
      <c r="G22" s="52">
        <f t="shared" si="0"/>
        <v>0</v>
      </c>
    </row>
    <row r="23" spans="1:7" ht="15.75" customHeight="1" thickBot="1">
      <c r="A23" s="53"/>
      <c r="B23" s="54"/>
      <c r="C23" s="363"/>
      <c r="D23" s="54"/>
      <c r="E23" s="54"/>
      <c r="F23" s="433"/>
      <c r="G23" s="55">
        <f t="shared" si="0"/>
        <v>0</v>
      </c>
    </row>
    <row r="24" spans="1:7" s="49" customFormat="1" ht="18" customHeight="1" thickBot="1">
      <c r="A24" s="146" t="s">
        <v>54</v>
      </c>
      <c r="B24" s="147">
        <f>SUM(B5:B23)</f>
        <v>14595</v>
      </c>
      <c r="C24" s="75"/>
      <c r="D24" s="147">
        <f>SUM(D5:D23)</f>
        <v>3377</v>
      </c>
      <c r="E24" s="147">
        <f>SUM(E5:E23)</f>
        <v>11218</v>
      </c>
      <c r="F24" s="147">
        <f>SUM(F5:F23)</f>
        <v>11218</v>
      </c>
      <c r="G24" s="56">
        <f>SUM(G5:G23)</f>
        <v>0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……/2015.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48"/>
  <sheetViews>
    <sheetView zoomScalePageLayoutView="0" workbookViewId="0" topLeftCell="A1">
      <selection activeCell="I47" sqref="I47"/>
    </sheetView>
  </sheetViews>
  <sheetFormatPr defaultColWidth="9.00390625" defaultRowHeight="12.75"/>
  <cols>
    <col min="1" max="1" width="38.625" style="35" customWidth="1"/>
    <col min="2" max="5" width="13.875" style="35" customWidth="1"/>
    <col min="6" max="16384" width="9.375" style="35" customWidth="1"/>
  </cols>
  <sheetData>
    <row r="1" spans="1:5" ht="12.75">
      <c r="A1" s="156"/>
      <c r="B1" s="156"/>
      <c r="C1" s="156"/>
      <c r="D1" s="156"/>
      <c r="E1" s="156"/>
    </row>
    <row r="2" spans="1:5" ht="40.5" customHeight="1">
      <c r="A2" s="606" t="s">
        <v>521</v>
      </c>
      <c r="B2" s="606"/>
      <c r="C2" s="606"/>
      <c r="D2" s="606"/>
      <c r="E2" s="606"/>
    </row>
    <row r="3" spans="1:5" ht="14.25" thickBot="1">
      <c r="A3" s="156"/>
      <c r="B3" s="156"/>
      <c r="C3" s="156"/>
      <c r="D3" s="608" t="s">
        <v>91</v>
      </c>
      <c r="E3" s="608"/>
    </row>
    <row r="4" spans="1:5" ht="15" customHeight="1" thickBot="1">
      <c r="A4" s="158" t="s">
        <v>90</v>
      </c>
      <c r="B4" s="159" t="str">
        <f>CONCATENATE((LEFT(ÖSSZEFÜGGÉSEK!A5,4)),".")</f>
        <v>2015.</v>
      </c>
      <c r="C4" s="159" t="str">
        <f>CONCATENATE((LEFT(ÖSSZEFÜGGÉSEK!A5,4))+1,".")</f>
        <v>2016.</v>
      </c>
      <c r="D4" s="159" t="str">
        <f>CONCATENATE((LEFT(ÖSSZEFÜGGÉSEK!A5,4))+1,". után")</f>
        <v>2016. után</v>
      </c>
      <c r="E4" s="160" t="s">
        <v>41</v>
      </c>
    </row>
    <row r="5" spans="1:5" ht="12.75">
      <c r="A5" s="161" t="s">
        <v>92</v>
      </c>
      <c r="B5" s="63"/>
      <c r="C5" s="63"/>
      <c r="D5" s="63"/>
      <c r="E5" s="162">
        <f aca="true" t="shared" si="0" ref="E5:E11">SUM(B5:D5)</f>
        <v>0</v>
      </c>
    </row>
    <row r="6" spans="1:5" ht="12.75">
      <c r="A6" s="163" t="s">
        <v>105</v>
      </c>
      <c r="B6" s="64"/>
      <c r="C6" s="64"/>
      <c r="D6" s="64"/>
      <c r="E6" s="164">
        <f t="shared" si="0"/>
        <v>0</v>
      </c>
    </row>
    <row r="7" spans="1:5" ht="12.75">
      <c r="A7" s="165" t="s">
        <v>93</v>
      </c>
      <c r="B7" s="65">
        <v>20593</v>
      </c>
      <c r="C7" s="65"/>
      <c r="D7" s="65"/>
      <c r="E7" s="166">
        <f t="shared" si="0"/>
        <v>20593</v>
      </c>
    </row>
    <row r="8" spans="1:5" ht="12.75">
      <c r="A8" s="165" t="s">
        <v>106</v>
      </c>
      <c r="B8" s="65"/>
      <c r="C8" s="65"/>
      <c r="D8" s="65"/>
      <c r="E8" s="166">
        <f t="shared" si="0"/>
        <v>0</v>
      </c>
    </row>
    <row r="9" spans="1:5" ht="12.75">
      <c r="A9" s="165" t="s">
        <v>94</v>
      </c>
      <c r="B9" s="65"/>
      <c r="C9" s="65"/>
      <c r="D9" s="65"/>
      <c r="E9" s="166">
        <f t="shared" si="0"/>
        <v>0</v>
      </c>
    </row>
    <row r="10" spans="1:5" ht="12.75">
      <c r="A10" s="165" t="s">
        <v>95</v>
      </c>
      <c r="B10" s="65"/>
      <c r="C10" s="65"/>
      <c r="D10" s="65"/>
      <c r="E10" s="166">
        <f t="shared" si="0"/>
        <v>0</v>
      </c>
    </row>
    <row r="11" spans="1:5" ht="13.5" thickBot="1">
      <c r="A11" s="66"/>
      <c r="B11" s="67"/>
      <c r="C11" s="67"/>
      <c r="D11" s="67"/>
      <c r="E11" s="166">
        <f t="shared" si="0"/>
        <v>0</v>
      </c>
    </row>
    <row r="12" spans="1:5" ht="13.5" thickBot="1">
      <c r="A12" s="167" t="s">
        <v>97</v>
      </c>
      <c r="B12" s="168">
        <f>B5+SUM(B7:B11)</f>
        <v>20593</v>
      </c>
      <c r="C12" s="168">
        <f>C5+SUM(C7:C11)</f>
        <v>0</v>
      </c>
      <c r="D12" s="168">
        <f>D5+SUM(D7:D11)</f>
        <v>0</v>
      </c>
      <c r="E12" s="169">
        <f>E5+SUM(E7:E11)</f>
        <v>20593</v>
      </c>
    </row>
    <row r="13" spans="1:5" ht="13.5" thickBot="1">
      <c r="A13" s="37"/>
      <c r="B13" s="37"/>
      <c r="C13" s="37"/>
      <c r="D13" s="37"/>
      <c r="E13" s="37"/>
    </row>
    <row r="14" spans="1:5" ht="15" customHeight="1" thickBot="1">
      <c r="A14" s="158" t="s">
        <v>96</v>
      </c>
      <c r="B14" s="159" t="str">
        <f>+B4</f>
        <v>2015.</v>
      </c>
      <c r="C14" s="159" t="str">
        <f>+C4</f>
        <v>2016.</v>
      </c>
      <c r="D14" s="159" t="str">
        <f>+D4</f>
        <v>2016. után</v>
      </c>
      <c r="E14" s="160" t="s">
        <v>41</v>
      </c>
    </row>
    <row r="15" spans="1:5" ht="12.75">
      <c r="A15" s="161" t="s">
        <v>101</v>
      </c>
      <c r="B15" s="63"/>
      <c r="C15" s="63"/>
      <c r="D15" s="63"/>
      <c r="E15" s="162">
        <f>SUM(B15:D15)</f>
        <v>0</v>
      </c>
    </row>
    <row r="16" spans="1:5" ht="12.75">
      <c r="A16" s="170" t="s">
        <v>102</v>
      </c>
      <c r="B16" s="65">
        <v>20593</v>
      </c>
      <c r="C16" s="65"/>
      <c r="D16" s="65"/>
      <c r="E16" s="166">
        <f>SUM(B16:D16)</f>
        <v>20593</v>
      </c>
    </row>
    <row r="17" spans="1:5" ht="12.75">
      <c r="A17" s="165" t="s">
        <v>103</v>
      </c>
      <c r="B17" s="65"/>
      <c r="C17" s="65"/>
      <c r="D17" s="65"/>
      <c r="E17" s="166">
        <f>SUM(B17:D17)</f>
        <v>0</v>
      </c>
    </row>
    <row r="18" spans="1:5" ht="12.75">
      <c r="A18" s="165" t="s">
        <v>104</v>
      </c>
      <c r="B18" s="65"/>
      <c r="C18" s="65"/>
      <c r="D18" s="65"/>
      <c r="E18" s="166">
        <f>SUM(B18:D18)</f>
        <v>0</v>
      </c>
    </row>
    <row r="19" spans="1:5" ht="13.5" thickBot="1">
      <c r="A19" s="68"/>
      <c r="B19" s="65"/>
      <c r="C19" s="65"/>
      <c r="D19" s="65"/>
      <c r="E19" s="166">
        <f>SUM(B19:D19)</f>
        <v>0</v>
      </c>
    </row>
    <row r="20" spans="1:5" ht="13.5" thickBot="1">
      <c r="A20" s="167" t="s">
        <v>42</v>
      </c>
      <c r="B20" s="168">
        <f>SUM(B15:B19)</f>
        <v>20593</v>
      </c>
      <c r="C20" s="168">
        <f>SUM(C15:C19)</f>
        <v>0</v>
      </c>
      <c r="D20" s="168">
        <f>SUM(D15:D19)</f>
        <v>0</v>
      </c>
      <c r="E20" s="169">
        <f>SUM(E15:E19)</f>
        <v>20593</v>
      </c>
    </row>
    <row r="21" spans="1:5" ht="12.75">
      <c r="A21" s="156"/>
      <c r="B21" s="156"/>
      <c r="C21" s="156"/>
      <c r="D21" s="156"/>
      <c r="E21" s="156"/>
    </row>
    <row r="22" spans="1:5" ht="12.75">
      <c r="A22" s="156"/>
      <c r="B22" s="156"/>
      <c r="C22" s="156"/>
      <c r="D22" s="156"/>
      <c r="E22" s="156"/>
    </row>
    <row r="23" spans="1:5" ht="15.75">
      <c r="A23" s="157" t="s">
        <v>98</v>
      </c>
      <c r="B23" s="607"/>
      <c r="C23" s="607"/>
      <c r="D23" s="607"/>
      <c r="E23" s="607"/>
    </row>
    <row r="24" spans="1:5" ht="14.25" thickBot="1">
      <c r="A24" s="156"/>
      <c r="B24" s="156"/>
      <c r="C24" s="156"/>
      <c r="D24" s="608" t="s">
        <v>91</v>
      </c>
      <c r="E24" s="608"/>
    </row>
    <row r="25" spans="1:5" ht="13.5" thickBot="1">
      <c r="A25" s="158" t="s">
        <v>90</v>
      </c>
      <c r="B25" s="159" t="str">
        <f>+B14</f>
        <v>2015.</v>
      </c>
      <c r="C25" s="159" t="str">
        <f>+C14</f>
        <v>2016.</v>
      </c>
      <c r="D25" s="159" t="str">
        <f>+D14</f>
        <v>2016. után</v>
      </c>
      <c r="E25" s="160" t="s">
        <v>41</v>
      </c>
    </row>
    <row r="26" spans="1:5" ht="12.75">
      <c r="A26" s="161" t="s">
        <v>92</v>
      </c>
      <c r="B26" s="63"/>
      <c r="C26" s="63"/>
      <c r="D26" s="63"/>
      <c r="E26" s="162">
        <f aca="true" t="shared" si="1" ref="E26:E32">SUM(B26:D26)</f>
        <v>0</v>
      </c>
    </row>
    <row r="27" spans="1:5" ht="12.75">
      <c r="A27" s="163" t="s">
        <v>105</v>
      </c>
      <c r="B27" s="64"/>
      <c r="C27" s="64"/>
      <c r="D27" s="64"/>
      <c r="E27" s="164">
        <f t="shared" si="1"/>
        <v>0</v>
      </c>
    </row>
    <row r="28" spans="1:5" ht="12.75">
      <c r="A28" s="165" t="s">
        <v>93</v>
      </c>
      <c r="B28" s="65"/>
      <c r="C28" s="65"/>
      <c r="D28" s="65"/>
      <c r="E28" s="166">
        <f t="shared" si="1"/>
        <v>0</v>
      </c>
    </row>
    <row r="29" spans="1:5" ht="12.75">
      <c r="A29" s="165" t="s">
        <v>106</v>
      </c>
      <c r="B29" s="65"/>
      <c r="C29" s="65"/>
      <c r="D29" s="65"/>
      <c r="E29" s="166">
        <f t="shared" si="1"/>
        <v>0</v>
      </c>
    </row>
    <row r="30" spans="1:5" ht="12.75">
      <c r="A30" s="165" t="s">
        <v>94</v>
      </c>
      <c r="B30" s="65"/>
      <c r="C30" s="65"/>
      <c r="D30" s="65"/>
      <c r="E30" s="166">
        <f t="shared" si="1"/>
        <v>0</v>
      </c>
    </row>
    <row r="31" spans="1:5" ht="12.75">
      <c r="A31" s="165" t="s">
        <v>95</v>
      </c>
      <c r="B31" s="65"/>
      <c r="C31" s="65"/>
      <c r="D31" s="65"/>
      <c r="E31" s="166">
        <f t="shared" si="1"/>
        <v>0</v>
      </c>
    </row>
    <row r="32" spans="1:5" ht="13.5" thickBot="1">
      <c r="A32" s="66"/>
      <c r="B32" s="67"/>
      <c r="C32" s="67"/>
      <c r="D32" s="67"/>
      <c r="E32" s="166">
        <f t="shared" si="1"/>
        <v>0</v>
      </c>
    </row>
    <row r="33" spans="1:5" ht="13.5" thickBot="1">
      <c r="A33" s="167" t="s">
        <v>97</v>
      </c>
      <c r="B33" s="168">
        <f>B26+SUM(B28:B32)</f>
        <v>0</v>
      </c>
      <c r="C33" s="168">
        <f>C26+SUM(C28:C32)</f>
        <v>0</v>
      </c>
      <c r="D33" s="168">
        <f>D26+SUM(D28:D32)</f>
        <v>0</v>
      </c>
      <c r="E33" s="169">
        <f>E26+SUM(E28:E32)</f>
        <v>0</v>
      </c>
    </row>
    <row r="34" spans="1:5" ht="13.5" thickBot="1">
      <c r="A34" s="37"/>
      <c r="B34" s="37"/>
      <c r="C34" s="37"/>
      <c r="D34" s="37"/>
      <c r="E34" s="37"/>
    </row>
    <row r="35" spans="1:5" ht="13.5" thickBot="1">
      <c r="A35" s="158" t="s">
        <v>96</v>
      </c>
      <c r="B35" s="159" t="str">
        <f>+B25</f>
        <v>2015.</v>
      </c>
      <c r="C35" s="159" t="str">
        <f>+C25</f>
        <v>2016.</v>
      </c>
      <c r="D35" s="159" t="str">
        <f>+D25</f>
        <v>2016. után</v>
      </c>
      <c r="E35" s="160" t="s">
        <v>41</v>
      </c>
    </row>
    <row r="36" spans="1:5" ht="12.75">
      <c r="A36" s="161" t="s">
        <v>101</v>
      </c>
      <c r="B36" s="63"/>
      <c r="C36" s="63"/>
      <c r="D36" s="63"/>
      <c r="E36" s="162">
        <f>SUM(B36:D36)</f>
        <v>0</v>
      </c>
    </row>
    <row r="37" spans="1:5" ht="12.75">
      <c r="A37" s="170" t="s">
        <v>102</v>
      </c>
      <c r="B37" s="65"/>
      <c r="C37" s="65"/>
      <c r="D37" s="65"/>
      <c r="E37" s="166">
        <f>SUM(B37:D37)</f>
        <v>0</v>
      </c>
    </row>
    <row r="38" spans="1:5" ht="12.75">
      <c r="A38" s="165" t="s">
        <v>103</v>
      </c>
      <c r="B38" s="65"/>
      <c r="C38" s="65"/>
      <c r="D38" s="65"/>
      <c r="E38" s="166">
        <f>SUM(B38:D38)</f>
        <v>0</v>
      </c>
    </row>
    <row r="39" spans="1:5" ht="12.75">
      <c r="A39" s="165" t="s">
        <v>104</v>
      </c>
      <c r="B39" s="65"/>
      <c r="C39" s="65"/>
      <c r="D39" s="65"/>
      <c r="E39" s="166">
        <f>SUM(B39:D39)</f>
        <v>0</v>
      </c>
    </row>
    <row r="40" spans="1:5" ht="13.5" thickBot="1">
      <c r="A40" s="68"/>
      <c r="B40" s="65"/>
      <c r="C40" s="65"/>
      <c r="D40" s="65"/>
      <c r="E40" s="166">
        <f>SUM(B40:D40)</f>
        <v>0</v>
      </c>
    </row>
    <row r="41" spans="1:5" ht="13.5" thickBot="1">
      <c r="A41" s="167" t="s">
        <v>42</v>
      </c>
      <c r="B41" s="168">
        <f>SUM(B36:B40)</f>
        <v>0</v>
      </c>
      <c r="C41" s="168">
        <f>SUM(C36:C40)</f>
        <v>0</v>
      </c>
      <c r="D41" s="168">
        <f>SUM(D36:D40)</f>
        <v>0</v>
      </c>
      <c r="E41" s="169">
        <f>SUM(E36:E40)</f>
        <v>0</v>
      </c>
    </row>
    <row r="42" spans="1:5" ht="12.75">
      <c r="A42" s="156"/>
      <c r="B42" s="156"/>
      <c r="C42" s="156"/>
      <c r="D42" s="156"/>
      <c r="E42" s="156"/>
    </row>
    <row r="43" spans="1:5" ht="15.75">
      <c r="A43" s="616" t="str">
        <f>+CONCATENATE("Önkormányzaton kívüli EU-s projektekhez történő hozzájárulás ",LEFT(ÖSSZEFÜGGÉSEK!A5,4),". évi előirányzat")</f>
        <v>Önkormányzaton kívüli EU-s projektekhez történő hozzájárulás 2015. évi előirányzat</v>
      </c>
      <c r="B43" s="616"/>
      <c r="C43" s="616"/>
      <c r="D43" s="616"/>
      <c r="E43" s="616"/>
    </row>
    <row r="44" spans="1:5" ht="13.5" thickBot="1">
      <c r="A44" s="156"/>
      <c r="B44" s="156"/>
      <c r="C44" s="156"/>
      <c r="D44" s="156"/>
      <c r="E44" s="156"/>
    </row>
    <row r="45" spans="1:8" ht="13.5" thickBot="1">
      <c r="A45" s="597" t="s">
        <v>99</v>
      </c>
      <c r="B45" s="598"/>
      <c r="C45" s="599"/>
      <c r="D45" s="619" t="s">
        <v>107</v>
      </c>
      <c r="E45" s="620"/>
      <c r="H45" s="36"/>
    </row>
    <row r="46" spans="1:5" ht="12.75">
      <c r="A46" s="600"/>
      <c r="B46" s="601"/>
      <c r="C46" s="602"/>
      <c r="D46" s="612"/>
      <c r="E46" s="613"/>
    </row>
    <row r="47" spans="1:5" ht="13.5" thickBot="1">
      <c r="A47" s="603"/>
      <c r="B47" s="604"/>
      <c r="C47" s="605"/>
      <c r="D47" s="614"/>
      <c r="E47" s="615"/>
    </row>
    <row r="48" spans="1:5" ht="13.5" thickBot="1">
      <c r="A48" s="609" t="s">
        <v>42</v>
      </c>
      <c r="B48" s="610"/>
      <c r="C48" s="611"/>
      <c r="D48" s="617">
        <f>SUM(D46:E47)</f>
        <v>0</v>
      </c>
      <c r="E48" s="618"/>
    </row>
  </sheetData>
  <sheetProtection/>
  <mergeCells count="13">
    <mergeCell ref="A48:C48"/>
    <mergeCell ref="D46:E46"/>
    <mergeCell ref="D47:E47"/>
    <mergeCell ref="A43:E43"/>
    <mergeCell ref="D48:E48"/>
    <mergeCell ref="D45:E45"/>
    <mergeCell ref="A45:C45"/>
    <mergeCell ref="A46:C46"/>
    <mergeCell ref="A47:C47"/>
    <mergeCell ref="A2:E2"/>
    <mergeCell ref="B23:E23"/>
    <mergeCell ref="D3:E3"/>
    <mergeCell ref="D24:E24"/>
  </mergeCells>
  <conditionalFormatting sqref="B41:D41 D48:E48 B20:E20 E26:E33 B33:D33 E36:E41 E5:E12 B12:D12 E15:E19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……/2015.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zoomScalePageLayoutView="0" workbookViewId="0" topLeftCell="A101">
      <selection activeCell="D111" sqref="D111"/>
    </sheetView>
  </sheetViews>
  <sheetFormatPr defaultColWidth="9.00390625" defaultRowHeight="12.75"/>
  <cols>
    <col min="1" max="1" width="19.50390625" style="291" customWidth="1"/>
    <col min="2" max="2" width="72.00390625" style="292" customWidth="1"/>
    <col min="3" max="3" width="14.375" style="293" customWidth="1"/>
    <col min="4" max="4" width="14.375" style="2" customWidth="1"/>
    <col min="5" max="16384" width="9.375" style="2" customWidth="1"/>
  </cols>
  <sheetData>
    <row r="1" spans="1:4" s="1" customFormat="1" ht="16.5" customHeight="1" thickBot="1">
      <c r="A1" s="171"/>
      <c r="B1" s="173"/>
      <c r="D1" s="194" t="str">
        <f>+CONCATENATE("9.1. melléklet a ……/",LEFT(ÖSSZEFÜGGÉSEK!A5,4),". (….) önkormányzati rendelethez")</f>
        <v>9.1. melléklet a ……/2015. (….) önkormányzati rendelethez</v>
      </c>
    </row>
    <row r="2" spans="1:4" s="69" customFormat="1" ht="21" customHeight="1">
      <c r="A2" s="298" t="s">
        <v>52</v>
      </c>
      <c r="B2" s="273" t="s">
        <v>502</v>
      </c>
      <c r="C2" s="434"/>
      <c r="D2" s="436" t="s">
        <v>43</v>
      </c>
    </row>
    <row r="3" spans="1:4" s="69" customFormat="1" ht="16.5" thickBot="1">
      <c r="A3" s="174" t="s">
        <v>153</v>
      </c>
      <c r="B3" s="274" t="s">
        <v>356</v>
      </c>
      <c r="C3" s="435"/>
      <c r="D3" s="437" t="s">
        <v>43</v>
      </c>
    </row>
    <row r="4" spans="1:4" s="70" customFormat="1" ht="15.75" customHeight="1" thickBot="1">
      <c r="A4" s="175"/>
      <c r="B4" s="175"/>
      <c r="D4" s="176" t="s">
        <v>44</v>
      </c>
    </row>
    <row r="5" spans="1:4" ht="27" customHeight="1" thickBot="1">
      <c r="A5" s="299" t="s">
        <v>155</v>
      </c>
      <c r="B5" s="177" t="s">
        <v>45</v>
      </c>
      <c r="C5" s="461" t="s">
        <v>528</v>
      </c>
      <c r="D5" s="471" t="s">
        <v>529</v>
      </c>
    </row>
    <row r="6" spans="1:4" s="57" customFormat="1" ht="13.5" customHeight="1" thickBot="1">
      <c r="A6" s="151" t="s">
        <v>453</v>
      </c>
      <c r="B6" s="152" t="s">
        <v>454</v>
      </c>
      <c r="C6" s="438" t="s">
        <v>455</v>
      </c>
      <c r="D6" s="472" t="s">
        <v>530</v>
      </c>
    </row>
    <row r="7" spans="1:4" s="57" customFormat="1" ht="15.75" customHeight="1" thickBot="1">
      <c r="A7" s="178"/>
      <c r="B7" s="179" t="s">
        <v>46</v>
      </c>
      <c r="C7" s="439"/>
      <c r="D7" s="449"/>
    </row>
    <row r="8" spans="1:4" s="57" customFormat="1" ht="12" customHeight="1" thickBot="1">
      <c r="A8" s="27" t="s">
        <v>9</v>
      </c>
      <c r="B8" s="19" t="s">
        <v>202</v>
      </c>
      <c r="C8" s="378">
        <f>+C9+C10+C11+C12+C13+C14</f>
        <v>174417</v>
      </c>
      <c r="D8" s="219">
        <f>+D9+D10+D11+D12+D13+D14</f>
        <v>204423</v>
      </c>
    </row>
    <row r="9" spans="1:4" s="71" customFormat="1" ht="12" customHeight="1">
      <c r="A9" s="326" t="s">
        <v>71</v>
      </c>
      <c r="B9" s="308" t="s">
        <v>203</v>
      </c>
      <c r="C9" s="379">
        <v>68662</v>
      </c>
      <c r="D9" s="511">
        <v>68662</v>
      </c>
    </row>
    <row r="10" spans="1:4" s="72" customFormat="1" ht="12" customHeight="1">
      <c r="A10" s="327" t="s">
        <v>72</v>
      </c>
      <c r="B10" s="309" t="s">
        <v>204</v>
      </c>
      <c r="C10" s="380">
        <v>25611</v>
      </c>
      <c r="D10" s="512">
        <v>25611</v>
      </c>
    </row>
    <row r="11" spans="1:4" s="72" customFormat="1" ht="12" customHeight="1">
      <c r="A11" s="327" t="s">
        <v>73</v>
      </c>
      <c r="B11" s="309" t="s">
        <v>205</v>
      </c>
      <c r="C11" s="380">
        <v>34184</v>
      </c>
      <c r="D11" s="512">
        <v>42284</v>
      </c>
    </row>
    <row r="12" spans="1:4" s="72" customFormat="1" ht="12" customHeight="1">
      <c r="A12" s="327" t="s">
        <v>74</v>
      </c>
      <c r="B12" s="309" t="s">
        <v>206</v>
      </c>
      <c r="C12" s="380">
        <v>1793</v>
      </c>
      <c r="D12" s="512">
        <v>1919</v>
      </c>
    </row>
    <row r="13" spans="1:4" s="72" customFormat="1" ht="12" customHeight="1">
      <c r="A13" s="327" t="s">
        <v>108</v>
      </c>
      <c r="B13" s="309" t="s">
        <v>463</v>
      </c>
      <c r="C13" s="380">
        <v>44167</v>
      </c>
      <c r="D13" s="512">
        <v>65947</v>
      </c>
    </row>
    <row r="14" spans="1:4" s="71" customFormat="1" ht="12" customHeight="1" thickBot="1">
      <c r="A14" s="328" t="s">
        <v>75</v>
      </c>
      <c r="B14" s="310" t="s">
        <v>390</v>
      </c>
      <c r="C14" s="380"/>
      <c r="D14" s="513"/>
    </row>
    <row r="15" spans="1:4" s="71" customFormat="1" ht="12" customHeight="1" thickBot="1">
      <c r="A15" s="27" t="s">
        <v>10</v>
      </c>
      <c r="B15" s="214" t="s">
        <v>207</v>
      </c>
      <c r="C15" s="378">
        <f>+C16+C17+C18+C19+C20</f>
        <v>55607</v>
      </c>
      <c r="D15" s="219">
        <f>+D16+D17+D18+D19+D20</f>
        <v>173320</v>
      </c>
    </row>
    <row r="16" spans="1:4" s="71" customFormat="1" ht="12" customHeight="1">
      <c r="A16" s="326" t="s">
        <v>77</v>
      </c>
      <c r="B16" s="308" t="s">
        <v>208</v>
      </c>
      <c r="C16" s="379"/>
      <c r="D16" s="511"/>
    </row>
    <row r="17" spans="1:4" s="71" customFormat="1" ht="12" customHeight="1">
      <c r="A17" s="327" t="s">
        <v>78</v>
      </c>
      <c r="B17" s="309" t="s">
        <v>209</v>
      </c>
      <c r="C17" s="380"/>
      <c r="D17" s="515"/>
    </row>
    <row r="18" spans="1:4" s="71" customFormat="1" ht="12" customHeight="1">
      <c r="A18" s="327" t="s">
        <v>79</v>
      </c>
      <c r="B18" s="309" t="s">
        <v>378</v>
      </c>
      <c r="C18" s="380"/>
      <c r="D18" s="515"/>
    </row>
    <row r="19" spans="1:4" s="71" customFormat="1" ht="12" customHeight="1">
      <c r="A19" s="327" t="s">
        <v>80</v>
      </c>
      <c r="B19" s="309" t="s">
        <v>379</v>
      </c>
      <c r="C19" s="380"/>
      <c r="D19" s="515"/>
    </row>
    <row r="20" spans="1:4" s="71" customFormat="1" ht="12" customHeight="1">
      <c r="A20" s="327" t="s">
        <v>81</v>
      </c>
      <c r="B20" s="309" t="s">
        <v>210</v>
      </c>
      <c r="C20" s="380">
        <v>55607</v>
      </c>
      <c r="D20" s="515">
        <v>173320</v>
      </c>
    </row>
    <row r="21" spans="1:4" s="72" customFormat="1" ht="12" customHeight="1" thickBot="1">
      <c r="A21" s="328" t="s">
        <v>87</v>
      </c>
      <c r="B21" s="310" t="s">
        <v>211</v>
      </c>
      <c r="C21" s="381"/>
      <c r="D21" s="516"/>
    </row>
    <row r="22" spans="1:4" s="72" customFormat="1" ht="12" customHeight="1" thickBot="1">
      <c r="A22" s="27" t="s">
        <v>11</v>
      </c>
      <c r="B22" s="19" t="s">
        <v>212</v>
      </c>
      <c r="C22" s="378">
        <f>+C23+C24+C25+C26+C27</f>
        <v>20593</v>
      </c>
      <c r="D22" s="219">
        <f>+D23+D24+D25+D26+D27</f>
        <v>37326</v>
      </c>
    </row>
    <row r="23" spans="1:4" s="72" customFormat="1" ht="12" customHeight="1">
      <c r="A23" s="326" t="s">
        <v>60</v>
      </c>
      <c r="B23" s="308" t="s">
        <v>213</v>
      </c>
      <c r="C23" s="379">
        <v>20593</v>
      </c>
      <c r="D23" s="518">
        <v>20593</v>
      </c>
    </row>
    <row r="24" spans="1:4" s="71" customFormat="1" ht="12" customHeight="1">
      <c r="A24" s="327" t="s">
        <v>61</v>
      </c>
      <c r="B24" s="309" t="s">
        <v>214</v>
      </c>
      <c r="C24" s="380"/>
      <c r="D24" s="515"/>
    </row>
    <row r="25" spans="1:4" s="72" customFormat="1" ht="12" customHeight="1">
      <c r="A25" s="327" t="s">
        <v>62</v>
      </c>
      <c r="B25" s="309" t="s">
        <v>380</v>
      </c>
      <c r="C25" s="380"/>
      <c r="D25" s="512"/>
    </row>
    <row r="26" spans="1:4" s="72" customFormat="1" ht="12" customHeight="1">
      <c r="A26" s="327" t="s">
        <v>63</v>
      </c>
      <c r="B26" s="309" t="s">
        <v>381</v>
      </c>
      <c r="C26" s="380"/>
      <c r="D26" s="512"/>
    </row>
    <row r="27" spans="1:4" s="72" customFormat="1" ht="12" customHeight="1">
      <c r="A27" s="327" t="s">
        <v>122</v>
      </c>
      <c r="B27" s="309" t="s">
        <v>215</v>
      </c>
      <c r="C27" s="380"/>
      <c r="D27" s="512">
        <v>16733</v>
      </c>
    </row>
    <row r="28" spans="1:4" s="72" customFormat="1" ht="12" customHeight="1" thickBot="1">
      <c r="A28" s="328" t="s">
        <v>123</v>
      </c>
      <c r="B28" s="310" t="s">
        <v>216</v>
      </c>
      <c r="C28" s="381"/>
      <c r="D28" s="516"/>
    </row>
    <row r="29" spans="1:4" s="72" customFormat="1" ht="12" customHeight="1" thickBot="1">
      <c r="A29" s="27" t="s">
        <v>124</v>
      </c>
      <c r="B29" s="19" t="s">
        <v>217</v>
      </c>
      <c r="C29" s="382">
        <f>+C30+C34+C35+C36</f>
        <v>19380</v>
      </c>
      <c r="D29" s="225">
        <f>+D30+D34+D35+D36</f>
        <v>19380</v>
      </c>
    </row>
    <row r="30" spans="1:4" s="72" customFormat="1" ht="12" customHeight="1">
      <c r="A30" s="326" t="s">
        <v>218</v>
      </c>
      <c r="B30" s="308" t="s">
        <v>464</v>
      </c>
      <c r="C30" s="383">
        <f>+C31+C32+C33</f>
        <v>16380</v>
      </c>
      <c r="D30" s="518">
        <v>16380</v>
      </c>
    </row>
    <row r="31" spans="1:4" s="72" customFormat="1" ht="12" customHeight="1">
      <c r="A31" s="327" t="s">
        <v>219</v>
      </c>
      <c r="B31" s="309" t="s">
        <v>224</v>
      </c>
      <c r="C31" s="380">
        <v>480</v>
      </c>
      <c r="D31" s="512">
        <v>480</v>
      </c>
    </row>
    <row r="32" spans="1:4" s="72" customFormat="1" ht="12" customHeight="1">
      <c r="A32" s="327" t="s">
        <v>220</v>
      </c>
      <c r="B32" s="309" t="s">
        <v>225</v>
      </c>
      <c r="C32" s="380">
        <v>15900</v>
      </c>
      <c r="D32" s="512">
        <v>15900</v>
      </c>
    </row>
    <row r="33" spans="1:4" s="72" customFormat="1" ht="12" customHeight="1">
      <c r="A33" s="327" t="s">
        <v>394</v>
      </c>
      <c r="B33" s="365" t="s">
        <v>395</v>
      </c>
      <c r="C33" s="380"/>
      <c r="D33" s="512"/>
    </row>
    <row r="34" spans="1:4" s="72" customFormat="1" ht="12" customHeight="1">
      <c r="A34" s="327" t="s">
        <v>221</v>
      </c>
      <c r="B34" s="309" t="s">
        <v>226</v>
      </c>
      <c r="C34" s="380">
        <v>2500</v>
      </c>
      <c r="D34" s="512">
        <v>2500</v>
      </c>
    </row>
    <row r="35" spans="1:4" s="72" customFormat="1" ht="12" customHeight="1">
      <c r="A35" s="327" t="s">
        <v>222</v>
      </c>
      <c r="B35" s="309" t="s">
        <v>227</v>
      </c>
      <c r="C35" s="380"/>
      <c r="D35" s="512"/>
    </row>
    <row r="36" spans="1:4" s="72" customFormat="1" ht="12" customHeight="1" thickBot="1">
      <c r="A36" s="328" t="s">
        <v>223</v>
      </c>
      <c r="B36" s="310" t="s">
        <v>228</v>
      </c>
      <c r="C36" s="381">
        <v>500</v>
      </c>
      <c r="D36" s="516">
        <v>500</v>
      </c>
    </row>
    <row r="37" spans="1:4" s="72" customFormat="1" ht="12" customHeight="1" thickBot="1">
      <c r="A37" s="27" t="s">
        <v>13</v>
      </c>
      <c r="B37" s="19" t="s">
        <v>391</v>
      </c>
      <c r="C37" s="378">
        <f>SUM(C38:C48)</f>
        <v>20431</v>
      </c>
      <c r="D37" s="219">
        <f>SUM(D38:D48)</f>
        <v>20431</v>
      </c>
    </row>
    <row r="38" spans="1:4" s="72" customFormat="1" ht="12" customHeight="1">
      <c r="A38" s="326" t="s">
        <v>64</v>
      </c>
      <c r="B38" s="308" t="s">
        <v>231</v>
      </c>
      <c r="C38" s="379">
        <v>4000</v>
      </c>
      <c r="D38" s="518">
        <v>4000</v>
      </c>
    </row>
    <row r="39" spans="1:4" s="72" customFormat="1" ht="12" customHeight="1">
      <c r="A39" s="327" t="s">
        <v>65</v>
      </c>
      <c r="B39" s="309" t="s">
        <v>232</v>
      </c>
      <c r="C39" s="380">
        <v>4551</v>
      </c>
      <c r="D39" s="512">
        <v>4551</v>
      </c>
    </row>
    <row r="40" spans="1:4" s="72" customFormat="1" ht="12" customHeight="1">
      <c r="A40" s="327" t="s">
        <v>66</v>
      </c>
      <c r="B40" s="309" t="s">
        <v>233</v>
      </c>
      <c r="C40" s="380">
        <v>186</v>
      </c>
      <c r="D40" s="512">
        <v>186</v>
      </c>
    </row>
    <row r="41" spans="1:4" s="72" customFormat="1" ht="12" customHeight="1">
      <c r="A41" s="327" t="s">
        <v>126</v>
      </c>
      <c r="B41" s="309" t="s">
        <v>234</v>
      </c>
      <c r="C41" s="380"/>
      <c r="D41" s="512"/>
    </row>
    <row r="42" spans="1:4" s="72" customFormat="1" ht="12" customHeight="1">
      <c r="A42" s="327" t="s">
        <v>127</v>
      </c>
      <c r="B42" s="309" t="s">
        <v>235</v>
      </c>
      <c r="C42" s="380">
        <v>639</v>
      </c>
      <c r="D42" s="512">
        <v>639</v>
      </c>
    </row>
    <row r="43" spans="1:4" s="72" customFormat="1" ht="12" customHeight="1">
      <c r="A43" s="327" t="s">
        <v>128</v>
      </c>
      <c r="B43" s="309" t="s">
        <v>236</v>
      </c>
      <c r="C43" s="380">
        <v>2215</v>
      </c>
      <c r="D43" s="512">
        <v>2215</v>
      </c>
    </row>
    <row r="44" spans="1:4" s="72" customFormat="1" ht="12" customHeight="1">
      <c r="A44" s="327" t="s">
        <v>129</v>
      </c>
      <c r="B44" s="309" t="s">
        <v>237</v>
      </c>
      <c r="C44" s="380">
        <v>140</v>
      </c>
      <c r="D44" s="512">
        <v>140</v>
      </c>
    </row>
    <row r="45" spans="1:4" s="72" customFormat="1" ht="12" customHeight="1">
      <c r="A45" s="327" t="s">
        <v>130</v>
      </c>
      <c r="B45" s="309" t="s">
        <v>238</v>
      </c>
      <c r="C45" s="380">
        <v>8700</v>
      </c>
      <c r="D45" s="512">
        <v>8700</v>
      </c>
    </row>
    <row r="46" spans="1:4" s="72" customFormat="1" ht="12" customHeight="1">
      <c r="A46" s="327" t="s">
        <v>229</v>
      </c>
      <c r="B46" s="309" t="s">
        <v>239</v>
      </c>
      <c r="C46" s="384"/>
      <c r="D46" s="512"/>
    </row>
    <row r="47" spans="1:4" s="72" customFormat="1" ht="12" customHeight="1">
      <c r="A47" s="328" t="s">
        <v>230</v>
      </c>
      <c r="B47" s="310" t="s">
        <v>393</v>
      </c>
      <c r="C47" s="385"/>
      <c r="D47" s="512"/>
    </row>
    <row r="48" spans="1:4" s="72" customFormat="1" ht="12" customHeight="1" thickBot="1">
      <c r="A48" s="328" t="s">
        <v>392</v>
      </c>
      <c r="B48" s="310" t="s">
        <v>240</v>
      </c>
      <c r="C48" s="385"/>
      <c r="D48" s="516"/>
    </row>
    <row r="49" spans="1:4" s="72" customFormat="1" ht="12" customHeight="1" thickBot="1">
      <c r="A49" s="27" t="s">
        <v>14</v>
      </c>
      <c r="B49" s="19" t="s">
        <v>241</v>
      </c>
      <c r="C49" s="378">
        <f>SUM(C50:C54)</f>
        <v>0</v>
      </c>
      <c r="D49" s="517"/>
    </row>
    <row r="50" spans="1:4" s="72" customFormat="1" ht="12" customHeight="1">
      <c r="A50" s="326" t="s">
        <v>67</v>
      </c>
      <c r="B50" s="308" t="s">
        <v>245</v>
      </c>
      <c r="C50" s="386"/>
      <c r="D50" s="518"/>
    </row>
    <row r="51" spans="1:4" s="72" customFormat="1" ht="12" customHeight="1">
      <c r="A51" s="327" t="s">
        <v>68</v>
      </c>
      <c r="B51" s="309" t="s">
        <v>246</v>
      </c>
      <c r="C51" s="384"/>
      <c r="D51" s="512"/>
    </row>
    <row r="52" spans="1:4" s="72" customFormat="1" ht="12" customHeight="1">
      <c r="A52" s="327" t="s">
        <v>242</v>
      </c>
      <c r="B52" s="309" t="s">
        <v>247</v>
      </c>
      <c r="C52" s="384"/>
      <c r="D52" s="512"/>
    </row>
    <row r="53" spans="1:4" s="72" customFormat="1" ht="12" customHeight="1">
      <c r="A53" s="327" t="s">
        <v>243</v>
      </c>
      <c r="B53" s="309" t="s">
        <v>248</v>
      </c>
      <c r="C53" s="384"/>
      <c r="D53" s="512"/>
    </row>
    <row r="54" spans="1:4" s="72" customFormat="1" ht="12" customHeight="1" thickBot="1">
      <c r="A54" s="328" t="s">
        <v>244</v>
      </c>
      <c r="B54" s="310" t="s">
        <v>249</v>
      </c>
      <c r="C54" s="385"/>
      <c r="D54" s="516"/>
    </row>
    <row r="55" spans="1:4" s="72" customFormat="1" ht="12" customHeight="1" thickBot="1">
      <c r="A55" s="27" t="s">
        <v>131</v>
      </c>
      <c r="B55" s="19" t="s">
        <v>250</v>
      </c>
      <c r="C55" s="378">
        <f>SUM(C56:C58)</f>
        <v>240</v>
      </c>
      <c r="D55" s="219">
        <f>SUM(D56:D58)</f>
        <v>240</v>
      </c>
    </row>
    <row r="56" spans="1:4" s="72" customFormat="1" ht="12" customHeight="1">
      <c r="A56" s="326" t="s">
        <v>69</v>
      </c>
      <c r="B56" s="308" t="s">
        <v>251</v>
      </c>
      <c r="C56" s="379"/>
      <c r="D56" s="518"/>
    </row>
    <row r="57" spans="1:4" s="72" customFormat="1" ht="12" customHeight="1">
      <c r="A57" s="327" t="s">
        <v>70</v>
      </c>
      <c r="B57" s="309" t="s">
        <v>382</v>
      </c>
      <c r="C57" s="380"/>
      <c r="D57" s="512"/>
    </row>
    <row r="58" spans="1:4" s="72" customFormat="1" ht="12" customHeight="1">
      <c r="A58" s="327" t="s">
        <v>254</v>
      </c>
      <c r="B58" s="309" t="s">
        <v>252</v>
      </c>
      <c r="C58" s="380">
        <v>240</v>
      </c>
      <c r="D58" s="512">
        <v>240</v>
      </c>
    </row>
    <row r="59" spans="1:4" s="72" customFormat="1" ht="12" customHeight="1" thickBot="1">
      <c r="A59" s="328" t="s">
        <v>255</v>
      </c>
      <c r="B59" s="310" t="s">
        <v>253</v>
      </c>
      <c r="C59" s="381"/>
      <c r="D59" s="516"/>
    </row>
    <row r="60" spans="1:4" s="72" customFormat="1" ht="12" customHeight="1" thickBot="1">
      <c r="A60" s="27" t="s">
        <v>16</v>
      </c>
      <c r="B60" s="214" t="s">
        <v>256</v>
      </c>
      <c r="C60" s="378">
        <f>SUM(C61:C63)</f>
        <v>90</v>
      </c>
      <c r="D60" s="219">
        <f>SUM(D61:D63)</f>
        <v>90</v>
      </c>
    </row>
    <row r="61" spans="1:4" s="72" customFormat="1" ht="12" customHeight="1">
      <c r="A61" s="326" t="s">
        <v>132</v>
      </c>
      <c r="B61" s="308" t="s">
        <v>258</v>
      </c>
      <c r="C61" s="384"/>
      <c r="D61" s="518"/>
    </row>
    <row r="62" spans="1:4" s="72" customFormat="1" ht="12" customHeight="1">
      <c r="A62" s="327" t="s">
        <v>133</v>
      </c>
      <c r="B62" s="309" t="s">
        <v>383</v>
      </c>
      <c r="C62" s="384"/>
      <c r="D62" s="512"/>
    </row>
    <row r="63" spans="1:4" s="72" customFormat="1" ht="12" customHeight="1">
      <c r="A63" s="327" t="s">
        <v>178</v>
      </c>
      <c r="B63" s="309" t="s">
        <v>259</v>
      </c>
      <c r="C63" s="384">
        <v>90</v>
      </c>
      <c r="D63" s="512">
        <v>90</v>
      </c>
    </row>
    <row r="64" spans="1:4" s="72" customFormat="1" ht="12" customHeight="1" thickBot="1">
      <c r="A64" s="328" t="s">
        <v>257</v>
      </c>
      <c r="B64" s="310" t="s">
        <v>260</v>
      </c>
      <c r="C64" s="384"/>
      <c r="D64" s="516"/>
    </row>
    <row r="65" spans="1:4" s="72" customFormat="1" ht="12" customHeight="1" thickBot="1">
      <c r="A65" s="27" t="s">
        <v>17</v>
      </c>
      <c r="B65" s="19" t="s">
        <v>261</v>
      </c>
      <c r="C65" s="382">
        <f>+C8+C15+C22+C29+C37+C49+C55+C60</f>
        <v>290758</v>
      </c>
      <c r="D65" s="225">
        <f>+D8+D15+D22+D29+D37+D49+D55+D60</f>
        <v>455210</v>
      </c>
    </row>
    <row r="66" spans="1:4" s="72" customFormat="1" ht="12" customHeight="1" thickBot="1">
      <c r="A66" s="329" t="s">
        <v>352</v>
      </c>
      <c r="B66" s="214" t="s">
        <v>263</v>
      </c>
      <c r="C66" s="378">
        <f>SUM(C67:C69)</f>
        <v>0</v>
      </c>
      <c r="D66" s="517"/>
    </row>
    <row r="67" spans="1:4" s="72" customFormat="1" ht="12" customHeight="1">
      <c r="A67" s="326" t="s">
        <v>294</v>
      </c>
      <c r="B67" s="308" t="s">
        <v>264</v>
      </c>
      <c r="C67" s="384"/>
      <c r="D67" s="518"/>
    </row>
    <row r="68" spans="1:4" s="72" customFormat="1" ht="12" customHeight="1">
      <c r="A68" s="327" t="s">
        <v>303</v>
      </c>
      <c r="B68" s="309" t="s">
        <v>265</v>
      </c>
      <c r="C68" s="384"/>
      <c r="D68" s="512"/>
    </row>
    <row r="69" spans="1:4" s="72" customFormat="1" ht="12" customHeight="1" thickBot="1">
      <c r="A69" s="328" t="s">
        <v>304</v>
      </c>
      <c r="B69" s="311" t="s">
        <v>266</v>
      </c>
      <c r="C69" s="384"/>
      <c r="D69" s="516"/>
    </row>
    <row r="70" spans="1:4" s="72" customFormat="1" ht="12" customHeight="1" thickBot="1">
      <c r="A70" s="329" t="s">
        <v>267</v>
      </c>
      <c r="B70" s="214" t="s">
        <v>268</v>
      </c>
      <c r="C70" s="378">
        <f>SUM(C71:C74)</f>
        <v>0</v>
      </c>
      <c r="D70" s="517"/>
    </row>
    <row r="71" spans="1:4" s="72" customFormat="1" ht="12" customHeight="1">
      <c r="A71" s="326" t="s">
        <v>109</v>
      </c>
      <c r="B71" s="308" t="s">
        <v>269</v>
      </c>
      <c r="C71" s="384"/>
      <c r="D71" s="518"/>
    </row>
    <row r="72" spans="1:4" s="72" customFormat="1" ht="12" customHeight="1">
      <c r="A72" s="327" t="s">
        <v>110</v>
      </c>
      <c r="B72" s="309" t="s">
        <v>270</v>
      </c>
      <c r="C72" s="384"/>
      <c r="D72" s="512"/>
    </row>
    <row r="73" spans="1:4" s="72" customFormat="1" ht="12" customHeight="1">
      <c r="A73" s="327" t="s">
        <v>295</v>
      </c>
      <c r="B73" s="309" t="s">
        <v>271</v>
      </c>
      <c r="C73" s="384"/>
      <c r="D73" s="512"/>
    </row>
    <row r="74" spans="1:4" s="72" customFormat="1" ht="12" customHeight="1" thickBot="1">
      <c r="A74" s="328" t="s">
        <v>296</v>
      </c>
      <c r="B74" s="310" t="s">
        <v>272</v>
      </c>
      <c r="C74" s="384"/>
      <c r="D74" s="516"/>
    </row>
    <row r="75" spans="1:4" s="72" customFormat="1" ht="12" customHeight="1" thickBot="1">
      <c r="A75" s="329" t="s">
        <v>273</v>
      </c>
      <c r="B75" s="214" t="s">
        <v>274</v>
      </c>
      <c r="C75" s="378">
        <f>SUM(C76:C77)</f>
        <v>0</v>
      </c>
      <c r="D75" s="219">
        <f>SUM(D76:D77)</f>
        <v>34978</v>
      </c>
    </row>
    <row r="76" spans="1:4" s="72" customFormat="1" ht="12" customHeight="1">
      <c r="A76" s="326" t="s">
        <v>297</v>
      </c>
      <c r="B76" s="308" t="s">
        <v>275</v>
      </c>
      <c r="C76" s="384"/>
      <c r="D76" s="518">
        <v>34978</v>
      </c>
    </row>
    <row r="77" spans="1:4" s="72" customFormat="1" ht="12" customHeight="1" thickBot="1">
      <c r="A77" s="328" t="s">
        <v>298</v>
      </c>
      <c r="B77" s="310" t="s">
        <v>276</v>
      </c>
      <c r="C77" s="384"/>
      <c r="D77" s="516"/>
    </row>
    <row r="78" spans="1:4" s="71" customFormat="1" ht="12" customHeight="1" thickBot="1">
      <c r="A78" s="329" t="s">
        <v>277</v>
      </c>
      <c r="B78" s="214" t="s">
        <v>278</v>
      </c>
      <c r="C78" s="378">
        <f>SUM(C79:C81)</f>
        <v>70363</v>
      </c>
      <c r="D78" s="219">
        <f>SUM(D79:D81)</f>
        <v>70363</v>
      </c>
    </row>
    <row r="79" spans="1:4" s="72" customFormat="1" ht="12" customHeight="1">
      <c r="A79" s="326" t="s">
        <v>299</v>
      </c>
      <c r="B79" s="308" t="s">
        <v>279</v>
      </c>
      <c r="C79" s="384"/>
      <c r="D79" s="518"/>
    </row>
    <row r="80" spans="1:4" s="72" customFormat="1" ht="12" customHeight="1">
      <c r="A80" s="327" t="s">
        <v>300</v>
      </c>
      <c r="B80" s="309" t="s">
        <v>280</v>
      </c>
      <c r="C80" s="384"/>
      <c r="D80" s="512"/>
    </row>
    <row r="81" spans="1:4" s="72" customFormat="1" ht="12" customHeight="1" thickBot="1">
      <c r="A81" s="328" t="s">
        <v>301</v>
      </c>
      <c r="B81" s="310" t="s">
        <v>281</v>
      </c>
      <c r="C81" s="384">
        <v>70363</v>
      </c>
      <c r="D81" s="516">
        <v>70363</v>
      </c>
    </row>
    <row r="82" spans="1:4" s="72" customFormat="1" ht="12" customHeight="1" thickBot="1">
      <c r="A82" s="329" t="s">
        <v>282</v>
      </c>
      <c r="B82" s="214" t="s">
        <v>302</v>
      </c>
      <c r="C82" s="378">
        <f>SUM(C83:C86)</f>
        <v>0</v>
      </c>
      <c r="D82" s="517"/>
    </row>
    <row r="83" spans="1:4" s="72" customFormat="1" ht="12" customHeight="1">
      <c r="A83" s="330" t="s">
        <v>283</v>
      </c>
      <c r="B83" s="308" t="s">
        <v>284</v>
      </c>
      <c r="C83" s="384"/>
      <c r="D83" s="518"/>
    </row>
    <row r="84" spans="1:4" s="72" customFormat="1" ht="12" customHeight="1">
      <c r="A84" s="331" t="s">
        <v>285</v>
      </c>
      <c r="B84" s="309" t="s">
        <v>286</v>
      </c>
      <c r="C84" s="384"/>
      <c r="D84" s="512"/>
    </row>
    <row r="85" spans="1:4" s="72" customFormat="1" ht="12" customHeight="1">
      <c r="A85" s="331" t="s">
        <v>287</v>
      </c>
      <c r="B85" s="309" t="s">
        <v>288</v>
      </c>
      <c r="C85" s="384"/>
      <c r="D85" s="512"/>
    </row>
    <row r="86" spans="1:4" s="71" customFormat="1" ht="12" customHeight="1" thickBot="1">
      <c r="A86" s="332" t="s">
        <v>289</v>
      </c>
      <c r="B86" s="310" t="s">
        <v>290</v>
      </c>
      <c r="C86" s="384"/>
      <c r="D86" s="513"/>
    </row>
    <row r="87" spans="1:4" s="71" customFormat="1" ht="12" customHeight="1" thickBot="1">
      <c r="A87" s="329" t="s">
        <v>291</v>
      </c>
      <c r="B87" s="214" t="s">
        <v>435</v>
      </c>
      <c r="C87" s="387"/>
      <c r="D87" s="514"/>
    </row>
    <row r="88" spans="1:4" s="71" customFormat="1" ht="12" customHeight="1" thickBot="1">
      <c r="A88" s="329" t="s">
        <v>465</v>
      </c>
      <c r="B88" s="214" t="s">
        <v>292</v>
      </c>
      <c r="C88" s="387"/>
      <c r="D88" s="514"/>
    </row>
    <row r="89" spans="1:4" s="71" customFormat="1" ht="12" customHeight="1" thickBot="1">
      <c r="A89" s="329" t="s">
        <v>466</v>
      </c>
      <c r="B89" s="315" t="s">
        <v>438</v>
      </c>
      <c r="C89" s="382">
        <f>+C66+C70+C75+C78+C82+C88+C87</f>
        <v>70363</v>
      </c>
      <c r="D89" s="225">
        <f>+D66+D70+D75+D78+D82+D88+D87</f>
        <v>105341</v>
      </c>
    </row>
    <row r="90" spans="1:4" s="71" customFormat="1" ht="12" customHeight="1" thickBot="1">
      <c r="A90" s="333" t="s">
        <v>467</v>
      </c>
      <c r="B90" s="316" t="s">
        <v>468</v>
      </c>
      <c r="C90" s="382">
        <f>+C65+C89</f>
        <v>361121</v>
      </c>
      <c r="D90" s="225">
        <f>+D65+D89</f>
        <v>560551</v>
      </c>
    </row>
    <row r="91" spans="1:4" s="72" customFormat="1" ht="15" customHeight="1" thickBot="1">
      <c r="A91" s="183"/>
      <c r="B91" s="184"/>
      <c r="C91" s="277"/>
      <c r="D91" s="519"/>
    </row>
    <row r="92" spans="1:4" s="57" customFormat="1" ht="16.5" customHeight="1" thickBot="1">
      <c r="A92" s="187"/>
      <c r="B92" s="188" t="s">
        <v>47</v>
      </c>
      <c r="C92" s="440"/>
      <c r="D92" s="510"/>
    </row>
    <row r="93" spans="1:4" s="73" customFormat="1" ht="12" customHeight="1" thickBot="1">
      <c r="A93" s="300" t="s">
        <v>9</v>
      </c>
      <c r="B93" s="26" t="s">
        <v>472</v>
      </c>
      <c r="C93" s="392">
        <f>+C94+C95+C96+C97+C98+C111</f>
        <v>169038</v>
      </c>
      <c r="D93" s="219">
        <f>+D94+D95+D96+D97+D98+D111</f>
        <v>351082</v>
      </c>
    </row>
    <row r="94" spans="1:4" ht="12" customHeight="1">
      <c r="A94" s="334" t="s">
        <v>71</v>
      </c>
      <c r="B94" s="8" t="s">
        <v>39</v>
      </c>
      <c r="C94" s="393">
        <v>73302</v>
      </c>
      <c r="D94" s="520">
        <v>170682</v>
      </c>
    </row>
    <row r="95" spans="1:4" ht="12" customHeight="1">
      <c r="A95" s="327" t="s">
        <v>72</v>
      </c>
      <c r="B95" s="6" t="s">
        <v>134</v>
      </c>
      <c r="C95" s="380">
        <v>13786</v>
      </c>
      <c r="D95" s="512">
        <v>26935</v>
      </c>
    </row>
    <row r="96" spans="1:4" ht="12" customHeight="1">
      <c r="A96" s="327" t="s">
        <v>73</v>
      </c>
      <c r="B96" s="6" t="s">
        <v>100</v>
      </c>
      <c r="C96" s="381">
        <v>61402</v>
      </c>
      <c r="D96" s="512">
        <v>102686</v>
      </c>
    </row>
    <row r="97" spans="1:4" ht="12" customHeight="1">
      <c r="A97" s="327" t="s">
        <v>74</v>
      </c>
      <c r="B97" s="9" t="s">
        <v>135</v>
      </c>
      <c r="C97" s="381">
        <v>16038</v>
      </c>
      <c r="D97" s="512">
        <v>28101</v>
      </c>
    </row>
    <row r="98" spans="1:4" ht="12" customHeight="1">
      <c r="A98" s="327" t="s">
        <v>82</v>
      </c>
      <c r="B98" s="17" t="s">
        <v>136</v>
      </c>
      <c r="C98" s="381">
        <v>4110</v>
      </c>
      <c r="D98" s="512">
        <v>22278</v>
      </c>
    </row>
    <row r="99" spans="1:4" ht="12" customHeight="1">
      <c r="A99" s="327" t="s">
        <v>75</v>
      </c>
      <c r="B99" s="6" t="s">
        <v>469</v>
      </c>
      <c r="C99" s="381"/>
      <c r="D99" s="512"/>
    </row>
    <row r="100" spans="1:4" ht="12" customHeight="1">
      <c r="A100" s="327" t="s">
        <v>76</v>
      </c>
      <c r="B100" s="91" t="s">
        <v>401</v>
      </c>
      <c r="C100" s="381"/>
      <c r="D100" s="512"/>
    </row>
    <row r="101" spans="1:4" ht="12" customHeight="1">
      <c r="A101" s="327" t="s">
        <v>83</v>
      </c>
      <c r="B101" s="91" t="s">
        <v>400</v>
      </c>
      <c r="C101" s="381"/>
      <c r="D101" s="512"/>
    </row>
    <row r="102" spans="1:4" ht="12" customHeight="1">
      <c r="A102" s="327" t="s">
        <v>84</v>
      </c>
      <c r="B102" s="91" t="s">
        <v>308</v>
      </c>
      <c r="C102" s="381"/>
      <c r="D102" s="512"/>
    </row>
    <row r="103" spans="1:4" ht="12" customHeight="1">
      <c r="A103" s="327" t="s">
        <v>85</v>
      </c>
      <c r="B103" s="92" t="s">
        <v>309</v>
      </c>
      <c r="C103" s="381"/>
      <c r="D103" s="512"/>
    </row>
    <row r="104" spans="1:4" ht="12" customHeight="1">
      <c r="A104" s="327" t="s">
        <v>86</v>
      </c>
      <c r="B104" s="92" t="s">
        <v>310</v>
      </c>
      <c r="C104" s="381"/>
      <c r="D104" s="512"/>
    </row>
    <row r="105" spans="1:4" ht="12" customHeight="1">
      <c r="A105" s="327" t="s">
        <v>88</v>
      </c>
      <c r="B105" s="91" t="s">
        <v>311</v>
      </c>
      <c r="C105" s="381">
        <v>500</v>
      </c>
      <c r="D105" s="512">
        <v>17768</v>
      </c>
    </row>
    <row r="106" spans="1:4" ht="12" customHeight="1">
      <c r="A106" s="327" t="s">
        <v>137</v>
      </c>
      <c r="B106" s="91" t="s">
        <v>312</v>
      </c>
      <c r="C106" s="381"/>
      <c r="D106" s="512"/>
    </row>
    <row r="107" spans="1:4" ht="12" customHeight="1">
      <c r="A107" s="327" t="s">
        <v>306</v>
      </c>
      <c r="B107" s="92" t="s">
        <v>313</v>
      </c>
      <c r="C107" s="381"/>
      <c r="D107" s="512"/>
    </row>
    <row r="108" spans="1:4" ht="12" customHeight="1">
      <c r="A108" s="335" t="s">
        <v>307</v>
      </c>
      <c r="B108" s="93" t="s">
        <v>314</v>
      </c>
      <c r="C108" s="381"/>
      <c r="D108" s="512"/>
    </row>
    <row r="109" spans="1:4" ht="12" customHeight="1">
      <c r="A109" s="327" t="s">
        <v>398</v>
      </c>
      <c r="B109" s="93" t="s">
        <v>315</v>
      </c>
      <c r="C109" s="381"/>
      <c r="D109" s="512"/>
    </row>
    <row r="110" spans="1:4" ht="12" customHeight="1">
      <c r="A110" s="327" t="s">
        <v>399</v>
      </c>
      <c r="B110" s="92" t="s">
        <v>316</v>
      </c>
      <c r="C110" s="380">
        <v>3610</v>
      </c>
      <c r="D110" s="512">
        <v>4510</v>
      </c>
    </row>
    <row r="111" spans="1:4" ht="12" customHeight="1">
      <c r="A111" s="327" t="s">
        <v>403</v>
      </c>
      <c r="B111" s="9" t="s">
        <v>40</v>
      </c>
      <c r="C111" s="380">
        <v>400</v>
      </c>
      <c r="D111" s="512">
        <v>400</v>
      </c>
    </row>
    <row r="112" spans="1:4" ht="12" customHeight="1">
      <c r="A112" s="328" t="s">
        <v>404</v>
      </c>
      <c r="B112" s="6" t="s">
        <v>470</v>
      </c>
      <c r="C112" s="381">
        <v>400</v>
      </c>
      <c r="D112" s="512">
        <v>400</v>
      </c>
    </row>
    <row r="113" spans="1:4" ht="12" customHeight="1" thickBot="1">
      <c r="A113" s="336" t="s">
        <v>405</v>
      </c>
      <c r="B113" s="94" t="s">
        <v>471</v>
      </c>
      <c r="C113" s="394"/>
      <c r="D113" s="516"/>
    </row>
    <row r="114" spans="1:4" ht="12" customHeight="1" thickBot="1">
      <c r="A114" s="27" t="s">
        <v>10</v>
      </c>
      <c r="B114" s="25" t="s">
        <v>317</v>
      </c>
      <c r="C114" s="378">
        <f>+C115+C117+C119</f>
        <v>98069</v>
      </c>
      <c r="D114" s="219">
        <f>+D115+D117+D119</f>
        <v>114802</v>
      </c>
    </row>
    <row r="115" spans="1:4" ht="12" customHeight="1">
      <c r="A115" s="326" t="s">
        <v>77</v>
      </c>
      <c r="B115" s="6" t="s">
        <v>176</v>
      </c>
      <c r="C115" s="379">
        <v>86851</v>
      </c>
      <c r="D115" s="518">
        <v>103584</v>
      </c>
    </row>
    <row r="116" spans="1:4" ht="12" customHeight="1">
      <c r="A116" s="326" t="s">
        <v>78</v>
      </c>
      <c r="B116" s="10" t="s">
        <v>321</v>
      </c>
      <c r="C116" s="379">
        <v>20593</v>
      </c>
      <c r="D116" s="512">
        <v>20593</v>
      </c>
    </row>
    <row r="117" spans="1:4" ht="12" customHeight="1">
      <c r="A117" s="326" t="s">
        <v>79</v>
      </c>
      <c r="B117" s="10" t="s">
        <v>138</v>
      </c>
      <c r="C117" s="380">
        <v>11218</v>
      </c>
      <c r="D117" s="512">
        <v>11218</v>
      </c>
    </row>
    <row r="118" spans="1:4" ht="12" customHeight="1">
      <c r="A118" s="326" t="s">
        <v>80</v>
      </c>
      <c r="B118" s="10" t="s">
        <v>322</v>
      </c>
      <c r="C118" s="396"/>
      <c r="D118" s="512"/>
    </row>
    <row r="119" spans="1:4" ht="12" customHeight="1">
      <c r="A119" s="326" t="s">
        <v>81</v>
      </c>
      <c r="B119" s="216" t="s">
        <v>179</v>
      </c>
      <c r="C119" s="396"/>
      <c r="D119" s="512"/>
    </row>
    <row r="120" spans="1:4" ht="12" customHeight="1">
      <c r="A120" s="326" t="s">
        <v>87</v>
      </c>
      <c r="B120" s="215" t="s">
        <v>384</v>
      </c>
      <c r="C120" s="396"/>
      <c r="D120" s="512"/>
    </row>
    <row r="121" spans="1:4" ht="12" customHeight="1">
      <c r="A121" s="326" t="s">
        <v>89</v>
      </c>
      <c r="B121" s="304" t="s">
        <v>327</v>
      </c>
      <c r="C121" s="396"/>
      <c r="D121" s="512"/>
    </row>
    <row r="122" spans="1:4" ht="12" customHeight="1">
      <c r="A122" s="326" t="s">
        <v>139</v>
      </c>
      <c r="B122" s="92" t="s">
        <v>310</v>
      </c>
      <c r="C122" s="396"/>
      <c r="D122" s="512"/>
    </row>
    <row r="123" spans="1:4" ht="12" customHeight="1">
      <c r="A123" s="326" t="s">
        <v>140</v>
      </c>
      <c r="B123" s="92" t="s">
        <v>326</v>
      </c>
      <c r="C123" s="396"/>
      <c r="D123" s="512"/>
    </row>
    <row r="124" spans="1:4" ht="12" customHeight="1">
      <c r="A124" s="326" t="s">
        <v>141</v>
      </c>
      <c r="B124" s="92" t="s">
        <v>325</v>
      </c>
      <c r="C124" s="396"/>
      <c r="D124" s="512"/>
    </row>
    <row r="125" spans="1:4" ht="12" customHeight="1">
      <c r="A125" s="326" t="s">
        <v>318</v>
      </c>
      <c r="B125" s="92" t="s">
        <v>313</v>
      </c>
      <c r="C125" s="396"/>
      <c r="D125" s="512"/>
    </row>
    <row r="126" spans="1:4" ht="12" customHeight="1">
      <c r="A126" s="326" t="s">
        <v>319</v>
      </c>
      <c r="B126" s="92" t="s">
        <v>324</v>
      </c>
      <c r="C126" s="396"/>
      <c r="D126" s="512"/>
    </row>
    <row r="127" spans="1:4" ht="12" customHeight="1" thickBot="1">
      <c r="A127" s="335" t="s">
        <v>320</v>
      </c>
      <c r="B127" s="92" t="s">
        <v>323</v>
      </c>
      <c r="C127" s="397"/>
      <c r="D127" s="516"/>
    </row>
    <row r="128" spans="1:4" ht="12" customHeight="1" thickBot="1">
      <c r="A128" s="27" t="s">
        <v>11</v>
      </c>
      <c r="B128" s="78" t="s">
        <v>408</v>
      </c>
      <c r="C128" s="378">
        <f>+C93+C114</f>
        <v>267107</v>
      </c>
      <c r="D128" s="219">
        <f>+D93+D114</f>
        <v>465884</v>
      </c>
    </row>
    <row r="129" spans="1:4" ht="12" customHeight="1" thickBot="1">
      <c r="A129" s="27" t="s">
        <v>12</v>
      </c>
      <c r="B129" s="78" t="s">
        <v>409</v>
      </c>
      <c r="C129" s="378">
        <f>+C130+C131+C132</f>
        <v>0</v>
      </c>
      <c r="D129" s="517"/>
    </row>
    <row r="130" spans="1:4" s="73" customFormat="1" ht="12" customHeight="1">
      <c r="A130" s="326" t="s">
        <v>218</v>
      </c>
      <c r="B130" s="7" t="s">
        <v>475</v>
      </c>
      <c r="C130" s="396"/>
      <c r="D130" s="511"/>
    </row>
    <row r="131" spans="1:4" ht="12" customHeight="1">
      <c r="A131" s="326" t="s">
        <v>221</v>
      </c>
      <c r="B131" s="7" t="s">
        <v>417</v>
      </c>
      <c r="C131" s="396"/>
      <c r="D131" s="512"/>
    </row>
    <row r="132" spans="1:4" ht="12" customHeight="1" thickBot="1">
      <c r="A132" s="335" t="s">
        <v>222</v>
      </c>
      <c r="B132" s="5" t="s">
        <v>474</v>
      </c>
      <c r="C132" s="396"/>
      <c r="D132" s="516"/>
    </row>
    <row r="133" spans="1:4" ht="12" customHeight="1" thickBot="1">
      <c r="A133" s="27" t="s">
        <v>13</v>
      </c>
      <c r="B133" s="78" t="s">
        <v>410</v>
      </c>
      <c r="C133" s="378">
        <f>+C134+C135+C136+C137+C138+C139</f>
        <v>0</v>
      </c>
      <c r="D133" s="517"/>
    </row>
    <row r="134" spans="1:4" ht="12" customHeight="1">
      <c r="A134" s="326" t="s">
        <v>64</v>
      </c>
      <c r="B134" s="7" t="s">
        <v>419</v>
      </c>
      <c r="C134" s="396"/>
      <c r="D134" s="518"/>
    </row>
    <row r="135" spans="1:4" ht="12" customHeight="1">
      <c r="A135" s="326" t="s">
        <v>65</v>
      </c>
      <c r="B135" s="7" t="s">
        <v>411</v>
      </c>
      <c r="C135" s="396"/>
      <c r="D135" s="512"/>
    </row>
    <row r="136" spans="1:4" ht="12" customHeight="1">
      <c r="A136" s="326" t="s">
        <v>66</v>
      </c>
      <c r="B136" s="7" t="s">
        <v>412</v>
      </c>
      <c r="C136" s="396"/>
      <c r="D136" s="512"/>
    </row>
    <row r="137" spans="1:4" ht="12" customHeight="1">
      <c r="A137" s="326" t="s">
        <v>126</v>
      </c>
      <c r="B137" s="7" t="s">
        <v>473</v>
      </c>
      <c r="C137" s="396"/>
      <c r="D137" s="512"/>
    </row>
    <row r="138" spans="1:4" ht="12" customHeight="1">
      <c r="A138" s="326" t="s">
        <v>127</v>
      </c>
      <c r="B138" s="7" t="s">
        <v>414</v>
      </c>
      <c r="C138" s="396"/>
      <c r="D138" s="512"/>
    </row>
    <row r="139" spans="1:4" s="73" customFormat="1" ht="12" customHeight="1" thickBot="1">
      <c r="A139" s="335" t="s">
        <v>128</v>
      </c>
      <c r="B139" s="5" t="s">
        <v>415</v>
      </c>
      <c r="C139" s="396"/>
      <c r="D139" s="513"/>
    </row>
    <row r="140" spans="1:11" ht="12" customHeight="1" thickBot="1">
      <c r="A140" s="27" t="s">
        <v>14</v>
      </c>
      <c r="B140" s="78" t="s">
        <v>490</v>
      </c>
      <c r="C140" s="382">
        <f>+C141+C142+C144+C145+C143</f>
        <v>0</v>
      </c>
      <c r="D140" s="517"/>
      <c r="K140" s="195"/>
    </row>
    <row r="141" spans="1:4" ht="12.75">
      <c r="A141" s="326" t="s">
        <v>67</v>
      </c>
      <c r="B141" s="7" t="s">
        <v>328</v>
      </c>
      <c r="C141" s="396"/>
      <c r="D141" s="518"/>
    </row>
    <row r="142" spans="1:4" ht="12" customHeight="1">
      <c r="A142" s="326" t="s">
        <v>68</v>
      </c>
      <c r="B142" s="7" t="s">
        <v>329</v>
      </c>
      <c r="C142" s="396"/>
      <c r="D142" s="512"/>
    </row>
    <row r="143" spans="1:4" ht="12" customHeight="1">
      <c r="A143" s="326" t="s">
        <v>242</v>
      </c>
      <c r="B143" s="7" t="s">
        <v>489</v>
      </c>
      <c r="C143" s="396"/>
      <c r="D143" s="512"/>
    </row>
    <row r="144" spans="1:4" s="73" customFormat="1" ht="12" customHeight="1">
      <c r="A144" s="326" t="s">
        <v>243</v>
      </c>
      <c r="B144" s="7" t="s">
        <v>424</v>
      </c>
      <c r="C144" s="396"/>
      <c r="D144" s="515"/>
    </row>
    <row r="145" spans="1:4" s="73" customFormat="1" ht="12" customHeight="1" thickBot="1">
      <c r="A145" s="335" t="s">
        <v>244</v>
      </c>
      <c r="B145" s="5" t="s">
        <v>348</v>
      </c>
      <c r="C145" s="396"/>
      <c r="D145" s="513"/>
    </row>
    <row r="146" spans="1:4" s="73" customFormat="1" ht="12" customHeight="1" thickBot="1">
      <c r="A146" s="27" t="s">
        <v>15</v>
      </c>
      <c r="B146" s="78" t="s">
        <v>425</v>
      </c>
      <c r="C146" s="398">
        <f>+C147+C148+C149+C150+C151</f>
        <v>0</v>
      </c>
      <c r="D146" s="514"/>
    </row>
    <row r="147" spans="1:4" s="73" customFormat="1" ht="12" customHeight="1">
      <c r="A147" s="326" t="s">
        <v>69</v>
      </c>
      <c r="B147" s="7" t="s">
        <v>420</v>
      </c>
      <c r="C147" s="396"/>
      <c r="D147" s="511"/>
    </row>
    <row r="148" spans="1:4" s="73" customFormat="1" ht="12" customHeight="1">
      <c r="A148" s="326" t="s">
        <v>70</v>
      </c>
      <c r="B148" s="7" t="s">
        <v>427</v>
      </c>
      <c r="C148" s="396"/>
      <c r="D148" s="515"/>
    </row>
    <row r="149" spans="1:4" s="73" customFormat="1" ht="12" customHeight="1">
      <c r="A149" s="326" t="s">
        <v>254</v>
      </c>
      <c r="B149" s="7" t="s">
        <v>422</v>
      </c>
      <c r="C149" s="396"/>
      <c r="D149" s="515"/>
    </row>
    <row r="150" spans="1:4" s="73" customFormat="1" ht="12" customHeight="1">
      <c r="A150" s="326" t="s">
        <v>255</v>
      </c>
      <c r="B150" s="7" t="s">
        <v>476</v>
      </c>
      <c r="C150" s="396"/>
      <c r="D150" s="515"/>
    </row>
    <row r="151" spans="1:4" ht="12.75" customHeight="1" thickBot="1">
      <c r="A151" s="335" t="s">
        <v>426</v>
      </c>
      <c r="B151" s="5" t="s">
        <v>429</v>
      </c>
      <c r="C151" s="397"/>
      <c r="D151" s="516"/>
    </row>
    <row r="152" spans="1:4" ht="12.75" customHeight="1" thickBot="1">
      <c r="A152" s="374" t="s">
        <v>16</v>
      </c>
      <c r="B152" s="78" t="s">
        <v>430</v>
      </c>
      <c r="C152" s="398"/>
      <c r="D152" s="517"/>
    </row>
    <row r="153" spans="1:4" ht="12.75" customHeight="1" thickBot="1">
      <c r="A153" s="374" t="s">
        <v>17</v>
      </c>
      <c r="B153" s="78" t="s">
        <v>431</v>
      </c>
      <c r="C153" s="398"/>
      <c r="D153" s="517"/>
    </row>
    <row r="154" spans="1:4" ht="12" customHeight="1" thickBot="1">
      <c r="A154" s="27" t="s">
        <v>18</v>
      </c>
      <c r="B154" s="78" t="s">
        <v>433</v>
      </c>
      <c r="C154" s="400">
        <f>+C129+C133+C140+C146+C152+C153</f>
        <v>0</v>
      </c>
      <c r="D154" s="517"/>
    </row>
    <row r="155" spans="1:4" ht="15" customHeight="1" thickBot="1">
      <c r="A155" s="337" t="s">
        <v>19</v>
      </c>
      <c r="B155" s="282" t="s">
        <v>432</v>
      </c>
      <c r="C155" s="400">
        <f>+C128+C154</f>
        <v>267107</v>
      </c>
      <c r="D155" s="318">
        <f>+D128+D154</f>
        <v>465884</v>
      </c>
    </row>
    <row r="156" spans="1:3" ht="13.5" thickBot="1">
      <c r="A156" s="288"/>
      <c r="B156" s="289"/>
      <c r="C156" s="290"/>
    </row>
    <row r="157" spans="1:4" ht="15" customHeight="1" thickBot="1">
      <c r="A157" s="192" t="s">
        <v>477</v>
      </c>
      <c r="B157" s="193"/>
      <c r="C157" s="441">
        <v>7</v>
      </c>
      <c r="D157" s="448">
        <v>7</v>
      </c>
    </row>
    <row r="158" spans="1:4" ht="14.25" customHeight="1" thickBot="1">
      <c r="A158" s="192" t="s">
        <v>156</v>
      </c>
      <c r="B158" s="193"/>
      <c r="C158" s="441">
        <v>182</v>
      </c>
      <c r="D158" s="567">
        <v>160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zoomScalePageLayoutView="0" workbookViewId="0" topLeftCell="A91">
      <selection activeCell="D111" sqref="D111"/>
    </sheetView>
  </sheetViews>
  <sheetFormatPr defaultColWidth="9.00390625" defaultRowHeight="12.75"/>
  <cols>
    <col min="1" max="1" width="19.50390625" style="291" customWidth="1"/>
    <col min="2" max="2" width="72.00390625" style="292" customWidth="1"/>
    <col min="3" max="3" width="14.375" style="293" customWidth="1"/>
    <col min="4" max="4" width="14.375" style="2" customWidth="1"/>
    <col min="5" max="16384" width="9.375" style="2" customWidth="1"/>
  </cols>
  <sheetData>
    <row r="1" spans="1:4" s="1" customFormat="1" ht="16.5" customHeight="1" thickBot="1">
      <c r="A1" s="171"/>
      <c r="B1" s="173"/>
      <c r="D1" s="194" t="str">
        <f>+CONCATENATE("9.1.1. melléklet a ……/",LEFT(ÖSSZEFÜGGÉSEK!A5,4),". (….) önkormányzati rendelethez")</f>
        <v>9.1.1. melléklet a ……/2015. (….) önkormányzati rendelethez</v>
      </c>
    </row>
    <row r="2" spans="1:4" s="69" customFormat="1" ht="21" customHeight="1">
      <c r="A2" s="298" t="s">
        <v>52</v>
      </c>
      <c r="B2" s="273" t="s">
        <v>502</v>
      </c>
      <c r="C2" s="434"/>
      <c r="D2" s="436" t="s">
        <v>43</v>
      </c>
    </row>
    <row r="3" spans="1:4" s="69" customFormat="1" ht="16.5" thickBot="1">
      <c r="A3" s="174" t="s">
        <v>153</v>
      </c>
      <c r="B3" s="274" t="s">
        <v>385</v>
      </c>
      <c r="C3" s="435"/>
      <c r="D3" s="437" t="s">
        <v>49</v>
      </c>
    </row>
    <row r="4" spans="1:4" s="70" customFormat="1" ht="15.75" customHeight="1" thickBot="1">
      <c r="A4" s="175"/>
      <c r="B4" s="175"/>
      <c r="D4" s="176" t="s">
        <v>44</v>
      </c>
    </row>
    <row r="5" spans="1:4" ht="27" customHeight="1" thickBot="1">
      <c r="A5" s="299" t="s">
        <v>155</v>
      </c>
      <c r="B5" s="177" t="s">
        <v>45</v>
      </c>
      <c r="C5" s="461" t="s">
        <v>528</v>
      </c>
      <c r="D5" s="471" t="s">
        <v>529</v>
      </c>
    </row>
    <row r="6" spans="1:4" s="57" customFormat="1" ht="13.5" customHeight="1" thickBot="1">
      <c r="A6" s="151" t="s">
        <v>453</v>
      </c>
      <c r="B6" s="152" t="s">
        <v>454</v>
      </c>
      <c r="C6" s="438" t="s">
        <v>455</v>
      </c>
      <c r="D6" s="472" t="s">
        <v>530</v>
      </c>
    </row>
    <row r="7" spans="1:4" s="57" customFormat="1" ht="15.75" customHeight="1" thickBot="1">
      <c r="A7" s="178"/>
      <c r="B7" s="179" t="s">
        <v>46</v>
      </c>
      <c r="C7" s="439"/>
      <c r="D7" s="449"/>
    </row>
    <row r="8" spans="1:4" s="57" customFormat="1" ht="12" customHeight="1" thickBot="1">
      <c r="A8" s="27" t="s">
        <v>9</v>
      </c>
      <c r="B8" s="19" t="s">
        <v>202</v>
      </c>
      <c r="C8" s="378">
        <f>+C9+C10+C11+C12+C13+C14</f>
        <v>174417</v>
      </c>
      <c r="D8" s="219">
        <f>+D9+D10+D11+D12+D13+D14</f>
        <v>204423</v>
      </c>
    </row>
    <row r="9" spans="1:4" s="71" customFormat="1" ht="12" customHeight="1">
      <c r="A9" s="326" t="s">
        <v>71</v>
      </c>
      <c r="B9" s="308" t="s">
        <v>203</v>
      </c>
      <c r="C9" s="379">
        <v>68662</v>
      </c>
      <c r="D9" s="511">
        <v>68662</v>
      </c>
    </row>
    <row r="10" spans="1:4" s="72" customFormat="1" ht="12" customHeight="1">
      <c r="A10" s="327" t="s">
        <v>72</v>
      </c>
      <c r="B10" s="309" t="s">
        <v>204</v>
      </c>
      <c r="C10" s="380">
        <v>25611</v>
      </c>
      <c r="D10" s="512">
        <v>25611</v>
      </c>
    </row>
    <row r="11" spans="1:4" s="72" customFormat="1" ht="12" customHeight="1">
      <c r="A11" s="327" t="s">
        <v>73</v>
      </c>
      <c r="B11" s="309" t="s">
        <v>205</v>
      </c>
      <c r="C11" s="380">
        <v>34184</v>
      </c>
      <c r="D11" s="512">
        <v>42284</v>
      </c>
    </row>
    <row r="12" spans="1:4" s="72" customFormat="1" ht="12" customHeight="1">
      <c r="A12" s="327" t="s">
        <v>74</v>
      </c>
      <c r="B12" s="309" t="s">
        <v>206</v>
      </c>
      <c r="C12" s="380">
        <v>1793</v>
      </c>
      <c r="D12" s="512">
        <v>1919</v>
      </c>
    </row>
    <row r="13" spans="1:4" s="72" customFormat="1" ht="12" customHeight="1">
      <c r="A13" s="327" t="s">
        <v>108</v>
      </c>
      <c r="B13" s="309" t="s">
        <v>463</v>
      </c>
      <c r="C13" s="380">
        <v>44167</v>
      </c>
      <c r="D13" s="512">
        <v>65947</v>
      </c>
    </row>
    <row r="14" spans="1:4" s="71" customFormat="1" ht="12" customHeight="1" thickBot="1">
      <c r="A14" s="328" t="s">
        <v>75</v>
      </c>
      <c r="B14" s="310" t="s">
        <v>390</v>
      </c>
      <c r="C14" s="380"/>
      <c r="D14" s="513"/>
    </row>
    <row r="15" spans="1:4" s="71" customFormat="1" ht="12" customHeight="1" thickBot="1">
      <c r="A15" s="27" t="s">
        <v>10</v>
      </c>
      <c r="B15" s="214" t="s">
        <v>207</v>
      </c>
      <c r="C15" s="378">
        <f>+C16+C17+C18+C19+C20</f>
        <v>55607</v>
      </c>
      <c r="D15" s="219">
        <f>+D16+D17+D18+D19+D20</f>
        <v>173320</v>
      </c>
    </row>
    <row r="16" spans="1:4" s="71" customFormat="1" ht="12" customHeight="1">
      <c r="A16" s="326" t="s">
        <v>77</v>
      </c>
      <c r="B16" s="308" t="s">
        <v>208</v>
      </c>
      <c r="C16" s="379"/>
      <c r="D16" s="511"/>
    </row>
    <row r="17" spans="1:4" s="71" customFormat="1" ht="12" customHeight="1">
      <c r="A17" s="327" t="s">
        <v>78</v>
      </c>
      <c r="B17" s="309" t="s">
        <v>209</v>
      </c>
      <c r="C17" s="380"/>
      <c r="D17" s="515"/>
    </row>
    <row r="18" spans="1:4" s="71" customFormat="1" ht="12" customHeight="1">
      <c r="A18" s="327" t="s">
        <v>79</v>
      </c>
      <c r="B18" s="309" t="s">
        <v>378</v>
      </c>
      <c r="C18" s="380"/>
      <c r="D18" s="515"/>
    </row>
    <row r="19" spans="1:4" s="71" customFormat="1" ht="12" customHeight="1">
      <c r="A19" s="327" t="s">
        <v>80</v>
      </c>
      <c r="B19" s="309" t="s">
        <v>379</v>
      </c>
      <c r="C19" s="380"/>
      <c r="D19" s="515"/>
    </row>
    <row r="20" spans="1:4" s="71" customFormat="1" ht="12" customHeight="1">
      <c r="A20" s="327" t="s">
        <v>81</v>
      </c>
      <c r="B20" s="309" t="s">
        <v>210</v>
      </c>
      <c r="C20" s="380">
        <v>55607</v>
      </c>
      <c r="D20" s="515">
        <v>173320</v>
      </c>
    </row>
    <row r="21" spans="1:4" s="72" customFormat="1" ht="12" customHeight="1" thickBot="1">
      <c r="A21" s="328" t="s">
        <v>87</v>
      </c>
      <c r="B21" s="310" t="s">
        <v>211</v>
      </c>
      <c r="C21" s="381"/>
      <c r="D21" s="516"/>
    </row>
    <row r="22" spans="1:4" s="72" customFormat="1" ht="12" customHeight="1" thickBot="1">
      <c r="A22" s="27" t="s">
        <v>11</v>
      </c>
      <c r="B22" s="19" t="s">
        <v>212</v>
      </c>
      <c r="C22" s="378">
        <f>+C23+C24+C25+C26+C27</f>
        <v>20593</v>
      </c>
      <c r="D22" s="219">
        <f>+D23+D24+D25+D26+D27</f>
        <v>37326</v>
      </c>
    </row>
    <row r="23" spans="1:4" s="72" customFormat="1" ht="12" customHeight="1">
      <c r="A23" s="326" t="s">
        <v>60</v>
      </c>
      <c r="B23" s="308" t="s">
        <v>213</v>
      </c>
      <c r="C23" s="379">
        <v>20593</v>
      </c>
      <c r="D23" s="518">
        <v>20593</v>
      </c>
    </row>
    <row r="24" spans="1:4" s="71" customFormat="1" ht="12" customHeight="1">
      <c r="A24" s="327" t="s">
        <v>61</v>
      </c>
      <c r="B24" s="309" t="s">
        <v>214</v>
      </c>
      <c r="C24" s="380"/>
      <c r="D24" s="515"/>
    </row>
    <row r="25" spans="1:4" s="72" customFormat="1" ht="12" customHeight="1">
      <c r="A25" s="327" t="s">
        <v>62</v>
      </c>
      <c r="B25" s="309" t="s">
        <v>380</v>
      </c>
      <c r="C25" s="380"/>
      <c r="D25" s="512"/>
    </row>
    <row r="26" spans="1:4" s="72" customFormat="1" ht="12" customHeight="1">
      <c r="A26" s="327" t="s">
        <v>63</v>
      </c>
      <c r="B26" s="309" t="s">
        <v>381</v>
      </c>
      <c r="C26" s="380"/>
      <c r="D26" s="512"/>
    </row>
    <row r="27" spans="1:4" s="72" customFormat="1" ht="12" customHeight="1">
      <c r="A27" s="327" t="s">
        <v>122</v>
      </c>
      <c r="B27" s="309" t="s">
        <v>215</v>
      </c>
      <c r="C27" s="380"/>
      <c r="D27" s="512">
        <v>16733</v>
      </c>
    </row>
    <row r="28" spans="1:4" s="72" customFormat="1" ht="12" customHeight="1" thickBot="1">
      <c r="A28" s="328" t="s">
        <v>123</v>
      </c>
      <c r="B28" s="310" t="s">
        <v>216</v>
      </c>
      <c r="C28" s="381"/>
      <c r="D28" s="516"/>
    </row>
    <row r="29" spans="1:4" s="72" customFormat="1" ht="12" customHeight="1" thickBot="1">
      <c r="A29" s="27" t="s">
        <v>124</v>
      </c>
      <c r="B29" s="19" t="s">
        <v>217</v>
      </c>
      <c r="C29" s="382">
        <f>+C30+C34+C35+C36</f>
        <v>19380</v>
      </c>
      <c r="D29" s="225">
        <f>+D30+D34+D35+D36</f>
        <v>19380</v>
      </c>
    </row>
    <row r="30" spans="1:4" s="72" customFormat="1" ht="12" customHeight="1">
      <c r="A30" s="326" t="s">
        <v>218</v>
      </c>
      <c r="B30" s="308" t="s">
        <v>464</v>
      </c>
      <c r="C30" s="383">
        <f>+C31+C32+C33</f>
        <v>16380</v>
      </c>
      <c r="D30" s="518">
        <v>16380</v>
      </c>
    </row>
    <row r="31" spans="1:4" s="72" customFormat="1" ht="12" customHeight="1">
      <c r="A31" s="327" t="s">
        <v>219</v>
      </c>
      <c r="B31" s="309" t="s">
        <v>224</v>
      </c>
      <c r="C31" s="380">
        <v>480</v>
      </c>
      <c r="D31" s="512">
        <v>480</v>
      </c>
    </row>
    <row r="32" spans="1:4" s="72" customFormat="1" ht="12" customHeight="1">
      <c r="A32" s="327" t="s">
        <v>220</v>
      </c>
      <c r="B32" s="309" t="s">
        <v>225</v>
      </c>
      <c r="C32" s="380">
        <v>15900</v>
      </c>
      <c r="D32" s="512">
        <v>15900</v>
      </c>
    </row>
    <row r="33" spans="1:4" s="72" customFormat="1" ht="12" customHeight="1">
      <c r="A33" s="327" t="s">
        <v>394</v>
      </c>
      <c r="B33" s="365" t="s">
        <v>395</v>
      </c>
      <c r="C33" s="380"/>
      <c r="D33" s="512"/>
    </row>
    <row r="34" spans="1:4" s="72" customFormat="1" ht="12" customHeight="1">
      <c r="A34" s="327" t="s">
        <v>221</v>
      </c>
      <c r="B34" s="309" t="s">
        <v>226</v>
      </c>
      <c r="C34" s="380">
        <v>2500</v>
      </c>
      <c r="D34" s="512">
        <v>2500</v>
      </c>
    </row>
    <row r="35" spans="1:4" s="72" customFormat="1" ht="12" customHeight="1">
      <c r="A35" s="327" t="s">
        <v>222</v>
      </c>
      <c r="B35" s="309" t="s">
        <v>227</v>
      </c>
      <c r="C35" s="380"/>
      <c r="D35" s="512"/>
    </row>
    <row r="36" spans="1:4" s="72" customFormat="1" ht="12" customHeight="1" thickBot="1">
      <c r="A36" s="328" t="s">
        <v>223</v>
      </c>
      <c r="B36" s="310" t="s">
        <v>228</v>
      </c>
      <c r="C36" s="381">
        <v>500</v>
      </c>
      <c r="D36" s="516">
        <v>500</v>
      </c>
    </row>
    <row r="37" spans="1:4" s="72" customFormat="1" ht="12" customHeight="1" thickBot="1">
      <c r="A37" s="27" t="s">
        <v>13</v>
      </c>
      <c r="B37" s="19" t="s">
        <v>391</v>
      </c>
      <c r="C37" s="378">
        <f>SUM(C38:C48)</f>
        <v>20431</v>
      </c>
      <c r="D37" s="219">
        <f>SUM(D38:D48)</f>
        <v>20431</v>
      </c>
    </row>
    <row r="38" spans="1:4" s="72" customFormat="1" ht="12" customHeight="1">
      <c r="A38" s="326" t="s">
        <v>64</v>
      </c>
      <c r="B38" s="308" t="s">
        <v>231</v>
      </c>
      <c r="C38" s="379">
        <v>4000</v>
      </c>
      <c r="D38" s="518">
        <v>4000</v>
      </c>
    </row>
    <row r="39" spans="1:4" s="72" customFormat="1" ht="12" customHeight="1">
      <c r="A39" s="327" t="s">
        <v>65</v>
      </c>
      <c r="B39" s="309" t="s">
        <v>232</v>
      </c>
      <c r="C39" s="380">
        <v>4551</v>
      </c>
      <c r="D39" s="512">
        <v>4551</v>
      </c>
    </row>
    <row r="40" spans="1:4" s="72" customFormat="1" ht="12" customHeight="1">
      <c r="A40" s="327" t="s">
        <v>66</v>
      </c>
      <c r="B40" s="309" t="s">
        <v>233</v>
      </c>
      <c r="C40" s="380">
        <v>186</v>
      </c>
      <c r="D40" s="512">
        <v>186</v>
      </c>
    </row>
    <row r="41" spans="1:4" s="72" customFormat="1" ht="12" customHeight="1">
      <c r="A41" s="327" t="s">
        <v>126</v>
      </c>
      <c r="B41" s="309" t="s">
        <v>234</v>
      </c>
      <c r="C41" s="380"/>
      <c r="D41" s="512"/>
    </row>
    <row r="42" spans="1:4" s="72" customFormat="1" ht="12" customHeight="1">
      <c r="A42" s="327" t="s">
        <v>127</v>
      </c>
      <c r="B42" s="309" t="s">
        <v>235</v>
      </c>
      <c r="C42" s="380">
        <v>639</v>
      </c>
      <c r="D42" s="512">
        <v>639</v>
      </c>
    </row>
    <row r="43" spans="1:4" s="72" customFormat="1" ht="12" customHeight="1">
      <c r="A43" s="327" t="s">
        <v>128</v>
      </c>
      <c r="B43" s="309" t="s">
        <v>236</v>
      </c>
      <c r="C43" s="380">
        <v>2215</v>
      </c>
      <c r="D43" s="512">
        <v>2215</v>
      </c>
    </row>
    <row r="44" spans="1:4" s="72" customFormat="1" ht="12" customHeight="1">
      <c r="A44" s="327" t="s">
        <v>129</v>
      </c>
      <c r="B44" s="309" t="s">
        <v>237</v>
      </c>
      <c r="C44" s="380">
        <v>140</v>
      </c>
      <c r="D44" s="512">
        <v>140</v>
      </c>
    </row>
    <row r="45" spans="1:4" s="72" customFormat="1" ht="12" customHeight="1">
      <c r="A45" s="327" t="s">
        <v>130</v>
      </c>
      <c r="B45" s="309" t="s">
        <v>238</v>
      </c>
      <c r="C45" s="380">
        <v>8700</v>
      </c>
      <c r="D45" s="512">
        <v>8700</v>
      </c>
    </row>
    <row r="46" spans="1:4" s="72" customFormat="1" ht="12" customHeight="1">
      <c r="A46" s="327" t="s">
        <v>229</v>
      </c>
      <c r="B46" s="309" t="s">
        <v>239</v>
      </c>
      <c r="C46" s="384"/>
      <c r="D46" s="512"/>
    </row>
    <row r="47" spans="1:4" s="72" customFormat="1" ht="12" customHeight="1">
      <c r="A47" s="328" t="s">
        <v>230</v>
      </c>
      <c r="B47" s="310" t="s">
        <v>393</v>
      </c>
      <c r="C47" s="385"/>
      <c r="D47" s="512"/>
    </row>
    <row r="48" spans="1:4" s="72" customFormat="1" ht="12" customHeight="1" thickBot="1">
      <c r="A48" s="328" t="s">
        <v>392</v>
      </c>
      <c r="B48" s="310" t="s">
        <v>240</v>
      </c>
      <c r="C48" s="385"/>
      <c r="D48" s="516"/>
    </row>
    <row r="49" spans="1:4" s="72" customFormat="1" ht="12" customHeight="1" thickBot="1">
      <c r="A49" s="27" t="s">
        <v>14</v>
      </c>
      <c r="B49" s="19" t="s">
        <v>241</v>
      </c>
      <c r="C49" s="378">
        <f>SUM(C50:C54)</f>
        <v>0</v>
      </c>
      <c r="D49" s="517"/>
    </row>
    <row r="50" spans="1:4" s="72" customFormat="1" ht="12" customHeight="1">
      <c r="A50" s="326" t="s">
        <v>67</v>
      </c>
      <c r="B50" s="308" t="s">
        <v>245</v>
      </c>
      <c r="C50" s="386"/>
      <c r="D50" s="518"/>
    </row>
    <row r="51" spans="1:4" s="72" customFormat="1" ht="12" customHeight="1">
      <c r="A51" s="327" t="s">
        <v>68</v>
      </c>
      <c r="B51" s="309" t="s">
        <v>246</v>
      </c>
      <c r="C51" s="384"/>
      <c r="D51" s="512"/>
    </row>
    <row r="52" spans="1:4" s="72" customFormat="1" ht="12" customHeight="1">
      <c r="A52" s="327" t="s">
        <v>242</v>
      </c>
      <c r="B52" s="309" t="s">
        <v>247</v>
      </c>
      <c r="C52" s="384"/>
      <c r="D52" s="512"/>
    </row>
    <row r="53" spans="1:4" s="72" customFormat="1" ht="12" customHeight="1">
      <c r="A53" s="327" t="s">
        <v>243</v>
      </c>
      <c r="B53" s="309" t="s">
        <v>248</v>
      </c>
      <c r="C53" s="384"/>
      <c r="D53" s="512"/>
    </row>
    <row r="54" spans="1:4" s="72" customFormat="1" ht="12" customHeight="1" thickBot="1">
      <c r="A54" s="328" t="s">
        <v>244</v>
      </c>
      <c r="B54" s="310" t="s">
        <v>249</v>
      </c>
      <c r="C54" s="385"/>
      <c r="D54" s="516"/>
    </row>
    <row r="55" spans="1:4" s="72" customFormat="1" ht="12" customHeight="1" thickBot="1">
      <c r="A55" s="27" t="s">
        <v>131</v>
      </c>
      <c r="B55" s="19" t="s">
        <v>250</v>
      </c>
      <c r="C55" s="378">
        <f>SUM(C56:C58)</f>
        <v>0</v>
      </c>
      <c r="D55" s="517"/>
    </row>
    <row r="56" spans="1:4" s="72" customFormat="1" ht="12" customHeight="1">
      <c r="A56" s="326" t="s">
        <v>69</v>
      </c>
      <c r="B56" s="308" t="s">
        <v>251</v>
      </c>
      <c r="C56" s="379"/>
      <c r="D56" s="518"/>
    </row>
    <row r="57" spans="1:4" s="72" customFormat="1" ht="12" customHeight="1">
      <c r="A57" s="327" t="s">
        <v>70</v>
      </c>
      <c r="B57" s="309" t="s">
        <v>382</v>
      </c>
      <c r="C57" s="380"/>
      <c r="D57" s="512"/>
    </row>
    <row r="58" spans="1:4" s="72" customFormat="1" ht="12" customHeight="1">
      <c r="A58" s="327" t="s">
        <v>254</v>
      </c>
      <c r="B58" s="309" t="s">
        <v>252</v>
      </c>
      <c r="C58" s="380"/>
      <c r="D58" s="512"/>
    </row>
    <row r="59" spans="1:4" s="72" customFormat="1" ht="12" customHeight="1" thickBot="1">
      <c r="A59" s="328" t="s">
        <v>255</v>
      </c>
      <c r="B59" s="310" t="s">
        <v>253</v>
      </c>
      <c r="C59" s="381"/>
      <c r="D59" s="516"/>
    </row>
    <row r="60" spans="1:4" s="72" customFormat="1" ht="12" customHeight="1" thickBot="1">
      <c r="A60" s="27" t="s">
        <v>16</v>
      </c>
      <c r="B60" s="214" t="s">
        <v>256</v>
      </c>
      <c r="C60" s="378">
        <f>SUM(C61:C63)</f>
        <v>90</v>
      </c>
      <c r="D60" s="219">
        <f>SUM(D61:D63)</f>
        <v>90</v>
      </c>
    </row>
    <row r="61" spans="1:4" s="72" customFormat="1" ht="12" customHeight="1">
      <c r="A61" s="326" t="s">
        <v>132</v>
      </c>
      <c r="B61" s="308" t="s">
        <v>258</v>
      </c>
      <c r="C61" s="384"/>
      <c r="D61" s="518"/>
    </row>
    <row r="62" spans="1:4" s="72" customFormat="1" ht="12" customHeight="1">
      <c r="A62" s="327" t="s">
        <v>133</v>
      </c>
      <c r="B62" s="309" t="s">
        <v>383</v>
      </c>
      <c r="C62" s="384"/>
      <c r="D62" s="512"/>
    </row>
    <row r="63" spans="1:4" s="72" customFormat="1" ht="12" customHeight="1">
      <c r="A63" s="327" t="s">
        <v>178</v>
      </c>
      <c r="B63" s="309" t="s">
        <v>259</v>
      </c>
      <c r="C63" s="384">
        <v>90</v>
      </c>
      <c r="D63" s="512">
        <v>90</v>
      </c>
    </row>
    <row r="64" spans="1:4" s="72" customFormat="1" ht="12" customHeight="1" thickBot="1">
      <c r="A64" s="328" t="s">
        <v>257</v>
      </c>
      <c r="B64" s="310" t="s">
        <v>260</v>
      </c>
      <c r="C64" s="384"/>
      <c r="D64" s="516"/>
    </row>
    <row r="65" spans="1:4" s="72" customFormat="1" ht="12" customHeight="1" thickBot="1">
      <c r="A65" s="27" t="s">
        <v>17</v>
      </c>
      <c r="B65" s="19" t="s">
        <v>261</v>
      </c>
      <c r="C65" s="382">
        <f>+C8+C15+C22+C29+C37+C49+C55+C60</f>
        <v>290518</v>
      </c>
      <c r="D65" s="225">
        <f>+D8+D15+D22+D29+D37+D49+D55+D60</f>
        <v>454970</v>
      </c>
    </row>
    <row r="66" spans="1:4" s="72" customFormat="1" ht="12" customHeight="1" thickBot="1">
      <c r="A66" s="329" t="s">
        <v>352</v>
      </c>
      <c r="B66" s="214" t="s">
        <v>263</v>
      </c>
      <c r="C66" s="378">
        <f>SUM(C67:C69)</f>
        <v>0</v>
      </c>
      <c r="D66" s="517"/>
    </row>
    <row r="67" spans="1:4" s="72" customFormat="1" ht="12" customHeight="1">
      <c r="A67" s="326" t="s">
        <v>294</v>
      </c>
      <c r="B67" s="308" t="s">
        <v>264</v>
      </c>
      <c r="C67" s="384"/>
      <c r="D67" s="518"/>
    </row>
    <row r="68" spans="1:4" s="72" customFormat="1" ht="12" customHeight="1">
      <c r="A68" s="327" t="s">
        <v>303</v>
      </c>
      <c r="B68" s="309" t="s">
        <v>265</v>
      </c>
      <c r="C68" s="384"/>
      <c r="D68" s="512"/>
    </row>
    <row r="69" spans="1:4" s="72" customFormat="1" ht="12" customHeight="1" thickBot="1">
      <c r="A69" s="328" t="s">
        <v>304</v>
      </c>
      <c r="B69" s="311" t="s">
        <v>266</v>
      </c>
      <c r="C69" s="384"/>
      <c r="D69" s="516"/>
    </row>
    <row r="70" spans="1:4" s="72" customFormat="1" ht="12" customHeight="1" thickBot="1">
      <c r="A70" s="329" t="s">
        <v>267</v>
      </c>
      <c r="B70" s="214" t="s">
        <v>268</v>
      </c>
      <c r="C70" s="378">
        <f>SUM(C71:C74)</f>
        <v>0</v>
      </c>
      <c r="D70" s="517"/>
    </row>
    <row r="71" spans="1:4" s="72" customFormat="1" ht="12" customHeight="1">
      <c r="A71" s="326" t="s">
        <v>109</v>
      </c>
      <c r="B71" s="308" t="s">
        <v>269</v>
      </c>
      <c r="C71" s="384"/>
      <c r="D71" s="518"/>
    </row>
    <row r="72" spans="1:4" s="72" customFormat="1" ht="12" customHeight="1">
      <c r="A72" s="327" t="s">
        <v>110</v>
      </c>
      <c r="B72" s="309" t="s">
        <v>270</v>
      </c>
      <c r="C72" s="384"/>
      <c r="D72" s="512"/>
    </row>
    <row r="73" spans="1:4" s="72" customFormat="1" ht="12" customHeight="1">
      <c r="A73" s="327" t="s">
        <v>295</v>
      </c>
      <c r="B73" s="309" t="s">
        <v>271</v>
      </c>
      <c r="C73" s="384"/>
      <c r="D73" s="512"/>
    </row>
    <row r="74" spans="1:4" s="72" customFormat="1" ht="12" customHeight="1" thickBot="1">
      <c r="A74" s="328" t="s">
        <v>296</v>
      </c>
      <c r="B74" s="310" t="s">
        <v>272</v>
      </c>
      <c r="C74" s="384"/>
      <c r="D74" s="516"/>
    </row>
    <row r="75" spans="1:4" s="72" customFormat="1" ht="12" customHeight="1" thickBot="1">
      <c r="A75" s="329" t="s">
        <v>273</v>
      </c>
      <c r="B75" s="214" t="s">
        <v>274</v>
      </c>
      <c r="C75" s="378">
        <f>SUM(C76:C77)</f>
        <v>0</v>
      </c>
      <c r="D75" s="219">
        <f>SUM(D76:D77)</f>
        <v>34978</v>
      </c>
    </row>
    <row r="76" spans="1:4" s="72" customFormat="1" ht="12" customHeight="1">
      <c r="A76" s="326" t="s">
        <v>297</v>
      </c>
      <c r="B76" s="308" t="s">
        <v>275</v>
      </c>
      <c r="C76" s="384"/>
      <c r="D76" s="518">
        <v>34978</v>
      </c>
    </row>
    <row r="77" spans="1:4" s="72" customFormat="1" ht="12" customHeight="1" thickBot="1">
      <c r="A77" s="328" t="s">
        <v>298</v>
      </c>
      <c r="B77" s="310" t="s">
        <v>276</v>
      </c>
      <c r="C77" s="384"/>
      <c r="D77" s="516"/>
    </row>
    <row r="78" spans="1:4" s="71" customFormat="1" ht="12" customHeight="1" thickBot="1">
      <c r="A78" s="329" t="s">
        <v>277</v>
      </c>
      <c r="B78" s="214" t="s">
        <v>278</v>
      </c>
      <c r="C78" s="378">
        <f>SUM(C79:C81)</f>
        <v>0</v>
      </c>
      <c r="D78" s="514"/>
    </row>
    <row r="79" spans="1:4" s="72" customFormat="1" ht="12" customHeight="1">
      <c r="A79" s="326" t="s">
        <v>299</v>
      </c>
      <c r="B79" s="308" t="s">
        <v>279</v>
      </c>
      <c r="C79" s="384"/>
      <c r="D79" s="518"/>
    </row>
    <row r="80" spans="1:4" s="72" customFormat="1" ht="12" customHeight="1">
      <c r="A80" s="327" t="s">
        <v>300</v>
      </c>
      <c r="B80" s="309" t="s">
        <v>280</v>
      </c>
      <c r="C80" s="384"/>
      <c r="D80" s="512"/>
    </row>
    <row r="81" spans="1:4" s="72" customFormat="1" ht="12" customHeight="1" thickBot="1">
      <c r="A81" s="328" t="s">
        <v>301</v>
      </c>
      <c r="B81" s="310" t="s">
        <v>281</v>
      </c>
      <c r="C81" s="384"/>
      <c r="D81" s="516"/>
    </row>
    <row r="82" spans="1:4" s="72" customFormat="1" ht="12" customHeight="1" thickBot="1">
      <c r="A82" s="329" t="s">
        <v>282</v>
      </c>
      <c r="B82" s="214" t="s">
        <v>302</v>
      </c>
      <c r="C82" s="378">
        <f>SUM(C83:C86)</f>
        <v>0</v>
      </c>
      <c r="D82" s="517"/>
    </row>
    <row r="83" spans="1:4" s="72" customFormat="1" ht="12" customHeight="1">
      <c r="A83" s="330" t="s">
        <v>283</v>
      </c>
      <c r="B83" s="308" t="s">
        <v>284</v>
      </c>
      <c r="C83" s="384"/>
      <c r="D83" s="518"/>
    </row>
    <row r="84" spans="1:4" s="72" customFormat="1" ht="12" customHeight="1">
      <c r="A84" s="331" t="s">
        <v>285</v>
      </c>
      <c r="B84" s="309" t="s">
        <v>286</v>
      </c>
      <c r="C84" s="384"/>
      <c r="D84" s="512"/>
    </row>
    <row r="85" spans="1:4" s="72" customFormat="1" ht="12" customHeight="1">
      <c r="A85" s="331" t="s">
        <v>287</v>
      </c>
      <c r="B85" s="309" t="s">
        <v>288</v>
      </c>
      <c r="C85" s="384"/>
      <c r="D85" s="512"/>
    </row>
    <row r="86" spans="1:4" s="71" customFormat="1" ht="12" customHeight="1" thickBot="1">
      <c r="A86" s="332" t="s">
        <v>289</v>
      </c>
      <c r="B86" s="310" t="s">
        <v>290</v>
      </c>
      <c r="C86" s="384"/>
      <c r="D86" s="513"/>
    </row>
    <row r="87" spans="1:4" s="71" customFormat="1" ht="12" customHeight="1" thickBot="1">
      <c r="A87" s="329" t="s">
        <v>291</v>
      </c>
      <c r="B87" s="214" t="s">
        <v>435</v>
      </c>
      <c r="C87" s="387"/>
      <c r="D87" s="514"/>
    </row>
    <row r="88" spans="1:4" s="71" customFormat="1" ht="12" customHeight="1" thickBot="1">
      <c r="A88" s="329" t="s">
        <v>465</v>
      </c>
      <c r="B88" s="214" t="s">
        <v>292</v>
      </c>
      <c r="C88" s="387"/>
      <c r="D88" s="514"/>
    </row>
    <row r="89" spans="1:4" s="71" customFormat="1" ht="12" customHeight="1" thickBot="1">
      <c r="A89" s="329" t="s">
        <v>466</v>
      </c>
      <c r="B89" s="315" t="s">
        <v>438</v>
      </c>
      <c r="C89" s="382">
        <f>+C66+C70+C75+C78+C82+C88+C87</f>
        <v>0</v>
      </c>
      <c r="D89" s="225">
        <f>+D66+D70+D75+D78+D82+D88+D87</f>
        <v>34978</v>
      </c>
    </row>
    <row r="90" spans="1:4" s="71" customFormat="1" ht="12" customHeight="1" thickBot="1">
      <c r="A90" s="333" t="s">
        <v>467</v>
      </c>
      <c r="B90" s="316" t="s">
        <v>468</v>
      </c>
      <c r="C90" s="382">
        <f>+C65+C89</f>
        <v>290518</v>
      </c>
      <c r="D90" s="225">
        <f>+D65+D89</f>
        <v>489948</v>
      </c>
    </row>
    <row r="91" spans="1:4" s="72" customFormat="1" ht="15" customHeight="1" thickBot="1">
      <c r="A91" s="183"/>
      <c r="B91" s="184"/>
      <c r="C91" s="277"/>
      <c r="D91" s="521"/>
    </row>
    <row r="92" spans="1:4" s="57" customFormat="1" ht="16.5" customHeight="1" thickBot="1">
      <c r="A92" s="187"/>
      <c r="B92" s="188" t="s">
        <v>47</v>
      </c>
      <c r="C92" s="440"/>
      <c r="D92" s="510"/>
    </row>
    <row r="93" spans="1:4" s="73" customFormat="1" ht="12" customHeight="1" thickBot="1">
      <c r="A93" s="300" t="s">
        <v>9</v>
      </c>
      <c r="B93" s="26" t="s">
        <v>472</v>
      </c>
      <c r="C93" s="392">
        <f>+C94+C95+C96+C97+C98+C111</f>
        <v>159495</v>
      </c>
      <c r="D93" s="219">
        <f>+D94+D95+D96+D97+D98+D111</f>
        <v>341539</v>
      </c>
    </row>
    <row r="94" spans="1:4" ht="12" customHeight="1">
      <c r="A94" s="334" t="s">
        <v>71</v>
      </c>
      <c r="B94" s="8" t="s">
        <v>39</v>
      </c>
      <c r="C94" s="393">
        <f>'9.1. sz. mell'!C94-'9.1.2. sz. mell '!C94</f>
        <v>70177</v>
      </c>
      <c r="D94" s="520">
        <v>167557</v>
      </c>
    </row>
    <row r="95" spans="1:4" ht="12" customHeight="1">
      <c r="A95" s="327" t="s">
        <v>72</v>
      </c>
      <c r="B95" s="6" t="s">
        <v>134</v>
      </c>
      <c r="C95" s="380">
        <f>'9.1. sz. mell'!C95-'9.1.2. sz. mell '!C95</f>
        <v>12796</v>
      </c>
      <c r="D95" s="512">
        <v>25945</v>
      </c>
    </row>
    <row r="96" spans="1:4" ht="12" customHeight="1">
      <c r="A96" s="327" t="s">
        <v>73</v>
      </c>
      <c r="B96" s="6" t="s">
        <v>100</v>
      </c>
      <c r="C96" s="380">
        <f>'9.1. sz. mell'!C96-'9.1.2. sz. mell '!C96</f>
        <v>57509</v>
      </c>
      <c r="D96" s="512">
        <v>98793</v>
      </c>
    </row>
    <row r="97" spans="1:4" ht="12" customHeight="1">
      <c r="A97" s="327" t="s">
        <v>74</v>
      </c>
      <c r="B97" s="9" t="s">
        <v>135</v>
      </c>
      <c r="C97" s="380">
        <f>'9.1. sz. mell'!C97-'9.1.2. sz. mell '!C97</f>
        <v>15688</v>
      </c>
      <c r="D97" s="512">
        <v>27751</v>
      </c>
    </row>
    <row r="98" spans="1:4" ht="12" customHeight="1">
      <c r="A98" s="327" t="s">
        <v>82</v>
      </c>
      <c r="B98" s="17" t="s">
        <v>136</v>
      </c>
      <c r="C98" s="380">
        <f>'9.1. sz. mell'!C98-'9.1.2. sz. mell '!C98</f>
        <v>2925</v>
      </c>
      <c r="D98" s="512">
        <v>21093</v>
      </c>
    </row>
    <row r="99" spans="1:4" ht="12" customHeight="1">
      <c r="A99" s="327" t="s">
        <v>75</v>
      </c>
      <c r="B99" s="6" t="s">
        <v>469</v>
      </c>
      <c r="C99" s="380">
        <f>'9.1. sz. mell'!C99-'9.1.2. sz. mell '!C99</f>
        <v>0</v>
      </c>
      <c r="D99" s="512"/>
    </row>
    <row r="100" spans="1:4" ht="12" customHeight="1">
      <c r="A100" s="327" t="s">
        <v>76</v>
      </c>
      <c r="B100" s="91" t="s">
        <v>401</v>
      </c>
      <c r="C100" s="380">
        <f>'9.1. sz. mell'!C100-'9.1.2. sz. mell '!C100</f>
        <v>0</v>
      </c>
      <c r="D100" s="512"/>
    </row>
    <row r="101" spans="1:4" ht="12" customHeight="1">
      <c r="A101" s="327" t="s">
        <v>83</v>
      </c>
      <c r="B101" s="91" t="s">
        <v>400</v>
      </c>
      <c r="C101" s="380">
        <f>'9.1. sz. mell'!C101-'9.1.2. sz. mell '!C101</f>
        <v>0</v>
      </c>
      <c r="D101" s="512"/>
    </row>
    <row r="102" spans="1:4" ht="12" customHeight="1">
      <c r="A102" s="327" t="s">
        <v>84</v>
      </c>
      <c r="B102" s="91" t="s">
        <v>308</v>
      </c>
      <c r="C102" s="380">
        <f>'9.1. sz. mell'!C102-'9.1.2. sz. mell '!C102</f>
        <v>0</v>
      </c>
      <c r="D102" s="512"/>
    </row>
    <row r="103" spans="1:4" ht="12" customHeight="1">
      <c r="A103" s="327" t="s">
        <v>85</v>
      </c>
      <c r="B103" s="92" t="s">
        <v>309</v>
      </c>
      <c r="C103" s="380">
        <f>'9.1. sz. mell'!C103-'9.1.2. sz. mell '!C103</f>
        <v>0</v>
      </c>
      <c r="D103" s="512"/>
    </row>
    <row r="104" spans="1:4" ht="12" customHeight="1">
      <c r="A104" s="327" t="s">
        <v>86</v>
      </c>
      <c r="B104" s="92" t="s">
        <v>310</v>
      </c>
      <c r="C104" s="380">
        <f>'9.1. sz. mell'!C104-'9.1.2. sz. mell '!C104</f>
        <v>0</v>
      </c>
      <c r="D104" s="512"/>
    </row>
    <row r="105" spans="1:4" ht="12" customHeight="1">
      <c r="A105" s="327" t="s">
        <v>88</v>
      </c>
      <c r="B105" s="91" t="s">
        <v>311</v>
      </c>
      <c r="C105" s="380">
        <f>'9.1. sz. mell'!C105-'9.1.2. sz. mell '!C105</f>
        <v>200</v>
      </c>
      <c r="D105" s="512">
        <v>17468</v>
      </c>
    </row>
    <row r="106" spans="1:4" ht="12" customHeight="1">
      <c r="A106" s="327" t="s">
        <v>137</v>
      </c>
      <c r="B106" s="91" t="s">
        <v>312</v>
      </c>
      <c r="C106" s="380">
        <f>'9.1. sz. mell'!C106-'9.1.2. sz. mell '!C106</f>
        <v>0</v>
      </c>
      <c r="D106" s="512"/>
    </row>
    <row r="107" spans="1:4" ht="12" customHeight="1">
      <c r="A107" s="327" t="s">
        <v>306</v>
      </c>
      <c r="B107" s="92" t="s">
        <v>313</v>
      </c>
      <c r="C107" s="380">
        <f>'9.1. sz. mell'!C107-'9.1.2. sz. mell '!C107</f>
        <v>0</v>
      </c>
      <c r="D107" s="512"/>
    </row>
    <row r="108" spans="1:4" ht="12" customHeight="1">
      <c r="A108" s="335" t="s">
        <v>307</v>
      </c>
      <c r="B108" s="93" t="s">
        <v>314</v>
      </c>
      <c r="C108" s="380">
        <f>'9.1. sz. mell'!C108-'9.1.2. sz. mell '!C108</f>
        <v>0</v>
      </c>
      <c r="D108" s="512"/>
    </row>
    <row r="109" spans="1:4" ht="12" customHeight="1">
      <c r="A109" s="327" t="s">
        <v>398</v>
      </c>
      <c r="B109" s="93" t="s">
        <v>315</v>
      </c>
      <c r="C109" s="380">
        <f>'9.1. sz. mell'!C109-'9.1.2. sz. mell '!C109</f>
        <v>0</v>
      </c>
      <c r="D109" s="512"/>
    </row>
    <row r="110" spans="1:4" ht="12" customHeight="1">
      <c r="A110" s="327" t="s">
        <v>399</v>
      </c>
      <c r="B110" s="92" t="s">
        <v>316</v>
      </c>
      <c r="C110" s="380">
        <f>'9.1. sz. mell'!C110-'9.1.2. sz. mell '!C110</f>
        <v>2725</v>
      </c>
      <c r="D110" s="512">
        <v>3625</v>
      </c>
    </row>
    <row r="111" spans="1:4" ht="12" customHeight="1">
      <c r="A111" s="327" t="s">
        <v>403</v>
      </c>
      <c r="B111" s="9" t="s">
        <v>40</v>
      </c>
      <c r="C111" s="380">
        <f>'9.1. sz. mell'!C111-'9.1.2. sz. mell '!C111</f>
        <v>400</v>
      </c>
      <c r="D111" s="512">
        <v>400</v>
      </c>
    </row>
    <row r="112" spans="1:4" ht="12" customHeight="1">
      <c r="A112" s="328" t="s">
        <v>404</v>
      </c>
      <c r="B112" s="6" t="s">
        <v>470</v>
      </c>
      <c r="C112" s="380">
        <f>'9.1. sz. mell'!C112-'9.1.2. sz. mell '!C112</f>
        <v>400</v>
      </c>
      <c r="D112" s="516">
        <v>400</v>
      </c>
    </row>
    <row r="113" spans="1:4" ht="12" customHeight="1" thickBot="1">
      <c r="A113" s="336" t="s">
        <v>405</v>
      </c>
      <c r="B113" s="94" t="s">
        <v>471</v>
      </c>
      <c r="C113" s="394">
        <f>'9.1. sz. mell'!C113-'9.1.2. sz. mell '!C113</f>
        <v>0</v>
      </c>
      <c r="D113" s="522"/>
    </row>
    <row r="114" spans="1:4" ht="12" customHeight="1" thickBot="1">
      <c r="A114" s="27" t="s">
        <v>10</v>
      </c>
      <c r="B114" s="25" t="s">
        <v>317</v>
      </c>
      <c r="C114" s="395">
        <f>+C115+C117+C119</f>
        <v>23261</v>
      </c>
      <c r="D114" s="494">
        <f>+D115+D117+D119</f>
        <v>39994</v>
      </c>
    </row>
    <row r="115" spans="1:4" ht="12" customHeight="1">
      <c r="A115" s="326" t="s">
        <v>77</v>
      </c>
      <c r="B115" s="6" t="s">
        <v>176</v>
      </c>
      <c r="C115" s="379">
        <f>'9.1. sz. mell'!C115-'9.1.2. sz. mell '!C115</f>
        <v>23261</v>
      </c>
      <c r="D115" s="518">
        <v>39994</v>
      </c>
    </row>
    <row r="116" spans="1:4" ht="12" customHeight="1">
      <c r="A116" s="326" t="s">
        <v>78</v>
      </c>
      <c r="B116" s="10" t="s">
        <v>321</v>
      </c>
      <c r="C116" s="379">
        <f>'9.1. sz. mell'!C116-'9.1.2. sz. mell '!C116</f>
        <v>20593</v>
      </c>
      <c r="D116" s="512">
        <v>20593</v>
      </c>
    </row>
    <row r="117" spans="1:4" ht="12" customHeight="1">
      <c r="A117" s="326" t="s">
        <v>79</v>
      </c>
      <c r="B117" s="10" t="s">
        <v>138</v>
      </c>
      <c r="C117" s="379"/>
      <c r="D117" s="512"/>
    </row>
    <row r="118" spans="1:4" ht="12" customHeight="1">
      <c r="A118" s="326" t="s">
        <v>80</v>
      </c>
      <c r="B118" s="10" t="s">
        <v>322</v>
      </c>
      <c r="C118" s="396"/>
      <c r="D118" s="512"/>
    </row>
    <row r="119" spans="1:4" ht="12" customHeight="1">
      <c r="A119" s="326" t="s">
        <v>81</v>
      </c>
      <c r="B119" s="216" t="s">
        <v>179</v>
      </c>
      <c r="C119" s="396"/>
      <c r="D119" s="512"/>
    </row>
    <row r="120" spans="1:4" ht="12" customHeight="1">
      <c r="A120" s="326" t="s">
        <v>87</v>
      </c>
      <c r="B120" s="215" t="s">
        <v>384</v>
      </c>
      <c r="C120" s="396"/>
      <c r="D120" s="512"/>
    </row>
    <row r="121" spans="1:4" ht="12" customHeight="1">
      <c r="A121" s="326" t="s">
        <v>89</v>
      </c>
      <c r="B121" s="304" t="s">
        <v>327</v>
      </c>
      <c r="C121" s="396"/>
      <c r="D121" s="512"/>
    </row>
    <row r="122" spans="1:4" ht="12" customHeight="1">
      <c r="A122" s="326" t="s">
        <v>139</v>
      </c>
      <c r="B122" s="92" t="s">
        <v>310</v>
      </c>
      <c r="C122" s="396"/>
      <c r="D122" s="512"/>
    </row>
    <row r="123" spans="1:4" ht="12" customHeight="1">
      <c r="A123" s="326" t="s">
        <v>140</v>
      </c>
      <c r="B123" s="92" t="s">
        <v>326</v>
      </c>
      <c r="C123" s="396"/>
      <c r="D123" s="512"/>
    </row>
    <row r="124" spans="1:4" ht="12" customHeight="1">
      <c r="A124" s="326" t="s">
        <v>141</v>
      </c>
      <c r="B124" s="92" t="s">
        <v>325</v>
      </c>
      <c r="C124" s="396"/>
      <c r="D124" s="512"/>
    </row>
    <row r="125" spans="1:4" ht="12" customHeight="1">
      <c r="A125" s="326" t="s">
        <v>318</v>
      </c>
      <c r="B125" s="92" t="s">
        <v>313</v>
      </c>
      <c r="C125" s="396"/>
      <c r="D125" s="512"/>
    </row>
    <row r="126" spans="1:4" ht="12" customHeight="1">
      <c r="A126" s="326" t="s">
        <v>319</v>
      </c>
      <c r="B126" s="92" t="s">
        <v>324</v>
      </c>
      <c r="C126" s="396"/>
      <c r="D126" s="512"/>
    </row>
    <row r="127" spans="1:4" ht="12" customHeight="1" thickBot="1">
      <c r="A127" s="335" t="s">
        <v>320</v>
      </c>
      <c r="B127" s="92" t="s">
        <v>323</v>
      </c>
      <c r="C127" s="397"/>
      <c r="D127" s="516"/>
    </row>
    <row r="128" spans="1:4" ht="12" customHeight="1" thickBot="1">
      <c r="A128" s="27" t="s">
        <v>11</v>
      </c>
      <c r="B128" s="78" t="s">
        <v>408</v>
      </c>
      <c r="C128" s="378">
        <f>+C93+C114</f>
        <v>182756</v>
      </c>
      <c r="D128" s="219">
        <f>+D93+D114</f>
        <v>381533</v>
      </c>
    </row>
    <row r="129" spans="1:4" ht="12" customHeight="1" thickBot="1">
      <c r="A129" s="27" t="s">
        <v>12</v>
      </c>
      <c r="B129" s="78" t="s">
        <v>409</v>
      </c>
      <c r="C129" s="378">
        <f>+C130+C131+C132</f>
        <v>0</v>
      </c>
      <c r="D129" s="517"/>
    </row>
    <row r="130" spans="1:4" s="73" customFormat="1" ht="12" customHeight="1">
      <c r="A130" s="326" t="s">
        <v>218</v>
      </c>
      <c r="B130" s="7" t="s">
        <v>475</v>
      </c>
      <c r="C130" s="396"/>
      <c r="D130" s="511"/>
    </row>
    <row r="131" spans="1:4" ht="12" customHeight="1">
      <c r="A131" s="326" t="s">
        <v>221</v>
      </c>
      <c r="B131" s="7" t="s">
        <v>417</v>
      </c>
      <c r="C131" s="396"/>
      <c r="D131" s="512"/>
    </row>
    <row r="132" spans="1:4" ht="12" customHeight="1" thickBot="1">
      <c r="A132" s="335" t="s">
        <v>222</v>
      </c>
      <c r="B132" s="5" t="s">
        <v>474</v>
      </c>
      <c r="C132" s="396"/>
      <c r="D132" s="516"/>
    </row>
    <row r="133" spans="1:4" ht="12" customHeight="1" thickBot="1">
      <c r="A133" s="27" t="s">
        <v>13</v>
      </c>
      <c r="B133" s="78" t="s">
        <v>410</v>
      </c>
      <c r="C133" s="378">
        <f>+C134+C135+C136+C137+C138+C139</f>
        <v>0</v>
      </c>
      <c r="D133" s="517"/>
    </row>
    <row r="134" spans="1:4" ht="12" customHeight="1">
      <c r="A134" s="326" t="s">
        <v>64</v>
      </c>
      <c r="B134" s="7" t="s">
        <v>419</v>
      </c>
      <c r="C134" s="396"/>
      <c r="D134" s="518"/>
    </row>
    <row r="135" spans="1:4" ht="12" customHeight="1">
      <c r="A135" s="326" t="s">
        <v>65</v>
      </c>
      <c r="B135" s="7" t="s">
        <v>411</v>
      </c>
      <c r="C135" s="396"/>
      <c r="D135" s="512"/>
    </row>
    <row r="136" spans="1:4" ht="12" customHeight="1">
      <c r="A136" s="326" t="s">
        <v>66</v>
      </c>
      <c r="B136" s="7" t="s">
        <v>412</v>
      </c>
      <c r="C136" s="396"/>
      <c r="D136" s="512"/>
    </row>
    <row r="137" spans="1:4" ht="12" customHeight="1">
      <c r="A137" s="326" t="s">
        <v>126</v>
      </c>
      <c r="B137" s="7" t="s">
        <v>473</v>
      </c>
      <c r="C137" s="396"/>
      <c r="D137" s="512"/>
    </row>
    <row r="138" spans="1:4" ht="12" customHeight="1">
      <c r="A138" s="326" t="s">
        <v>127</v>
      </c>
      <c r="B138" s="7" t="s">
        <v>414</v>
      </c>
      <c r="C138" s="396"/>
      <c r="D138" s="512"/>
    </row>
    <row r="139" spans="1:4" s="73" customFormat="1" ht="12" customHeight="1" thickBot="1">
      <c r="A139" s="335" t="s">
        <v>128</v>
      </c>
      <c r="B139" s="5" t="s">
        <v>415</v>
      </c>
      <c r="C139" s="396"/>
      <c r="D139" s="513"/>
    </row>
    <row r="140" spans="1:11" ht="12" customHeight="1" thickBot="1">
      <c r="A140" s="27" t="s">
        <v>14</v>
      </c>
      <c r="B140" s="78" t="s">
        <v>490</v>
      </c>
      <c r="C140" s="382">
        <f>+C141+C142+C144+C145+C143</f>
        <v>0</v>
      </c>
      <c r="D140" s="517"/>
      <c r="K140" s="195"/>
    </row>
    <row r="141" spans="1:4" ht="12.75">
      <c r="A141" s="326" t="s">
        <v>67</v>
      </c>
      <c r="B141" s="7" t="s">
        <v>328</v>
      </c>
      <c r="C141" s="396"/>
      <c r="D141" s="518"/>
    </row>
    <row r="142" spans="1:4" ht="12" customHeight="1">
      <c r="A142" s="326" t="s">
        <v>68</v>
      </c>
      <c r="B142" s="7" t="s">
        <v>329</v>
      </c>
      <c r="C142" s="396"/>
      <c r="D142" s="512"/>
    </row>
    <row r="143" spans="1:4" s="73" customFormat="1" ht="12" customHeight="1">
      <c r="A143" s="326" t="s">
        <v>242</v>
      </c>
      <c r="B143" s="7" t="s">
        <v>489</v>
      </c>
      <c r="C143" s="396"/>
      <c r="D143" s="512"/>
    </row>
    <row r="144" spans="1:4" s="73" customFormat="1" ht="12" customHeight="1">
      <c r="A144" s="326" t="s">
        <v>243</v>
      </c>
      <c r="B144" s="7" t="s">
        <v>424</v>
      </c>
      <c r="C144" s="396"/>
      <c r="D144" s="515"/>
    </row>
    <row r="145" spans="1:4" s="73" customFormat="1" ht="12" customHeight="1" thickBot="1">
      <c r="A145" s="335" t="s">
        <v>244</v>
      </c>
      <c r="B145" s="5" t="s">
        <v>348</v>
      </c>
      <c r="C145" s="396"/>
      <c r="D145" s="513"/>
    </row>
    <row r="146" spans="1:4" s="73" customFormat="1" ht="12" customHeight="1" thickBot="1">
      <c r="A146" s="27" t="s">
        <v>15</v>
      </c>
      <c r="B146" s="78" t="s">
        <v>425</v>
      </c>
      <c r="C146" s="398">
        <f>+C147+C148+C149+C150+C151</f>
        <v>0</v>
      </c>
      <c r="D146" s="514"/>
    </row>
    <row r="147" spans="1:4" s="73" customFormat="1" ht="12" customHeight="1">
      <c r="A147" s="326" t="s">
        <v>69</v>
      </c>
      <c r="B147" s="7" t="s">
        <v>420</v>
      </c>
      <c r="C147" s="396"/>
      <c r="D147" s="511"/>
    </row>
    <row r="148" spans="1:4" s="73" customFormat="1" ht="12" customHeight="1">
      <c r="A148" s="326" t="s">
        <v>70</v>
      </c>
      <c r="B148" s="7" t="s">
        <v>427</v>
      </c>
      <c r="C148" s="396"/>
      <c r="D148" s="515"/>
    </row>
    <row r="149" spans="1:4" s="73" customFormat="1" ht="12" customHeight="1">
      <c r="A149" s="326" t="s">
        <v>254</v>
      </c>
      <c r="B149" s="7" t="s">
        <v>422</v>
      </c>
      <c r="C149" s="396"/>
      <c r="D149" s="515"/>
    </row>
    <row r="150" spans="1:4" ht="12.75" customHeight="1">
      <c r="A150" s="326" t="s">
        <v>255</v>
      </c>
      <c r="B150" s="7" t="s">
        <v>476</v>
      </c>
      <c r="C150" s="396"/>
      <c r="D150" s="515"/>
    </row>
    <row r="151" spans="1:4" ht="12.75" customHeight="1" thickBot="1">
      <c r="A151" s="335" t="s">
        <v>426</v>
      </c>
      <c r="B151" s="5" t="s">
        <v>429</v>
      </c>
      <c r="C151" s="397"/>
      <c r="D151" s="516"/>
    </row>
    <row r="152" spans="1:4" ht="12.75" customHeight="1" thickBot="1">
      <c r="A152" s="374" t="s">
        <v>16</v>
      </c>
      <c r="B152" s="78" t="s">
        <v>430</v>
      </c>
      <c r="C152" s="398"/>
      <c r="D152" s="517"/>
    </row>
    <row r="153" spans="1:4" ht="12" customHeight="1" thickBot="1">
      <c r="A153" s="374" t="s">
        <v>17</v>
      </c>
      <c r="B153" s="78" t="s">
        <v>431</v>
      </c>
      <c r="C153" s="398"/>
      <c r="D153" s="517"/>
    </row>
    <row r="154" spans="1:4" ht="15" customHeight="1" thickBot="1">
      <c r="A154" s="27" t="s">
        <v>18</v>
      </c>
      <c r="B154" s="78" t="s">
        <v>433</v>
      </c>
      <c r="C154" s="400">
        <f>+C129+C133+C140+C146+C152+C153</f>
        <v>0</v>
      </c>
      <c r="D154" s="517"/>
    </row>
    <row r="155" spans="1:4" ht="13.5" thickBot="1">
      <c r="A155" s="337" t="s">
        <v>19</v>
      </c>
      <c r="B155" s="282" t="s">
        <v>432</v>
      </c>
      <c r="C155" s="400">
        <f>+C128+C154</f>
        <v>182756</v>
      </c>
      <c r="D155" s="318">
        <f>+D128+D154</f>
        <v>381533</v>
      </c>
    </row>
    <row r="156" spans="1:4" ht="15" customHeight="1" thickBot="1">
      <c r="A156" s="288"/>
      <c r="B156" s="289"/>
      <c r="C156" s="290"/>
      <c r="D156" s="521"/>
    </row>
    <row r="157" spans="1:4" ht="14.25" customHeight="1" thickBot="1">
      <c r="A157" s="192" t="s">
        <v>477</v>
      </c>
      <c r="B157" s="193"/>
      <c r="C157" s="441">
        <v>6</v>
      </c>
      <c r="D157" s="523">
        <v>6</v>
      </c>
    </row>
    <row r="158" spans="1:4" ht="13.5" thickBot="1">
      <c r="A158" s="192" t="s">
        <v>156</v>
      </c>
      <c r="B158" s="193"/>
      <c r="C158" s="441">
        <v>182</v>
      </c>
      <c r="D158" s="523">
        <v>160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zoomScalePageLayoutView="0" workbookViewId="0" topLeftCell="A158">
      <selection activeCell="E105" sqref="E105"/>
    </sheetView>
  </sheetViews>
  <sheetFormatPr defaultColWidth="9.00390625" defaultRowHeight="12.75"/>
  <cols>
    <col min="1" max="1" width="19.50390625" style="291" customWidth="1"/>
    <col min="2" max="2" width="72.00390625" style="292" customWidth="1"/>
    <col min="3" max="3" width="14.375" style="293" customWidth="1"/>
    <col min="4" max="4" width="14.375" style="2" customWidth="1"/>
    <col min="5" max="16384" width="9.375" style="2" customWidth="1"/>
  </cols>
  <sheetData>
    <row r="1" spans="1:4" s="1" customFormat="1" ht="16.5" customHeight="1" thickBot="1">
      <c r="A1" s="171"/>
      <c r="B1" s="173"/>
      <c r="C1" s="194"/>
      <c r="D1" s="194" t="str">
        <f>+CONCATENATE("9.1.2. melléklet a ……/",LEFT(ÖSSZEFÜGGÉSEK!A5,4),". (….) önkormányzati rendelethez")</f>
        <v>9.1.2. melléklet a ……/2015. (….) önkormányzati rendelethez</v>
      </c>
    </row>
    <row r="2" spans="1:4" s="69" customFormat="1" ht="21" customHeight="1">
      <c r="A2" s="298" t="s">
        <v>52</v>
      </c>
      <c r="B2" s="273" t="s">
        <v>502</v>
      </c>
      <c r="C2" s="434"/>
      <c r="D2" s="436" t="s">
        <v>43</v>
      </c>
    </row>
    <row r="3" spans="1:4" s="69" customFormat="1" ht="16.5" thickBot="1">
      <c r="A3" s="174" t="s">
        <v>153</v>
      </c>
      <c r="B3" s="274" t="s">
        <v>386</v>
      </c>
      <c r="C3" s="435"/>
      <c r="D3" s="437" t="s">
        <v>50</v>
      </c>
    </row>
    <row r="4" spans="1:4" s="70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9" t="s">
        <v>155</v>
      </c>
      <c r="B5" s="177" t="s">
        <v>45</v>
      </c>
      <c r="C5" s="461" t="s">
        <v>528</v>
      </c>
      <c r="D5" s="471" t="s">
        <v>529</v>
      </c>
    </row>
    <row r="6" spans="1:4" s="57" customFormat="1" ht="13.5" customHeight="1" thickBot="1">
      <c r="A6" s="151" t="s">
        <v>453</v>
      </c>
      <c r="B6" s="152" t="s">
        <v>454</v>
      </c>
      <c r="C6" s="438" t="s">
        <v>455</v>
      </c>
      <c r="D6" s="472" t="s">
        <v>530</v>
      </c>
    </row>
    <row r="7" spans="1:4" s="57" customFormat="1" ht="15.75" customHeight="1" thickBot="1">
      <c r="A7" s="178"/>
      <c r="B7" s="179" t="s">
        <v>46</v>
      </c>
      <c r="C7" s="275"/>
      <c r="D7" s="449"/>
    </row>
    <row r="8" spans="1:4" s="57" customFormat="1" ht="12" customHeight="1" thickBot="1">
      <c r="A8" s="27" t="s">
        <v>9</v>
      </c>
      <c r="B8" s="19" t="s">
        <v>202</v>
      </c>
      <c r="C8" s="219">
        <f>+C9+C10+C11+C12+C13+C14</f>
        <v>0</v>
      </c>
      <c r="D8" s="524"/>
    </row>
    <row r="9" spans="1:4" s="71" customFormat="1" ht="12" customHeight="1">
      <c r="A9" s="326" t="s">
        <v>71</v>
      </c>
      <c r="B9" s="308" t="s">
        <v>203</v>
      </c>
      <c r="C9" s="222"/>
      <c r="D9" s="525"/>
    </row>
    <row r="10" spans="1:4" s="72" customFormat="1" ht="12" customHeight="1">
      <c r="A10" s="327" t="s">
        <v>72</v>
      </c>
      <c r="B10" s="309" t="s">
        <v>204</v>
      </c>
      <c r="C10" s="221"/>
      <c r="D10" s="526"/>
    </row>
    <row r="11" spans="1:4" s="72" customFormat="1" ht="12" customHeight="1">
      <c r="A11" s="327" t="s">
        <v>73</v>
      </c>
      <c r="B11" s="309" t="s">
        <v>205</v>
      </c>
      <c r="C11" s="221"/>
      <c r="D11" s="526"/>
    </row>
    <row r="12" spans="1:4" s="72" customFormat="1" ht="12" customHeight="1">
      <c r="A12" s="327" t="s">
        <v>74</v>
      </c>
      <c r="B12" s="309" t="s">
        <v>206</v>
      </c>
      <c r="C12" s="221"/>
      <c r="D12" s="526"/>
    </row>
    <row r="13" spans="1:4" s="72" customFormat="1" ht="12" customHeight="1">
      <c r="A13" s="327" t="s">
        <v>108</v>
      </c>
      <c r="B13" s="309" t="s">
        <v>463</v>
      </c>
      <c r="C13" s="221"/>
      <c r="D13" s="526"/>
    </row>
    <row r="14" spans="1:4" s="71" customFormat="1" ht="12" customHeight="1" thickBot="1">
      <c r="A14" s="328" t="s">
        <v>75</v>
      </c>
      <c r="B14" s="310" t="s">
        <v>390</v>
      </c>
      <c r="C14" s="221"/>
      <c r="D14" s="527"/>
    </row>
    <row r="15" spans="1:4" s="71" customFormat="1" ht="12" customHeight="1" thickBot="1">
      <c r="A15" s="27" t="s">
        <v>10</v>
      </c>
      <c r="B15" s="214" t="s">
        <v>207</v>
      </c>
      <c r="C15" s="219">
        <f>+C16+C17+C18+C19+C20</f>
        <v>0</v>
      </c>
      <c r="D15" s="528"/>
    </row>
    <row r="16" spans="1:4" s="71" customFormat="1" ht="12" customHeight="1">
      <c r="A16" s="326" t="s">
        <v>77</v>
      </c>
      <c r="B16" s="308" t="s">
        <v>208</v>
      </c>
      <c r="C16" s="222"/>
      <c r="D16" s="525"/>
    </row>
    <row r="17" spans="1:4" s="71" customFormat="1" ht="12" customHeight="1">
      <c r="A17" s="327" t="s">
        <v>78</v>
      </c>
      <c r="B17" s="309" t="s">
        <v>209</v>
      </c>
      <c r="C17" s="221"/>
      <c r="D17" s="529"/>
    </row>
    <row r="18" spans="1:4" s="71" customFormat="1" ht="12" customHeight="1">
      <c r="A18" s="327" t="s">
        <v>79</v>
      </c>
      <c r="B18" s="309" t="s">
        <v>378</v>
      </c>
      <c r="C18" s="221"/>
      <c r="D18" s="529"/>
    </row>
    <row r="19" spans="1:4" s="71" customFormat="1" ht="12" customHeight="1">
      <c r="A19" s="327" t="s">
        <v>80</v>
      </c>
      <c r="B19" s="309" t="s">
        <v>379</v>
      </c>
      <c r="C19" s="221"/>
      <c r="D19" s="529"/>
    </row>
    <row r="20" spans="1:4" s="71" customFormat="1" ht="12" customHeight="1">
      <c r="A20" s="327" t="s">
        <v>81</v>
      </c>
      <c r="B20" s="309" t="s">
        <v>210</v>
      </c>
      <c r="C20" s="221"/>
      <c r="D20" s="529"/>
    </row>
    <row r="21" spans="1:4" s="72" customFormat="1" ht="12" customHeight="1" thickBot="1">
      <c r="A21" s="328" t="s">
        <v>87</v>
      </c>
      <c r="B21" s="310" t="s">
        <v>211</v>
      </c>
      <c r="C21" s="223"/>
      <c r="D21" s="530"/>
    </row>
    <row r="22" spans="1:4" s="72" customFormat="1" ht="12" customHeight="1" thickBot="1">
      <c r="A22" s="27" t="s">
        <v>11</v>
      </c>
      <c r="B22" s="19" t="s">
        <v>212</v>
      </c>
      <c r="C22" s="219">
        <f>+C23+C24+C25+C26+C27</f>
        <v>0</v>
      </c>
      <c r="D22" s="524"/>
    </row>
    <row r="23" spans="1:4" s="72" customFormat="1" ht="12" customHeight="1">
      <c r="A23" s="326" t="s">
        <v>60</v>
      </c>
      <c r="B23" s="308" t="s">
        <v>213</v>
      </c>
      <c r="C23" s="222"/>
      <c r="D23" s="531"/>
    </row>
    <row r="24" spans="1:4" s="71" customFormat="1" ht="12" customHeight="1">
      <c r="A24" s="327" t="s">
        <v>61</v>
      </c>
      <c r="B24" s="309" t="s">
        <v>214</v>
      </c>
      <c r="C24" s="221"/>
      <c r="D24" s="529"/>
    </row>
    <row r="25" spans="1:4" s="72" customFormat="1" ht="12" customHeight="1">
      <c r="A25" s="327" t="s">
        <v>62</v>
      </c>
      <c r="B25" s="309" t="s">
        <v>380</v>
      </c>
      <c r="C25" s="221"/>
      <c r="D25" s="526"/>
    </row>
    <row r="26" spans="1:4" s="72" customFormat="1" ht="12" customHeight="1">
      <c r="A26" s="327" t="s">
        <v>63</v>
      </c>
      <c r="B26" s="309" t="s">
        <v>381</v>
      </c>
      <c r="C26" s="221"/>
      <c r="D26" s="526"/>
    </row>
    <row r="27" spans="1:4" s="72" customFormat="1" ht="12" customHeight="1">
      <c r="A27" s="327" t="s">
        <v>122</v>
      </c>
      <c r="B27" s="309" t="s">
        <v>215</v>
      </c>
      <c r="C27" s="221"/>
      <c r="D27" s="526"/>
    </row>
    <row r="28" spans="1:4" s="72" customFormat="1" ht="12" customHeight="1" thickBot="1">
      <c r="A28" s="328" t="s">
        <v>123</v>
      </c>
      <c r="B28" s="310" t="s">
        <v>216</v>
      </c>
      <c r="C28" s="223"/>
      <c r="D28" s="530"/>
    </row>
    <row r="29" spans="1:4" s="72" customFormat="1" ht="12" customHeight="1" thickBot="1">
      <c r="A29" s="27" t="s">
        <v>124</v>
      </c>
      <c r="B29" s="19" t="s">
        <v>217</v>
      </c>
      <c r="C29" s="225">
        <f>+C30+C34+C35+C36</f>
        <v>0</v>
      </c>
      <c r="D29" s="524"/>
    </row>
    <row r="30" spans="1:4" s="72" customFormat="1" ht="12" customHeight="1">
      <c r="A30" s="326" t="s">
        <v>218</v>
      </c>
      <c r="B30" s="308" t="s">
        <v>464</v>
      </c>
      <c r="C30" s="303">
        <f>+C31+C32+C33</f>
        <v>0</v>
      </c>
      <c r="D30" s="531"/>
    </row>
    <row r="31" spans="1:4" s="72" customFormat="1" ht="12" customHeight="1">
      <c r="A31" s="327" t="s">
        <v>219</v>
      </c>
      <c r="B31" s="309" t="s">
        <v>224</v>
      </c>
      <c r="C31" s="221"/>
      <c r="D31" s="526"/>
    </row>
    <row r="32" spans="1:4" s="72" customFormat="1" ht="12" customHeight="1">
      <c r="A32" s="327" t="s">
        <v>220</v>
      </c>
      <c r="B32" s="309" t="s">
        <v>225</v>
      </c>
      <c r="C32" s="221"/>
      <c r="D32" s="526"/>
    </row>
    <row r="33" spans="1:4" s="72" customFormat="1" ht="12" customHeight="1">
      <c r="A33" s="327" t="s">
        <v>394</v>
      </c>
      <c r="B33" s="365" t="s">
        <v>395</v>
      </c>
      <c r="C33" s="221"/>
      <c r="D33" s="526"/>
    </row>
    <row r="34" spans="1:4" s="72" customFormat="1" ht="12" customHeight="1">
      <c r="A34" s="327" t="s">
        <v>221</v>
      </c>
      <c r="B34" s="309" t="s">
        <v>226</v>
      </c>
      <c r="C34" s="221"/>
      <c r="D34" s="526"/>
    </row>
    <row r="35" spans="1:4" s="72" customFormat="1" ht="12" customHeight="1">
      <c r="A35" s="327" t="s">
        <v>222</v>
      </c>
      <c r="B35" s="309" t="s">
        <v>227</v>
      </c>
      <c r="C35" s="221"/>
      <c r="D35" s="526"/>
    </row>
    <row r="36" spans="1:4" s="72" customFormat="1" ht="12" customHeight="1" thickBot="1">
      <c r="A36" s="328" t="s">
        <v>223</v>
      </c>
      <c r="B36" s="310" t="s">
        <v>228</v>
      </c>
      <c r="C36" s="223"/>
      <c r="D36" s="530"/>
    </row>
    <row r="37" spans="1:4" s="72" customFormat="1" ht="12" customHeight="1" thickBot="1">
      <c r="A37" s="27" t="s">
        <v>13</v>
      </c>
      <c r="B37" s="19" t="s">
        <v>391</v>
      </c>
      <c r="C37" s="219">
        <f>SUM(C38:C48)</f>
        <v>0</v>
      </c>
      <c r="D37" s="524"/>
    </row>
    <row r="38" spans="1:4" s="72" customFormat="1" ht="12" customHeight="1">
      <c r="A38" s="326" t="s">
        <v>64</v>
      </c>
      <c r="B38" s="308" t="s">
        <v>231</v>
      </c>
      <c r="C38" s="222"/>
      <c r="D38" s="531"/>
    </row>
    <row r="39" spans="1:4" s="72" customFormat="1" ht="12" customHeight="1">
      <c r="A39" s="327" t="s">
        <v>65</v>
      </c>
      <c r="B39" s="309" t="s">
        <v>232</v>
      </c>
      <c r="C39" s="221"/>
      <c r="D39" s="526"/>
    </row>
    <row r="40" spans="1:4" s="72" customFormat="1" ht="12" customHeight="1">
      <c r="A40" s="327" t="s">
        <v>66</v>
      </c>
      <c r="B40" s="309" t="s">
        <v>233</v>
      </c>
      <c r="C40" s="221"/>
      <c r="D40" s="526"/>
    </row>
    <row r="41" spans="1:4" s="72" customFormat="1" ht="12" customHeight="1">
      <c r="A41" s="327" t="s">
        <v>126</v>
      </c>
      <c r="B41" s="309" t="s">
        <v>234</v>
      </c>
      <c r="C41" s="221"/>
      <c r="D41" s="526"/>
    </row>
    <row r="42" spans="1:4" s="72" customFormat="1" ht="12" customHeight="1">
      <c r="A42" s="327" t="s">
        <v>127</v>
      </c>
      <c r="B42" s="309" t="s">
        <v>235</v>
      </c>
      <c r="C42" s="221"/>
      <c r="D42" s="526"/>
    </row>
    <row r="43" spans="1:4" s="72" customFormat="1" ht="12" customHeight="1">
      <c r="A43" s="327" t="s">
        <v>128</v>
      </c>
      <c r="B43" s="309" t="s">
        <v>236</v>
      </c>
      <c r="C43" s="221"/>
      <c r="D43" s="526"/>
    </row>
    <row r="44" spans="1:4" s="72" customFormat="1" ht="12" customHeight="1">
      <c r="A44" s="327" t="s">
        <v>129</v>
      </c>
      <c r="B44" s="309" t="s">
        <v>237</v>
      </c>
      <c r="C44" s="221"/>
      <c r="D44" s="526"/>
    </row>
    <row r="45" spans="1:4" s="72" customFormat="1" ht="12" customHeight="1">
      <c r="A45" s="327" t="s">
        <v>130</v>
      </c>
      <c r="B45" s="309" t="s">
        <v>238</v>
      </c>
      <c r="C45" s="221"/>
      <c r="D45" s="526"/>
    </row>
    <row r="46" spans="1:4" s="72" customFormat="1" ht="12" customHeight="1">
      <c r="A46" s="327" t="s">
        <v>229</v>
      </c>
      <c r="B46" s="309" t="s">
        <v>239</v>
      </c>
      <c r="C46" s="224"/>
      <c r="D46" s="526"/>
    </row>
    <row r="47" spans="1:4" s="72" customFormat="1" ht="12" customHeight="1">
      <c r="A47" s="328" t="s">
        <v>230</v>
      </c>
      <c r="B47" s="310" t="s">
        <v>393</v>
      </c>
      <c r="C47" s="297"/>
      <c r="D47" s="526"/>
    </row>
    <row r="48" spans="1:4" s="72" customFormat="1" ht="12" customHeight="1" thickBot="1">
      <c r="A48" s="328" t="s">
        <v>392</v>
      </c>
      <c r="B48" s="310" t="s">
        <v>240</v>
      </c>
      <c r="C48" s="297"/>
      <c r="D48" s="530"/>
    </row>
    <row r="49" spans="1:4" s="72" customFormat="1" ht="12" customHeight="1" thickBot="1">
      <c r="A49" s="27" t="s">
        <v>14</v>
      </c>
      <c r="B49" s="19" t="s">
        <v>241</v>
      </c>
      <c r="C49" s="219">
        <f>SUM(C50:C54)</f>
        <v>0</v>
      </c>
      <c r="D49" s="524"/>
    </row>
    <row r="50" spans="1:4" s="72" customFormat="1" ht="12" customHeight="1">
      <c r="A50" s="326" t="s">
        <v>67</v>
      </c>
      <c r="B50" s="308" t="s">
        <v>245</v>
      </c>
      <c r="C50" s="350"/>
      <c r="D50" s="531"/>
    </row>
    <row r="51" spans="1:4" s="72" customFormat="1" ht="12" customHeight="1">
      <c r="A51" s="327" t="s">
        <v>68</v>
      </c>
      <c r="B51" s="309" t="s">
        <v>246</v>
      </c>
      <c r="C51" s="224"/>
      <c r="D51" s="526"/>
    </row>
    <row r="52" spans="1:4" s="72" customFormat="1" ht="12" customHeight="1">
      <c r="A52" s="327" t="s">
        <v>242</v>
      </c>
      <c r="B52" s="309" t="s">
        <v>247</v>
      </c>
      <c r="C52" s="224"/>
      <c r="D52" s="526"/>
    </row>
    <row r="53" spans="1:4" s="72" customFormat="1" ht="12" customHeight="1">
      <c r="A53" s="327" t="s">
        <v>243</v>
      </c>
      <c r="B53" s="309" t="s">
        <v>248</v>
      </c>
      <c r="C53" s="224"/>
      <c r="D53" s="526"/>
    </row>
    <row r="54" spans="1:4" s="72" customFormat="1" ht="12" customHeight="1" thickBot="1">
      <c r="A54" s="328" t="s">
        <v>244</v>
      </c>
      <c r="B54" s="310" t="s">
        <v>249</v>
      </c>
      <c r="C54" s="297"/>
      <c r="D54" s="530"/>
    </row>
    <row r="55" spans="1:4" s="72" customFormat="1" ht="12" customHeight="1" thickBot="1">
      <c r="A55" s="27" t="s">
        <v>131</v>
      </c>
      <c r="B55" s="19" t="s">
        <v>250</v>
      </c>
      <c r="C55" s="219">
        <f>SUM(C56:C58)</f>
        <v>240</v>
      </c>
      <c r="D55" s="219">
        <f>SUM(D56:D58)</f>
        <v>240</v>
      </c>
    </row>
    <row r="56" spans="1:4" s="72" customFormat="1" ht="12" customHeight="1">
      <c r="A56" s="326" t="s">
        <v>69</v>
      </c>
      <c r="B56" s="308" t="s">
        <v>251</v>
      </c>
      <c r="C56" s="222"/>
      <c r="D56" s="531"/>
    </row>
    <row r="57" spans="1:4" s="72" customFormat="1" ht="12" customHeight="1">
      <c r="A57" s="327" t="s">
        <v>70</v>
      </c>
      <c r="B57" s="309" t="s">
        <v>382</v>
      </c>
      <c r="C57" s="221"/>
      <c r="D57" s="526"/>
    </row>
    <row r="58" spans="1:4" s="72" customFormat="1" ht="12" customHeight="1">
      <c r="A58" s="327" t="s">
        <v>254</v>
      </c>
      <c r="B58" s="309" t="s">
        <v>252</v>
      </c>
      <c r="C58" s="221">
        <v>240</v>
      </c>
      <c r="D58" s="526">
        <v>240</v>
      </c>
    </row>
    <row r="59" spans="1:4" s="72" customFormat="1" ht="12" customHeight="1" thickBot="1">
      <c r="A59" s="328" t="s">
        <v>255</v>
      </c>
      <c r="B59" s="310" t="s">
        <v>253</v>
      </c>
      <c r="C59" s="223"/>
      <c r="D59" s="530"/>
    </row>
    <row r="60" spans="1:4" s="72" customFormat="1" ht="12" customHeight="1" thickBot="1">
      <c r="A60" s="27" t="s">
        <v>16</v>
      </c>
      <c r="B60" s="214" t="s">
        <v>256</v>
      </c>
      <c r="C60" s="219">
        <f>SUM(C61:C63)</f>
        <v>0</v>
      </c>
      <c r="D60" s="524"/>
    </row>
    <row r="61" spans="1:4" s="72" customFormat="1" ht="12" customHeight="1">
      <c r="A61" s="326" t="s">
        <v>132</v>
      </c>
      <c r="B61" s="308" t="s">
        <v>258</v>
      </c>
      <c r="C61" s="224"/>
      <c r="D61" s="531"/>
    </row>
    <row r="62" spans="1:4" s="72" customFormat="1" ht="12" customHeight="1">
      <c r="A62" s="327" t="s">
        <v>133</v>
      </c>
      <c r="B62" s="309" t="s">
        <v>383</v>
      </c>
      <c r="C62" s="224"/>
      <c r="D62" s="526"/>
    </row>
    <row r="63" spans="1:4" s="72" customFormat="1" ht="12" customHeight="1">
      <c r="A63" s="327" t="s">
        <v>178</v>
      </c>
      <c r="B63" s="309" t="s">
        <v>259</v>
      </c>
      <c r="C63" s="224"/>
      <c r="D63" s="526"/>
    </row>
    <row r="64" spans="1:4" s="72" customFormat="1" ht="12" customHeight="1" thickBot="1">
      <c r="A64" s="328" t="s">
        <v>257</v>
      </c>
      <c r="B64" s="310" t="s">
        <v>260</v>
      </c>
      <c r="C64" s="224"/>
      <c r="D64" s="530"/>
    </row>
    <row r="65" spans="1:4" s="72" customFormat="1" ht="12" customHeight="1" thickBot="1">
      <c r="A65" s="27" t="s">
        <v>17</v>
      </c>
      <c r="B65" s="19" t="s">
        <v>261</v>
      </c>
      <c r="C65" s="225">
        <f>+C8+C15+C22+C29+C37+C49+C55+C60</f>
        <v>240</v>
      </c>
      <c r="D65" s="225">
        <f>+D8+D15+D22+D29+D37+D49+D55+D60</f>
        <v>240</v>
      </c>
    </row>
    <row r="66" spans="1:4" s="72" customFormat="1" ht="12" customHeight="1" thickBot="1">
      <c r="A66" s="329" t="s">
        <v>352</v>
      </c>
      <c r="B66" s="214" t="s">
        <v>263</v>
      </c>
      <c r="C66" s="219">
        <f>SUM(C67:C69)</f>
        <v>0</v>
      </c>
      <c r="D66" s="524"/>
    </row>
    <row r="67" spans="1:4" s="72" customFormat="1" ht="12" customHeight="1">
      <c r="A67" s="326" t="s">
        <v>294</v>
      </c>
      <c r="B67" s="308" t="s">
        <v>264</v>
      </c>
      <c r="C67" s="224"/>
      <c r="D67" s="531"/>
    </row>
    <row r="68" spans="1:4" s="72" customFormat="1" ht="12" customHeight="1">
      <c r="A68" s="327" t="s">
        <v>303</v>
      </c>
      <c r="B68" s="309" t="s">
        <v>265</v>
      </c>
      <c r="C68" s="224"/>
      <c r="D68" s="526"/>
    </row>
    <row r="69" spans="1:4" s="72" customFormat="1" ht="12" customHeight="1" thickBot="1">
      <c r="A69" s="328" t="s">
        <v>304</v>
      </c>
      <c r="B69" s="311" t="s">
        <v>266</v>
      </c>
      <c r="C69" s="224"/>
      <c r="D69" s="530"/>
    </row>
    <row r="70" spans="1:4" s="72" customFormat="1" ht="12" customHeight="1" thickBot="1">
      <c r="A70" s="329" t="s">
        <v>267</v>
      </c>
      <c r="B70" s="214" t="s">
        <v>268</v>
      </c>
      <c r="C70" s="219">
        <f>SUM(C71:C74)</f>
        <v>0</v>
      </c>
      <c r="D70" s="524"/>
    </row>
    <row r="71" spans="1:4" s="72" customFormat="1" ht="12" customHeight="1">
      <c r="A71" s="326" t="s">
        <v>109</v>
      </c>
      <c r="B71" s="308" t="s">
        <v>269</v>
      </c>
      <c r="C71" s="224"/>
      <c r="D71" s="531"/>
    </row>
    <row r="72" spans="1:4" s="72" customFormat="1" ht="12" customHeight="1">
      <c r="A72" s="327" t="s">
        <v>110</v>
      </c>
      <c r="B72" s="309" t="s">
        <v>270</v>
      </c>
      <c r="C72" s="224"/>
      <c r="D72" s="526"/>
    </row>
    <row r="73" spans="1:4" s="72" customFormat="1" ht="12" customHeight="1">
      <c r="A73" s="327" t="s">
        <v>295</v>
      </c>
      <c r="B73" s="309" t="s">
        <v>271</v>
      </c>
      <c r="C73" s="224"/>
      <c r="D73" s="526"/>
    </row>
    <row r="74" spans="1:4" s="72" customFormat="1" ht="12" customHeight="1" thickBot="1">
      <c r="A74" s="328" t="s">
        <v>296</v>
      </c>
      <c r="B74" s="310" t="s">
        <v>272</v>
      </c>
      <c r="C74" s="224"/>
      <c r="D74" s="530"/>
    </row>
    <row r="75" spans="1:4" s="72" customFormat="1" ht="12" customHeight="1" thickBot="1">
      <c r="A75" s="329" t="s">
        <v>273</v>
      </c>
      <c r="B75" s="214" t="s">
        <v>274</v>
      </c>
      <c r="C75" s="219">
        <f>SUM(C76:C77)</f>
        <v>0</v>
      </c>
      <c r="D75" s="524"/>
    </row>
    <row r="76" spans="1:4" s="72" customFormat="1" ht="12" customHeight="1">
      <c r="A76" s="326" t="s">
        <v>297</v>
      </c>
      <c r="B76" s="308" t="s">
        <v>275</v>
      </c>
      <c r="C76" s="224"/>
      <c r="D76" s="531"/>
    </row>
    <row r="77" spans="1:4" s="72" customFormat="1" ht="12" customHeight="1" thickBot="1">
      <c r="A77" s="328" t="s">
        <v>298</v>
      </c>
      <c r="B77" s="310" t="s">
        <v>276</v>
      </c>
      <c r="C77" s="224"/>
      <c r="D77" s="530"/>
    </row>
    <row r="78" spans="1:4" s="71" customFormat="1" ht="12" customHeight="1" thickBot="1">
      <c r="A78" s="329" t="s">
        <v>277</v>
      </c>
      <c r="B78" s="214" t="s">
        <v>278</v>
      </c>
      <c r="C78" s="219">
        <f>SUM(C79:C81)</f>
        <v>70363</v>
      </c>
      <c r="D78" s="219">
        <f>SUM(D79:D81)</f>
        <v>70363</v>
      </c>
    </row>
    <row r="79" spans="1:4" s="72" customFormat="1" ht="12" customHeight="1">
      <c r="A79" s="326" t="s">
        <v>299</v>
      </c>
      <c r="B79" s="308" t="s">
        <v>279</v>
      </c>
      <c r="C79" s="224"/>
      <c r="D79" s="531"/>
    </row>
    <row r="80" spans="1:4" s="72" customFormat="1" ht="12" customHeight="1">
      <c r="A80" s="327" t="s">
        <v>300</v>
      </c>
      <c r="B80" s="309" t="s">
        <v>280</v>
      </c>
      <c r="C80" s="224"/>
      <c r="D80" s="526"/>
    </row>
    <row r="81" spans="1:4" s="72" customFormat="1" ht="12" customHeight="1" thickBot="1">
      <c r="A81" s="328" t="s">
        <v>301</v>
      </c>
      <c r="B81" s="310" t="s">
        <v>281</v>
      </c>
      <c r="C81" s="224">
        <v>70363</v>
      </c>
      <c r="D81" s="530">
        <v>70363</v>
      </c>
    </row>
    <row r="82" spans="1:4" s="72" customFormat="1" ht="12" customHeight="1" thickBot="1">
      <c r="A82" s="329" t="s">
        <v>282</v>
      </c>
      <c r="B82" s="214" t="s">
        <v>302</v>
      </c>
      <c r="C82" s="219">
        <f>SUM(C83:C86)</f>
        <v>0</v>
      </c>
      <c r="D82" s="524"/>
    </row>
    <row r="83" spans="1:4" s="72" customFormat="1" ht="12" customHeight="1">
      <c r="A83" s="330" t="s">
        <v>283</v>
      </c>
      <c r="B83" s="308" t="s">
        <v>284</v>
      </c>
      <c r="C83" s="224"/>
      <c r="D83" s="531"/>
    </row>
    <row r="84" spans="1:4" s="72" customFormat="1" ht="12" customHeight="1">
      <c r="A84" s="331" t="s">
        <v>285</v>
      </c>
      <c r="B84" s="309" t="s">
        <v>286</v>
      </c>
      <c r="C84" s="224"/>
      <c r="D84" s="526"/>
    </row>
    <row r="85" spans="1:4" s="72" customFormat="1" ht="12" customHeight="1">
      <c r="A85" s="331" t="s">
        <v>287</v>
      </c>
      <c r="B85" s="309" t="s">
        <v>288</v>
      </c>
      <c r="C85" s="224"/>
      <c r="D85" s="526"/>
    </row>
    <row r="86" spans="1:4" s="71" customFormat="1" ht="12" customHeight="1" thickBot="1">
      <c r="A86" s="332" t="s">
        <v>289</v>
      </c>
      <c r="B86" s="310" t="s">
        <v>290</v>
      </c>
      <c r="C86" s="224"/>
      <c r="D86" s="527"/>
    </row>
    <row r="87" spans="1:4" s="71" customFormat="1" ht="12" customHeight="1" thickBot="1">
      <c r="A87" s="329" t="s">
        <v>291</v>
      </c>
      <c r="B87" s="214" t="s">
        <v>435</v>
      </c>
      <c r="C87" s="351"/>
      <c r="D87" s="528"/>
    </row>
    <row r="88" spans="1:4" s="71" customFormat="1" ht="12" customHeight="1" thickBot="1">
      <c r="A88" s="329" t="s">
        <v>465</v>
      </c>
      <c r="B88" s="214" t="s">
        <v>292</v>
      </c>
      <c r="C88" s="351"/>
      <c r="D88" s="528"/>
    </row>
    <row r="89" spans="1:4" s="71" customFormat="1" ht="12" customHeight="1" thickBot="1">
      <c r="A89" s="329" t="s">
        <v>466</v>
      </c>
      <c r="B89" s="315" t="s">
        <v>438</v>
      </c>
      <c r="C89" s="225">
        <f>+C66+C70+C75+C78+C82+C88+C87</f>
        <v>70363</v>
      </c>
      <c r="D89" s="225">
        <f>+D66+D70+D75+D78+D82+D88+D87</f>
        <v>70363</v>
      </c>
    </row>
    <row r="90" spans="1:4" s="71" customFormat="1" ht="12" customHeight="1" thickBot="1">
      <c r="A90" s="333" t="s">
        <v>467</v>
      </c>
      <c r="B90" s="316" t="s">
        <v>468</v>
      </c>
      <c r="C90" s="225">
        <f>+C65+C89</f>
        <v>70603</v>
      </c>
      <c r="D90" s="225">
        <f>+D65+D89</f>
        <v>70603</v>
      </c>
    </row>
    <row r="91" spans="1:4" s="72" customFormat="1" ht="15" customHeight="1" thickBot="1">
      <c r="A91" s="183"/>
      <c r="B91" s="184"/>
      <c r="C91" s="277"/>
      <c r="D91" s="532"/>
    </row>
    <row r="92" spans="1:4" s="57" customFormat="1" ht="16.5" customHeight="1" thickBot="1">
      <c r="A92" s="187"/>
      <c r="B92" s="188" t="s">
        <v>47</v>
      </c>
      <c r="C92" s="279"/>
      <c r="D92" s="524"/>
    </row>
    <row r="93" spans="1:4" s="73" customFormat="1" ht="12" customHeight="1" thickBot="1">
      <c r="A93" s="300" t="s">
        <v>9</v>
      </c>
      <c r="B93" s="26" t="s">
        <v>472</v>
      </c>
      <c r="C93" s="218">
        <f>+C94+C95+C96+C97+C98+C111</f>
        <v>9543</v>
      </c>
      <c r="D93" s="494">
        <f>+D94+D95+D96+D97+D98+D111</f>
        <v>9543</v>
      </c>
    </row>
    <row r="94" spans="1:4" ht="12" customHeight="1">
      <c r="A94" s="334" t="s">
        <v>71</v>
      </c>
      <c r="B94" s="8" t="s">
        <v>39</v>
      </c>
      <c r="C94" s="220">
        <v>3125</v>
      </c>
      <c r="D94" s="572">
        <v>3125</v>
      </c>
    </row>
    <row r="95" spans="1:4" ht="12" customHeight="1">
      <c r="A95" s="327" t="s">
        <v>72</v>
      </c>
      <c r="B95" s="6" t="s">
        <v>134</v>
      </c>
      <c r="C95" s="221">
        <v>990</v>
      </c>
      <c r="D95" s="536">
        <v>990</v>
      </c>
    </row>
    <row r="96" spans="1:4" ht="12" customHeight="1">
      <c r="A96" s="327" t="s">
        <v>73</v>
      </c>
      <c r="B96" s="6" t="s">
        <v>100</v>
      </c>
      <c r="C96" s="223">
        <v>3893</v>
      </c>
      <c r="D96" s="536">
        <v>3893</v>
      </c>
    </row>
    <row r="97" spans="1:4" ht="12" customHeight="1">
      <c r="A97" s="327" t="s">
        <v>74</v>
      </c>
      <c r="B97" s="9" t="s">
        <v>135</v>
      </c>
      <c r="C97" s="223">
        <v>350</v>
      </c>
      <c r="D97" s="536">
        <v>350</v>
      </c>
    </row>
    <row r="98" spans="1:4" ht="12" customHeight="1">
      <c r="A98" s="327" t="s">
        <v>82</v>
      </c>
      <c r="B98" s="17" t="s">
        <v>136</v>
      </c>
      <c r="C98" s="223">
        <v>1185</v>
      </c>
      <c r="D98" s="536">
        <v>1185</v>
      </c>
    </row>
    <row r="99" spans="1:4" ht="12" customHeight="1">
      <c r="A99" s="327" t="s">
        <v>75</v>
      </c>
      <c r="B99" s="6" t="s">
        <v>469</v>
      </c>
      <c r="C99" s="223"/>
      <c r="D99" s="536"/>
    </row>
    <row r="100" spans="1:4" ht="12" customHeight="1">
      <c r="A100" s="327" t="s">
        <v>76</v>
      </c>
      <c r="B100" s="91" t="s">
        <v>401</v>
      </c>
      <c r="C100" s="223"/>
      <c r="D100" s="536"/>
    </row>
    <row r="101" spans="1:4" ht="12" customHeight="1">
      <c r="A101" s="327" t="s">
        <v>83</v>
      </c>
      <c r="B101" s="91" t="s">
        <v>400</v>
      </c>
      <c r="C101" s="223"/>
      <c r="D101" s="536"/>
    </row>
    <row r="102" spans="1:4" ht="12" customHeight="1">
      <c r="A102" s="327" t="s">
        <v>84</v>
      </c>
      <c r="B102" s="91" t="s">
        <v>308</v>
      </c>
      <c r="C102" s="223"/>
      <c r="D102" s="536"/>
    </row>
    <row r="103" spans="1:4" ht="12" customHeight="1">
      <c r="A103" s="327" t="s">
        <v>85</v>
      </c>
      <c r="B103" s="92" t="s">
        <v>309</v>
      </c>
      <c r="C103" s="223"/>
      <c r="D103" s="536"/>
    </row>
    <row r="104" spans="1:4" ht="12" customHeight="1">
      <c r="A104" s="327" t="s">
        <v>86</v>
      </c>
      <c r="B104" s="92" t="s">
        <v>310</v>
      </c>
      <c r="C104" s="223"/>
      <c r="D104" s="536"/>
    </row>
    <row r="105" spans="1:4" ht="12" customHeight="1">
      <c r="A105" s="327" t="s">
        <v>88</v>
      </c>
      <c r="B105" s="91" t="s">
        <v>311</v>
      </c>
      <c r="C105" s="223">
        <v>300</v>
      </c>
      <c r="D105" s="536">
        <v>300</v>
      </c>
    </row>
    <row r="106" spans="1:4" ht="12" customHeight="1">
      <c r="A106" s="327" t="s">
        <v>137</v>
      </c>
      <c r="B106" s="91" t="s">
        <v>312</v>
      </c>
      <c r="C106" s="223"/>
      <c r="D106" s="536"/>
    </row>
    <row r="107" spans="1:4" ht="12" customHeight="1">
      <c r="A107" s="327" t="s">
        <v>306</v>
      </c>
      <c r="B107" s="92" t="s">
        <v>313</v>
      </c>
      <c r="C107" s="223"/>
      <c r="D107" s="536"/>
    </row>
    <row r="108" spans="1:4" ht="12" customHeight="1">
      <c r="A108" s="335" t="s">
        <v>307</v>
      </c>
      <c r="B108" s="93" t="s">
        <v>314</v>
      </c>
      <c r="C108" s="223"/>
      <c r="D108" s="536"/>
    </row>
    <row r="109" spans="1:4" ht="12" customHeight="1">
      <c r="A109" s="327" t="s">
        <v>398</v>
      </c>
      <c r="B109" s="93" t="s">
        <v>315</v>
      </c>
      <c r="C109" s="223"/>
      <c r="D109" s="536"/>
    </row>
    <row r="110" spans="1:4" ht="12" customHeight="1">
      <c r="A110" s="327" t="s">
        <v>399</v>
      </c>
      <c r="B110" s="92" t="s">
        <v>316</v>
      </c>
      <c r="C110" s="221">
        <v>885</v>
      </c>
      <c r="D110" s="536">
        <v>885</v>
      </c>
    </row>
    <row r="111" spans="1:4" ht="12" customHeight="1">
      <c r="A111" s="327" t="s">
        <v>403</v>
      </c>
      <c r="B111" s="9" t="s">
        <v>40</v>
      </c>
      <c r="C111" s="221"/>
      <c r="D111" s="536"/>
    </row>
    <row r="112" spans="1:4" ht="12" customHeight="1">
      <c r="A112" s="328" t="s">
        <v>404</v>
      </c>
      <c r="B112" s="6" t="s">
        <v>470</v>
      </c>
      <c r="C112" s="223"/>
      <c r="D112" s="536"/>
    </row>
    <row r="113" spans="1:4" ht="12" customHeight="1" thickBot="1">
      <c r="A113" s="336" t="s">
        <v>405</v>
      </c>
      <c r="B113" s="94" t="s">
        <v>471</v>
      </c>
      <c r="C113" s="227"/>
      <c r="D113" s="530"/>
    </row>
    <row r="114" spans="1:4" ht="12" customHeight="1" thickBot="1">
      <c r="A114" s="27" t="s">
        <v>10</v>
      </c>
      <c r="B114" s="25" t="s">
        <v>317</v>
      </c>
      <c r="C114" s="219">
        <f>+C115+C117+C119</f>
        <v>74808</v>
      </c>
      <c r="D114" s="219">
        <f>+D115+D117+D119</f>
        <v>74808</v>
      </c>
    </row>
    <row r="115" spans="1:4" ht="12" customHeight="1">
      <c r="A115" s="326" t="s">
        <v>77</v>
      </c>
      <c r="B115" s="6" t="s">
        <v>176</v>
      </c>
      <c r="C115" s="222">
        <v>63590</v>
      </c>
      <c r="D115" s="541">
        <v>63590</v>
      </c>
    </row>
    <row r="116" spans="1:4" ht="12" customHeight="1">
      <c r="A116" s="326" t="s">
        <v>78</v>
      </c>
      <c r="B116" s="10" t="s">
        <v>321</v>
      </c>
      <c r="C116" s="222"/>
      <c r="D116" s="536"/>
    </row>
    <row r="117" spans="1:4" ht="12" customHeight="1">
      <c r="A117" s="326" t="s">
        <v>79</v>
      </c>
      <c r="B117" s="10" t="s">
        <v>138</v>
      </c>
      <c r="C117" s="221">
        <v>11218</v>
      </c>
      <c r="D117" s="536">
        <v>11218</v>
      </c>
    </row>
    <row r="118" spans="1:4" ht="12" customHeight="1">
      <c r="A118" s="326" t="s">
        <v>80</v>
      </c>
      <c r="B118" s="10" t="s">
        <v>322</v>
      </c>
      <c r="C118" s="212"/>
      <c r="D118" s="536"/>
    </row>
    <row r="119" spans="1:4" ht="12" customHeight="1">
      <c r="A119" s="326" t="s">
        <v>81</v>
      </c>
      <c r="B119" s="216" t="s">
        <v>179</v>
      </c>
      <c r="C119" s="212"/>
      <c r="D119" s="536"/>
    </row>
    <row r="120" spans="1:4" ht="12" customHeight="1">
      <c r="A120" s="326" t="s">
        <v>87</v>
      </c>
      <c r="B120" s="215" t="s">
        <v>384</v>
      </c>
      <c r="C120" s="212"/>
      <c r="D120" s="526"/>
    </row>
    <row r="121" spans="1:4" ht="12" customHeight="1">
      <c r="A121" s="326" t="s">
        <v>89</v>
      </c>
      <c r="B121" s="304" t="s">
        <v>327</v>
      </c>
      <c r="C121" s="212"/>
      <c r="D121" s="526"/>
    </row>
    <row r="122" spans="1:4" ht="12" customHeight="1">
      <c r="A122" s="326" t="s">
        <v>139</v>
      </c>
      <c r="B122" s="92" t="s">
        <v>310</v>
      </c>
      <c r="C122" s="212"/>
      <c r="D122" s="526"/>
    </row>
    <row r="123" spans="1:4" ht="12" customHeight="1">
      <c r="A123" s="326" t="s">
        <v>140</v>
      </c>
      <c r="B123" s="92" t="s">
        <v>326</v>
      </c>
      <c r="C123" s="212"/>
      <c r="D123" s="526"/>
    </row>
    <row r="124" spans="1:4" ht="12" customHeight="1">
      <c r="A124" s="326" t="s">
        <v>141</v>
      </c>
      <c r="B124" s="92" t="s">
        <v>325</v>
      </c>
      <c r="C124" s="212"/>
      <c r="D124" s="526"/>
    </row>
    <row r="125" spans="1:4" ht="12" customHeight="1">
      <c r="A125" s="326" t="s">
        <v>318</v>
      </c>
      <c r="B125" s="92" t="s">
        <v>313</v>
      </c>
      <c r="C125" s="212"/>
      <c r="D125" s="526"/>
    </row>
    <row r="126" spans="1:4" ht="12" customHeight="1">
      <c r="A126" s="326" t="s">
        <v>319</v>
      </c>
      <c r="B126" s="92" t="s">
        <v>324</v>
      </c>
      <c r="C126" s="212"/>
      <c r="D126" s="526"/>
    </row>
    <row r="127" spans="1:4" ht="12" customHeight="1" thickBot="1">
      <c r="A127" s="335" t="s">
        <v>320</v>
      </c>
      <c r="B127" s="92" t="s">
        <v>323</v>
      </c>
      <c r="C127" s="213"/>
      <c r="D127" s="530"/>
    </row>
    <row r="128" spans="1:4" ht="12" customHeight="1" thickBot="1">
      <c r="A128" s="27" t="s">
        <v>11</v>
      </c>
      <c r="B128" s="78" t="s">
        <v>408</v>
      </c>
      <c r="C128" s="219">
        <f>+C93+C114</f>
        <v>84351</v>
      </c>
      <c r="D128" s="219">
        <f>+D93+D114</f>
        <v>84351</v>
      </c>
    </row>
    <row r="129" spans="1:4" ht="12" customHeight="1" thickBot="1">
      <c r="A129" s="27" t="s">
        <v>12</v>
      </c>
      <c r="B129" s="78" t="s">
        <v>409</v>
      </c>
      <c r="C129" s="219">
        <f>+C130+C131+C132</f>
        <v>0</v>
      </c>
      <c r="D129" s="524"/>
    </row>
    <row r="130" spans="1:4" s="73" customFormat="1" ht="12" customHeight="1">
      <c r="A130" s="326" t="s">
        <v>218</v>
      </c>
      <c r="B130" s="7" t="s">
        <v>475</v>
      </c>
      <c r="C130" s="212"/>
      <c r="D130" s="525"/>
    </row>
    <row r="131" spans="1:4" ht="12" customHeight="1">
      <c r="A131" s="326" t="s">
        <v>221</v>
      </c>
      <c r="B131" s="7" t="s">
        <v>417</v>
      </c>
      <c r="C131" s="212"/>
      <c r="D131" s="526"/>
    </row>
    <row r="132" spans="1:4" ht="12" customHeight="1" thickBot="1">
      <c r="A132" s="335" t="s">
        <v>222</v>
      </c>
      <c r="B132" s="5" t="s">
        <v>474</v>
      </c>
      <c r="C132" s="212"/>
      <c r="D132" s="530"/>
    </row>
    <row r="133" spans="1:4" ht="12" customHeight="1" thickBot="1">
      <c r="A133" s="27" t="s">
        <v>13</v>
      </c>
      <c r="B133" s="78" t="s">
        <v>410</v>
      </c>
      <c r="C133" s="219">
        <f>+C134+C135+C136+C137+C138+C139</f>
        <v>0</v>
      </c>
      <c r="D133" s="524"/>
    </row>
    <row r="134" spans="1:4" ht="12" customHeight="1">
      <c r="A134" s="326" t="s">
        <v>64</v>
      </c>
      <c r="B134" s="7" t="s">
        <v>419</v>
      </c>
      <c r="C134" s="212"/>
      <c r="D134" s="531"/>
    </row>
    <row r="135" spans="1:4" ht="12" customHeight="1">
      <c r="A135" s="326" t="s">
        <v>65</v>
      </c>
      <c r="B135" s="7" t="s">
        <v>411</v>
      </c>
      <c r="C135" s="212"/>
      <c r="D135" s="526"/>
    </row>
    <row r="136" spans="1:4" ht="12" customHeight="1">
      <c r="A136" s="326" t="s">
        <v>66</v>
      </c>
      <c r="B136" s="7" t="s">
        <v>412</v>
      </c>
      <c r="C136" s="212"/>
      <c r="D136" s="526"/>
    </row>
    <row r="137" spans="1:4" ht="12" customHeight="1">
      <c r="A137" s="326" t="s">
        <v>126</v>
      </c>
      <c r="B137" s="7" t="s">
        <v>473</v>
      </c>
      <c r="C137" s="212"/>
      <c r="D137" s="526"/>
    </row>
    <row r="138" spans="1:4" ht="12" customHeight="1">
      <c r="A138" s="326" t="s">
        <v>127</v>
      </c>
      <c r="B138" s="7" t="s">
        <v>414</v>
      </c>
      <c r="C138" s="212"/>
      <c r="D138" s="526"/>
    </row>
    <row r="139" spans="1:4" s="73" customFormat="1" ht="12" customHeight="1" thickBot="1">
      <c r="A139" s="335" t="s">
        <v>128</v>
      </c>
      <c r="B139" s="5" t="s">
        <v>415</v>
      </c>
      <c r="C139" s="212"/>
      <c r="D139" s="527"/>
    </row>
    <row r="140" spans="1:11" ht="12" customHeight="1" thickBot="1">
      <c r="A140" s="27" t="s">
        <v>14</v>
      </c>
      <c r="B140" s="78" t="s">
        <v>490</v>
      </c>
      <c r="C140" s="225">
        <f>+C141+C142+C144+C145+C143</f>
        <v>0</v>
      </c>
      <c r="D140" s="524"/>
      <c r="K140" s="195"/>
    </row>
    <row r="141" spans="1:4" ht="12.75">
      <c r="A141" s="326" t="s">
        <v>67</v>
      </c>
      <c r="B141" s="7" t="s">
        <v>328</v>
      </c>
      <c r="C141" s="212"/>
      <c r="D141" s="531"/>
    </row>
    <row r="142" spans="1:4" ht="12" customHeight="1">
      <c r="A142" s="326" t="s">
        <v>68</v>
      </c>
      <c r="B142" s="7" t="s">
        <v>329</v>
      </c>
      <c r="C142" s="212"/>
      <c r="D142" s="526"/>
    </row>
    <row r="143" spans="1:4" s="73" customFormat="1" ht="12" customHeight="1">
      <c r="A143" s="326" t="s">
        <v>242</v>
      </c>
      <c r="B143" s="7" t="s">
        <v>489</v>
      </c>
      <c r="C143" s="212"/>
      <c r="D143" s="526"/>
    </row>
    <row r="144" spans="1:4" s="73" customFormat="1" ht="12" customHeight="1">
      <c r="A144" s="326" t="s">
        <v>243</v>
      </c>
      <c r="B144" s="7" t="s">
        <v>424</v>
      </c>
      <c r="C144" s="212"/>
      <c r="D144" s="529"/>
    </row>
    <row r="145" spans="1:4" s="73" customFormat="1" ht="12" customHeight="1" thickBot="1">
      <c r="A145" s="335" t="s">
        <v>244</v>
      </c>
      <c r="B145" s="5" t="s">
        <v>348</v>
      </c>
      <c r="C145" s="212"/>
      <c r="D145" s="527"/>
    </row>
    <row r="146" spans="1:4" s="73" customFormat="1" ht="12" customHeight="1" thickBot="1">
      <c r="A146" s="27" t="s">
        <v>15</v>
      </c>
      <c r="B146" s="78" t="s">
        <v>425</v>
      </c>
      <c r="C146" s="228">
        <f>+C147+C148+C149+C150+C151</f>
        <v>0</v>
      </c>
      <c r="D146" s="528"/>
    </row>
    <row r="147" spans="1:4" s="73" customFormat="1" ht="12" customHeight="1">
      <c r="A147" s="326" t="s">
        <v>69</v>
      </c>
      <c r="B147" s="7" t="s">
        <v>420</v>
      </c>
      <c r="C147" s="212"/>
      <c r="D147" s="525"/>
    </row>
    <row r="148" spans="1:4" s="73" customFormat="1" ht="12" customHeight="1">
      <c r="A148" s="326" t="s">
        <v>70</v>
      </c>
      <c r="B148" s="7" t="s">
        <v>427</v>
      </c>
      <c r="C148" s="212"/>
      <c r="D148" s="529"/>
    </row>
    <row r="149" spans="1:4" s="73" customFormat="1" ht="12" customHeight="1">
      <c r="A149" s="326" t="s">
        <v>254</v>
      </c>
      <c r="B149" s="7" t="s">
        <v>422</v>
      </c>
      <c r="C149" s="212"/>
      <c r="D149" s="529"/>
    </row>
    <row r="150" spans="1:4" ht="12.75" customHeight="1">
      <c r="A150" s="326" t="s">
        <v>255</v>
      </c>
      <c r="B150" s="7" t="s">
        <v>476</v>
      </c>
      <c r="C150" s="212"/>
      <c r="D150" s="529"/>
    </row>
    <row r="151" spans="1:4" ht="12.75" customHeight="1" thickBot="1">
      <c r="A151" s="335" t="s">
        <v>426</v>
      </c>
      <c r="B151" s="5" t="s">
        <v>429</v>
      </c>
      <c r="C151" s="213"/>
      <c r="D151" s="530"/>
    </row>
    <row r="152" spans="1:4" ht="12.75" customHeight="1" thickBot="1">
      <c r="A152" s="374" t="s">
        <v>16</v>
      </c>
      <c r="B152" s="78" t="s">
        <v>430</v>
      </c>
      <c r="C152" s="228"/>
      <c r="D152" s="524"/>
    </row>
    <row r="153" spans="1:4" ht="12" customHeight="1" thickBot="1">
      <c r="A153" s="374" t="s">
        <v>17</v>
      </c>
      <c r="B153" s="78" t="s">
        <v>431</v>
      </c>
      <c r="C153" s="228"/>
      <c r="D153" s="524"/>
    </row>
    <row r="154" spans="1:4" ht="15" customHeight="1" thickBot="1">
      <c r="A154" s="27" t="s">
        <v>18</v>
      </c>
      <c r="B154" s="78" t="s">
        <v>433</v>
      </c>
      <c r="C154" s="318">
        <f>+C129+C133+C140+C146+C152+C153</f>
        <v>0</v>
      </c>
      <c r="D154" s="524"/>
    </row>
    <row r="155" spans="1:4" ht="13.5" thickBot="1">
      <c r="A155" s="337" t="s">
        <v>19</v>
      </c>
      <c r="B155" s="282" t="s">
        <v>432</v>
      </c>
      <c r="C155" s="318">
        <f>+C128+C154</f>
        <v>84351</v>
      </c>
      <c r="D155" s="318">
        <f>+D128+D154</f>
        <v>84351</v>
      </c>
    </row>
    <row r="156" spans="1:4" ht="15" customHeight="1" thickBot="1">
      <c r="A156" s="288"/>
      <c r="B156" s="289"/>
      <c r="C156" s="290"/>
      <c r="D156" s="532"/>
    </row>
    <row r="157" spans="1:4" ht="14.25" customHeight="1" thickBot="1">
      <c r="A157" s="192" t="s">
        <v>477</v>
      </c>
      <c r="B157" s="193"/>
      <c r="C157" s="76">
        <v>1</v>
      </c>
      <c r="D157" s="533">
        <v>1</v>
      </c>
    </row>
    <row r="158" spans="1:4" ht="13.5" thickBot="1">
      <c r="A158" s="192" t="s">
        <v>156</v>
      </c>
      <c r="B158" s="193"/>
      <c r="C158" s="76"/>
      <c r="D158" s="52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zoomScalePageLayoutView="0" workbookViewId="0" topLeftCell="A145">
      <selection activeCell="G12" sqref="G12"/>
    </sheetView>
  </sheetViews>
  <sheetFormatPr defaultColWidth="9.00390625" defaultRowHeight="12.75"/>
  <cols>
    <col min="1" max="1" width="19.50390625" style="291" customWidth="1"/>
    <col min="2" max="2" width="72.00390625" style="292" customWidth="1"/>
    <col min="3" max="3" width="14.375" style="293" customWidth="1"/>
    <col min="4" max="4" width="14.375" style="2" customWidth="1"/>
    <col min="5" max="16384" width="9.375" style="2" customWidth="1"/>
  </cols>
  <sheetData>
    <row r="1" spans="1:4" s="1" customFormat="1" ht="16.5" customHeight="1" thickBot="1">
      <c r="A1" s="171"/>
      <c r="B1" s="173"/>
      <c r="C1" s="194"/>
      <c r="D1" s="194" t="str">
        <f>+CONCATENATE("9.1.3. melléklet a ……/",LEFT(ÖSSZEFÜGGÉSEK!A5,4),". (….) önkormányzati rendelethez")</f>
        <v>9.1.3. melléklet a ……/2015. (….) önkormányzati rendelethez</v>
      </c>
    </row>
    <row r="2" spans="1:4" s="69" customFormat="1" ht="21" customHeight="1">
      <c r="A2" s="298" t="s">
        <v>52</v>
      </c>
      <c r="B2" s="273" t="s">
        <v>502</v>
      </c>
      <c r="C2" s="434"/>
      <c r="D2" s="436" t="s">
        <v>43</v>
      </c>
    </row>
    <row r="3" spans="1:4" s="69" customFormat="1" ht="16.5" thickBot="1">
      <c r="A3" s="174" t="s">
        <v>153</v>
      </c>
      <c r="B3" s="274" t="s">
        <v>486</v>
      </c>
      <c r="C3" s="435"/>
      <c r="D3" s="437" t="s">
        <v>387</v>
      </c>
    </row>
    <row r="4" spans="1:4" s="70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9" t="s">
        <v>155</v>
      </c>
      <c r="B5" s="177" t="s">
        <v>45</v>
      </c>
      <c r="C5" s="461" t="s">
        <v>528</v>
      </c>
      <c r="D5" s="471" t="s">
        <v>529</v>
      </c>
    </row>
    <row r="6" spans="1:4" s="57" customFormat="1" ht="13.5" customHeight="1" thickBot="1">
      <c r="A6" s="151" t="s">
        <v>453</v>
      </c>
      <c r="B6" s="152" t="s">
        <v>454</v>
      </c>
      <c r="C6" s="438" t="s">
        <v>455</v>
      </c>
      <c r="D6" s="472" t="s">
        <v>530</v>
      </c>
    </row>
    <row r="7" spans="1:4" s="57" customFormat="1" ht="15.75" customHeight="1" thickBot="1">
      <c r="A7" s="178"/>
      <c r="B7" s="179" t="s">
        <v>46</v>
      </c>
      <c r="C7" s="439"/>
      <c r="D7" s="449"/>
    </row>
    <row r="8" spans="1:4" s="57" customFormat="1" ht="12" customHeight="1" thickBot="1">
      <c r="A8" s="27" t="s">
        <v>9</v>
      </c>
      <c r="B8" s="19" t="s">
        <v>202</v>
      </c>
      <c r="C8" s="378">
        <f>+C9+C10+C11+C12+C13+C14</f>
        <v>0</v>
      </c>
      <c r="D8" s="534"/>
    </row>
    <row r="9" spans="1:4" s="71" customFormat="1" ht="12" customHeight="1">
      <c r="A9" s="326" t="s">
        <v>71</v>
      </c>
      <c r="B9" s="308" t="s">
        <v>203</v>
      </c>
      <c r="C9" s="379"/>
      <c r="D9" s="535"/>
    </row>
    <row r="10" spans="1:4" s="72" customFormat="1" ht="12" customHeight="1">
      <c r="A10" s="327" t="s">
        <v>72</v>
      </c>
      <c r="B10" s="309" t="s">
        <v>204</v>
      </c>
      <c r="C10" s="380"/>
      <c r="D10" s="536"/>
    </row>
    <row r="11" spans="1:4" s="72" customFormat="1" ht="12" customHeight="1">
      <c r="A11" s="327" t="s">
        <v>73</v>
      </c>
      <c r="B11" s="309" t="s">
        <v>205</v>
      </c>
      <c r="C11" s="380"/>
      <c r="D11" s="536"/>
    </row>
    <row r="12" spans="1:4" s="72" customFormat="1" ht="12" customHeight="1">
      <c r="A12" s="327" t="s">
        <v>74</v>
      </c>
      <c r="B12" s="309" t="s">
        <v>206</v>
      </c>
      <c r="C12" s="380"/>
      <c r="D12" s="536"/>
    </row>
    <row r="13" spans="1:4" s="72" customFormat="1" ht="12" customHeight="1">
      <c r="A13" s="327" t="s">
        <v>108</v>
      </c>
      <c r="B13" s="309" t="s">
        <v>463</v>
      </c>
      <c r="C13" s="380"/>
      <c r="D13" s="536"/>
    </row>
    <row r="14" spans="1:4" s="71" customFormat="1" ht="12" customHeight="1" thickBot="1">
      <c r="A14" s="328" t="s">
        <v>75</v>
      </c>
      <c r="B14" s="310" t="s">
        <v>390</v>
      </c>
      <c r="C14" s="380"/>
      <c r="D14" s="537"/>
    </row>
    <row r="15" spans="1:4" s="71" customFormat="1" ht="12" customHeight="1" thickBot="1">
      <c r="A15" s="27" t="s">
        <v>10</v>
      </c>
      <c r="B15" s="214" t="s">
        <v>207</v>
      </c>
      <c r="C15" s="378">
        <f>+C16+C17+C18+C19+C20</f>
        <v>0</v>
      </c>
      <c r="D15" s="538"/>
    </row>
    <row r="16" spans="1:4" s="71" customFormat="1" ht="12" customHeight="1">
      <c r="A16" s="326" t="s">
        <v>77</v>
      </c>
      <c r="B16" s="308" t="s">
        <v>208</v>
      </c>
      <c r="C16" s="379"/>
      <c r="D16" s="535"/>
    </row>
    <row r="17" spans="1:4" s="71" customFormat="1" ht="12" customHeight="1">
      <c r="A17" s="327" t="s">
        <v>78</v>
      </c>
      <c r="B17" s="309" t="s">
        <v>209</v>
      </c>
      <c r="C17" s="380"/>
      <c r="D17" s="539"/>
    </row>
    <row r="18" spans="1:4" s="71" customFormat="1" ht="12" customHeight="1">
      <c r="A18" s="327" t="s">
        <v>79</v>
      </c>
      <c r="B18" s="309" t="s">
        <v>378</v>
      </c>
      <c r="C18" s="380"/>
      <c r="D18" s="539"/>
    </row>
    <row r="19" spans="1:4" s="71" customFormat="1" ht="12" customHeight="1">
      <c r="A19" s="327" t="s">
        <v>80</v>
      </c>
      <c r="B19" s="309" t="s">
        <v>379</v>
      </c>
      <c r="C19" s="380"/>
      <c r="D19" s="539"/>
    </row>
    <row r="20" spans="1:4" s="71" customFormat="1" ht="12" customHeight="1">
      <c r="A20" s="327" t="s">
        <v>81</v>
      </c>
      <c r="B20" s="309" t="s">
        <v>210</v>
      </c>
      <c r="C20" s="380"/>
      <c r="D20" s="539"/>
    </row>
    <row r="21" spans="1:4" s="72" customFormat="1" ht="12" customHeight="1" thickBot="1">
      <c r="A21" s="328" t="s">
        <v>87</v>
      </c>
      <c r="B21" s="310" t="s">
        <v>211</v>
      </c>
      <c r="C21" s="381"/>
      <c r="D21" s="540"/>
    </row>
    <row r="22" spans="1:4" s="72" customFormat="1" ht="12" customHeight="1" thickBot="1">
      <c r="A22" s="27" t="s">
        <v>11</v>
      </c>
      <c r="B22" s="19" t="s">
        <v>212</v>
      </c>
      <c r="C22" s="378">
        <f>+C23+C24+C25+C26+C27</f>
        <v>0</v>
      </c>
      <c r="D22" s="534"/>
    </row>
    <row r="23" spans="1:4" s="72" customFormat="1" ht="12" customHeight="1">
      <c r="A23" s="326" t="s">
        <v>60</v>
      </c>
      <c r="B23" s="308" t="s">
        <v>213</v>
      </c>
      <c r="C23" s="379"/>
      <c r="D23" s="541"/>
    </row>
    <row r="24" spans="1:4" s="71" customFormat="1" ht="12" customHeight="1">
      <c r="A24" s="327" t="s">
        <v>61</v>
      </c>
      <c r="B24" s="309" t="s">
        <v>214</v>
      </c>
      <c r="C24" s="380"/>
      <c r="D24" s="539"/>
    </row>
    <row r="25" spans="1:4" s="72" customFormat="1" ht="12" customHeight="1">
      <c r="A25" s="327" t="s">
        <v>62</v>
      </c>
      <c r="B25" s="309" t="s">
        <v>380</v>
      </c>
      <c r="C25" s="380"/>
      <c r="D25" s="536"/>
    </row>
    <row r="26" spans="1:4" s="72" customFormat="1" ht="12" customHeight="1">
      <c r="A26" s="327" t="s">
        <v>63</v>
      </c>
      <c r="B26" s="309" t="s">
        <v>381</v>
      </c>
      <c r="C26" s="380"/>
      <c r="D26" s="536"/>
    </row>
    <row r="27" spans="1:4" s="72" customFormat="1" ht="12" customHeight="1">
      <c r="A27" s="327" t="s">
        <v>122</v>
      </c>
      <c r="B27" s="309" t="s">
        <v>215</v>
      </c>
      <c r="C27" s="380"/>
      <c r="D27" s="536"/>
    </row>
    <row r="28" spans="1:4" s="72" customFormat="1" ht="12" customHeight="1" thickBot="1">
      <c r="A28" s="328" t="s">
        <v>123</v>
      </c>
      <c r="B28" s="310" t="s">
        <v>216</v>
      </c>
      <c r="C28" s="381"/>
      <c r="D28" s="540"/>
    </row>
    <row r="29" spans="1:4" s="72" customFormat="1" ht="12" customHeight="1" thickBot="1">
      <c r="A29" s="27" t="s">
        <v>124</v>
      </c>
      <c r="B29" s="19" t="s">
        <v>217</v>
      </c>
      <c r="C29" s="382">
        <f>+C30+C34+C35+C36</f>
        <v>0</v>
      </c>
      <c r="D29" s="534"/>
    </row>
    <row r="30" spans="1:4" s="72" customFormat="1" ht="12" customHeight="1">
      <c r="A30" s="326" t="s">
        <v>218</v>
      </c>
      <c r="B30" s="308" t="s">
        <v>464</v>
      </c>
      <c r="C30" s="383">
        <f>+C31+C32+C33</f>
        <v>0</v>
      </c>
      <c r="D30" s="541"/>
    </row>
    <row r="31" spans="1:4" s="72" customFormat="1" ht="12" customHeight="1">
      <c r="A31" s="327" t="s">
        <v>219</v>
      </c>
      <c r="B31" s="309" t="s">
        <v>224</v>
      </c>
      <c r="C31" s="380"/>
      <c r="D31" s="536"/>
    </row>
    <row r="32" spans="1:4" s="72" customFormat="1" ht="12" customHeight="1">
      <c r="A32" s="327" t="s">
        <v>220</v>
      </c>
      <c r="B32" s="309" t="s">
        <v>225</v>
      </c>
      <c r="C32" s="380"/>
      <c r="D32" s="536"/>
    </row>
    <row r="33" spans="1:4" s="72" customFormat="1" ht="12" customHeight="1">
      <c r="A33" s="327" t="s">
        <v>394</v>
      </c>
      <c r="B33" s="365" t="s">
        <v>395</v>
      </c>
      <c r="C33" s="380"/>
      <c r="D33" s="536"/>
    </row>
    <row r="34" spans="1:4" s="72" customFormat="1" ht="12" customHeight="1">
      <c r="A34" s="327" t="s">
        <v>221</v>
      </c>
      <c r="B34" s="309" t="s">
        <v>226</v>
      </c>
      <c r="C34" s="380"/>
      <c r="D34" s="536"/>
    </row>
    <row r="35" spans="1:4" s="72" customFormat="1" ht="12" customHeight="1">
      <c r="A35" s="327" t="s">
        <v>222</v>
      </c>
      <c r="B35" s="309" t="s">
        <v>227</v>
      </c>
      <c r="C35" s="380"/>
      <c r="D35" s="536"/>
    </row>
    <row r="36" spans="1:4" s="72" customFormat="1" ht="12" customHeight="1" thickBot="1">
      <c r="A36" s="328" t="s">
        <v>223</v>
      </c>
      <c r="B36" s="310" t="s">
        <v>228</v>
      </c>
      <c r="C36" s="381"/>
      <c r="D36" s="540"/>
    </row>
    <row r="37" spans="1:4" s="72" customFormat="1" ht="12" customHeight="1" thickBot="1">
      <c r="A37" s="27" t="s">
        <v>13</v>
      </c>
      <c r="B37" s="19" t="s">
        <v>391</v>
      </c>
      <c r="C37" s="378">
        <f>SUM(C38:C48)</f>
        <v>0</v>
      </c>
      <c r="D37" s="534"/>
    </row>
    <row r="38" spans="1:4" s="72" customFormat="1" ht="12" customHeight="1">
      <c r="A38" s="326" t="s">
        <v>64</v>
      </c>
      <c r="B38" s="308" t="s">
        <v>231</v>
      </c>
      <c r="C38" s="379"/>
      <c r="D38" s="541"/>
    </row>
    <row r="39" spans="1:4" s="72" customFormat="1" ht="12" customHeight="1">
      <c r="A39" s="327" t="s">
        <v>65</v>
      </c>
      <c r="B39" s="309" t="s">
        <v>232</v>
      </c>
      <c r="C39" s="380"/>
      <c r="D39" s="536"/>
    </row>
    <row r="40" spans="1:4" s="72" customFormat="1" ht="12" customHeight="1">
      <c r="A40" s="327" t="s">
        <v>66</v>
      </c>
      <c r="B40" s="309" t="s">
        <v>233</v>
      </c>
      <c r="C40" s="380"/>
      <c r="D40" s="536"/>
    </row>
    <row r="41" spans="1:4" s="72" customFormat="1" ht="12" customHeight="1">
      <c r="A41" s="327" t="s">
        <v>126</v>
      </c>
      <c r="B41" s="309" t="s">
        <v>234</v>
      </c>
      <c r="C41" s="380"/>
      <c r="D41" s="536"/>
    </row>
    <row r="42" spans="1:4" s="72" customFormat="1" ht="12" customHeight="1">
      <c r="A42" s="327" t="s">
        <v>127</v>
      </c>
      <c r="B42" s="309" t="s">
        <v>235</v>
      </c>
      <c r="C42" s="380"/>
      <c r="D42" s="536"/>
    </row>
    <row r="43" spans="1:4" s="72" customFormat="1" ht="12" customHeight="1">
      <c r="A43" s="327" t="s">
        <v>128</v>
      </c>
      <c r="B43" s="309" t="s">
        <v>236</v>
      </c>
      <c r="C43" s="380"/>
      <c r="D43" s="536"/>
    </row>
    <row r="44" spans="1:4" s="72" customFormat="1" ht="12" customHeight="1">
      <c r="A44" s="327" t="s">
        <v>129</v>
      </c>
      <c r="B44" s="309" t="s">
        <v>237</v>
      </c>
      <c r="C44" s="380"/>
      <c r="D44" s="536"/>
    </row>
    <row r="45" spans="1:4" s="72" customFormat="1" ht="12" customHeight="1">
      <c r="A45" s="327" t="s">
        <v>130</v>
      </c>
      <c r="B45" s="309" t="s">
        <v>238</v>
      </c>
      <c r="C45" s="380"/>
      <c r="D45" s="536"/>
    </row>
    <row r="46" spans="1:4" s="72" customFormat="1" ht="12" customHeight="1">
      <c r="A46" s="327" t="s">
        <v>229</v>
      </c>
      <c r="B46" s="309" t="s">
        <v>239</v>
      </c>
      <c r="C46" s="384"/>
      <c r="D46" s="536"/>
    </row>
    <row r="47" spans="1:4" s="72" customFormat="1" ht="12" customHeight="1">
      <c r="A47" s="328" t="s">
        <v>230</v>
      </c>
      <c r="B47" s="310" t="s">
        <v>393</v>
      </c>
      <c r="C47" s="385"/>
      <c r="D47" s="536"/>
    </row>
    <row r="48" spans="1:4" s="72" customFormat="1" ht="12" customHeight="1" thickBot="1">
      <c r="A48" s="328" t="s">
        <v>392</v>
      </c>
      <c r="B48" s="310" t="s">
        <v>240</v>
      </c>
      <c r="C48" s="385"/>
      <c r="D48" s="540"/>
    </row>
    <row r="49" spans="1:4" s="72" customFormat="1" ht="12" customHeight="1" thickBot="1">
      <c r="A49" s="27" t="s">
        <v>14</v>
      </c>
      <c r="B49" s="19" t="s">
        <v>241</v>
      </c>
      <c r="C49" s="378">
        <f>SUM(C50:C54)</f>
        <v>0</v>
      </c>
      <c r="D49" s="534"/>
    </row>
    <row r="50" spans="1:4" s="72" customFormat="1" ht="12" customHeight="1">
      <c r="A50" s="326" t="s">
        <v>67</v>
      </c>
      <c r="B50" s="308" t="s">
        <v>245</v>
      </c>
      <c r="C50" s="386"/>
      <c r="D50" s="541"/>
    </row>
    <row r="51" spans="1:4" s="72" customFormat="1" ht="12" customHeight="1">
      <c r="A51" s="327" t="s">
        <v>68</v>
      </c>
      <c r="B51" s="309" t="s">
        <v>246</v>
      </c>
      <c r="C51" s="384"/>
      <c r="D51" s="536"/>
    </row>
    <row r="52" spans="1:4" s="72" customFormat="1" ht="12" customHeight="1">
      <c r="A52" s="327" t="s">
        <v>242</v>
      </c>
      <c r="B52" s="309" t="s">
        <v>247</v>
      </c>
      <c r="C52" s="384"/>
      <c r="D52" s="536"/>
    </row>
    <row r="53" spans="1:4" s="72" customFormat="1" ht="12" customHeight="1">
      <c r="A53" s="327" t="s">
        <v>243</v>
      </c>
      <c r="B53" s="309" t="s">
        <v>248</v>
      </c>
      <c r="C53" s="384"/>
      <c r="D53" s="536"/>
    </row>
    <row r="54" spans="1:4" s="72" customFormat="1" ht="12" customHeight="1" thickBot="1">
      <c r="A54" s="328" t="s">
        <v>244</v>
      </c>
      <c r="B54" s="310" t="s">
        <v>249</v>
      </c>
      <c r="C54" s="385"/>
      <c r="D54" s="540"/>
    </row>
    <row r="55" spans="1:4" s="72" customFormat="1" ht="12" customHeight="1" thickBot="1">
      <c r="A55" s="27" t="s">
        <v>131</v>
      </c>
      <c r="B55" s="19" t="s">
        <v>250</v>
      </c>
      <c r="C55" s="378">
        <f>SUM(C56:C58)</f>
        <v>0</v>
      </c>
      <c r="D55" s="534"/>
    </row>
    <row r="56" spans="1:4" s="72" customFormat="1" ht="12" customHeight="1">
      <c r="A56" s="326" t="s">
        <v>69</v>
      </c>
      <c r="B56" s="308" t="s">
        <v>251</v>
      </c>
      <c r="C56" s="379"/>
      <c r="D56" s="541"/>
    </row>
    <row r="57" spans="1:4" s="72" customFormat="1" ht="12" customHeight="1">
      <c r="A57" s="327" t="s">
        <v>70</v>
      </c>
      <c r="B57" s="309" t="s">
        <v>382</v>
      </c>
      <c r="C57" s="380"/>
      <c r="D57" s="536"/>
    </row>
    <row r="58" spans="1:4" s="72" customFormat="1" ht="12" customHeight="1">
      <c r="A58" s="327" t="s">
        <v>254</v>
      </c>
      <c r="B58" s="309" t="s">
        <v>252</v>
      </c>
      <c r="C58" s="380"/>
      <c r="D58" s="536"/>
    </row>
    <row r="59" spans="1:4" s="72" customFormat="1" ht="12" customHeight="1" thickBot="1">
      <c r="A59" s="328" t="s">
        <v>255</v>
      </c>
      <c r="B59" s="310" t="s">
        <v>253</v>
      </c>
      <c r="C59" s="381"/>
      <c r="D59" s="540"/>
    </row>
    <row r="60" spans="1:4" s="72" customFormat="1" ht="12" customHeight="1" thickBot="1">
      <c r="A60" s="27" t="s">
        <v>16</v>
      </c>
      <c r="B60" s="214" t="s">
        <v>256</v>
      </c>
      <c r="C60" s="378">
        <f>SUM(C61:C63)</f>
        <v>0</v>
      </c>
      <c r="D60" s="534"/>
    </row>
    <row r="61" spans="1:4" s="72" customFormat="1" ht="12" customHeight="1">
      <c r="A61" s="326" t="s">
        <v>132</v>
      </c>
      <c r="B61" s="308" t="s">
        <v>258</v>
      </c>
      <c r="C61" s="384"/>
      <c r="D61" s="541"/>
    </row>
    <row r="62" spans="1:4" s="72" customFormat="1" ht="12" customHeight="1">
      <c r="A62" s="327" t="s">
        <v>133</v>
      </c>
      <c r="B62" s="309" t="s">
        <v>383</v>
      </c>
      <c r="C62" s="384"/>
      <c r="D62" s="536"/>
    </row>
    <row r="63" spans="1:4" s="72" customFormat="1" ht="12" customHeight="1">
      <c r="A63" s="327" t="s">
        <v>178</v>
      </c>
      <c r="B63" s="309" t="s">
        <v>259</v>
      </c>
      <c r="C63" s="384"/>
      <c r="D63" s="536"/>
    </row>
    <row r="64" spans="1:4" s="72" customFormat="1" ht="12" customHeight="1" thickBot="1">
      <c r="A64" s="328" t="s">
        <v>257</v>
      </c>
      <c r="B64" s="310" t="s">
        <v>260</v>
      </c>
      <c r="C64" s="384"/>
      <c r="D64" s="540"/>
    </row>
    <row r="65" spans="1:4" s="72" customFormat="1" ht="12" customHeight="1" thickBot="1">
      <c r="A65" s="27" t="s">
        <v>17</v>
      </c>
      <c r="B65" s="19" t="s">
        <v>261</v>
      </c>
      <c r="C65" s="382">
        <f>+C8+C15+C22+C29+C37+C49+C55+C60</f>
        <v>0</v>
      </c>
      <c r="D65" s="534"/>
    </row>
    <row r="66" spans="1:4" s="72" customFormat="1" ht="12" customHeight="1" thickBot="1">
      <c r="A66" s="329" t="s">
        <v>352</v>
      </c>
      <c r="B66" s="214" t="s">
        <v>263</v>
      </c>
      <c r="C66" s="378">
        <f>SUM(C67:C69)</f>
        <v>0</v>
      </c>
      <c r="D66" s="534"/>
    </row>
    <row r="67" spans="1:4" s="72" customFormat="1" ht="12" customHeight="1">
      <c r="A67" s="326" t="s">
        <v>294</v>
      </c>
      <c r="B67" s="308" t="s">
        <v>264</v>
      </c>
      <c r="C67" s="384"/>
      <c r="D67" s="541"/>
    </row>
    <row r="68" spans="1:4" s="72" customFormat="1" ht="12" customHeight="1">
      <c r="A68" s="327" t="s">
        <v>303</v>
      </c>
      <c r="B68" s="309" t="s">
        <v>265</v>
      </c>
      <c r="C68" s="384"/>
      <c r="D68" s="536"/>
    </row>
    <row r="69" spans="1:4" s="72" customFormat="1" ht="12" customHeight="1" thickBot="1">
      <c r="A69" s="328" t="s">
        <v>304</v>
      </c>
      <c r="B69" s="311" t="s">
        <v>266</v>
      </c>
      <c r="C69" s="384"/>
      <c r="D69" s="540"/>
    </row>
    <row r="70" spans="1:4" s="72" customFormat="1" ht="12" customHeight="1" thickBot="1">
      <c r="A70" s="329" t="s">
        <v>267</v>
      </c>
      <c r="B70" s="214" t="s">
        <v>268</v>
      </c>
      <c r="C70" s="378">
        <f>SUM(C71:C74)</f>
        <v>0</v>
      </c>
      <c r="D70" s="534"/>
    </row>
    <row r="71" spans="1:4" s="72" customFormat="1" ht="12" customHeight="1">
      <c r="A71" s="326" t="s">
        <v>109</v>
      </c>
      <c r="B71" s="308" t="s">
        <v>269</v>
      </c>
      <c r="C71" s="384"/>
      <c r="D71" s="541"/>
    </row>
    <row r="72" spans="1:4" s="72" customFormat="1" ht="12" customHeight="1">
      <c r="A72" s="327" t="s">
        <v>110</v>
      </c>
      <c r="B72" s="309" t="s">
        <v>270</v>
      </c>
      <c r="C72" s="384"/>
      <c r="D72" s="536"/>
    </row>
    <row r="73" spans="1:4" s="72" customFormat="1" ht="12" customHeight="1">
      <c r="A73" s="327" t="s">
        <v>295</v>
      </c>
      <c r="B73" s="309" t="s">
        <v>271</v>
      </c>
      <c r="C73" s="384"/>
      <c r="D73" s="536"/>
    </row>
    <row r="74" spans="1:4" s="72" customFormat="1" ht="12" customHeight="1" thickBot="1">
      <c r="A74" s="328" t="s">
        <v>296</v>
      </c>
      <c r="B74" s="310" t="s">
        <v>272</v>
      </c>
      <c r="C74" s="384"/>
      <c r="D74" s="540"/>
    </row>
    <row r="75" spans="1:4" s="72" customFormat="1" ht="12" customHeight="1" thickBot="1">
      <c r="A75" s="329" t="s">
        <v>273</v>
      </c>
      <c r="B75" s="214" t="s">
        <v>274</v>
      </c>
      <c r="C75" s="378">
        <f>SUM(C76:C77)</f>
        <v>0</v>
      </c>
      <c r="D75" s="534"/>
    </row>
    <row r="76" spans="1:4" s="72" customFormat="1" ht="12" customHeight="1">
      <c r="A76" s="326" t="s">
        <v>297</v>
      </c>
      <c r="B76" s="308" t="s">
        <v>275</v>
      </c>
      <c r="C76" s="384"/>
      <c r="D76" s="541"/>
    </row>
    <row r="77" spans="1:4" s="72" customFormat="1" ht="12" customHeight="1" thickBot="1">
      <c r="A77" s="328" t="s">
        <v>298</v>
      </c>
      <c r="B77" s="310" t="s">
        <v>276</v>
      </c>
      <c r="C77" s="384"/>
      <c r="D77" s="540"/>
    </row>
    <row r="78" spans="1:4" s="71" customFormat="1" ht="12" customHeight="1" thickBot="1">
      <c r="A78" s="329" t="s">
        <v>277</v>
      </c>
      <c r="B78" s="214" t="s">
        <v>278</v>
      </c>
      <c r="C78" s="378">
        <f>SUM(C79:C81)</f>
        <v>0</v>
      </c>
      <c r="D78" s="538"/>
    </row>
    <row r="79" spans="1:4" s="72" customFormat="1" ht="12" customHeight="1">
      <c r="A79" s="326" t="s">
        <v>299</v>
      </c>
      <c r="B79" s="308" t="s">
        <v>279</v>
      </c>
      <c r="C79" s="384"/>
      <c r="D79" s="541"/>
    </row>
    <row r="80" spans="1:4" s="72" customFormat="1" ht="12" customHeight="1">
      <c r="A80" s="327" t="s">
        <v>300</v>
      </c>
      <c r="B80" s="309" t="s">
        <v>280</v>
      </c>
      <c r="C80" s="384"/>
      <c r="D80" s="536"/>
    </row>
    <row r="81" spans="1:4" s="72" customFormat="1" ht="12" customHeight="1" thickBot="1">
      <c r="A81" s="328" t="s">
        <v>301</v>
      </c>
      <c r="B81" s="310" t="s">
        <v>281</v>
      </c>
      <c r="C81" s="384"/>
      <c r="D81" s="540"/>
    </row>
    <row r="82" spans="1:4" s="72" customFormat="1" ht="12" customHeight="1" thickBot="1">
      <c r="A82" s="329" t="s">
        <v>282</v>
      </c>
      <c r="B82" s="214" t="s">
        <v>302</v>
      </c>
      <c r="C82" s="378">
        <f>SUM(C83:C86)</f>
        <v>0</v>
      </c>
      <c r="D82" s="534"/>
    </row>
    <row r="83" spans="1:4" s="72" customFormat="1" ht="12" customHeight="1">
      <c r="A83" s="330" t="s">
        <v>283</v>
      </c>
      <c r="B83" s="308" t="s">
        <v>284</v>
      </c>
      <c r="C83" s="384"/>
      <c r="D83" s="541"/>
    </row>
    <row r="84" spans="1:4" s="72" customFormat="1" ht="12" customHeight="1">
      <c r="A84" s="331" t="s">
        <v>285</v>
      </c>
      <c r="B84" s="309" t="s">
        <v>286</v>
      </c>
      <c r="C84" s="384"/>
      <c r="D84" s="536"/>
    </row>
    <row r="85" spans="1:4" s="72" customFormat="1" ht="12" customHeight="1">
      <c r="A85" s="331" t="s">
        <v>287</v>
      </c>
      <c r="B85" s="309" t="s">
        <v>288</v>
      </c>
      <c r="C85" s="384"/>
      <c r="D85" s="536"/>
    </row>
    <row r="86" spans="1:4" s="71" customFormat="1" ht="12" customHeight="1" thickBot="1">
      <c r="A86" s="332" t="s">
        <v>289</v>
      </c>
      <c r="B86" s="310" t="s">
        <v>290</v>
      </c>
      <c r="C86" s="384"/>
      <c r="D86" s="537"/>
    </row>
    <row r="87" spans="1:4" s="71" customFormat="1" ht="12" customHeight="1" thickBot="1">
      <c r="A87" s="329" t="s">
        <v>291</v>
      </c>
      <c r="B87" s="214" t="s">
        <v>435</v>
      </c>
      <c r="C87" s="387"/>
      <c r="D87" s="538"/>
    </row>
    <row r="88" spans="1:4" s="71" customFormat="1" ht="12" customHeight="1" thickBot="1">
      <c r="A88" s="329" t="s">
        <v>465</v>
      </c>
      <c r="B88" s="214" t="s">
        <v>292</v>
      </c>
      <c r="C88" s="387"/>
      <c r="D88" s="538"/>
    </row>
    <row r="89" spans="1:4" s="71" customFormat="1" ht="12" customHeight="1" thickBot="1">
      <c r="A89" s="329" t="s">
        <v>466</v>
      </c>
      <c r="B89" s="315" t="s">
        <v>438</v>
      </c>
      <c r="C89" s="382">
        <f>+C66+C70+C75+C78+C82+C88+C87</f>
        <v>0</v>
      </c>
      <c r="D89" s="538"/>
    </row>
    <row r="90" spans="1:4" s="71" customFormat="1" ht="12" customHeight="1" thickBot="1">
      <c r="A90" s="333" t="s">
        <v>467</v>
      </c>
      <c r="B90" s="316" t="s">
        <v>468</v>
      </c>
      <c r="C90" s="382">
        <f>+C65+C89</f>
        <v>0</v>
      </c>
      <c r="D90" s="538"/>
    </row>
    <row r="91" spans="1:4" s="72" customFormat="1" ht="15" customHeight="1" thickBot="1">
      <c r="A91" s="183"/>
      <c r="B91" s="184"/>
      <c r="C91" s="277"/>
      <c r="D91" s="542"/>
    </row>
    <row r="92" spans="1:4" s="57" customFormat="1" ht="16.5" customHeight="1" thickBot="1">
      <c r="A92" s="187"/>
      <c r="B92" s="188" t="s">
        <v>47</v>
      </c>
      <c r="C92" s="440"/>
      <c r="D92" s="534"/>
    </row>
    <row r="93" spans="1:4" s="73" customFormat="1" ht="12" customHeight="1" thickBot="1">
      <c r="A93" s="300" t="s">
        <v>9</v>
      </c>
      <c r="B93" s="26" t="s">
        <v>472</v>
      </c>
      <c r="C93" s="392">
        <f>+C94+C95+C96+C97+C98+C111</f>
        <v>0</v>
      </c>
      <c r="D93" s="538"/>
    </row>
    <row r="94" spans="1:4" ht="12" customHeight="1">
      <c r="A94" s="334" t="s">
        <v>71</v>
      </c>
      <c r="B94" s="8" t="s">
        <v>39</v>
      </c>
      <c r="C94" s="393"/>
      <c r="D94" s="541"/>
    </row>
    <row r="95" spans="1:4" ht="12" customHeight="1">
      <c r="A95" s="327" t="s">
        <v>72</v>
      </c>
      <c r="B95" s="6" t="s">
        <v>134</v>
      </c>
      <c r="C95" s="380"/>
      <c r="D95" s="536"/>
    </row>
    <row r="96" spans="1:4" ht="12" customHeight="1">
      <c r="A96" s="327" t="s">
        <v>73</v>
      </c>
      <c r="B96" s="6" t="s">
        <v>100</v>
      </c>
      <c r="C96" s="381"/>
      <c r="D96" s="536"/>
    </row>
    <row r="97" spans="1:4" ht="12" customHeight="1">
      <c r="A97" s="327" t="s">
        <v>74</v>
      </c>
      <c r="B97" s="9" t="s">
        <v>135</v>
      </c>
      <c r="C97" s="381"/>
      <c r="D97" s="536"/>
    </row>
    <row r="98" spans="1:4" ht="12" customHeight="1">
      <c r="A98" s="327" t="s">
        <v>82</v>
      </c>
      <c r="B98" s="17" t="s">
        <v>136</v>
      </c>
      <c r="C98" s="381"/>
      <c r="D98" s="536"/>
    </row>
    <row r="99" spans="1:4" ht="12" customHeight="1">
      <c r="A99" s="327" t="s">
        <v>75</v>
      </c>
      <c r="B99" s="6" t="s">
        <v>469</v>
      </c>
      <c r="C99" s="381"/>
      <c r="D99" s="536"/>
    </row>
    <row r="100" spans="1:4" ht="12" customHeight="1">
      <c r="A100" s="327" t="s">
        <v>76</v>
      </c>
      <c r="B100" s="91" t="s">
        <v>401</v>
      </c>
      <c r="C100" s="381"/>
      <c r="D100" s="536"/>
    </row>
    <row r="101" spans="1:4" ht="12" customHeight="1">
      <c r="A101" s="327" t="s">
        <v>83</v>
      </c>
      <c r="B101" s="91" t="s">
        <v>400</v>
      </c>
      <c r="C101" s="381"/>
      <c r="D101" s="536"/>
    </row>
    <row r="102" spans="1:4" ht="12" customHeight="1">
      <c r="A102" s="327" t="s">
        <v>84</v>
      </c>
      <c r="B102" s="91" t="s">
        <v>308</v>
      </c>
      <c r="C102" s="381"/>
      <c r="D102" s="536"/>
    </row>
    <row r="103" spans="1:4" ht="12" customHeight="1">
      <c r="A103" s="327" t="s">
        <v>85</v>
      </c>
      <c r="B103" s="92" t="s">
        <v>309</v>
      </c>
      <c r="C103" s="381"/>
      <c r="D103" s="536"/>
    </row>
    <row r="104" spans="1:4" ht="12" customHeight="1">
      <c r="A104" s="327" t="s">
        <v>86</v>
      </c>
      <c r="B104" s="92" t="s">
        <v>310</v>
      </c>
      <c r="C104" s="381"/>
      <c r="D104" s="536"/>
    </row>
    <row r="105" spans="1:4" ht="12" customHeight="1">
      <c r="A105" s="327" t="s">
        <v>88</v>
      </c>
      <c r="B105" s="91" t="s">
        <v>311</v>
      </c>
      <c r="C105" s="381"/>
      <c r="D105" s="536"/>
    </row>
    <row r="106" spans="1:4" ht="12" customHeight="1">
      <c r="A106" s="327" t="s">
        <v>137</v>
      </c>
      <c r="B106" s="91" t="s">
        <v>312</v>
      </c>
      <c r="C106" s="381"/>
      <c r="D106" s="536"/>
    </row>
    <row r="107" spans="1:4" ht="12" customHeight="1">
      <c r="A107" s="327" t="s">
        <v>306</v>
      </c>
      <c r="B107" s="92" t="s">
        <v>313</v>
      </c>
      <c r="C107" s="381"/>
      <c r="D107" s="536"/>
    </row>
    <row r="108" spans="1:4" ht="12" customHeight="1">
      <c r="A108" s="335" t="s">
        <v>307</v>
      </c>
      <c r="B108" s="93" t="s">
        <v>314</v>
      </c>
      <c r="C108" s="381"/>
      <c r="D108" s="536"/>
    </row>
    <row r="109" spans="1:4" ht="12" customHeight="1">
      <c r="A109" s="327" t="s">
        <v>398</v>
      </c>
      <c r="B109" s="93" t="s">
        <v>315</v>
      </c>
      <c r="C109" s="381"/>
      <c r="D109" s="536"/>
    </row>
    <row r="110" spans="1:4" ht="12" customHeight="1">
      <c r="A110" s="327" t="s">
        <v>399</v>
      </c>
      <c r="B110" s="92" t="s">
        <v>316</v>
      </c>
      <c r="C110" s="380"/>
      <c r="D110" s="536"/>
    </row>
    <row r="111" spans="1:4" ht="12" customHeight="1">
      <c r="A111" s="327" t="s">
        <v>403</v>
      </c>
      <c r="B111" s="9" t="s">
        <v>40</v>
      </c>
      <c r="C111" s="380"/>
      <c r="D111" s="536"/>
    </row>
    <row r="112" spans="1:4" ht="12" customHeight="1">
      <c r="A112" s="328" t="s">
        <v>404</v>
      </c>
      <c r="B112" s="6" t="s">
        <v>470</v>
      </c>
      <c r="C112" s="381"/>
      <c r="D112" s="536"/>
    </row>
    <row r="113" spans="1:4" ht="12" customHeight="1" thickBot="1">
      <c r="A113" s="336" t="s">
        <v>405</v>
      </c>
      <c r="B113" s="94" t="s">
        <v>471</v>
      </c>
      <c r="C113" s="394"/>
      <c r="D113" s="540"/>
    </row>
    <row r="114" spans="1:4" ht="12" customHeight="1" thickBot="1">
      <c r="A114" s="27" t="s">
        <v>10</v>
      </c>
      <c r="B114" s="25" t="s">
        <v>317</v>
      </c>
      <c r="C114" s="378">
        <f>+C115+C117+C119</f>
        <v>0</v>
      </c>
      <c r="D114" s="534"/>
    </row>
    <row r="115" spans="1:4" ht="12" customHeight="1">
      <c r="A115" s="326" t="s">
        <v>77</v>
      </c>
      <c r="B115" s="6" t="s">
        <v>176</v>
      </c>
      <c r="C115" s="379"/>
      <c r="D115" s="541"/>
    </row>
    <row r="116" spans="1:4" ht="12" customHeight="1">
      <c r="A116" s="326" t="s">
        <v>78</v>
      </c>
      <c r="B116" s="10" t="s">
        <v>321</v>
      </c>
      <c r="C116" s="379"/>
      <c r="D116" s="536"/>
    </row>
    <row r="117" spans="1:4" ht="12" customHeight="1">
      <c r="A117" s="326" t="s">
        <v>79</v>
      </c>
      <c r="B117" s="10" t="s">
        <v>138</v>
      </c>
      <c r="C117" s="380"/>
      <c r="D117" s="536"/>
    </row>
    <row r="118" spans="1:4" ht="12" customHeight="1">
      <c r="A118" s="326" t="s">
        <v>80</v>
      </c>
      <c r="B118" s="10" t="s">
        <v>322</v>
      </c>
      <c r="C118" s="396"/>
      <c r="D118" s="536"/>
    </row>
    <row r="119" spans="1:4" ht="12" customHeight="1">
      <c r="A119" s="326" t="s">
        <v>81</v>
      </c>
      <c r="B119" s="216" t="s">
        <v>179</v>
      </c>
      <c r="C119" s="396"/>
      <c r="D119" s="536"/>
    </row>
    <row r="120" spans="1:4" ht="12" customHeight="1">
      <c r="A120" s="326" t="s">
        <v>87</v>
      </c>
      <c r="B120" s="215" t="s">
        <v>384</v>
      </c>
      <c r="C120" s="396"/>
      <c r="D120" s="536"/>
    </row>
    <row r="121" spans="1:4" ht="12" customHeight="1">
      <c r="A121" s="326" t="s">
        <v>89</v>
      </c>
      <c r="B121" s="304" t="s">
        <v>327</v>
      </c>
      <c r="C121" s="396"/>
      <c r="D121" s="536"/>
    </row>
    <row r="122" spans="1:4" ht="12" customHeight="1">
      <c r="A122" s="326" t="s">
        <v>139</v>
      </c>
      <c r="B122" s="92" t="s">
        <v>310</v>
      </c>
      <c r="C122" s="396"/>
      <c r="D122" s="536"/>
    </row>
    <row r="123" spans="1:4" ht="12" customHeight="1">
      <c r="A123" s="326" t="s">
        <v>140</v>
      </c>
      <c r="B123" s="92" t="s">
        <v>326</v>
      </c>
      <c r="C123" s="396"/>
      <c r="D123" s="536"/>
    </row>
    <row r="124" spans="1:4" ht="12" customHeight="1">
      <c r="A124" s="326" t="s">
        <v>141</v>
      </c>
      <c r="B124" s="92" t="s">
        <v>325</v>
      </c>
      <c r="C124" s="396"/>
      <c r="D124" s="536"/>
    </row>
    <row r="125" spans="1:4" ht="12" customHeight="1">
      <c r="A125" s="326" t="s">
        <v>318</v>
      </c>
      <c r="B125" s="92" t="s">
        <v>313</v>
      </c>
      <c r="C125" s="396"/>
      <c r="D125" s="536"/>
    </row>
    <row r="126" spans="1:4" ht="12" customHeight="1">
      <c r="A126" s="326" t="s">
        <v>319</v>
      </c>
      <c r="B126" s="92" t="s">
        <v>324</v>
      </c>
      <c r="C126" s="396"/>
      <c r="D126" s="536"/>
    </row>
    <row r="127" spans="1:4" ht="12" customHeight="1" thickBot="1">
      <c r="A127" s="335" t="s">
        <v>320</v>
      </c>
      <c r="B127" s="92" t="s">
        <v>323</v>
      </c>
      <c r="C127" s="397"/>
      <c r="D127" s="540"/>
    </row>
    <row r="128" spans="1:4" ht="12" customHeight="1" thickBot="1">
      <c r="A128" s="27" t="s">
        <v>11</v>
      </c>
      <c r="B128" s="78" t="s">
        <v>408</v>
      </c>
      <c r="C128" s="378">
        <f>+C93+C114</f>
        <v>0</v>
      </c>
      <c r="D128" s="534"/>
    </row>
    <row r="129" spans="1:4" ht="12" customHeight="1" thickBot="1">
      <c r="A129" s="27" t="s">
        <v>12</v>
      </c>
      <c r="B129" s="78" t="s">
        <v>409</v>
      </c>
      <c r="C129" s="378">
        <f>+C130+C131+C132</f>
        <v>0</v>
      </c>
      <c r="D129" s="534"/>
    </row>
    <row r="130" spans="1:4" s="73" customFormat="1" ht="12" customHeight="1">
      <c r="A130" s="326" t="s">
        <v>218</v>
      </c>
      <c r="B130" s="7" t="s">
        <v>475</v>
      </c>
      <c r="C130" s="396"/>
      <c r="D130" s="535"/>
    </row>
    <row r="131" spans="1:4" ht="12" customHeight="1">
      <c r="A131" s="326" t="s">
        <v>221</v>
      </c>
      <c r="B131" s="7" t="s">
        <v>417</v>
      </c>
      <c r="C131" s="396"/>
      <c r="D131" s="536"/>
    </row>
    <row r="132" spans="1:4" ht="12" customHeight="1" thickBot="1">
      <c r="A132" s="335" t="s">
        <v>222</v>
      </c>
      <c r="B132" s="5" t="s">
        <v>474</v>
      </c>
      <c r="C132" s="396"/>
      <c r="D132" s="540"/>
    </row>
    <row r="133" spans="1:4" ht="12" customHeight="1" thickBot="1">
      <c r="A133" s="27" t="s">
        <v>13</v>
      </c>
      <c r="B133" s="78" t="s">
        <v>410</v>
      </c>
      <c r="C133" s="378">
        <f>+C134+C135+C136+C137+C138+C139</f>
        <v>0</v>
      </c>
      <c r="D133" s="534"/>
    </row>
    <row r="134" spans="1:4" ht="12" customHeight="1">
      <c r="A134" s="326" t="s">
        <v>64</v>
      </c>
      <c r="B134" s="7" t="s">
        <v>419</v>
      </c>
      <c r="C134" s="396"/>
      <c r="D134" s="541"/>
    </row>
    <row r="135" spans="1:4" ht="12" customHeight="1">
      <c r="A135" s="326" t="s">
        <v>65</v>
      </c>
      <c r="B135" s="7" t="s">
        <v>411</v>
      </c>
      <c r="C135" s="396"/>
      <c r="D135" s="536"/>
    </row>
    <row r="136" spans="1:4" ht="12" customHeight="1">
      <c r="A136" s="326" t="s">
        <v>66</v>
      </c>
      <c r="B136" s="7" t="s">
        <v>412</v>
      </c>
      <c r="C136" s="396"/>
      <c r="D136" s="536"/>
    </row>
    <row r="137" spans="1:4" ht="12" customHeight="1">
      <c r="A137" s="326" t="s">
        <v>126</v>
      </c>
      <c r="B137" s="7" t="s">
        <v>473</v>
      </c>
      <c r="C137" s="396"/>
      <c r="D137" s="536"/>
    </row>
    <row r="138" spans="1:4" ht="12" customHeight="1">
      <c r="A138" s="326" t="s">
        <v>127</v>
      </c>
      <c r="B138" s="7" t="s">
        <v>414</v>
      </c>
      <c r="C138" s="396"/>
      <c r="D138" s="536"/>
    </row>
    <row r="139" spans="1:4" s="73" customFormat="1" ht="12" customHeight="1" thickBot="1">
      <c r="A139" s="335" t="s">
        <v>128</v>
      </c>
      <c r="B139" s="5" t="s">
        <v>415</v>
      </c>
      <c r="C139" s="396"/>
      <c r="D139" s="537"/>
    </row>
    <row r="140" spans="1:11" ht="12" customHeight="1" thickBot="1">
      <c r="A140" s="27" t="s">
        <v>14</v>
      </c>
      <c r="B140" s="78" t="s">
        <v>490</v>
      </c>
      <c r="C140" s="382">
        <f>+C141+C142+C144+C145+C143</f>
        <v>0</v>
      </c>
      <c r="D140" s="534"/>
      <c r="K140" s="195"/>
    </row>
    <row r="141" spans="1:4" ht="12.75">
      <c r="A141" s="326" t="s">
        <v>67</v>
      </c>
      <c r="B141" s="7" t="s">
        <v>328</v>
      </c>
      <c r="C141" s="396"/>
      <c r="D141" s="541"/>
    </row>
    <row r="142" spans="1:4" ht="12" customHeight="1">
      <c r="A142" s="326" t="s">
        <v>68</v>
      </c>
      <c r="B142" s="7" t="s">
        <v>329</v>
      </c>
      <c r="C142" s="396"/>
      <c r="D142" s="536"/>
    </row>
    <row r="143" spans="1:4" s="73" customFormat="1" ht="12" customHeight="1">
      <c r="A143" s="326" t="s">
        <v>242</v>
      </c>
      <c r="B143" s="7" t="s">
        <v>489</v>
      </c>
      <c r="C143" s="396"/>
      <c r="D143" s="536"/>
    </row>
    <row r="144" spans="1:4" s="73" customFormat="1" ht="12" customHeight="1">
      <c r="A144" s="326" t="s">
        <v>243</v>
      </c>
      <c r="B144" s="7" t="s">
        <v>424</v>
      </c>
      <c r="C144" s="396"/>
      <c r="D144" s="539"/>
    </row>
    <row r="145" spans="1:4" s="73" customFormat="1" ht="12" customHeight="1" thickBot="1">
      <c r="A145" s="335" t="s">
        <v>244</v>
      </c>
      <c r="B145" s="5" t="s">
        <v>348</v>
      </c>
      <c r="C145" s="396"/>
      <c r="D145" s="537"/>
    </row>
    <row r="146" spans="1:4" s="73" customFormat="1" ht="12" customHeight="1" thickBot="1">
      <c r="A146" s="27" t="s">
        <v>15</v>
      </c>
      <c r="B146" s="78" t="s">
        <v>425</v>
      </c>
      <c r="C146" s="398">
        <f>+C147+C148+C149+C150+C151</f>
        <v>0</v>
      </c>
      <c r="D146" s="538"/>
    </row>
    <row r="147" spans="1:4" s="73" customFormat="1" ht="12" customHeight="1">
      <c r="A147" s="326" t="s">
        <v>69</v>
      </c>
      <c r="B147" s="7" t="s">
        <v>420</v>
      </c>
      <c r="C147" s="396"/>
      <c r="D147" s="535"/>
    </row>
    <row r="148" spans="1:4" s="73" customFormat="1" ht="12" customHeight="1">
      <c r="A148" s="326" t="s">
        <v>70</v>
      </c>
      <c r="B148" s="7" t="s">
        <v>427</v>
      </c>
      <c r="C148" s="396"/>
      <c r="D148" s="539"/>
    </row>
    <row r="149" spans="1:4" s="73" customFormat="1" ht="12" customHeight="1">
      <c r="A149" s="326" t="s">
        <v>254</v>
      </c>
      <c r="B149" s="7" t="s">
        <v>422</v>
      </c>
      <c r="C149" s="396"/>
      <c r="D149" s="539"/>
    </row>
    <row r="150" spans="1:4" ht="12.75" customHeight="1">
      <c r="A150" s="326" t="s">
        <v>255</v>
      </c>
      <c r="B150" s="7" t="s">
        <v>476</v>
      </c>
      <c r="C150" s="396"/>
      <c r="D150" s="539"/>
    </row>
    <row r="151" spans="1:4" ht="12.75" customHeight="1" thickBot="1">
      <c r="A151" s="335" t="s">
        <v>426</v>
      </c>
      <c r="B151" s="5" t="s">
        <v>429</v>
      </c>
      <c r="C151" s="397"/>
      <c r="D151" s="540"/>
    </row>
    <row r="152" spans="1:4" ht="12.75" customHeight="1" thickBot="1">
      <c r="A152" s="374" t="s">
        <v>16</v>
      </c>
      <c r="B152" s="78" t="s">
        <v>430</v>
      </c>
      <c r="C152" s="398"/>
      <c r="D152" s="534"/>
    </row>
    <row r="153" spans="1:4" ht="12" customHeight="1" thickBot="1">
      <c r="A153" s="374" t="s">
        <v>17</v>
      </c>
      <c r="B153" s="78" t="s">
        <v>431</v>
      </c>
      <c r="C153" s="398"/>
      <c r="D153" s="534"/>
    </row>
    <row r="154" spans="1:4" ht="15" customHeight="1" thickBot="1">
      <c r="A154" s="27" t="s">
        <v>18</v>
      </c>
      <c r="B154" s="78" t="s">
        <v>433</v>
      </c>
      <c r="C154" s="400">
        <f>+C129+C133+C140+C146+C152+C153</f>
        <v>0</v>
      </c>
      <c r="D154" s="534"/>
    </row>
    <row r="155" spans="1:4" ht="13.5" thickBot="1">
      <c r="A155" s="337" t="s">
        <v>19</v>
      </c>
      <c r="B155" s="282" t="s">
        <v>432</v>
      </c>
      <c r="C155" s="400">
        <f>+C128+C154</f>
        <v>0</v>
      </c>
      <c r="D155" s="534"/>
    </row>
    <row r="156" spans="1:4" ht="15" customHeight="1" thickBot="1">
      <c r="A156" s="288"/>
      <c r="B156" s="289"/>
      <c r="C156" s="290"/>
      <c r="D156" s="542"/>
    </row>
    <row r="157" spans="1:4" ht="14.25" customHeight="1" thickBot="1">
      <c r="A157" s="192" t="s">
        <v>477</v>
      </c>
      <c r="B157" s="193"/>
      <c r="C157" s="441"/>
      <c r="D157" s="534"/>
    </row>
    <row r="158" spans="1:4" ht="13.5" thickBot="1">
      <c r="A158" s="192" t="s">
        <v>156</v>
      </c>
      <c r="B158" s="193"/>
      <c r="C158" s="441"/>
      <c r="D158" s="53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8"/>
  <sheetViews>
    <sheetView zoomScale="130" zoomScaleNormal="130" zoomScalePageLayoutView="0" workbookViewId="0" topLeftCell="A46">
      <selection activeCell="G60" sqref="G60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4"/>
      <c r="D1" s="194" t="str">
        <f>+CONCATENATE("9.2. melléklet a ……/",LEFT(ÖSSZEFÜGGÉSEK!A5,4),". (….) önkormányzati rendelethez")</f>
        <v>9.2. melléklet a ……/2015. (….) önkormányzati rendelethez</v>
      </c>
    </row>
    <row r="2" spans="1:4" s="345" customFormat="1" ht="25.5" customHeight="1">
      <c r="A2" s="298" t="s">
        <v>154</v>
      </c>
      <c r="B2" s="273" t="s">
        <v>499</v>
      </c>
      <c r="C2" s="468"/>
      <c r="D2" s="436" t="s">
        <v>49</v>
      </c>
    </row>
    <row r="3" spans="1:4" s="345" customFormat="1" ht="24.75" thickBot="1">
      <c r="A3" s="338" t="s">
        <v>153</v>
      </c>
      <c r="B3" s="274" t="s">
        <v>356</v>
      </c>
      <c r="C3" s="469"/>
      <c r="D3" s="437" t="s">
        <v>43</v>
      </c>
    </row>
    <row r="4" spans="1:4" s="346" customFormat="1" ht="15.75" customHeight="1" thickBot="1">
      <c r="A4" s="175"/>
      <c r="B4" s="175"/>
      <c r="D4" s="176" t="s">
        <v>44</v>
      </c>
    </row>
    <row r="5" spans="1:4" ht="27" customHeight="1" thickBot="1">
      <c r="A5" s="299" t="s">
        <v>155</v>
      </c>
      <c r="B5" s="177" t="s">
        <v>45</v>
      </c>
      <c r="C5" s="461" t="s">
        <v>528</v>
      </c>
      <c r="D5" s="471" t="s">
        <v>529</v>
      </c>
    </row>
    <row r="6" spans="1:4" s="347" customFormat="1" ht="13.5" customHeight="1" thickBot="1">
      <c r="A6" s="151" t="s">
        <v>453</v>
      </c>
      <c r="B6" s="152" t="s">
        <v>454</v>
      </c>
      <c r="C6" s="438" t="s">
        <v>455</v>
      </c>
      <c r="D6" s="472" t="s">
        <v>530</v>
      </c>
    </row>
    <row r="7" spans="1:4" s="347" customFormat="1" ht="15.75" customHeight="1" thickBot="1">
      <c r="A7" s="178"/>
      <c r="B7" s="179" t="s">
        <v>46</v>
      </c>
      <c r="C7" s="462"/>
      <c r="D7" s="449"/>
    </row>
    <row r="8" spans="1:4" s="281" customFormat="1" ht="12" customHeight="1" thickBot="1">
      <c r="A8" s="151" t="s">
        <v>9</v>
      </c>
      <c r="B8" s="180" t="s">
        <v>478</v>
      </c>
      <c r="C8" s="419">
        <f>SUM(C9:C19)</f>
        <v>6350</v>
      </c>
      <c r="D8" s="546">
        <f>SUM(D9:D19)</f>
        <v>6350</v>
      </c>
    </row>
    <row r="9" spans="1:4" s="281" customFormat="1" ht="12" customHeight="1">
      <c r="A9" s="339" t="s">
        <v>71</v>
      </c>
      <c r="B9" s="8" t="s">
        <v>231</v>
      </c>
      <c r="C9" s="463"/>
      <c r="D9" s="547"/>
    </row>
    <row r="10" spans="1:4" s="281" customFormat="1" ht="12" customHeight="1">
      <c r="A10" s="340" t="s">
        <v>72</v>
      </c>
      <c r="B10" s="6" t="s">
        <v>232</v>
      </c>
      <c r="C10" s="232"/>
      <c r="D10" s="548"/>
    </row>
    <row r="11" spans="1:4" s="281" customFormat="1" ht="12" customHeight="1">
      <c r="A11" s="340" t="s">
        <v>73</v>
      </c>
      <c r="B11" s="6" t="s">
        <v>233</v>
      </c>
      <c r="C11" s="232">
        <v>6350</v>
      </c>
      <c r="D11" s="548">
        <v>6350</v>
      </c>
    </row>
    <row r="12" spans="1:4" s="281" customFormat="1" ht="12" customHeight="1">
      <c r="A12" s="340" t="s">
        <v>74</v>
      </c>
      <c r="B12" s="6" t="s">
        <v>234</v>
      </c>
      <c r="C12" s="232"/>
      <c r="D12" s="548"/>
    </row>
    <row r="13" spans="1:4" s="281" customFormat="1" ht="12" customHeight="1">
      <c r="A13" s="340" t="s">
        <v>108</v>
      </c>
      <c r="B13" s="6" t="s">
        <v>235</v>
      </c>
      <c r="C13" s="232"/>
      <c r="D13" s="548"/>
    </row>
    <row r="14" spans="1:4" s="281" customFormat="1" ht="12" customHeight="1">
      <c r="A14" s="340" t="s">
        <v>75</v>
      </c>
      <c r="B14" s="6" t="s">
        <v>357</v>
      </c>
      <c r="C14" s="232"/>
      <c r="D14" s="549"/>
    </row>
    <row r="15" spans="1:4" s="281" customFormat="1" ht="12" customHeight="1">
      <c r="A15" s="340" t="s">
        <v>76</v>
      </c>
      <c r="B15" s="5" t="s">
        <v>358</v>
      </c>
      <c r="C15" s="232"/>
      <c r="D15" s="550"/>
    </row>
    <row r="16" spans="1:4" s="281" customFormat="1" ht="12" customHeight="1">
      <c r="A16" s="340" t="s">
        <v>83</v>
      </c>
      <c r="B16" s="6" t="s">
        <v>238</v>
      </c>
      <c r="C16" s="296"/>
      <c r="D16" s="547"/>
    </row>
    <row r="17" spans="1:4" s="348" customFormat="1" ht="12" customHeight="1">
      <c r="A17" s="340" t="s">
        <v>84</v>
      </c>
      <c r="B17" s="6" t="s">
        <v>239</v>
      </c>
      <c r="C17" s="232"/>
      <c r="D17" s="550"/>
    </row>
    <row r="18" spans="1:4" s="348" customFormat="1" ht="12" customHeight="1">
      <c r="A18" s="340" t="s">
        <v>85</v>
      </c>
      <c r="B18" s="6" t="s">
        <v>393</v>
      </c>
      <c r="C18" s="418"/>
      <c r="D18" s="550"/>
    </row>
    <row r="19" spans="1:4" s="348" customFormat="1" ht="12" customHeight="1" thickBot="1">
      <c r="A19" s="340" t="s">
        <v>86</v>
      </c>
      <c r="B19" s="5" t="s">
        <v>240</v>
      </c>
      <c r="C19" s="418"/>
      <c r="D19" s="549"/>
    </row>
    <row r="20" spans="1:4" s="281" customFormat="1" ht="12" customHeight="1" thickBot="1">
      <c r="A20" s="151" t="s">
        <v>10</v>
      </c>
      <c r="B20" s="180" t="s">
        <v>359</v>
      </c>
      <c r="C20" s="419">
        <f>SUM(C21:C23)</f>
        <v>9058</v>
      </c>
      <c r="D20" s="546">
        <f>SUM(D21:D23)</f>
        <v>9081</v>
      </c>
    </row>
    <row r="21" spans="1:4" s="348" customFormat="1" ht="12" customHeight="1">
      <c r="A21" s="340" t="s">
        <v>77</v>
      </c>
      <c r="B21" s="7" t="s">
        <v>208</v>
      </c>
      <c r="C21" s="232"/>
      <c r="D21" s="551"/>
    </row>
    <row r="22" spans="1:8" s="348" customFormat="1" ht="12" customHeight="1">
      <c r="A22" s="340" t="s">
        <v>78</v>
      </c>
      <c r="B22" s="6" t="s">
        <v>360</v>
      </c>
      <c r="C22" s="232"/>
      <c r="D22" s="552"/>
      <c r="H22" s="348" t="s">
        <v>506</v>
      </c>
    </row>
    <row r="23" spans="1:4" s="348" customFormat="1" ht="12" customHeight="1">
      <c r="A23" s="340" t="s">
        <v>79</v>
      </c>
      <c r="B23" s="6" t="s">
        <v>361</v>
      </c>
      <c r="C23" s="232">
        <v>9058</v>
      </c>
      <c r="D23" s="548">
        <v>9081</v>
      </c>
    </row>
    <row r="24" spans="1:4" s="348" customFormat="1" ht="12" customHeight="1" thickBot="1">
      <c r="A24" s="340" t="s">
        <v>80</v>
      </c>
      <c r="B24" s="6" t="s">
        <v>479</v>
      </c>
      <c r="C24" s="232"/>
      <c r="D24" s="549"/>
    </row>
    <row r="25" spans="1:4" s="348" customFormat="1" ht="12" customHeight="1" thickBot="1">
      <c r="A25" s="155" t="s">
        <v>11</v>
      </c>
      <c r="B25" s="78" t="s">
        <v>125</v>
      </c>
      <c r="C25" s="459"/>
      <c r="D25" s="553"/>
    </row>
    <row r="26" spans="1:4" s="348" customFormat="1" ht="12" customHeight="1" thickBot="1">
      <c r="A26" s="155" t="s">
        <v>12</v>
      </c>
      <c r="B26" s="78" t="s">
        <v>480</v>
      </c>
      <c r="C26" s="419">
        <f>+C27+C28+C29</f>
        <v>0</v>
      </c>
      <c r="D26" s="553"/>
    </row>
    <row r="27" spans="1:4" s="348" customFormat="1" ht="12" customHeight="1">
      <c r="A27" s="341" t="s">
        <v>218</v>
      </c>
      <c r="B27" s="342" t="s">
        <v>213</v>
      </c>
      <c r="C27" s="425"/>
      <c r="D27" s="551"/>
    </row>
    <row r="28" spans="1:4" s="348" customFormat="1" ht="12" customHeight="1">
      <c r="A28" s="341" t="s">
        <v>221</v>
      </c>
      <c r="B28" s="342" t="s">
        <v>360</v>
      </c>
      <c r="C28" s="232"/>
      <c r="D28" s="554"/>
    </row>
    <row r="29" spans="1:4" s="348" customFormat="1" ht="12" customHeight="1">
      <c r="A29" s="341" t="s">
        <v>222</v>
      </c>
      <c r="B29" s="343" t="s">
        <v>363</v>
      </c>
      <c r="C29" s="232"/>
      <c r="D29" s="548"/>
    </row>
    <row r="30" spans="1:4" s="348" customFormat="1" ht="12" customHeight="1" thickBot="1">
      <c r="A30" s="340" t="s">
        <v>223</v>
      </c>
      <c r="B30" s="90" t="s">
        <v>481</v>
      </c>
      <c r="C30" s="464"/>
      <c r="D30" s="555"/>
    </row>
    <row r="31" spans="1:4" s="348" customFormat="1" ht="12" customHeight="1" thickBot="1">
      <c r="A31" s="155" t="s">
        <v>13</v>
      </c>
      <c r="B31" s="78" t="s">
        <v>364</v>
      </c>
      <c r="C31" s="419">
        <f>+C32+C33+C34</f>
        <v>0</v>
      </c>
      <c r="D31" s="553"/>
    </row>
    <row r="32" spans="1:4" s="348" customFormat="1" ht="12" customHeight="1">
      <c r="A32" s="341" t="s">
        <v>64</v>
      </c>
      <c r="B32" s="342" t="s">
        <v>245</v>
      </c>
      <c r="C32" s="425"/>
      <c r="D32" s="551"/>
    </row>
    <row r="33" spans="1:4" s="348" customFormat="1" ht="12" customHeight="1">
      <c r="A33" s="341" t="s">
        <v>65</v>
      </c>
      <c r="B33" s="343" t="s">
        <v>246</v>
      </c>
      <c r="C33" s="420"/>
      <c r="D33" s="548"/>
    </row>
    <row r="34" spans="1:4" s="348" customFormat="1" ht="12" customHeight="1" thickBot="1">
      <c r="A34" s="340" t="s">
        <v>66</v>
      </c>
      <c r="B34" s="90" t="s">
        <v>247</v>
      </c>
      <c r="C34" s="464"/>
      <c r="D34" s="554"/>
    </row>
    <row r="35" spans="1:4" s="281" customFormat="1" ht="12" customHeight="1" thickBot="1">
      <c r="A35" s="155" t="s">
        <v>14</v>
      </c>
      <c r="B35" s="78" t="s">
        <v>333</v>
      </c>
      <c r="C35" s="459"/>
      <c r="D35" s="553"/>
    </row>
    <row r="36" spans="1:4" s="281" customFormat="1" ht="12" customHeight="1" thickBot="1">
      <c r="A36" s="155" t="s">
        <v>15</v>
      </c>
      <c r="B36" s="78" t="s">
        <v>365</v>
      </c>
      <c r="C36" s="465"/>
      <c r="D36" s="553"/>
    </row>
    <row r="37" spans="1:4" s="281" customFormat="1" ht="12" customHeight="1" thickBot="1">
      <c r="A37" s="151" t="s">
        <v>16</v>
      </c>
      <c r="B37" s="78" t="s">
        <v>366</v>
      </c>
      <c r="C37" s="466">
        <f>+C8+C20+C25+C26+C31+C35+C36</f>
        <v>15408</v>
      </c>
      <c r="D37" s="556">
        <f>+D8+D20+D25+D26+D31+D35+D36</f>
        <v>15431</v>
      </c>
    </row>
    <row r="38" spans="1:4" s="281" customFormat="1" ht="12" customHeight="1" thickBot="1">
      <c r="A38" s="181" t="s">
        <v>17</v>
      </c>
      <c r="B38" s="78" t="s">
        <v>367</v>
      </c>
      <c r="C38" s="466">
        <f>+C39+C40+C41</f>
        <v>50560</v>
      </c>
      <c r="D38" s="556">
        <f>+D39+D40+D41</f>
        <v>55695</v>
      </c>
    </row>
    <row r="39" spans="1:4" s="281" customFormat="1" ht="12" customHeight="1">
      <c r="A39" s="341" t="s">
        <v>368</v>
      </c>
      <c r="B39" s="342" t="s">
        <v>186</v>
      </c>
      <c r="C39" s="425"/>
      <c r="D39" s="551">
        <v>4760</v>
      </c>
    </row>
    <row r="40" spans="1:4" s="281" customFormat="1" ht="12" customHeight="1">
      <c r="A40" s="341" t="s">
        <v>369</v>
      </c>
      <c r="B40" s="343" t="s">
        <v>2</v>
      </c>
      <c r="C40" s="420"/>
      <c r="D40" s="548"/>
    </row>
    <row r="41" spans="1:4" s="348" customFormat="1" ht="12" customHeight="1" thickBot="1">
      <c r="A41" s="340" t="s">
        <v>370</v>
      </c>
      <c r="B41" s="90" t="s">
        <v>371</v>
      </c>
      <c r="C41" s="464">
        <f>C58-C37</f>
        <v>50560</v>
      </c>
      <c r="D41" s="554">
        <v>50935</v>
      </c>
    </row>
    <row r="42" spans="1:4" s="348" customFormat="1" ht="15" customHeight="1" thickBot="1">
      <c r="A42" s="181" t="s">
        <v>18</v>
      </c>
      <c r="B42" s="182" t="s">
        <v>372</v>
      </c>
      <c r="C42" s="440">
        <f>+C37+C38</f>
        <v>65968</v>
      </c>
      <c r="D42" s="557">
        <f>+D37+D38</f>
        <v>71126</v>
      </c>
    </row>
    <row r="43" spans="1:4" s="348" customFormat="1" ht="15" customHeight="1">
      <c r="A43" s="183"/>
      <c r="B43" s="184"/>
      <c r="C43" s="277"/>
      <c r="D43" s="558"/>
    </row>
    <row r="44" spans="1:4" ht="15.75" thickBot="1">
      <c r="A44" s="185"/>
      <c r="B44" s="186"/>
      <c r="C44" s="278"/>
      <c r="D44" s="559"/>
    </row>
    <row r="45" spans="1:4" s="347" customFormat="1" ht="16.5" customHeight="1" thickBot="1">
      <c r="A45" s="187"/>
      <c r="B45" s="188" t="s">
        <v>47</v>
      </c>
      <c r="C45" s="440"/>
      <c r="D45" s="517"/>
    </row>
    <row r="46" spans="1:4" s="349" customFormat="1" ht="12" customHeight="1" thickBot="1">
      <c r="A46" s="155" t="s">
        <v>9</v>
      </c>
      <c r="B46" s="78" t="s">
        <v>373</v>
      </c>
      <c r="C46" s="419">
        <f>SUM(C47:C51)</f>
        <v>64761</v>
      </c>
      <c r="D46" s="546">
        <f>SUM(D47:D51)</f>
        <v>69919</v>
      </c>
    </row>
    <row r="47" spans="1:4" ht="12" customHeight="1">
      <c r="A47" s="340" t="s">
        <v>71</v>
      </c>
      <c r="B47" s="7" t="s">
        <v>39</v>
      </c>
      <c r="C47" s="425">
        <v>37389</v>
      </c>
      <c r="D47" s="518">
        <v>37703</v>
      </c>
    </row>
    <row r="48" spans="1:4" ht="12" customHeight="1">
      <c r="A48" s="340" t="s">
        <v>72</v>
      </c>
      <c r="B48" s="6" t="s">
        <v>134</v>
      </c>
      <c r="C48" s="421">
        <v>10367</v>
      </c>
      <c r="D48" s="516">
        <v>10451</v>
      </c>
    </row>
    <row r="49" spans="1:4" ht="12" customHeight="1">
      <c r="A49" s="340" t="s">
        <v>73</v>
      </c>
      <c r="B49" s="6" t="s">
        <v>100</v>
      </c>
      <c r="C49" s="421">
        <v>17005</v>
      </c>
      <c r="D49" s="512">
        <v>18375</v>
      </c>
    </row>
    <row r="50" spans="1:4" ht="12" customHeight="1">
      <c r="A50" s="340" t="s">
        <v>74</v>
      </c>
      <c r="B50" s="6" t="s">
        <v>135</v>
      </c>
      <c r="C50" s="421"/>
      <c r="D50" s="518"/>
    </row>
    <row r="51" spans="1:4" ht="12" customHeight="1" thickBot="1">
      <c r="A51" s="340" t="s">
        <v>108</v>
      </c>
      <c r="B51" s="6" t="s">
        <v>136</v>
      </c>
      <c r="C51" s="421"/>
      <c r="D51" s="516">
        <v>3390</v>
      </c>
    </row>
    <row r="52" spans="1:4" ht="12" customHeight="1" thickBot="1">
      <c r="A52" s="155" t="s">
        <v>10</v>
      </c>
      <c r="B52" s="78" t="s">
        <v>374</v>
      </c>
      <c r="C52" s="419">
        <f>SUM(C53:C55)</f>
        <v>1207</v>
      </c>
      <c r="D52" s="546">
        <f>SUM(D53:D55)</f>
        <v>1207</v>
      </c>
    </row>
    <row r="53" spans="1:4" s="349" customFormat="1" ht="12" customHeight="1">
      <c r="A53" s="340" t="s">
        <v>77</v>
      </c>
      <c r="B53" s="7" t="s">
        <v>176</v>
      </c>
      <c r="C53" s="425">
        <v>1207</v>
      </c>
      <c r="D53" s="518">
        <v>1207</v>
      </c>
    </row>
    <row r="54" spans="1:4" ht="12" customHeight="1">
      <c r="A54" s="340" t="s">
        <v>78</v>
      </c>
      <c r="B54" s="6" t="s">
        <v>138</v>
      </c>
      <c r="C54" s="421"/>
      <c r="D54" s="516"/>
    </row>
    <row r="55" spans="1:4" ht="12" customHeight="1">
      <c r="A55" s="340" t="s">
        <v>79</v>
      </c>
      <c r="B55" s="6" t="s">
        <v>48</v>
      </c>
      <c r="C55" s="421"/>
      <c r="D55" s="512"/>
    </row>
    <row r="56" spans="1:4" ht="12" customHeight="1" thickBot="1">
      <c r="A56" s="340" t="s">
        <v>80</v>
      </c>
      <c r="B56" s="6" t="s">
        <v>482</v>
      </c>
      <c r="C56" s="421"/>
      <c r="D56" s="543"/>
    </row>
    <row r="57" spans="1:4" ht="12" customHeight="1" thickBot="1">
      <c r="A57" s="155" t="s">
        <v>11</v>
      </c>
      <c r="B57" s="78" t="s">
        <v>5</v>
      </c>
      <c r="C57" s="459"/>
      <c r="D57" s="517"/>
    </row>
    <row r="58" spans="1:4" ht="15" customHeight="1" thickBot="1">
      <c r="A58" s="155" t="s">
        <v>12</v>
      </c>
      <c r="B58" s="189" t="s">
        <v>487</v>
      </c>
      <c r="C58" s="460">
        <f>+C46+C52+C57</f>
        <v>65968</v>
      </c>
      <c r="D58" s="560">
        <f>+D46+D52+D57</f>
        <v>71126</v>
      </c>
    </row>
    <row r="59" spans="3:4" ht="15.75" thickBot="1">
      <c r="C59" s="280"/>
      <c r="D59" s="457"/>
    </row>
    <row r="60" spans="1:4" ht="15" customHeight="1" thickBot="1">
      <c r="A60" s="192" t="s">
        <v>477</v>
      </c>
      <c r="B60" s="193"/>
      <c r="C60" s="441">
        <v>12</v>
      </c>
      <c r="D60" s="561">
        <v>12</v>
      </c>
    </row>
    <row r="61" spans="1:4" ht="14.25" customHeight="1" thickBot="1">
      <c r="A61" s="192" t="s">
        <v>156</v>
      </c>
      <c r="B61" s="193"/>
      <c r="C61" s="441"/>
      <c r="D61" s="509"/>
    </row>
    <row r="62" ht="15">
      <c r="D62" s="452"/>
    </row>
    <row r="63" ht="15">
      <c r="D63" s="452"/>
    </row>
    <row r="64" ht="15">
      <c r="D64" s="452"/>
    </row>
    <row r="65" ht="15">
      <c r="D65" s="452"/>
    </row>
    <row r="66" ht="15">
      <c r="D66" s="452"/>
    </row>
    <row r="67" ht="15">
      <c r="D67" s="452"/>
    </row>
    <row r="68" ht="15">
      <c r="D68" s="452"/>
    </row>
    <row r="69" ht="15">
      <c r="D69" s="452"/>
    </row>
    <row r="70" ht="15">
      <c r="D70" s="452"/>
    </row>
    <row r="71" ht="15">
      <c r="D71" s="452"/>
    </row>
    <row r="72" ht="15">
      <c r="D72" s="452"/>
    </row>
    <row r="73" ht="15">
      <c r="D73" s="452"/>
    </row>
    <row r="74" ht="15">
      <c r="D74" s="452"/>
    </row>
    <row r="75" ht="15">
      <c r="D75" s="452"/>
    </row>
    <row r="76" ht="15">
      <c r="D76" s="452"/>
    </row>
    <row r="77" ht="15">
      <c r="D77" s="452"/>
    </row>
    <row r="78" ht="15">
      <c r="D78" s="453"/>
    </row>
    <row r="79" ht="15">
      <c r="D79" s="452"/>
    </row>
    <row r="80" ht="15">
      <c r="D80" s="452"/>
    </row>
    <row r="81" ht="15">
      <c r="D81" s="452"/>
    </row>
    <row r="82" ht="15">
      <c r="D82" s="452"/>
    </row>
    <row r="83" ht="15">
      <c r="D83" s="452"/>
    </row>
    <row r="84" ht="15">
      <c r="D84" s="452"/>
    </row>
    <row r="85" ht="15">
      <c r="D85" s="452"/>
    </row>
    <row r="86" ht="15">
      <c r="D86" s="453"/>
    </row>
    <row r="87" ht="15">
      <c r="D87" s="453"/>
    </row>
    <row r="88" ht="15">
      <c r="D88" s="453"/>
    </row>
    <row r="89" ht="15">
      <c r="D89" s="453"/>
    </row>
    <row r="90" ht="15">
      <c r="D90" s="453"/>
    </row>
    <row r="91" ht="15">
      <c r="D91" s="452"/>
    </row>
    <row r="92" ht="15.75">
      <c r="D92" s="454"/>
    </row>
    <row r="93" ht="12.75">
      <c r="D93" s="455"/>
    </row>
    <row r="94" ht="12.75">
      <c r="D94" s="456"/>
    </row>
    <row r="95" ht="12.75">
      <c r="D95" s="456"/>
    </row>
    <row r="96" ht="12.75">
      <c r="D96" s="456"/>
    </row>
    <row r="97" ht="12.75">
      <c r="D97" s="456"/>
    </row>
    <row r="98" ht="12.75">
      <c r="D98" s="456"/>
    </row>
    <row r="99" ht="12.75">
      <c r="D99" s="456"/>
    </row>
    <row r="100" ht="12.75">
      <c r="D100" s="456"/>
    </row>
    <row r="101" ht="12.75">
      <c r="D101" s="456"/>
    </row>
    <row r="102" ht="12.75">
      <c r="D102" s="456"/>
    </row>
    <row r="103" ht="12.75">
      <c r="D103" s="456"/>
    </row>
    <row r="104" ht="12.75">
      <c r="D104" s="456"/>
    </row>
    <row r="105" ht="12.75">
      <c r="D105" s="456"/>
    </row>
    <row r="106" ht="12.75">
      <c r="D106" s="456"/>
    </row>
    <row r="107" ht="12.75">
      <c r="D107" s="456"/>
    </row>
    <row r="108" ht="12.75">
      <c r="D108" s="456"/>
    </row>
    <row r="109" ht="12.75">
      <c r="D109" s="456"/>
    </row>
    <row r="110" ht="12.75">
      <c r="D110" s="456"/>
    </row>
    <row r="111" ht="12.75">
      <c r="D111" s="456"/>
    </row>
    <row r="112" ht="12.75">
      <c r="D112" s="456"/>
    </row>
    <row r="113" ht="12.75">
      <c r="D113" s="456"/>
    </row>
    <row r="114" ht="12.75">
      <c r="D114" s="456"/>
    </row>
    <row r="115" ht="12.75">
      <c r="D115" s="456"/>
    </row>
    <row r="116" ht="12.75">
      <c r="D116" s="456"/>
    </row>
    <row r="117" ht="12.75">
      <c r="D117" s="456"/>
    </row>
    <row r="118" ht="12.75">
      <c r="D118" s="456"/>
    </row>
    <row r="119" ht="12.75">
      <c r="D119" s="456"/>
    </row>
    <row r="120" ht="12.75">
      <c r="D120" s="456"/>
    </row>
    <row r="121" ht="12.75">
      <c r="D121" s="456"/>
    </row>
    <row r="122" ht="12.75">
      <c r="D122" s="456"/>
    </row>
    <row r="123" ht="12.75">
      <c r="D123" s="456"/>
    </row>
    <row r="124" ht="12.75">
      <c r="D124" s="456"/>
    </row>
    <row r="125" ht="12.75">
      <c r="D125" s="456"/>
    </row>
    <row r="126" ht="12.75">
      <c r="D126" s="456"/>
    </row>
    <row r="127" ht="12.75">
      <c r="D127" s="456"/>
    </row>
    <row r="128" ht="12.75">
      <c r="D128" s="456"/>
    </row>
    <row r="129" ht="12.75">
      <c r="D129" s="456"/>
    </row>
    <row r="130" ht="12.75">
      <c r="D130" s="455"/>
    </row>
    <row r="131" ht="12.75">
      <c r="D131" s="456"/>
    </row>
    <row r="132" ht="12.75">
      <c r="D132" s="456"/>
    </row>
    <row r="133" ht="12.75">
      <c r="D133" s="456"/>
    </row>
    <row r="134" ht="12.75">
      <c r="D134" s="456"/>
    </row>
    <row r="135" ht="12.75">
      <c r="D135" s="456"/>
    </row>
    <row r="136" ht="12.75">
      <c r="D136" s="456"/>
    </row>
    <row r="137" ht="12.75">
      <c r="D137" s="456"/>
    </row>
    <row r="138" ht="12.75">
      <c r="D138" s="456"/>
    </row>
    <row r="139" ht="12.75">
      <c r="D139" s="455"/>
    </row>
    <row r="140" ht="12.75">
      <c r="D140" s="456"/>
    </row>
    <row r="141" ht="12.75">
      <c r="D141" s="456"/>
    </row>
    <row r="142" ht="12.75">
      <c r="D142" s="456"/>
    </row>
    <row r="143" ht="12.75">
      <c r="D143" s="456"/>
    </row>
    <row r="144" ht="12.75">
      <c r="D144" s="455"/>
    </row>
    <row r="145" ht="12.75">
      <c r="D145" s="455"/>
    </row>
    <row r="146" ht="12.75">
      <c r="D146" s="455"/>
    </row>
    <row r="147" ht="12.75">
      <c r="D147" s="455"/>
    </row>
    <row r="148" ht="12.75">
      <c r="D148" s="455"/>
    </row>
    <row r="149" ht="12.75">
      <c r="D149" s="455"/>
    </row>
    <row r="150" ht="12.75">
      <c r="D150" s="455"/>
    </row>
    <row r="151" ht="12.75">
      <c r="D151" s="456"/>
    </row>
    <row r="152" ht="12.75">
      <c r="D152" s="456"/>
    </row>
    <row r="153" ht="12.75">
      <c r="D153" s="456"/>
    </row>
    <row r="154" ht="12.75">
      <c r="D154" s="456"/>
    </row>
    <row r="155" ht="12.75">
      <c r="D155" s="456"/>
    </row>
    <row r="156" ht="12.75">
      <c r="D156" s="456"/>
    </row>
    <row r="157" ht="12.75">
      <c r="D157" s="456"/>
    </row>
    <row r="158" ht="12.75">
      <c r="D158" s="45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01">
      <selection activeCell="D111" sqref="D111"/>
    </sheetView>
  </sheetViews>
  <sheetFormatPr defaultColWidth="9.00390625" defaultRowHeight="12.75"/>
  <cols>
    <col min="1" max="1" width="9.50390625" style="283" customWidth="1"/>
    <col min="2" max="2" width="58.625" style="283" customWidth="1"/>
    <col min="3" max="3" width="13.50390625" style="284" customWidth="1"/>
    <col min="4" max="4" width="13.50390625" style="305" customWidth="1"/>
    <col min="5" max="16384" width="9.375" style="305" customWidth="1"/>
  </cols>
  <sheetData>
    <row r="1" spans="1:3" ht="15.75" customHeight="1">
      <c r="A1" s="573" t="s">
        <v>6</v>
      </c>
      <c r="B1" s="573"/>
      <c r="C1" s="573"/>
    </row>
    <row r="2" spans="1:4" ht="15.75" customHeight="1" thickBot="1">
      <c r="A2" s="574" t="s">
        <v>112</v>
      </c>
      <c r="B2" s="574"/>
      <c r="D2" s="229" t="s">
        <v>177</v>
      </c>
    </row>
    <row r="3" spans="1:4" ht="37.5" customHeight="1" thickBot="1">
      <c r="A3" s="21" t="s">
        <v>59</v>
      </c>
      <c r="B3" s="22" t="s">
        <v>8</v>
      </c>
      <c r="C3" s="376" t="str">
        <f>+CONCATENATE(LEFT(ÖSSZEFÜGGÉSEK!A5,4),". évi előirányzat")</f>
        <v>2015. évi előirányzat</v>
      </c>
      <c r="D3" s="389" t="s">
        <v>524</v>
      </c>
    </row>
    <row r="4" spans="1:4" s="306" customFormat="1" ht="12" customHeight="1" thickBot="1">
      <c r="A4" s="300" t="s">
        <v>453</v>
      </c>
      <c r="B4" s="301" t="s">
        <v>454</v>
      </c>
      <c r="C4" s="377" t="s">
        <v>455</v>
      </c>
      <c r="D4" s="390" t="s">
        <v>457</v>
      </c>
    </row>
    <row r="5" spans="1:4" s="307" customFormat="1" ht="12" customHeight="1" thickBot="1">
      <c r="A5" s="18" t="s">
        <v>9</v>
      </c>
      <c r="B5" s="19" t="s">
        <v>202</v>
      </c>
      <c r="C5" s="378">
        <f>+C6+C7+C8+C9+C10+C11</f>
        <v>174417</v>
      </c>
      <c r="D5" s="491">
        <f>+D6+D7+D8+D9+D10+D11</f>
        <v>204423</v>
      </c>
    </row>
    <row r="6" spans="1:4" s="307" customFormat="1" ht="12" customHeight="1">
      <c r="A6" s="13" t="s">
        <v>71</v>
      </c>
      <c r="B6" s="308" t="s">
        <v>203</v>
      </c>
      <c r="C6" s="379">
        <v>68662</v>
      </c>
      <c r="D6" s="473">
        <v>68662</v>
      </c>
    </row>
    <row r="7" spans="1:4" s="307" customFormat="1" ht="12" customHeight="1">
      <c r="A7" s="12" t="s">
        <v>72</v>
      </c>
      <c r="B7" s="309" t="s">
        <v>204</v>
      </c>
      <c r="C7" s="380">
        <v>25611</v>
      </c>
      <c r="D7" s="474">
        <v>25611</v>
      </c>
    </row>
    <row r="8" spans="1:4" s="307" customFormat="1" ht="12" customHeight="1">
      <c r="A8" s="12" t="s">
        <v>73</v>
      </c>
      <c r="B8" s="309" t="s">
        <v>205</v>
      </c>
      <c r="C8" s="380">
        <v>34184</v>
      </c>
      <c r="D8" s="474">
        <v>42284</v>
      </c>
    </row>
    <row r="9" spans="1:4" s="307" customFormat="1" ht="12" customHeight="1">
      <c r="A9" s="12" t="s">
        <v>74</v>
      </c>
      <c r="B9" s="309" t="s">
        <v>206</v>
      </c>
      <c r="C9" s="380">
        <v>1793</v>
      </c>
      <c r="D9" s="474">
        <v>1919</v>
      </c>
    </row>
    <row r="10" spans="1:4" s="307" customFormat="1" ht="12" customHeight="1">
      <c r="A10" s="12" t="s">
        <v>108</v>
      </c>
      <c r="B10" s="215" t="s">
        <v>389</v>
      </c>
      <c r="C10" s="380">
        <v>44167</v>
      </c>
      <c r="D10" s="474">
        <v>65947</v>
      </c>
    </row>
    <row r="11" spans="1:4" s="307" customFormat="1" ht="12" customHeight="1" thickBot="1">
      <c r="A11" s="14" t="s">
        <v>75</v>
      </c>
      <c r="B11" s="216" t="s">
        <v>390</v>
      </c>
      <c r="C11" s="380"/>
      <c r="D11" s="475"/>
    </row>
    <row r="12" spans="1:4" s="307" customFormat="1" ht="12" customHeight="1" thickBot="1">
      <c r="A12" s="18" t="s">
        <v>10</v>
      </c>
      <c r="B12" s="214" t="s">
        <v>207</v>
      </c>
      <c r="C12" s="378">
        <f>+C13+C14+C15+C16+C17</f>
        <v>64665</v>
      </c>
      <c r="D12" s="491">
        <f>+D13+D14+D15+D16+D17</f>
        <v>182401</v>
      </c>
    </row>
    <row r="13" spans="1:4" s="307" customFormat="1" ht="12" customHeight="1">
      <c r="A13" s="13" t="s">
        <v>77</v>
      </c>
      <c r="B13" s="308" t="s">
        <v>208</v>
      </c>
      <c r="C13" s="379"/>
      <c r="D13" s="473"/>
    </row>
    <row r="14" spans="1:4" s="307" customFormat="1" ht="12" customHeight="1">
      <c r="A14" s="12" t="s">
        <v>78</v>
      </c>
      <c r="B14" s="309" t="s">
        <v>209</v>
      </c>
      <c r="C14" s="380"/>
      <c r="D14" s="474"/>
    </row>
    <row r="15" spans="1:4" s="307" customFormat="1" ht="12" customHeight="1">
      <c r="A15" s="12" t="s">
        <v>79</v>
      </c>
      <c r="B15" s="309" t="s">
        <v>378</v>
      </c>
      <c r="C15" s="380"/>
      <c r="D15" s="474"/>
    </row>
    <row r="16" spans="1:4" s="307" customFormat="1" ht="12" customHeight="1">
      <c r="A16" s="12" t="s">
        <v>80</v>
      </c>
      <c r="B16" s="309" t="s">
        <v>379</v>
      </c>
      <c r="C16" s="380"/>
      <c r="D16" s="474"/>
    </row>
    <row r="17" spans="1:4" s="307" customFormat="1" ht="12" customHeight="1">
      <c r="A17" s="12" t="s">
        <v>81</v>
      </c>
      <c r="B17" s="309" t="s">
        <v>210</v>
      </c>
      <c r="C17" s="380">
        <v>64665</v>
      </c>
      <c r="D17" s="474">
        <v>182401</v>
      </c>
    </row>
    <row r="18" spans="1:4" s="307" customFormat="1" ht="12" customHeight="1" thickBot="1">
      <c r="A18" s="14" t="s">
        <v>87</v>
      </c>
      <c r="B18" s="216" t="s">
        <v>211</v>
      </c>
      <c r="C18" s="381"/>
      <c r="D18" s="475"/>
    </row>
    <row r="19" spans="1:4" s="307" customFormat="1" ht="12" customHeight="1" thickBot="1">
      <c r="A19" s="18" t="s">
        <v>11</v>
      </c>
      <c r="B19" s="19" t="s">
        <v>212</v>
      </c>
      <c r="C19" s="378">
        <f>SUM(C20:C24)</f>
        <v>20593</v>
      </c>
      <c r="D19" s="491">
        <f>SUM(D20:D24)</f>
        <v>37326</v>
      </c>
    </row>
    <row r="20" spans="1:4" s="307" customFormat="1" ht="12" customHeight="1">
      <c r="A20" s="13" t="s">
        <v>60</v>
      </c>
      <c r="B20" s="308" t="s">
        <v>213</v>
      </c>
      <c r="C20" s="379">
        <v>20593</v>
      </c>
      <c r="D20" s="473">
        <v>20593</v>
      </c>
    </row>
    <row r="21" spans="1:4" s="307" customFormat="1" ht="12" customHeight="1">
      <c r="A21" s="12" t="s">
        <v>61</v>
      </c>
      <c r="B21" s="309" t="s">
        <v>214</v>
      </c>
      <c r="C21" s="380" t="s">
        <v>514</v>
      </c>
      <c r="D21" s="474"/>
    </row>
    <row r="22" spans="1:4" s="307" customFormat="1" ht="12" customHeight="1">
      <c r="A22" s="12" t="s">
        <v>62</v>
      </c>
      <c r="B22" s="309" t="s">
        <v>380</v>
      </c>
      <c r="C22" s="380"/>
      <c r="D22" s="474"/>
    </row>
    <row r="23" spans="1:4" s="307" customFormat="1" ht="12" customHeight="1">
      <c r="A23" s="12" t="s">
        <v>63</v>
      </c>
      <c r="B23" s="309" t="s">
        <v>381</v>
      </c>
      <c r="C23" s="380"/>
      <c r="D23" s="474"/>
    </row>
    <row r="24" spans="1:4" s="307" customFormat="1" ht="12" customHeight="1">
      <c r="A24" s="12" t="s">
        <v>122</v>
      </c>
      <c r="B24" s="309" t="s">
        <v>215</v>
      </c>
      <c r="C24" s="380"/>
      <c r="D24" s="474">
        <v>16733</v>
      </c>
    </row>
    <row r="25" spans="1:4" s="307" customFormat="1" ht="12" customHeight="1" thickBot="1">
      <c r="A25" s="14" t="s">
        <v>123</v>
      </c>
      <c r="B25" s="310" t="s">
        <v>216</v>
      </c>
      <c r="C25" s="381"/>
      <c r="D25" s="475"/>
    </row>
    <row r="26" spans="1:4" s="307" customFormat="1" ht="12" customHeight="1" thickBot="1">
      <c r="A26" s="18" t="s">
        <v>124</v>
      </c>
      <c r="B26" s="19" t="s">
        <v>217</v>
      </c>
      <c r="C26" s="382">
        <f>+C27+C31+C32+C33</f>
        <v>19380</v>
      </c>
      <c r="D26" s="492">
        <f>+D27+D31+D32+D33</f>
        <v>19380</v>
      </c>
    </row>
    <row r="27" spans="1:4" s="307" customFormat="1" ht="12" customHeight="1">
      <c r="A27" s="13" t="s">
        <v>218</v>
      </c>
      <c r="B27" s="308" t="s">
        <v>396</v>
      </c>
      <c r="C27" s="383">
        <f>+C28+C29+C30</f>
        <v>16380</v>
      </c>
      <c r="D27" s="473">
        <v>16380</v>
      </c>
    </row>
    <row r="28" spans="1:4" s="307" customFormat="1" ht="12" customHeight="1">
      <c r="A28" s="12" t="s">
        <v>219</v>
      </c>
      <c r="B28" s="309" t="s">
        <v>224</v>
      </c>
      <c r="C28" s="380">
        <v>480</v>
      </c>
      <c r="D28" s="474">
        <v>480</v>
      </c>
    </row>
    <row r="29" spans="1:4" s="307" customFormat="1" ht="12" customHeight="1">
      <c r="A29" s="12" t="s">
        <v>220</v>
      </c>
      <c r="B29" s="309" t="s">
        <v>225</v>
      </c>
      <c r="C29" s="380">
        <v>15900</v>
      </c>
      <c r="D29" s="474">
        <v>15900</v>
      </c>
    </row>
    <row r="30" spans="1:4" s="307" customFormat="1" ht="12" customHeight="1">
      <c r="A30" s="12" t="s">
        <v>394</v>
      </c>
      <c r="B30" s="365" t="s">
        <v>395</v>
      </c>
      <c r="C30" s="380"/>
      <c r="D30" s="474"/>
    </row>
    <row r="31" spans="1:4" s="307" customFormat="1" ht="12" customHeight="1">
      <c r="A31" s="12" t="s">
        <v>221</v>
      </c>
      <c r="B31" s="309" t="s">
        <v>226</v>
      </c>
      <c r="C31" s="380">
        <v>2500</v>
      </c>
      <c r="D31" s="474">
        <v>2500</v>
      </c>
    </row>
    <row r="32" spans="1:4" s="307" customFormat="1" ht="12" customHeight="1">
      <c r="A32" s="12" t="s">
        <v>222</v>
      </c>
      <c r="B32" s="309" t="s">
        <v>227</v>
      </c>
      <c r="C32" s="380"/>
      <c r="D32" s="474"/>
    </row>
    <row r="33" spans="1:4" s="307" customFormat="1" ht="12" customHeight="1" thickBot="1">
      <c r="A33" s="14" t="s">
        <v>223</v>
      </c>
      <c r="B33" s="310" t="s">
        <v>228</v>
      </c>
      <c r="C33" s="381">
        <v>500</v>
      </c>
      <c r="D33" s="475">
        <v>500</v>
      </c>
    </row>
    <row r="34" spans="1:4" s="307" customFormat="1" ht="12" customHeight="1" thickBot="1">
      <c r="A34" s="18" t="s">
        <v>13</v>
      </c>
      <c r="B34" s="19" t="s">
        <v>391</v>
      </c>
      <c r="C34" s="378">
        <f>SUM(C35:C45)</f>
        <v>27478</v>
      </c>
      <c r="D34" s="491">
        <f>SUM(D35:D45)</f>
        <v>27478</v>
      </c>
    </row>
    <row r="35" spans="1:4" s="307" customFormat="1" ht="12" customHeight="1">
      <c r="A35" s="13" t="s">
        <v>64</v>
      </c>
      <c r="B35" s="308" t="s">
        <v>231</v>
      </c>
      <c r="C35" s="379">
        <v>4000</v>
      </c>
      <c r="D35" s="473">
        <v>4000</v>
      </c>
    </row>
    <row r="36" spans="1:4" s="307" customFormat="1" ht="12" customHeight="1">
      <c r="A36" s="12" t="s">
        <v>65</v>
      </c>
      <c r="B36" s="309" t="s">
        <v>232</v>
      </c>
      <c r="C36" s="380">
        <v>4551</v>
      </c>
      <c r="D36" s="474">
        <v>4551</v>
      </c>
    </row>
    <row r="37" spans="1:4" s="307" customFormat="1" ht="12" customHeight="1">
      <c r="A37" s="12" t="s">
        <v>66</v>
      </c>
      <c r="B37" s="309" t="s">
        <v>233</v>
      </c>
      <c r="C37" s="380">
        <v>6536</v>
      </c>
      <c r="D37" s="474">
        <v>6536</v>
      </c>
    </row>
    <row r="38" spans="1:4" s="307" customFormat="1" ht="12" customHeight="1">
      <c r="A38" s="12" t="s">
        <v>126</v>
      </c>
      <c r="B38" s="309" t="s">
        <v>234</v>
      </c>
      <c r="C38" s="380"/>
      <c r="D38" s="474"/>
    </row>
    <row r="39" spans="1:4" s="307" customFormat="1" ht="12" customHeight="1">
      <c r="A39" s="12" t="s">
        <v>127</v>
      </c>
      <c r="B39" s="309" t="s">
        <v>235</v>
      </c>
      <c r="C39" s="380">
        <v>1336</v>
      </c>
      <c r="D39" s="474">
        <v>1336</v>
      </c>
    </row>
    <row r="40" spans="1:4" s="307" customFormat="1" ht="12" customHeight="1">
      <c r="A40" s="12" t="s">
        <v>128</v>
      </c>
      <c r="B40" s="309" t="s">
        <v>236</v>
      </c>
      <c r="C40" s="380">
        <v>2215</v>
      </c>
      <c r="D40" s="474">
        <v>2215</v>
      </c>
    </row>
    <row r="41" spans="1:4" s="307" customFormat="1" ht="12" customHeight="1">
      <c r="A41" s="12" t="s">
        <v>129</v>
      </c>
      <c r="B41" s="309" t="s">
        <v>237</v>
      </c>
      <c r="C41" s="380">
        <v>140</v>
      </c>
      <c r="D41" s="474">
        <v>140</v>
      </c>
    </row>
    <row r="42" spans="1:4" s="307" customFormat="1" ht="12" customHeight="1">
      <c r="A42" s="12" t="s">
        <v>130</v>
      </c>
      <c r="B42" s="309" t="s">
        <v>238</v>
      </c>
      <c r="C42" s="380">
        <v>8700</v>
      </c>
      <c r="D42" s="474">
        <v>8700</v>
      </c>
    </row>
    <row r="43" spans="1:4" s="307" customFormat="1" ht="12" customHeight="1">
      <c r="A43" s="12" t="s">
        <v>229</v>
      </c>
      <c r="B43" s="309" t="s">
        <v>239</v>
      </c>
      <c r="C43" s="384"/>
      <c r="D43" s="474"/>
    </row>
    <row r="44" spans="1:4" s="307" customFormat="1" ht="12" customHeight="1">
      <c r="A44" s="14" t="s">
        <v>230</v>
      </c>
      <c r="B44" s="310" t="s">
        <v>393</v>
      </c>
      <c r="C44" s="385"/>
      <c r="D44" s="474"/>
    </row>
    <row r="45" spans="1:4" s="307" customFormat="1" ht="12" customHeight="1" thickBot="1">
      <c r="A45" s="14" t="s">
        <v>392</v>
      </c>
      <c r="B45" s="216" t="s">
        <v>240</v>
      </c>
      <c r="C45" s="385"/>
      <c r="D45" s="475"/>
    </row>
    <row r="46" spans="1:4" s="307" customFormat="1" ht="12" customHeight="1" thickBot="1">
      <c r="A46" s="18" t="s">
        <v>14</v>
      </c>
      <c r="B46" s="19" t="s">
        <v>241</v>
      </c>
      <c r="C46" s="378">
        <f>SUM(C47:C51)</f>
        <v>0</v>
      </c>
      <c r="D46" s="476"/>
    </row>
    <row r="47" spans="1:4" s="307" customFormat="1" ht="12" customHeight="1">
      <c r="A47" s="13" t="s">
        <v>67</v>
      </c>
      <c r="B47" s="308" t="s">
        <v>245</v>
      </c>
      <c r="C47" s="386"/>
      <c r="D47" s="473"/>
    </row>
    <row r="48" spans="1:4" s="307" customFormat="1" ht="12" customHeight="1">
      <c r="A48" s="12" t="s">
        <v>68</v>
      </c>
      <c r="B48" s="309" t="s">
        <v>246</v>
      </c>
      <c r="C48" s="384"/>
      <c r="D48" s="474"/>
    </row>
    <row r="49" spans="1:4" s="307" customFormat="1" ht="12" customHeight="1">
      <c r="A49" s="12" t="s">
        <v>242</v>
      </c>
      <c r="B49" s="309" t="s">
        <v>247</v>
      </c>
      <c r="C49" s="384"/>
      <c r="D49" s="474"/>
    </row>
    <row r="50" spans="1:4" s="307" customFormat="1" ht="12" customHeight="1">
      <c r="A50" s="12" t="s">
        <v>243</v>
      </c>
      <c r="B50" s="309" t="s">
        <v>248</v>
      </c>
      <c r="C50" s="384"/>
      <c r="D50" s="474"/>
    </row>
    <row r="51" spans="1:4" s="307" customFormat="1" ht="12" customHeight="1" thickBot="1">
      <c r="A51" s="14" t="s">
        <v>244</v>
      </c>
      <c r="B51" s="216" t="s">
        <v>249</v>
      </c>
      <c r="C51" s="385"/>
      <c r="D51" s="475"/>
    </row>
    <row r="52" spans="1:4" s="307" customFormat="1" ht="12" customHeight="1" thickBot="1">
      <c r="A52" s="18" t="s">
        <v>131</v>
      </c>
      <c r="B52" s="19" t="s">
        <v>250</v>
      </c>
      <c r="C52" s="378">
        <f>SUM(C53:C55)</f>
        <v>240</v>
      </c>
      <c r="D52" s="491">
        <f>SUM(D53:D55)</f>
        <v>240</v>
      </c>
    </row>
    <row r="53" spans="1:4" s="307" customFormat="1" ht="12" customHeight="1">
      <c r="A53" s="13" t="s">
        <v>69</v>
      </c>
      <c r="B53" s="308" t="s">
        <v>251</v>
      </c>
      <c r="C53" s="379"/>
      <c r="D53" s="473"/>
    </row>
    <row r="54" spans="1:4" s="307" customFormat="1" ht="12" customHeight="1">
      <c r="A54" s="12" t="s">
        <v>70</v>
      </c>
      <c r="B54" s="309" t="s">
        <v>382</v>
      </c>
      <c r="C54" s="380"/>
      <c r="D54" s="474"/>
    </row>
    <row r="55" spans="1:4" s="307" customFormat="1" ht="12" customHeight="1">
      <c r="A55" s="12" t="s">
        <v>254</v>
      </c>
      <c r="B55" s="309" t="s">
        <v>252</v>
      </c>
      <c r="C55" s="380">
        <v>240</v>
      </c>
      <c r="D55" s="474">
        <v>240</v>
      </c>
    </row>
    <row r="56" spans="1:4" s="307" customFormat="1" ht="12" customHeight="1" thickBot="1">
      <c r="A56" s="14" t="s">
        <v>255</v>
      </c>
      <c r="B56" s="216" t="s">
        <v>253</v>
      </c>
      <c r="C56" s="381"/>
      <c r="D56" s="475"/>
    </row>
    <row r="57" spans="1:4" s="307" customFormat="1" ht="12" customHeight="1" thickBot="1">
      <c r="A57" s="18" t="s">
        <v>16</v>
      </c>
      <c r="B57" s="214" t="s">
        <v>256</v>
      </c>
      <c r="C57" s="378">
        <f>SUM(C58:C60)</f>
        <v>90</v>
      </c>
      <c r="D57" s="491">
        <f>SUM(D58:D60)</f>
        <v>90</v>
      </c>
    </row>
    <row r="58" spans="1:4" s="307" customFormat="1" ht="12" customHeight="1">
      <c r="A58" s="13" t="s">
        <v>132</v>
      </c>
      <c r="B58" s="308" t="s">
        <v>258</v>
      </c>
      <c r="C58" s="384"/>
      <c r="D58" s="473"/>
    </row>
    <row r="59" spans="1:4" s="307" customFormat="1" ht="12" customHeight="1">
      <c r="A59" s="12" t="s">
        <v>133</v>
      </c>
      <c r="B59" s="309" t="s">
        <v>383</v>
      </c>
      <c r="C59" s="384"/>
      <c r="D59" s="474"/>
    </row>
    <row r="60" spans="1:4" s="307" customFormat="1" ht="12" customHeight="1">
      <c r="A60" s="12" t="s">
        <v>178</v>
      </c>
      <c r="B60" s="309" t="s">
        <v>259</v>
      </c>
      <c r="C60" s="384">
        <v>90</v>
      </c>
      <c r="D60" s="474">
        <v>90</v>
      </c>
    </row>
    <row r="61" spans="1:4" s="307" customFormat="1" ht="12" customHeight="1" thickBot="1">
      <c r="A61" s="14" t="s">
        <v>257</v>
      </c>
      <c r="B61" s="216" t="s">
        <v>260</v>
      </c>
      <c r="C61" s="384"/>
      <c r="D61" s="475"/>
    </row>
    <row r="62" spans="1:4" s="307" customFormat="1" ht="12" customHeight="1" thickBot="1">
      <c r="A62" s="372" t="s">
        <v>436</v>
      </c>
      <c r="B62" s="19" t="s">
        <v>261</v>
      </c>
      <c r="C62" s="382">
        <f>C5+C12+C19+C26+C34+C46+C52+C57</f>
        <v>306863</v>
      </c>
      <c r="D62" s="492">
        <f>D5+D12+D19+D26+D34+D46+D52+D57</f>
        <v>471338</v>
      </c>
    </row>
    <row r="63" spans="1:4" s="307" customFormat="1" ht="12" customHeight="1" thickBot="1">
      <c r="A63" s="352" t="s">
        <v>262</v>
      </c>
      <c r="B63" s="214" t="s">
        <v>263</v>
      </c>
      <c r="C63" s="378">
        <f>SUM(C64:C66)</f>
        <v>0</v>
      </c>
      <c r="D63" s="476"/>
    </row>
    <row r="64" spans="1:4" s="307" customFormat="1" ht="12" customHeight="1">
      <c r="A64" s="13" t="s">
        <v>294</v>
      </c>
      <c r="B64" s="308" t="s">
        <v>264</v>
      </c>
      <c r="C64" s="384"/>
      <c r="D64" s="473"/>
    </row>
    <row r="65" spans="1:4" s="307" customFormat="1" ht="12" customHeight="1">
      <c r="A65" s="12" t="s">
        <v>303</v>
      </c>
      <c r="B65" s="309" t="s">
        <v>265</v>
      </c>
      <c r="C65" s="384"/>
      <c r="D65" s="474"/>
    </row>
    <row r="66" spans="1:4" s="307" customFormat="1" ht="12" customHeight="1" thickBot="1">
      <c r="A66" s="14" t="s">
        <v>304</v>
      </c>
      <c r="B66" s="366" t="s">
        <v>421</v>
      </c>
      <c r="C66" s="384"/>
      <c r="D66" s="475"/>
    </row>
    <row r="67" spans="1:4" s="307" customFormat="1" ht="12" customHeight="1" thickBot="1">
      <c r="A67" s="352" t="s">
        <v>267</v>
      </c>
      <c r="B67" s="214" t="s">
        <v>268</v>
      </c>
      <c r="C67" s="378">
        <f>SUM(C68:C71)</f>
        <v>0</v>
      </c>
      <c r="D67" s="476"/>
    </row>
    <row r="68" spans="1:4" s="307" customFormat="1" ht="12" customHeight="1">
      <c r="A68" s="13" t="s">
        <v>109</v>
      </c>
      <c r="B68" s="308" t="s">
        <v>269</v>
      </c>
      <c r="C68" s="384"/>
      <c r="D68" s="473"/>
    </row>
    <row r="69" spans="1:4" s="307" customFormat="1" ht="12" customHeight="1">
      <c r="A69" s="12" t="s">
        <v>110</v>
      </c>
      <c r="B69" s="309" t="s">
        <v>270</v>
      </c>
      <c r="C69" s="384"/>
      <c r="D69" s="474"/>
    </row>
    <row r="70" spans="1:4" s="307" customFormat="1" ht="12" customHeight="1">
      <c r="A70" s="12" t="s">
        <v>295</v>
      </c>
      <c r="B70" s="309" t="s">
        <v>271</v>
      </c>
      <c r="C70" s="384"/>
      <c r="D70" s="474"/>
    </row>
    <row r="71" spans="1:4" s="307" customFormat="1" ht="12" customHeight="1" thickBot="1">
      <c r="A71" s="14" t="s">
        <v>296</v>
      </c>
      <c r="B71" s="216" t="s">
        <v>272</v>
      </c>
      <c r="C71" s="384"/>
      <c r="D71" s="475"/>
    </row>
    <row r="72" spans="1:4" s="307" customFormat="1" ht="12" customHeight="1" thickBot="1">
      <c r="A72" s="352" t="s">
        <v>273</v>
      </c>
      <c r="B72" s="214" t="s">
        <v>274</v>
      </c>
      <c r="C72" s="378">
        <f>SUM(C73:C74)</f>
        <v>0</v>
      </c>
      <c r="D72" s="491">
        <f>SUM(D73:D74)</f>
        <v>47350</v>
      </c>
    </row>
    <row r="73" spans="1:4" s="307" customFormat="1" ht="12" customHeight="1">
      <c r="A73" s="13" t="s">
        <v>297</v>
      </c>
      <c r="B73" s="308" t="s">
        <v>275</v>
      </c>
      <c r="C73" s="384"/>
      <c r="D73" s="473">
        <v>47350</v>
      </c>
    </row>
    <row r="74" spans="1:4" s="307" customFormat="1" ht="12" customHeight="1" thickBot="1">
      <c r="A74" s="14" t="s">
        <v>298</v>
      </c>
      <c r="B74" s="216" t="s">
        <v>276</v>
      </c>
      <c r="C74" s="384"/>
      <c r="D74" s="475"/>
    </row>
    <row r="75" spans="1:4" s="307" customFormat="1" ht="12" customHeight="1" thickBot="1">
      <c r="A75" s="352" t="s">
        <v>277</v>
      </c>
      <c r="B75" s="214" t="s">
        <v>278</v>
      </c>
      <c r="C75" s="378">
        <f>SUM(C76:C78)</f>
        <v>70363</v>
      </c>
      <c r="D75" s="491">
        <f>SUM(D76:D78)</f>
        <v>70363</v>
      </c>
    </row>
    <row r="76" spans="1:4" s="307" customFormat="1" ht="12" customHeight="1">
      <c r="A76" s="13" t="s">
        <v>299</v>
      </c>
      <c r="B76" s="308" t="s">
        <v>279</v>
      </c>
      <c r="C76" s="384"/>
      <c r="D76" s="473"/>
    </row>
    <row r="77" spans="1:4" s="307" customFormat="1" ht="12" customHeight="1">
      <c r="A77" s="12" t="s">
        <v>300</v>
      </c>
      <c r="B77" s="309" t="s">
        <v>280</v>
      </c>
      <c r="C77" s="384"/>
      <c r="D77" s="474"/>
    </row>
    <row r="78" spans="1:4" s="307" customFormat="1" ht="12" customHeight="1" thickBot="1">
      <c r="A78" s="14" t="s">
        <v>301</v>
      </c>
      <c r="B78" s="216" t="s">
        <v>281</v>
      </c>
      <c r="C78" s="384">
        <v>70363</v>
      </c>
      <c r="D78" s="475">
        <v>70363</v>
      </c>
    </row>
    <row r="79" spans="1:4" s="307" customFormat="1" ht="12" customHeight="1" thickBot="1">
      <c r="A79" s="352" t="s">
        <v>282</v>
      </c>
      <c r="B79" s="214" t="s">
        <v>302</v>
      </c>
      <c r="C79" s="378">
        <f>SUM(C80:C83)</f>
        <v>0</v>
      </c>
      <c r="D79" s="476"/>
    </row>
    <row r="80" spans="1:4" s="307" customFormat="1" ht="12" customHeight="1">
      <c r="A80" s="312" t="s">
        <v>283</v>
      </c>
      <c r="B80" s="308" t="s">
        <v>284</v>
      </c>
      <c r="C80" s="384"/>
      <c r="D80" s="473"/>
    </row>
    <row r="81" spans="1:4" s="307" customFormat="1" ht="12" customHeight="1">
      <c r="A81" s="313" t="s">
        <v>285</v>
      </c>
      <c r="B81" s="309" t="s">
        <v>286</v>
      </c>
      <c r="C81" s="384"/>
      <c r="D81" s="474"/>
    </row>
    <row r="82" spans="1:4" s="307" customFormat="1" ht="12" customHeight="1">
      <c r="A82" s="313" t="s">
        <v>287</v>
      </c>
      <c r="B82" s="309" t="s">
        <v>288</v>
      </c>
      <c r="C82" s="384"/>
      <c r="D82" s="474"/>
    </row>
    <row r="83" spans="1:4" s="307" customFormat="1" ht="12" customHeight="1" thickBot="1">
      <c r="A83" s="314" t="s">
        <v>289</v>
      </c>
      <c r="B83" s="216" t="s">
        <v>290</v>
      </c>
      <c r="C83" s="384"/>
      <c r="D83" s="475"/>
    </row>
    <row r="84" spans="1:4" s="307" customFormat="1" ht="12" customHeight="1" thickBot="1">
      <c r="A84" s="352" t="s">
        <v>291</v>
      </c>
      <c r="B84" s="214" t="s">
        <v>435</v>
      </c>
      <c r="C84" s="387"/>
      <c r="D84" s="476"/>
    </row>
    <row r="85" spans="1:4" s="307" customFormat="1" ht="13.5" customHeight="1" thickBot="1">
      <c r="A85" s="352" t="s">
        <v>293</v>
      </c>
      <c r="B85" s="214" t="s">
        <v>292</v>
      </c>
      <c r="C85" s="387"/>
      <c r="D85" s="476"/>
    </row>
    <row r="86" spans="1:4" s="307" customFormat="1" ht="15.75" customHeight="1" thickBot="1">
      <c r="A86" s="352" t="s">
        <v>305</v>
      </c>
      <c r="B86" s="315" t="s">
        <v>438</v>
      </c>
      <c r="C86" s="382">
        <f>+C63+C67+C72+C75+C79+C85+C84</f>
        <v>70363</v>
      </c>
      <c r="D86" s="492">
        <f>+D63+D67+D72+D75+D79+D85+D84</f>
        <v>117713</v>
      </c>
    </row>
    <row r="87" spans="1:4" s="307" customFormat="1" ht="16.5" customHeight="1" thickBot="1">
      <c r="A87" s="353" t="s">
        <v>437</v>
      </c>
      <c r="B87" s="316" t="s">
        <v>439</v>
      </c>
      <c r="C87" s="382">
        <f>+C62+C86</f>
        <v>377226</v>
      </c>
      <c r="D87" s="492">
        <f>+D62+D86</f>
        <v>589051</v>
      </c>
    </row>
    <row r="88" spans="1:3" s="307" customFormat="1" ht="83.25" customHeight="1">
      <c r="A88" s="3"/>
      <c r="B88" s="4"/>
      <c r="C88" s="226"/>
    </row>
    <row r="89" spans="1:3" ht="16.5" customHeight="1">
      <c r="A89" s="573" t="s">
        <v>37</v>
      </c>
      <c r="B89" s="573"/>
      <c r="C89" s="573"/>
    </row>
    <row r="90" spans="1:4" s="317" customFormat="1" ht="16.5" customHeight="1" thickBot="1">
      <c r="A90" s="575" t="s">
        <v>113</v>
      </c>
      <c r="B90" s="575"/>
      <c r="D90" s="401" t="s">
        <v>177</v>
      </c>
    </row>
    <row r="91" spans="1:4" ht="37.5" customHeight="1" thickBot="1">
      <c r="A91" s="21" t="s">
        <v>59</v>
      </c>
      <c r="B91" s="22" t="s">
        <v>38</v>
      </c>
      <c r="C91" s="376" t="str">
        <f>+C3</f>
        <v>2015. évi előirányzat</v>
      </c>
      <c r="D91" s="389" t="s">
        <v>524</v>
      </c>
    </row>
    <row r="92" spans="1:4" s="306" customFormat="1" ht="12" customHeight="1" thickBot="1">
      <c r="A92" s="27" t="s">
        <v>453</v>
      </c>
      <c r="B92" s="28" t="s">
        <v>454</v>
      </c>
      <c r="C92" s="391" t="s">
        <v>455</v>
      </c>
      <c r="D92" s="390" t="s">
        <v>457</v>
      </c>
    </row>
    <row r="93" spans="1:4" ht="12" customHeight="1" thickBot="1">
      <c r="A93" s="20" t="s">
        <v>9</v>
      </c>
      <c r="B93" s="26" t="s">
        <v>397</v>
      </c>
      <c r="C93" s="392">
        <f>C94+C95+C96+C97+C98+C111</f>
        <v>277480</v>
      </c>
      <c r="D93" s="219">
        <f>D94+D95+D96+D97+D98+D111</f>
        <v>472572</v>
      </c>
    </row>
    <row r="94" spans="1:4" ht="12" customHeight="1">
      <c r="A94" s="15" t="s">
        <v>71</v>
      </c>
      <c r="B94" s="8" t="s">
        <v>39</v>
      </c>
      <c r="C94" s="393">
        <v>136151</v>
      </c>
      <c r="D94" s="478">
        <v>233964</v>
      </c>
    </row>
    <row r="95" spans="1:4" ht="12" customHeight="1">
      <c r="A95" s="12" t="s">
        <v>72</v>
      </c>
      <c r="B95" s="6" t="s">
        <v>134</v>
      </c>
      <c r="C95" s="380">
        <v>31194</v>
      </c>
      <c r="D95" s="479">
        <v>44459</v>
      </c>
    </row>
    <row r="96" spans="1:4" ht="12" customHeight="1">
      <c r="A96" s="12" t="s">
        <v>73</v>
      </c>
      <c r="B96" s="6" t="s">
        <v>100</v>
      </c>
      <c r="C96" s="381">
        <v>89328</v>
      </c>
      <c r="D96" s="479">
        <v>139720</v>
      </c>
    </row>
    <row r="97" spans="1:4" ht="12" customHeight="1">
      <c r="A97" s="12" t="s">
        <v>74</v>
      </c>
      <c r="B97" s="9" t="s">
        <v>135</v>
      </c>
      <c r="C97" s="381">
        <v>16297</v>
      </c>
      <c r="D97" s="479">
        <v>28361</v>
      </c>
    </row>
    <row r="98" spans="1:4" ht="12" customHeight="1">
      <c r="A98" s="12" t="s">
        <v>82</v>
      </c>
      <c r="B98" s="17" t="s">
        <v>136</v>
      </c>
      <c r="C98" s="381">
        <v>4110</v>
      </c>
      <c r="D98" s="479">
        <v>25668</v>
      </c>
    </row>
    <row r="99" spans="1:4" ht="12" customHeight="1">
      <c r="A99" s="12" t="s">
        <v>75</v>
      </c>
      <c r="B99" s="6" t="s">
        <v>402</v>
      </c>
      <c r="C99" s="381"/>
      <c r="D99" s="479"/>
    </row>
    <row r="100" spans="1:4" ht="12" customHeight="1">
      <c r="A100" s="12" t="s">
        <v>76</v>
      </c>
      <c r="B100" s="93" t="s">
        <v>401</v>
      </c>
      <c r="C100" s="381"/>
      <c r="D100" s="479"/>
    </row>
    <row r="101" spans="1:4" ht="12" customHeight="1">
      <c r="A101" s="12" t="s">
        <v>83</v>
      </c>
      <c r="B101" s="93" t="s">
        <v>400</v>
      </c>
      <c r="C101" s="381"/>
      <c r="D101" s="479"/>
    </row>
    <row r="102" spans="1:4" ht="12" customHeight="1">
      <c r="A102" s="12" t="s">
        <v>84</v>
      </c>
      <c r="B102" s="91" t="s">
        <v>308</v>
      </c>
      <c r="C102" s="381"/>
      <c r="D102" s="479"/>
    </row>
    <row r="103" spans="1:4" ht="12" customHeight="1">
      <c r="A103" s="12" t="s">
        <v>85</v>
      </c>
      <c r="B103" s="92" t="s">
        <v>309</v>
      </c>
      <c r="C103" s="381"/>
      <c r="D103" s="479"/>
    </row>
    <row r="104" spans="1:4" ht="12" customHeight="1">
      <c r="A104" s="12" t="s">
        <v>86</v>
      </c>
      <c r="B104" s="92" t="s">
        <v>310</v>
      </c>
      <c r="C104" s="381"/>
      <c r="D104" s="479"/>
    </row>
    <row r="105" spans="1:4" ht="12" customHeight="1">
      <c r="A105" s="12" t="s">
        <v>88</v>
      </c>
      <c r="B105" s="91" t="s">
        <v>311</v>
      </c>
      <c r="C105" s="381">
        <v>500</v>
      </c>
      <c r="D105" s="479">
        <v>21158</v>
      </c>
    </row>
    <row r="106" spans="1:4" ht="12" customHeight="1">
      <c r="A106" s="12" t="s">
        <v>137</v>
      </c>
      <c r="B106" s="91" t="s">
        <v>312</v>
      </c>
      <c r="C106" s="381"/>
      <c r="D106" s="479"/>
    </row>
    <row r="107" spans="1:4" ht="12" customHeight="1">
      <c r="A107" s="12" t="s">
        <v>306</v>
      </c>
      <c r="B107" s="92" t="s">
        <v>313</v>
      </c>
      <c r="C107" s="381"/>
      <c r="D107" s="479"/>
    </row>
    <row r="108" spans="1:4" ht="12" customHeight="1">
      <c r="A108" s="11" t="s">
        <v>307</v>
      </c>
      <c r="B108" s="93" t="s">
        <v>314</v>
      </c>
      <c r="C108" s="381"/>
      <c r="D108" s="479"/>
    </row>
    <row r="109" spans="1:4" ht="12" customHeight="1">
      <c r="A109" s="12" t="s">
        <v>398</v>
      </c>
      <c r="B109" s="93" t="s">
        <v>315</v>
      </c>
      <c r="C109" s="381"/>
      <c r="D109" s="479"/>
    </row>
    <row r="110" spans="1:4" ht="12" customHeight="1">
      <c r="A110" s="14" t="s">
        <v>399</v>
      </c>
      <c r="B110" s="93" t="s">
        <v>316</v>
      </c>
      <c r="C110" s="381">
        <v>3610</v>
      </c>
      <c r="D110" s="479">
        <v>4510</v>
      </c>
    </row>
    <row r="111" spans="1:4" ht="12" customHeight="1">
      <c r="A111" s="12" t="s">
        <v>403</v>
      </c>
      <c r="B111" s="9" t="s">
        <v>40</v>
      </c>
      <c r="C111" s="380">
        <v>400</v>
      </c>
      <c r="D111" s="479">
        <v>400</v>
      </c>
    </row>
    <row r="112" spans="1:4" ht="12" customHeight="1">
      <c r="A112" s="12" t="s">
        <v>404</v>
      </c>
      <c r="B112" s="6" t="s">
        <v>406</v>
      </c>
      <c r="C112" s="380">
        <v>400</v>
      </c>
      <c r="D112" s="480">
        <v>400</v>
      </c>
    </row>
    <row r="113" spans="1:4" ht="12" customHeight="1" thickBot="1">
      <c r="A113" s="16" t="s">
        <v>405</v>
      </c>
      <c r="B113" s="370" t="s">
        <v>407</v>
      </c>
      <c r="C113" s="394"/>
      <c r="D113" s="490"/>
    </row>
    <row r="114" spans="1:4" ht="12" customHeight="1" thickBot="1">
      <c r="A114" s="367" t="s">
        <v>10</v>
      </c>
      <c r="B114" s="368" t="s">
        <v>317</v>
      </c>
      <c r="C114" s="395">
        <f>+C115+C117+C119</f>
        <v>99746</v>
      </c>
      <c r="D114" s="219">
        <f>+D115+D117+D119</f>
        <v>116479</v>
      </c>
    </row>
    <row r="115" spans="1:4" ht="12" customHeight="1">
      <c r="A115" s="13" t="s">
        <v>77</v>
      </c>
      <c r="B115" s="6" t="s">
        <v>176</v>
      </c>
      <c r="C115" s="379">
        <v>88528</v>
      </c>
      <c r="D115" s="478">
        <v>105261</v>
      </c>
    </row>
    <row r="116" spans="1:4" ht="12" customHeight="1">
      <c r="A116" s="13" t="s">
        <v>78</v>
      </c>
      <c r="B116" s="10" t="s">
        <v>321</v>
      </c>
      <c r="C116" s="379">
        <v>20593</v>
      </c>
      <c r="D116" s="479">
        <v>20593</v>
      </c>
    </row>
    <row r="117" spans="1:4" ht="12" customHeight="1">
      <c r="A117" s="13" t="s">
        <v>79</v>
      </c>
      <c r="B117" s="10" t="s">
        <v>138</v>
      </c>
      <c r="C117" s="380">
        <v>11218</v>
      </c>
      <c r="D117" s="479">
        <v>11218</v>
      </c>
    </row>
    <row r="118" spans="1:4" ht="12" customHeight="1">
      <c r="A118" s="13" t="s">
        <v>80</v>
      </c>
      <c r="B118" s="10" t="s">
        <v>322</v>
      </c>
      <c r="C118" s="396"/>
      <c r="D118" s="479"/>
    </row>
    <row r="119" spans="1:4" ht="12" customHeight="1">
      <c r="A119" s="13" t="s">
        <v>81</v>
      </c>
      <c r="B119" s="216" t="s">
        <v>179</v>
      </c>
      <c r="C119" s="396"/>
      <c r="D119" s="479"/>
    </row>
    <row r="120" spans="1:4" ht="12" customHeight="1">
      <c r="A120" s="13" t="s">
        <v>87</v>
      </c>
      <c r="B120" s="215" t="s">
        <v>384</v>
      </c>
      <c r="C120" s="396"/>
      <c r="D120" s="479"/>
    </row>
    <row r="121" spans="1:4" ht="12" customHeight="1">
      <c r="A121" s="13" t="s">
        <v>89</v>
      </c>
      <c r="B121" s="304" t="s">
        <v>327</v>
      </c>
      <c r="C121" s="396"/>
      <c r="D121" s="479"/>
    </row>
    <row r="122" spans="1:4" ht="22.5">
      <c r="A122" s="13" t="s">
        <v>139</v>
      </c>
      <c r="B122" s="92" t="s">
        <v>310</v>
      </c>
      <c r="C122" s="396"/>
      <c r="D122" s="479"/>
    </row>
    <row r="123" spans="1:4" ht="12" customHeight="1">
      <c r="A123" s="13" t="s">
        <v>140</v>
      </c>
      <c r="B123" s="92" t="s">
        <v>326</v>
      </c>
      <c r="C123" s="396"/>
      <c r="D123" s="479"/>
    </row>
    <row r="124" spans="1:4" ht="12" customHeight="1">
      <c r="A124" s="13" t="s">
        <v>141</v>
      </c>
      <c r="B124" s="92" t="s">
        <v>325</v>
      </c>
      <c r="C124" s="396"/>
      <c r="D124" s="479"/>
    </row>
    <row r="125" spans="1:4" ht="12" customHeight="1">
      <c r="A125" s="13" t="s">
        <v>318</v>
      </c>
      <c r="B125" s="92" t="s">
        <v>313</v>
      </c>
      <c r="C125" s="396"/>
      <c r="D125" s="479"/>
    </row>
    <row r="126" spans="1:4" ht="12" customHeight="1">
      <c r="A126" s="13" t="s">
        <v>319</v>
      </c>
      <c r="B126" s="92" t="s">
        <v>324</v>
      </c>
      <c r="C126" s="396"/>
      <c r="D126" s="479"/>
    </row>
    <row r="127" spans="1:4" ht="23.25" thickBot="1">
      <c r="A127" s="11" t="s">
        <v>320</v>
      </c>
      <c r="B127" s="92" t="s">
        <v>323</v>
      </c>
      <c r="C127" s="397"/>
      <c r="D127" s="480"/>
    </row>
    <row r="128" spans="1:4" ht="12" customHeight="1" thickBot="1">
      <c r="A128" s="18" t="s">
        <v>11</v>
      </c>
      <c r="B128" s="78" t="s">
        <v>408</v>
      </c>
      <c r="C128" s="378">
        <f>+C93+C114</f>
        <v>377226</v>
      </c>
      <c r="D128" s="219">
        <f>+D93+D114</f>
        <v>589051</v>
      </c>
    </row>
    <row r="129" spans="1:4" ht="12" customHeight="1" thickBot="1">
      <c r="A129" s="18" t="s">
        <v>12</v>
      </c>
      <c r="B129" s="78" t="s">
        <v>409</v>
      </c>
      <c r="C129" s="378">
        <f>+C130+C131+C132</f>
        <v>0</v>
      </c>
      <c r="D129" s="477"/>
    </row>
    <row r="130" spans="1:4" ht="12" customHeight="1">
      <c r="A130" s="13" t="s">
        <v>218</v>
      </c>
      <c r="B130" s="10" t="s">
        <v>416</v>
      </c>
      <c r="C130" s="396"/>
      <c r="D130" s="478"/>
    </row>
    <row r="131" spans="1:4" ht="12" customHeight="1">
      <c r="A131" s="13" t="s">
        <v>221</v>
      </c>
      <c r="B131" s="10" t="s">
        <v>417</v>
      </c>
      <c r="C131" s="396"/>
      <c r="D131" s="479"/>
    </row>
    <row r="132" spans="1:4" ht="12" customHeight="1" thickBot="1">
      <c r="A132" s="11" t="s">
        <v>222</v>
      </c>
      <c r="B132" s="10" t="s">
        <v>418</v>
      </c>
      <c r="C132" s="396"/>
      <c r="D132" s="480"/>
    </row>
    <row r="133" spans="1:4" ht="12" customHeight="1" thickBot="1">
      <c r="A133" s="18" t="s">
        <v>13</v>
      </c>
      <c r="B133" s="78" t="s">
        <v>410</v>
      </c>
      <c r="C133" s="378">
        <f>SUM(C134:C139)</f>
        <v>0</v>
      </c>
      <c r="D133" s="477"/>
    </row>
    <row r="134" spans="1:4" ht="12" customHeight="1">
      <c r="A134" s="13" t="s">
        <v>64</v>
      </c>
      <c r="B134" s="7" t="s">
        <v>419</v>
      </c>
      <c r="C134" s="396"/>
      <c r="D134" s="478"/>
    </row>
    <row r="135" spans="1:4" ht="12" customHeight="1">
      <c r="A135" s="13" t="s">
        <v>65</v>
      </c>
      <c r="B135" s="7" t="s">
        <v>411</v>
      </c>
      <c r="C135" s="396"/>
      <c r="D135" s="479"/>
    </row>
    <row r="136" spans="1:4" ht="12" customHeight="1">
      <c r="A136" s="13" t="s">
        <v>66</v>
      </c>
      <c r="B136" s="7" t="s">
        <v>412</v>
      </c>
      <c r="C136" s="396"/>
      <c r="D136" s="479"/>
    </row>
    <row r="137" spans="1:4" ht="12" customHeight="1">
      <c r="A137" s="13" t="s">
        <v>126</v>
      </c>
      <c r="B137" s="7" t="s">
        <v>413</v>
      </c>
      <c r="C137" s="396"/>
      <c r="D137" s="479"/>
    </row>
    <row r="138" spans="1:4" ht="12" customHeight="1">
      <c r="A138" s="13" t="s">
        <v>127</v>
      </c>
      <c r="B138" s="7" t="s">
        <v>414</v>
      </c>
      <c r="C138" s="396"/>
      <c r="D138" s="479"/>
    </row>
    <row r="139" spans="1:4" ht="12" customHeight="1" thickBot="1">
      <c r="A139" s="11" t="s">
        <v>128</v>
      </c>
      <c r="B139" s="7" t="s">
        <v>415</v>
      </c>
      <c r="C139" s="396"/>
      <c r="D139" s="480"/>
    </row>
    <row r="140" spans="1:4" ht="12" customHeight="1" thickBot="1">
      <c r="A140" s="18" t="s">
        <v>14</v>
      </c>
      <c r="B140" s="78" t="s">
        <v>423</v>
      </c>
      <c r="C140" s="382">
        <f>+C141+C142+C143+C144</f>
        <v>0</v>
      </c>
      <c r="D140" s="477"/>
    </row>
    <row r="141" spans="1:4" ht="12" customHeight="1">
      <c r="A141" s="13" t="s">
        <v>67</v>
      </c>
      <c r="B141" s="7" t="s">
        <v>328</v>
      </c>
      <c r="C141" s="396"/>
      <c r="D141" s="478"/>
    </row>
    <row r="142" spans="1:4" ht="12" customHeight="1">
      <c r="A142" s="13" t="s">
        <v>68</v>
      </c>
      <c r="B142" s="7" t="s">
        <v>329</v>
      </c>
      <c r="C142" s="396"/>
      <c r="D142" s="479"/>
    </row>
    <row r="143" spans="1:4" ht="12" customHeight="1">
      <c r="A143" s="13" t="s">
        <v>242</v>
      </c>
      <c r="B143" s="7" t="s">
        <v>424</v>
      </c>
      <c r="C143" s="396"/>
      <c r="D143" s="479"/>
    </row>
    <row r="144" spans="1:4" ht="12" customHeight="1" thickBot="1">
      <c r="A144" s="11" t="s">
        <v>243</v>
      </c>
      <c r="B144" s="5" t="s">
        <v>348</v>
      </c>
      <c r="C144" s="396"/>
      <c r="D144" s="480"/>
    </row>
    <row r="145" spans="1:4" ht="12" customHeight="1" thickBot="1">
      <c r="A145" s="18" t="s">
        <v>15</v>
      </c>
      <c r="B145" s="78" t="s">
        <v>425</v>
      </c>
      <c r="C145" s="398">
        <f>SUM(C146:C150)</f>
        <v>0</v>
      </c>
      <c r="D145" s="477"/>
    </row>
    <row r="146" spans="1:4" ht="12" customHeight="1">
      <c r="A146" s="13" t="s">
        <v>69</v>
      </c>
      <c r="B146" s="7" t="s">
        <v>420</v>
      </c>
      <c r="C146" s="396"/>
      <c r="D146" s="478"/>
    </row>
    <row r="147" spans="1:4" ht="12" customHeight="1">
      <c r="A147" s="13" t="s">
        <v>70</v>
      </c>
      <c r="B147" s="7" t="s">
        <v>427</v>
      </c>
      <c r="C147" s="396"/>
      <c r="D147" s="479"/>
    </row>
    <row r="148" spans="1:4" ht="12" customHeight="1">
      <c r="A148" s="13" t="s">
        <v>254</v>
      </c>
      <c r="B148" s="7" t="s">
        <v>422</v>
      </c>
      <c r="C148" s="396"/>
      <c r="D148" s="479"/>
    </row>
    <row r="149" spans="1:4" ht="12" customHeight="1">
      <c r="A149" s="13" t="s">
        <v>255</v>
      </c>
      <c r="B149" s="7" t="s">
        <v>428</v>
      </c>
      <c r="C149" s="396"/>
      <c r="D149" s="479"/>
    </row>
    <row r="150" spans="1:4" ht="12" customHeight="1" thickBot="1">
      <c r="A150" s="13" t="s">
        <v>426</v>
      </c>
      <c r="B150" s="7" t="s">
        <v>429</v>
      </c>
      <c r="C150" s="396"/>
      <c r="D150" s="480"/>
    </row>
    <row r="151" spans="1:4" ht="12" customHeight="1" thickBot="1">
      <c r="A151" s="18" t="s">
        <v>16</v>
      </c>
      <c r="B151" s="78" t="s">
        <v>430</v>
      </c>
      <c r="C151" s="399"/>
      <c r="D151" s="477"/>
    </row>
    <row r="152" spans="1:4" ht="12" customHeight="1" thickBot="1">
      <c r="A152" s="18" t="s">
        <v>17</v>
      </c>
      <c r="B152" s="78" t="s">
        <v>431</v>
      </c>
      <c r="C152" s="399"/>
      <c r="D152" s="477"/>
    </row>
    <row r="153" spans="1:9" ht="15" customHeight="1" thickBot="1">
      <c r="A153" s="18" t="s">
        <v>18</v>
      </c>
      <c r="B153" s="78" t="s">
        <v>433</v>
      </c>
      <c r="C153" s="400">
        <f>+C129+C133+C140+C145+C151+C152</f>
        <v>0</v>
      </c>
      <c r="D153" s="477"/>
      <c r="F153" s="319"/>
      <c r="G153" s="320"/>
      <c r="H153" s="320"/>
      <c r="I153" s="320"/>
    </row>
    <row r="154" spans="1:4" s="307" customFormat="1" ht="12.75" customHeight="1" thickBot="1">
      <c r="A154" s="217" t="s">
        <v>19</v>
      </c>
      <c r="B154" s="282" t="s">
        <v>432</v>
      </c>
      <c r="C154" s="400">
        <f>+C128+C153</f>
        <v>377226</v>
      </c>
      <c r="D154" s="318">
        <f>+D128+D153</f>
        <v>589051</v>
      </c>
    </row>
    <row r="155" ht="7.5" customHeight="1"/>
    <row r="156" spans="1:3" ht="15.75">
      <c r="A156" s="576" t="s">
        <v>330</v>
      </c>
      <c r="B156" s="576"/>
      <c r="C156" s="576"/>
    </row>
    <row r="157" spans="1:4" ht="15" customHeight="1" thickBot="1">
      <c r="A157" s="574" t="s">
        <v>114</v>
      </c>
      <c r="B157" s="574"/>
      <c r="D157" s="229" t="s">
        <v>177</v>
      </c>
    </row>
    <row r="158" spans="1:4" ht="13.5" customHeight="1" thickBot="1">
      <c r="A158" s="18">
        <v>1</v>
      </c>
      <c r="B158" s="25" t="s">
        <v>434</v>
      </c>
      <c r="C158" s="219">
        <f>+C62-C128</f>
        <v>-70363</v>
      </c>
      <c r="D158" s="219">
        <f>+D62-D128</f>
        <v>-117713</v>
      </c>
    </row>
    <row r="159" spans="1:4" ht="27.75" customHeight="1" thickBot="1">
      <c r="A159" s="18" t="s">
        <v>10</v>
      </c>
      <c r="B159" s="25" t="s">
        <v>440</v>
      </c>
      <c r="C159" s="219">
        <f>+C86-C153</f>
        <v>70363</v>
      </c>
      <c r="D159" s="219">
        <f>+D86-D153</f>
        <v>117713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3937007874015748" footer="0.5905511811023623"/>
  <pageSetup fitToHeight="2" horizontalDpi="300" verticalDpi="300" orientation="portrait" paperSize="9" r:id="rId1"/>
  <headerFooter alignWithMargins="0">
    <oddHeader>&amp;C&amp;"Times New Roman CE,Félkövér"&amp;12
Tiszaszőlős Községi Önkormányzat
2015. ÉVI KÖLTSÉGVETÉSÉNEK ÖSSZEVONT MÉRLEGE
I. félévi előirányzatok
&amp;10
&amp;R&amp;"Times New Roman CE,Félkövér dőlt"&amp;11 1.1. melléklet a ........./2015. (.......)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8"/>
  <sheetViews>
    <sheetView zoomScale="130" zoomScaleNormal="130" zoomScalePageLayoutView="0" workbookViewId="0" topLeftCell="A46">
      <selection activeCell="D18" sqref="D18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4"/>
      <c r="D1" s="194" t="str">
        <f>+CONCATENATE("9.2.1. melléklet a ……/",LEFT(ÖSSZEFÜGGÉSEK!A5,4),". (….) önkormányzati rendelethez")</f>
        <v>9.2.1. melléklet a ……/2015. (….) önkormányzati rendelethez</v>
      </c>
    </row>
    <row r="2" spans="1:4" s="345" customFormat="1" ht="25.5" customHeight="1">
      <c r="A2" s="298" t="s">
        <v>154</v>
      </c>
      <c r="B2" s="273" t="s">
        <v>499</v>
      </c>
      <c r="C2" s="468"/>
      <c r="D2" s="436" t="s">
        <v>49</v>
      </c>
    </row>
    <row r="3" spans="1:4" s="345" customFormat="1" ht="24.75" thickBot="1">
      <c r="A3" s="338" t="s">
        <v>153</v>
      </c>
      <c r="B3" s="274" t="s">
        <v>375</v>
      </c>
      <c r="C3" s="469"/>
      <c r="D3" s="437" t="s">
        <v>49</v>
      </c>
    </row>
    <row r="4" spans="1:4" s="346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9" t="s">
        <v>155</v>
      </c>
      <c r="B5" s="177" t="s">
        <v>45</v>
      </c>
      <c r="C5" s="461" t="s">
        <v>528</v>
      </c>
      <c r="D5" s="471" t="s">
        <v>529</v>
      </c>
    </row>
    <row r="6" spans="1:4" s="347" customFormat="1" ht="13.5" customHeight="1" thickBot="1">
      <c r="A6" s="151" t="s">
        <v>453</v>
      </c>
      <c r="B6" s="152" t="s">
        <v>454</v>
      </c>
      <c r="C6" s="438" t="s">
        <v>455</v>
      </c>
      <c r="D6" s="472" t="s">
        <v>530</v>
      </c>
    </row>
    <row r="7" spans="1:4" s="347" customFormat="1" ht="15.75" customHeight="1" thickBot="1">
      <c r="A7" s="178"/>
      <c r="B7" s="179" t="s">
        <v>46</v>
      </c>
      <c r="C7" s="462"/>
      <c r="D7" s="449"/>
    </row>
    <row r="8" spans="1:4" s="281" customFormat="1" ht="12" customHeight="1" thickBot="1">
      <c r="A8" s="151" t="s">
        <v>9</v>
      </c>
      <c r="B8" s="180" t="s">
        <v>478</v>
      </c>
      <c r="C8" s="419">
        <f>SUM(C9:C19)</f>
        <v>0</v>
      </c>
      <c r="D8" s="449"/>
    </row>
    <row r="9" spans="1:4" s="281" customFormat="1" ht="12" customHeight="1">
      <c r="A9" s="339" t="s">
        <v>71</v>
      </c>
      <c r="B9" s="8" t="s">
        <v>231</v>
      </c>
      <c r="C9" s="463"/>
      <c r="D9" s="446"/>
    </row>
    <row r="10" spans="1:4" s="281" customFormat="1" ht="12" customHeight="1">
      <c r="A10" s="340" t="s">
        <v>72</v>
      </c>
      <c r="B10" s="6" t="s">
        <v>232</v>
      </c>
      <c r="C10" s="232"/>
      <c r="D10" s="443"/>
    </row>
    <row r="11" spans="1:4" s="281" customFormat="1" ht="12" customHeight="1">
      <c r="A11" s="340" t="s">
        <v>73</v>
      </c>
      <c r="B11" s="6" t="s">
        <v>233</v>
      </c>
      <c r="C11" s="232"/>
      <c r="D11" s="443"/>
    </row>
    <row r="12" spans="1:4" s="281" customFormat="1" ht="12" customHeight="1">
      <c r="A12" s="340" t="s">
        <v>74</v>
      </c>
      <c r="B12" s="6" t="s">
        <v>234</v>
      </c>
      <c r="C12" s="232"/>
      <c r="D12" s="443"/>
    </row>
    <row r="13" spans="1:4" s="281" customFormat="1" ht="12" customHeight="1">
      <c r="A13" s="340" t="s">
        <v>108</v>
      </c>
      <c r="B13" s="6" t="s">
        <v>235</v>
      </c>
      <c r="C13" s="232"/>
      <c r="D13" s="443"/>
    </row>
    <row r="14" spans="1:4" s="281" customFormat="1" ht="12" customHeight="1">
      <c r="A14" s="340" t="s">
        <v>75</v>
      </c>
      <c r="B14" s="6" t="s">
        <v>357</v>
      </c>
      <c r="C14" s="232"/>
      <c r="D14" s="444"/>
    </row>
    <row r="15" spans="1:4" s="281" customFormat="1" ht="12" customHeight="1">
      <c r="A15" s="340" t="s">
        <v>76</v>
      </c>
      <c r="B15" s="5" t="s">
        <v>358</v>
      </c>
      <c r="C15" s="232"/>
      <c r="D15" s="442"/>
    </row>
    <row r="16" spans="1:4" s="281" customFormat="1" ht="12" customHeight="1">
      <c r="A16" s="340" t="s">
        <v>83</v>
      </c>
      <c r="B16" s="6" t="s">
        <v>238</v>
      </c>
      <c r="C16" s="296"/>
      <c r="D16" s="446"/>
    </row>
    <row r="17" spans="1:4" s="348" customFormat="1" ht="12" customHeight="1">
      <c r="A17" s="340" t="s">
        <v>84</v>
      </c>
      <c r="B17" s="6" t="s">
        <v>239</v>
      </c>
      <c r="C17" s="232"/>
      <c r="D17" s="442"/>
    </row>
    <row r="18" spans="1:4" s="348" customFormat="1" ht="12" customHeight="1">
      <c r="A18" s="340" t="s">
        <v>85</v>
      </c>
      <c r="B18" s="6" t="s">
        <v>393</v>
      </c>
      <c r="C18" s="418"/>
      <c r="D18" s="442"/>
    </row>
    <row r="19" spans="1:4" s="348" customFormat="1" ht="12" customHeight="1" thickBot="1">
      <c r="A19" s="340" t="s">
        <v>86</v>
      </c>
      <c r="B19" s="5" t="s">
        <v>240</v>
      </c>
      <c r="C19" s="418"/>
      <c r="D19" s="444"/>
    </row>
    <row r="20" spans="1:4" s="281" customFormat="1" ht="12" customHeight="1" thickBot="1">
      <c r="A20" s="151" t="s">
        <v>10</v>
      </c>
      <c r="B20" s="180" t="s">
        <v>359</v>
      </c>
      <c r="C20" s="419">
        <f>SUM(C21:C23)</f>
        <v>0</v>
      </c>
      <c r="D20" s="450"/>
    </row>
    <row r="21" spans="1:4" s="348" customFormat="1" ht="12" customHeight="1">
      <c r="A21" s="340" t="s">
        <v>77</v>
      </c>
      <c r="B21" s="7" t="s">
        <v>208</v>
      </c>
      <c r="C21" s="232"/>
      <c r="D21" s="447"/>
    </row>
    <row r="22" spans="1:4" s="348" customFormat="1" ht="12" customHeight="1">
      <c r="A22" s="340" t="s">
        <v>78</v>
      </c>
      <c r="B22" s="6" t="s">
        <v>360</v>
      </c>
      <c r="C22" s="232"/>
      <c r="D22" s="467"/>
    </row>
    <row r="23" spans="1:4" s="348" customFormat="1" ht="12" customHeight="1">
      <c r="A23" s="340" t="s">
        <v>79</v>
      </c>
      <c r="B23" s="6" t="s">
        <v>361</v>
      </c>
      <c r="C23" s="232"/>
      <c r="D23" s="443"/>
    </row>
    <row r="24" spans="1:4" s="348" customFormat="1" ht="12" customHeight="1" thickBot="1">
      <c r="A24" s="340" t="s">
        <v>80</v>
      </c>
      <c r="B24" s="6" t="s">
        <v>479</v>
      </c>
      <c r="C24" s="232"/>
      <c r="D24" s="444"/>
    </row>
    <row r="25" spans="1:4" s="348" customFormat="1" ht="12" customHeight="1" thickBot="1">
      <c r="A25" s="155" t="s">
        <v>11</v>
      </c>
      <c r="B25" s="78" t="s">
        <v>125</v>
      </c>
      <c r="C25" s="459"/>
      <c r="D25" s="450"/>
    </row>
    <row r="26" spans="1:4" s="348" customFormat="1" ht="12" customHeight="1" thickBot="1">
      <c r="A26" s="155" t="s">
        <v>12</v>
      </c>
      <c r="B26" s="78" t="s">
        <v>480</v>
      </c>
      <c r="C26" s="419">
        <f>+C27+C28+C29</f>
        <v>0</v>
      </c>
      <c r="D26" s="450"/>
    </row>
    <row r="27" spans="1:4" s="348" customFormat="1" ht="12" customHeight="1">
      <c r="A27" s="341" t="s">
        <v>218</v>
      </c>
      <c r="B27" s="342" t="s">
        <v>213</v>
      </c>
      <c r="C27" s="425"/>
      <c r="D27" s="447"/>
    </row>
    <row r="28" spans="1:4" s="348" customFormat="1" ht="12" customHeight="1">
      <c r="A28" s="341" t="s">
        <v>221</v>
      </c>
      <c r="B28" s="342" t="s">
        <v>360</v>
      </c>
      <c r="C28" s="232"/>
      <c r="D28" s="445"/>
    </row>
    <row r="29" spans="1:4" s="348" customFormat="1" ht="12" customHeight="1">
      <c r="A29" s="341" t="s">
        <v>222</v>
      </c>
      <c r="B29" s="343" t="s">
        <v>363</v>
      </c>
      <c r="C29" s="232"/>
      <c r="D29" s="443"/>
    </row>
    <row r="30" spans="1:4" s="348" customFormat="1" ht="12" customHeight="1" thickBot="1">
      <c r="A30" s="340" t="s">
        <v>223</v>
      </c>
      <c r="B30" s="90" t="s">
        <v>481</v>
      </c>
      <c r="C30" s="464"/>
      <c r="D30" s="451"/>
    </row>
    <row r="31" spans="1:4" s="348" customFormat="1" ht="12" customHeight="1" thickBot="1">
      <c r="A31" s="155" t="s">
        <v>13</v>
      </c>
      <c r="B31" s="78" t="s">
        <v>364</v>
      </c>
      <c r="C31" s="419">
        <f>+C32+C33+C34</f>
        <v>0</v>
      </c>
      <c r="D31" s="450"/>
    </row>
    <row r="32" spans="1:4" s="348" customFormat="1" ht="12" customHeight="1">
      <c r="A32" s="341" t="s">
        <v>64</v>
      </c>
      <c r="B32" s="342" t="s">
        <v>245</v>
      </c>
      <c r="C32" s="425"/>
      <c r="D32" s="447"/>
    </row>
    <row r="33" spans="1:4" s="348" customFormat="1" ht="12" customHeight="1">
      <c r="A33" s="341" t="s">
        <v>65</v>
      </c>
      <c r="B33" s="343" t="s">
        <v>246</v>
      </c>
      <c r="C33" s="420"/>
      <c r="D33" s="443"/>
    </row>
    <row r="34" spans="1:4" s="348" customFormat="1" ht="12" customHeight="1" thickBot="1">
      <c r="A34" s="340" t="s">
        <v>66</v>
      </c>
      <c r="B34" s="90" t="s">
        <v>247</v>
      </c>
      <c r="C34" s="464"/>
      <c r="D34" s="445"/>
    </row>
    <row r="35" spans="1:4" s="281" customFormat="1" ht="12" customHeight="1" thickBot="1">
      <c r="A35" s="155" t="s">
        <v>14</v>
      </c>
      <c r="B35" s="78" t="s">
        <v>333</v>
      </c>
      <c r="C35" s="459"/>
      <c r="D35" s="450"/>
    </row>
    <row r="36" spans="1:4" s="281" customFormat="1" ht="12" customHeight="1" thickBot="1">
      <c r="A36" s="155" t="s">
        <v>15</v>
      </c>
      <c r="B36" s="78" t="s">
        <v>365</v>
      </c>
      <c r="C36" s="465"/>
      <c r="D36" s="450"/>
    </row>
    <row r="37" spans="1:4" s="281" customFormat="1" ht="12" customHeight="1" thickBot="1">
      <c r="A37" s="151" t="s">
        <v>16</v>
      </c>
      <c r="B37" s="78" t="s">
        <v>366</v>
      </c>
      <c r="C37" s="466">
        <f>+C8+C20+C25+C26+C31+C35+C36</f>
        <v>0</v>
      </c>
      <c r="D37" s="450"/>
    </row>
    <row r="38" spans="1:4" s="281" customFormat="1" ht="12" customHeight="1" thickBot="1">
      <c r="A38" s="181" t="s">
        <v>17</v>
      </c>
      <c r="B38" s="78" t="s">
        <v>367</v>
      </c>
      <c r="C38" s="466">
        <f>+C39+C40+C41</f>
        <v>0</v>
      </c>
      <c r="D38" s="450"/>
    </row>
    <row r="39" spans="1:4" s="281" customFormat="1" ht="12" customHeight="1">
      <c r="A39" s="341" t="s">
        <v>368</v>
      </c>
      <c r="B39" s="342" t="s">
        <v>186</v>
      </c>
      <c r="C39" s="425"/>
      <c r="D39" s="447"/>
    </row>
    <row r="40" spans="1:4" s="281" customFormat="1" ht="12" customHeight="1">
      <c r="A40" s="341" t="s">
        <v>369</v>
      </c>
      <c r="B40" s="343" t="s">
        <v>2</v>
      </c>
      <c r="C40" s="420"/>
      <c r="D40" s="443"/>
    </row>
    <row r="41" spans="1:4" s="348" customFormat="1" ht="12" customHeight="1" thickBot="1">
      <c r="A41" s="340" t="s">
        <v>370</v>
      </c>
      <c r="B41" s="90" t="s">
        <v>371</v>
      </c>
      <c r="C41" s="464"/>
      <c r="D41" s="445"/>
    </row>
    <row r="42" spans="1:4" s="348" customFormat="1" ht="15" customHeight="1" thickBot="1">
      <c r="A42" s="181" t="s">
        <v>18</v>
      </c>
      <c r="B42" s="182" t="s">
        <v>372</v>
      </c>
      <c r="C42" s="440">
        <f>+C37+C38</f>
        <v>0</v>
      </c>
      <c r="D42" s="450"/>
    </row>
    <row r="43" spans="1:4" s="348" customFormat="1" ht="15" customHeight="1">
      <c r="A43" s="183"/>
      <c r="B43" s="184"/>
      <c r="C43" s="277"/>
      <c r="D43" s="458"/>
    </row>
    <row r="44" spans="1:4" ht="15.75" thickBot="1">
      <c r="A44" s="185"/>
      <c r="B44" s="186"/>
      <c r="C44" s="278"/>
      <c r="D44" s="452"/>
    </row>
    <row r="45" spans="1:4" s="347" customFormat="1" ht="16.5" customHeight="1" thickBot="1">
      <c r="A45" s="187"/>
      <c r="B45" s="188" t="s">
        <v>47</v>
      </c>
      <c r="C45" s="440"/>
      <c r="D45" s="450"/>
    </row>
    <row r="46" spans="1:4" s="349" customFormat="1" ht="12" customHeight="1" thickBot="1">
      <c r="A46" s="155" t="s">
        <v>9</v>
      </c>
      <c r="B46" s="78" t="s">
        <v>373</v>
      </c>
      <c r="C46" s="419">
        <f>SUM(C47:C51)</f>
        <v>0</v>
      </c>
      <c r="D46" s="450"/>
    </row>
    <row r="47" spans="1:4" ht="12" customHeight="1">
      <c r="A47" s="340" t="s">
        <v>71</v>
      </c>
      <c r="B47" s="7" t="s">
        <v>39</v>
      </c>
      <c r="C47" s="425"/>
      <c r="D47" s="447"/>
    </row>
    <row r="48" spans="1:4" ht="12" customHeight="1">
      <c r="A48" s="340" t="s">
        <v>72</v>
      </c>
      <c r="B48" s="6" t="s">
        <v>134</v>
      </c>
      <c r="C48" s="421"/>
      <c r="D48" s="445"/>
    </row>
    <row r="49" spans="1:4" ht="12" customHeight="1">
      <c r="A49" s="340" t="s">
        <v>73</v>
      </c>
      <c r="B49" s="6" t="s">
        <v>100</v>
      </c>
      <c r="C49" s="421"/>
      <c r="D49" s="443"/>
    </row>
    <row r="50" spans="1:4" ht="12" customHeight="1">
      <c r="A50" s="340" t="s">
        <v>74</v>
      </c>
      <c r="B50" s="6" t="s">
        <v>135</v>
      </c>
      <c r="C50" s="421"/>
      <c r="D50" s="447"/>
    </row>
    <row r="51" spans="1:4" ht="12" customHeight="1" thickBot="1">
      <c r="A51" s="340" t="s">
        <v>108</v>
      </c>
      <c r="B51" s="6" t="s">
        <v>136</v>
      </c>
      <c r="C51" s="421"/>
      <c r="D51" s="445"/>
    </row>
    <row r="52" spans="1:4" ht="12" customHeight="1" thickBot="1">
      <c r="A52" s="155" t="s">
        <v>10</v>
      </c>
      <c r="B52" s="78" t="s">
        <v>374</v>
      </c>
      <c r="C52" s="419">
        <f>SUM(C53:C55)</f>
        <v>0</v>
      </c>
      <c r="D52" s="450"/>
    </row>
    <row r="53" spans="1:4" s="349" customFormat="1" ht="12" customHeight="1">
      <c r="A53" s="340" t="s">
        <v>77</v>
      </c>
      <c r="B53" s="7" t="s">
        <v>176</v>
      </c>
      <c r="C53" s="425"/>
      <c r="D53" s="447"/>
    </row>
    <row r="54" spans="1:4" ht="12" customHeight="1">
      <c r="A54" s="340" t="s">
        <v>78</v>
      </c>
      <c r="B54" s="6" t="s">
        <v>138</v>
      </c>
      <c r="C54" s="421"/>
      <c r="D54" s="445"/>
    </row>
    <row r="55" spans="1:4" ht="12" customHeight="1">
      <c r="A55" s="340" t="s">
        <v>79</v>
      </c>
      <c r="B55" s="6" t="s">
        <v>48</v>
      </c>
      <c r="C55" s="421"/>
      <c r="D55" s="443"/>
    </row>
    <row r="56" spans="1:4" ht="12" customHeight="1" thickBot="1">
      <c r="A56" s="340" t="s">
        <v>80</v>
      </c>
      <c r="B56" s="6" t="s">
        <v>482</v>
      </c>
      <c r="C56" s="421"/>
      <c r="D56" s="451"/>
    </row>
    <row r="57" spans="1:4" ht="15" customHeight="1" thickBot="1">
      <c r="A57" s="155" t="s">
        <v>11</v>
      </c>
      <c r="B57" s="78" t="s">
        <v>5</v>
      </c>
      <c r="C57" s="459"/>
      <c r="D57" s="450"/>
    </row>
    <row r="58" spans="1:4" ht="15.75" thickBot="1">
      <c r="A58" s="155" t="s">
        <v>12</v>
      </c>
      <c r="B58" s="189" t="s">
        <v>487</v>
      </c>
      <c r="C58" s="460">
        <f>+C46+C52+C57</f>
        <v>0</v>
      </c>
      <c r="D58" s="450"/>
    </row>
    <row r="59" spans="3:4" ht="15" customHeight="1" thickBot="1">
      <c r="C59" s="280"/>
      <c r="D59" s="457"/>
    </row>
    <row r="60" spans="1:4" ht="14.25" customHeight="1" thickBot="1">
      <c r="A60" s="192" t="s">
        <v>477</v>
      </c>
      <c r="B60" s="193"/>
      <c r="C60" s="441"/>
      <c r="D60" s="450"/>
    </row>
    <row r="61" spans="1:4" ht="15.75" thickBot="1">
      <c r="A61" s="192" t="s">
        <v>156</v>
      </c>
      <c r="B61" s="193"/>
      <c r="C61" s="441"/>
      <c r="D61" s="450"/>
    </row>
    <row r="62" ht="15">
      <c r="D62" s="452"/>
    </row>
    <row r="63" ht="15">
      <c r="D63" s="452"/>
    </row>
    <row r="64" ht="15">
      <c r="D64" s="452"/>
    </row>
    <row r="65" ht="15">
      <c r="D65" s="452"/>
    </row>
    <row r="66" ht="15">
      <c r="D66" s="452"/>
    </row>
    <row r="67" ht="15">
      <c r="D67" s="452"/>
    </row>
    <row r="68" ht="15">
      <c r="D68" s="452"/>
    </row>
    <row r="69" ht="15">
      <c r="D69" s="452"/>
    </row>
    <row r="70" ht="15">
      <c r="D70" s="452"/>
    </row>
    <row r="71" ht="15">
      <c r="D71" s="452"/>
    </row>
    <row r="72" ht="15">
      <c r="D72" s="452"/>
    </row>
    <row r="73" ht="15">
      <c r="D73" s="452"/>
    </row>
    <row r="74" ht="15">
      <c r="D74" s="452"/>
    </row>
    <row r="75" ht="15">
      <c r="D75" s="452"/>
    </row>
    <row r="76" ht="15">
      <c r="D76" s="452"/>
    </row>
    <row r="77" ht="15">
      <c r="D77" s="452"/>
    </row>
    <row r="78" ht="15">
      <c r="D78" s="453"/>
    </row>
    <row r="79" ht="15">
      <c r="D79" s="452"/>
    </row>
    <row r="80" ht="15">
      <c r="D80" s="452"/>
    </row>
    <row r="81" ht="15">
      <c r="D81" s="452"/>
    </row>
    <row r="82" ht="15">
      <c r="D82" s="452"/>
    </row>
    <row r="83" ht="15">
      <c r="D83" s="452"/>
    </row>
    <row r="84" ht="15">
      <c r="D84" s="452"/>
    </row>
    <row r="85" ht="15">
      <c r="D85" s="452"/>
    </row>
    <row r="86" ht="15">
      <c r="D86" s="453"/>
    </row>
    <row r="87" ht="15">
      <c r="D87" s="453"/>
    </row>
    <row r="88" ht="15">
      <c r="D88" s="453"/>
    </row>
    <row r="89" ht="15">
      <c r="D89" s="453"/>
    </row>
    <row r="90" ht="15">
      <c r="D90" s="453"/>
    </row>
    <row r="91" ht="15">
      <c r="D91" s="452"/>
    </row>
    <row r="92" ht="15.75">
      <c r="D92" s="454"/>
    </row>
    <row r="93" ht="12.75">
      <c r="D93" s="455"/>
    </row>
    <row r="94" ht="12.75">
      <c r="D94" s="456"/>
    </row>
    <row r="95" ht="12.75">
      <c r="D95" s="456"/>
    </row>
    <row r="96" ht="12.75">
      <c r="D96" s="456"/>
    </row>
    <row r="97" ht="12.75">
      <c r="D97" s="456"/>
    </row>
    <row r="98" ht="12.75">
      <c r="D98" s="456"/>
    </row>
    <row r="99" ht="12.75">
      <c r="D99" s="456"/>
    </row>
    <row r="100" ht="12.75">
      <c r="D100" s="456"/>
    </row>
    <row r="101" ht="12.75">
      <c r="D101" s="456"/>
    </row>
    <row r="102" ht="12.75">
      <c r="D102" s="456"/>
    </row>
    <row r="103" ht="12.75">
      <c r="D103" s="456"/>
    </row>
    <row r="104" ht="12.75">
      <c r="D104" s="456"/>
    </row>
    <row r="105" ht="12.75">
      <c r="D105" s="456"/>
    </row>
    <row r="106" ht="12.75">
      <c r="D106" s="456"/>
    </row>
    <row r="107" ht="12.75">
      <c r="D107" s="456"/>
    </row>
    <row r="108" ht="12.75">
      <c r="D108" s="456"/>
    </row>
    <row r="109" ht="12.75">
      <c r="D109" s="456"/>
    </row>
    <row r="110" ht="12.75">
      <c r="D110" s="456"/>
    </row>
    <row r="111" ht="12.75">
      <c r="D111" s="456"/>
    </row>
    <row r="112" ht="12.75">
      <c r="D112" s="456"/>
    </row>
    <row r="113" ht="12.75">
      <c r="D113" s="456"/>
    </row>
    <row r="114" ht="12.75">
      <c r="D114" s="456"/>
    </row>
    <row r="115" ht="12.75">
      <c r="D115" s="456"/>
    </row>
    <row r="116" ht="12.75">
      <c r="D116" s="456"/>
    </row>
    <row r="117" ht="12.75">
      <c r="D117" s="456"/>
    </row>
    <row r="118" ht="12.75">
      <c r="D118" s="456"/>
    </row>
    <row r="119" ht="12.75">
      <c r="D119" s="456"/>
    </row>
    <row r="120" ht="12.75">
      <c r="D120" s="456"/>
    </row>
    <row r="121" ht="12.75">
      <c r="D121" s="456"/>
    </row>
    <row r="122" ht="12.75">
      <c r="D122" s="456"/>
    </row>
    <row r="123" ht="12.75">
      <c r="D123" s="456"/>
    </row>
    <row r="124" ht="12.75">
      <c r="D124" s="456"/>
    </row>
    <row r="125" ht="12.75">
      <c r="D125" s="456"/>
    </row>
    <row r="126" ht="12.75">
      <c r="D126" s="456"/>
    </row>
    <row r="127" ht="12.75">
      <c r="D127" s="456"/>
    </row>
    <row r="128" ht="12.75">
      <c r="D128" s="456"/>
    </row>
    <row r="129" ht="12.75">
      <c r="D129" s="456"/>
    </row>
    <row r="130" ht="12.75">
      <c r="D130" s="455"/>
    </row>
    <row r="131" ht="12.75">
      <c r="D131" s="456"/>
    </row>
    <row r="132" ht="12.75">
      <c r="D132" s="456"/>
    </row>
    <row r="133" ht="12.75">
      <c r="D133" s="456"/>
    </row>
    <row r="134" ht="12.75">
      <c r="D134" s="456"/>
    </row>
    <row r="135" ht="12.75">
      <c r="D135" s="456"/>
    </row>
    <row r="136" ht="12.75">
      <c r="D136" s="456"/>
    </row>
    <row r="137" ht="12.75">
      <c r="D137" s="456"/>
    </row>
    <row r="138" ht="12.75">
      <c r="D138" s="456"/>
    </row>
    <row r="139" ht="12.75">
      <c r="D139" s="455"/>
    </row>
    <row r="140" ht="12.75">
      <c r="D140" s="456"/>
    </row>
    <row r="141" ht="12.75">
      <c r="D141" s="456"/>
    </row>
    <row r="142" ht="12.75">
      <c r="D142" s="456"/>
    </row>
    <row r="143" ht="12.75">
      <c r="D143" s="456"/>
    </row>
    <row r="144" ht="12.75">
      <c r="D144" s="455"/>
    </row>
    <row r="145" ht="12.75">
      <c r="D145" s="455"/>
    </row>
    <row r="146" ht="12.75">
      <c r="D146" s="455"/>
    </row>
    <row r="147" ht="12.75">
      <c r="D147" s="455"/>
    </row>
    <row r="148" ht="12.75">
      <c r="D148" s="455"/>
    </row>
    <row r="149" ht="12.75">
      <c r="D149" s="455"/>
    </row>
    <row r="150" ht="12.75">
      <c r="D150" s="455"/>
    </row>
    <row r="151" ht="12.75">
      <c r="D151" s="456"/>
    </row>
    <row r="152" ht="12.75">
      <c r="D152" s="456"/>
    </row>
    <row r="153" ht="12.75">
      <c r="D153" s="456"/>
    </row>
    <row r="154" ht="12.75">
      <c r="D154" s="456"/>
    </row>
    <row r="155" ht="12.75">
      <c r="D155" s="456"/>
    </row>
    <row r="156" ht="12.75">
      <c r="D156" s="456"/>
    </row>
    <row r="157" ht="12.75">
      <c r="D157" s="456"/>
    </row>
    <row r="158" ht="12.75">
      <c r="D158" s="45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8"/>
  <sheetViews>
    <sheetView zoomScale="130" zoomScaleNormal="130" zoomScalePageLayoutView="0" workbookViewId="0" topLeftCell="A34">
      <selection activeCell="G16" sqref="G16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4"/>
      <c r="D1" s="194" t="str">
        <f>+CONCATENATE("9.2.2. melléklet a ……/",LEFT(ÖSSZEFÜGGÉSEK!A5,4),". (….) önkormányzati rendelethez")</f>
        <v>9.2.2. melléklet a ……/2015. (….) önkormányzati rendelethez</v>
      </c>
    </row>
    <row r="2" spans="1:4" s="345" customFormat="1" ht="25.5" customHeight="1">
      <c r="A2" s="298" t="s">
        <v>154</v>
      </c>
      <c r="B2" s="273" t="s">
        <v>499</v>
      </c>
      <c r="C2" s="468"/>
      <c r="D2" s="436" t="s">
        <v>49</v>
      </c>
    </row>
    <row r="3" spans="1:4" s="345" customFormat="1" ht="24.75" thickBot="1">
      <c r="A3" s="338" t="s">
        <v>153</v>
      </c>
      <c r="B3" s="274" t="s">
        <v>376</v>
      </c>
      <c r="C3" s="469"/>
      <c r="D3" s="437" t="s">
        <v>50</v>
      </c>
    </row>
    <row r="4" spans="1:4" s="346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9" t="s">
        <v>155</v>
      </c>
      <c r="B5" s="177" t="s">
        <v>45</v>
      </c>
      <c r="C5" s="461" t="s">
        <v>528</v>
      </c>
      <c r="D5" s="471" t="s">
        <v>529</v>
      </c>
    </row>
    <row r="6" spans="1:4" s="347" customFormat="1" ht="13.5" customHeight="1" thickBot="1">
      <c r="A6" s="151" t="s">
        <v>453</v>
      </c>
      <c r="B6" s="152" t="s">
        <v>454</v>
      </c>
      <c r="C6" s="438" t="s">
        <v>455</v>
      </c>
      <c r="D6" s="472" t="s">
        <v>530</v>
      </c>
    </row>
    <row r="7" spans="1:4" s="347" customFormat="1" ht="15.75" customHeight="1" thickBot="1">
      <c r="A7" s="178"/>
      <c r="B7" s="179" t="s">
        <v>46</v>
      </c>
      <c r="C7" s="462"/>
      <c r="D7" s="449"/>
    </row>
    <row r="8" spans="1:4" s="281" customFormat="1" ht="12" customHeight="1" thickBot="1">
      <c r="A8" s="151" t="s">
        <v>9</v>
      </c>
      <c r="B8" s="180" t="s">
        <v>478</v>
      </c>
      <c r="C8" s="419">
        <f>SUM(C9:C19)</f>
        <v>6350</v>
      </c>
      <c r="D8" s="239">
        <f>SUM(D9:D19)</f>
        <v>6350</v>
      </c>
    </row>
    <row r="9" spans="1:4" s="281" customFormat="1" ht="12" customHeight="1">
      <c r="A9" s="339" t="s">
        <v>71</v>
      </c>
      <c r="B9" s="8" t="s">
        <v>231</v>
      </c>
      <c r="C9" s="463"/>
      <c r="D9" s="535"/>
    </row>
    <row r="10" spans="1:4" s="281" customFormat="1" ht="12" customHeight="1">
      <c r="A10" s="340" t="s">
        <v>72</v>
      </c>
      <c r="B10" s="6" t="s">
        <v>232</v>
      </c>
      <c r="C10" s="232"/>
      <c r="D10" s="536"/>
    </row>
    <row r="11" spans="1:4" s="281" customFormat="1" ht="12" customHeight="1">
      <c r="A11" s="340" t="s">
        <v>73</v>
      </c>
      <c r="B11" s="6" t="s">
        <v>233</v>
      </c>
      <c r="C11" s="232">
        <v>6350</v>
      </c>
      <c r="D11" s="536">
        <v>6350</v>
      </c>
    </row>
    <row r="12" spans="1:4" s="281" customFormat="1" ht="12" customHeight="1">
      <c r="A12" s="340" t="s">
        <v>74</v>
      </c>
      <c r="B12" s="6" t="s">
        <v>234</v>
      </c>
      <c r="C12" s="232"/>
      <c r="D12" s="536"/>
    </row>
    <row r="13" spans="1:4" s="281" customFormat="1" ht="12" customHeight="1">
      <c r="A13" s="340" t="s">
        <v>108</v>
      </c>
      <c r="B13" s="6" t="s">
        <v>235</v>
      </c>
      <c r="C13" s="232"/>
      <c r="D13" s="536"/>
    </row>
    <row r="14" spans="1:4" s="281" customFormat="1" ht="12" customHeight="1">
      <c r="A14" s="340" t="s">
        <v>75</v>
      </c>
      <c r="B14" s="6" t="s">
        <v>357</v>
      </c>
      <c r="C14" s="232"/>
      <c r="D14" s="537"/>
    </row>
    <row r="15" spans="1:4" s="281" customFormat="1" ht="12" customHeight="1">
      <c r="A15" s="340" t="s">
        <v>76</v>
      </c>
      <c r="B15" s="5" t="s">
        <v>358</v>
      </c>
      <c r="C15" s="232"/>
      <c r="D15" s="539"/>
    </row>
    <row r="16" spans="1:4" s="281" customFormat="1" ht="12" customHeight="1">
      <c r="A16" s="340" t="s">
        <v>83</v>
      </c>
      <c r="B16" s="6" t="s">
        <v>238</v>
      </c>
      <c r="C16" s="296"/>
      <c r="D16" s="535"/>
    </row>
    <row r="17" spans="1:4" s="348" customFormat="1" ht="12" customHeight="1">
      <c r="A17" s="340" t="s">
        <v>84</v>
      </c>
      <c r="B17" s="6" t="s">
        <v>239</v>
      </c>
      <c r="C17" s="232"/>
      <c r="D17" s="539"/>
    </row>
    <row r="18" spans="1:4" s="348" customFormat="1" ht="12" customHeight="1">
      <c r="A18" s="340" t="s">
        <v>85</v>
      </c>
      <c r="B18" s="6" t="s">
        <v>393</v>
      </c>
      <c r="C18" s="418"/>
      <c r="D18" s="539"/>
    </row>
    <row r="19" spans="1:4" s="348" customFormat="1" ht="12" customHeight="1" thickBot="1">
      <c r="A19" s="340" t="s">
        <v>86</v>
      </c>
      <c r="B19" s="5" t="s">
        <v>240</v>
      </c>
      <c r="C19" s="418"/>
      <c r="D19" s="537"/>
    </row>
    <row r="20" spans="1:4" s="281" customFormat="1" ht="12" customHeight="1" thickBot="1">
      <c r="A20" s="151" t="s">
        <v>10</v>
      </c>
      <c r="B20" s="180" t="s">
        <v>359</v>
      </c>
      <c r="C20" s="419">
        <f>SUM(C21:C23)</f>
        <v>0</v>
      </c>
      <c r="D20" s="534"/>
    </row>
    <row r="21" spans="1:4" s="348" customFormat="1" ht="12" customHeight="1">
      <c r="A21" s="340" t="s">
        <v>77</v>
      </c>
      <c r="B21" s="7" t="s">
        <v>208</v>
      </c>
      <c r="C21" s="232"/>
      <c r="D21" s="541"/>
    </row>
    <row r="22" spans="1:4" s="348" customFormat="1" ht="12" customHeight="1">
      <c r="A22" s="340" t="s">
        <v>78</v>
      </c>
      <c r="B22" s="6" t="s">
        <v>360</v>
      </c>
      <c r="C22" s="232"/>
      <c r="D22" s="563"/>
    </row>
    <row r="23" spans="1:4" s="348" customFormat="1" ht="12" customHeight="1">
      <c r="A23" s="340" t="s">
        <v>79</v>
      </c>
      <c r="B23" s="6" t="s">
        <v>361</v>
      </c>
      <c r="C23" s="232"/>
      <c r="D23" s="536"/>
    </row>
    <row r="24" spans="1:4" s="348" customFormat="1" ht="12" customHeight="1" thickBot="1">
      <c r="A24" s="340" t="s">
        <v>80</v>
      </c>
      <c r="B24" s="6" t="s">
        <v>479</v>
      </c>
      <c r="C24" s="232"/>
      <c r="D24" s="537"/>
    </row>
    <row r="25" spans="1:4" s="348" customFormat="1" ht="12" customHeight="1" thickBot="1">
      <c r="A25" s="155" t="s">
        <v>11</v>
      </c>
      <c r="B25" s="78" t="s">
        <v>125</v>
      </c>
      <c r="C25" s="459"/>
      <c r="D25" s="534"/>
    </row>
    <row r="26" spans="1:4" s="348" customFormat="1" ht="12" customHeight="1" thickBot="1">
      <c r="A26" s="155" t="s">
        <v>12</v>
      </c>
      <c r="B26" s="78" t="s">
        <v>480</v>
      </c>
      <c r="C26" s="419">
        <f>+C27+C28+C29</f>
        <v>0</v>
      </c>
      <c r="D26" s="534"/>
    </row>
    <row r="27" spans="1:4" s="348" customFormat="1" ht="12" customHeight="1">
      <c r="A27" s="341" t="s">
        <v>218</v>
      </c>
      <c r="B27" s="342" t="s">
        <v>213</v>
      </c>
      <c r="C27" s="425"/>
      <c r="D27" s="541"/>
    </row>
    <row r="28" spans="1:4" s="348" customFormat="1" ht="12" customHeight="1">
      <c r="A28" s="341" t="s">
        <v>221</v>
      </c>
      <c r="B28" s="342" t="s">
        <v>360</v>
      </c>
      <c r="C28" s="232"/>
      <c r="D28" s="540"/>
    </row>
    <row r="29" spans="1:4" s="348" customFormat="1" ht="12" customHeight="1">
      <c r="A29" s="341" t="s">
        <v>222</v>
      </c>
      <c r="B29" s="343" t="s">
        <v>363</v>
      </c>
      <c r="C29" s="232"/>
      <c r="D29" s="536"/>
    </row>
    <row r="30" spans="1:4" s="348" customFormat="1" ht="12" customHeight="1" thickBot="1">
      <c r="A30" s="340" t="s">
        <v>223</v>
      </c>
      <c r="B30" s="90" t="s">
        <v>481</v>
      </c>
      <c r="C30" s="464"/>
      <c r="D30" s="564"/>
    </row>
    <row r="31" spans="1:4" s="348" customFormat="1" ht="12" customHeight="1" thickBot="1">
      <c r="A31" s="155" t="s">
        <v>13</v>
      </c>
      <c r="B31" s="78" t="s">
        <v>364</v>
      </c>
      <c r="C31" s="419">
        <f>+C32+C33+C34</f>
        <v>0</v>
      </c>
      <c r="D31" s="534"/>
    </row>
    <row r="32" spans="1:4" s="348" customFormat="1" ht="12" customHeight="1">
      <c r="A32" s="341" t="s">
        <v>64</v>
      </c>
      <c r="B32" s="342" t="s">
        <v>245</v>
      </c>
      <c r="C32" s="425"/>
      <c r="D32" s="541"/>
    </row>
    <row r="33" spans="1:4" s="348" customFormat="1" ht="12" customHeight="1">
      <c r="A33" s="341" t="s">
        <v>65</v>
      </c>
      <c r="B33" s="343" t="s">
        <v>246</v>
      </c>
      <c r="C33" s="420"/>
      <c r="D33" s="536"/>
    </row>
    <row r="34" spans="1:4" s="348" customFormat="1" ht="12" customHeight="1" thickBot="1">
      <c r="A34" s="340" t="s">
        <v>66</v>
      </c>
      <c r="B34" s="90" t="s">
        <v>247</v>
      </c>
      <c r="C34" s="464"/>
      <c r="D34" s="540"/>
    </row>
    <row r="35" spans="1:4" s="281" customFormat="1" ht="12" customHeight="1" thickBot="1">
      <c r="A35" s="155" t="s">
        <v>14</v>
      </c>
      <c r="B35" s="78" t="s">
        <v>333</v>
      </c>
      <c r="C35" s="459"/>
      <c r="D35" s="534"/>
    </row>
    <row r="36" spans="1:4" s="281" customFormat="1" ht="12" customHeight="1" thickBot="1">
      <c r="A36" s="155" t="s">
        <v>15</v>
      </c>
      <c r="B36" s="78" t="s">
        <v>365</v>
      </c>
      <c r="C36" s="465"/>
      <c r="D36" s="534"/>
    </row>
    <row r="37" spans="1:4" s="281" customFormat="1" ht="12" customHeight="1" thickBot="1">
      <c r="A37" s="151" t="s">
        <v>16</v>
      </c>
      <c r="B37" s="78" t="s">
        <v>366</v>
      </c>
      <c r="C37" s="466">
        <f>+C8+C20+C25+C26+C31+C35+C36</f>
        <v>6350</v>
      </c>
      <c r="D37" s="545">
        <f>+D8+D20+D25+D26+D31+D35+D36</f>
        <v>6350</v>
      </c>
    </row>
    <row r="38" spans="1:4" s="281" customFormat="1" ht="12" customHeight="1" thickBot="1">
      <c r="A38" s="181" t="s">
        <v>17</v>
      </c>
      <c r="B38" s="78" t="s">
        <v>367</v>
      </c>
      <c r="C38" s="466">
        <f>+C39+C40+C41</f>
        <v>0</v>
      </c>
      <c r="D38" s="534"/>
    </row>
    <row r="39" spans="1:4" s="281" customFormat="1" ht="12" customHeight="1">
      <c r="A39" s="341" t="s">
        <v>368</v>
      </c>
      <c r="B39" s="342" t="s">
        <v>186</v>
      </c>
      <c r="C39" s="425"/>
      <c r="D39" s="541"/>
    </row>
    <row r="40" spans="1:4" s="281" customFormat="1" ht="12" customHeight="1">
      <c r="A40" s="341" t="s">
        <v>369</v>
      </c>
      <c r="B40" s="343" t="s">
        <v>2</v>
      </c>
      <c r="C40" s="420"/>
      <c r="D40" s="536"/>
    </row>
    <row r="41" spans="1:4" s="348" customFormat="1" ht="12" customHeight="1" thickBot="1">
      <c r="A41" s="340" t="s">
        <v>370</v>
      </c>
      <c r="B41" s="90" t="s">
        <v>371</v>
      </c>
      <c r="C41" s="464"/>
      <c r="D41" s="540"/>
    </row>
    <row r="42" spans="1:4" s="348" customFormat="1" ht="15" customHeight="1" thickBot="1">
      <c r="A42" s="181" t="s">
        <v>18</v>
      </c>
      <c r="B42" s="182" t="s">
        <v>372</v>
      </c>
      <c r="C42" s="440">
        <f>+C37+C38</f>
        <v>6350</v>
      </c>
      <c r="D42" s="279">
        <f>+D37+D38</f>
        <v>6350</v>
      </c>
    </row>
    <row r="43" spans="1:4" s="348" customFormat="1" ht="15" customHeight="1">
      <c r="A43" s="183"/>
      <c r="B43" s="184"/>
      <c r="C43" s="277"/>
      <c r="D43" s="458"/>
    </row>
    <row r="44" spans="1:4" ht="15.75" thickBot="1">
      <c r="A44" s="185"/>
      <c r="B44" s="186"/>
      <c r="C44" s="278"/>
      <c r="D44" s="452"/>
    </row>
    <row r="45" spans="1:4" s="347" customFormat="1" ht="16.5" customHeight="1" thickBot="1">
      <c r="A45" s="187"/>
      <c r="B45" s="188" t="s">
        <v>47</v>
      </c>
      <c r="C45" s="440"/>
      <c r="D45" s="517"/>
    </row>
    <row r="46" spans="1:4" s="349" customFormat="1" ht="12" customHeight="1" thickBot="1">
      <c r="A46" s="155" t="s">
        <v>9</v>
      </c>
      <c r="B46" s="78" t="s">
        <v>373</v>
      </c>
      <c r="C46" s="419">
        <f>SUM(C47:C51)</f>
        <v>6350</v>
      </c>
      <c r="D46" s="239">
        <f>SUM(D47:D51)</f>
        <v>6350</v>
      </c>
    </row>
    <row r="47" spans="1:4" ht="12" customHeight="1">
      <c r="A47" s="340" t="s">
        <v>71</v>
      </c>
      <c r="B47" s="7" t="s">
        <v>39</v>
      </c>
      <c r="C47" s="425"/>
      <c r="D47" s="518"/>
    </row>
    <row r="48" spans="1:4" ht="12" customHeight="1">
      <c r="A48" s="340" t="s">
        <v>72</v>
      </c>
      <c r="B48" s="6" t="s">
        <v>134</v>
      </c>
      <c r="C48" s="421"/>
      <c r="D48" s="516"/>
    </row>
    <row r="49" spans="1:4" ht="12" customHeight="1">
      <c r="A49" s="340" t="s">
        <v>73</v>
      </c>
      <c r="B49" s="6" t="s">
        <v>100</v>
      </c>
      <c r="C49" s="421">
        <v>6350</v>
      </c>
      <c r="D49" s="512">
        <v>6350</v>
      </c>
    </row>
    <row r="50" spans="1:4" ht="12" customHeight="1">
      <c r="A50" s="340" t="s">
        <v>74</v>
      </c>
      <c r="B50" s="6" t="s">
        <v>135</v>
      </c>
      <c r="C50" s="421"/>
      <c r="D50" s="518"/>
    </row>
    <row r="51" spans="1:4" ht="12" customHeight="1" thickBot="1">
      <c r="A51" s="340" t="s">
        <v>108</v>
      </c>
      <c r="B51" s="6" t="s">
        <v>136</v>
      </c>
      <c r="C51" s="421"/>
      <c r="D51" s="516"/>
    </row>
    <row r="52" spans="1:4" ht="12" customHeight="1" thickBot="1">
      <c r="A52" s="155" t="s">
        <v>10</v>
      </c>
      <c r="B52" s="78" t="s">
        <v>374</v>
      </c>
      <c r="C52" s="419">
        <f>SUM(C53:C55)</f>
        <v>0</v>
      </c>
      <c r="D52" s="517"/>
    </row>
    <row r="53" spans="1:4" s="349" customFormat="1" ht="12" customHeight="1">
      <c r="A53" s="340" t="s">
        <v>77</v>
      </c>
      <c r="B53" s="7" t="s">
        <v>176</v>
      </c>
      <c r="C53" s="425"/>
      <c r="D53" s="518"/>
    </row>
    <row r="54" spans="1:4" ht="12" customHeight="1">
      <c r="A54" s="340" t="s">
        <v>78</v>
      </c>
      <c r="B54" s="6" t="s">
        <v>138</v>
      </c>
      <c r="C54" s="421"/>
      <c r="D54" s="516"/>
    </row>
    <row r="55" spans="1:4" ht="12" customHeight="1">
      <c r="A55" s="340" t="s">
        <v>79</v>
      </c>
      <c r="B55" s="6" t="s">
        <v>48</v>
      </c>
      <c r="C55" s="421"/>
      <c r="D55" s="512"/>
    </row>
    <row r="56" spans="1:4" ht="12" customHeight="1" thickBot="1">
      <c r="A56" s="340" t="s">
        <v>80</v>
      </c>
      <c r="B56" s="6" t="s">
        <v>482</v>
      </c>
      <c r="C56" s="421"/>
      <c r="D56" s="543"/>
    </row>
    <row r="57" spans="1:4" ht="15" customHeight="1" thickBot="1">
      <c r="A57" s="155" t="s">
        <v>11</v>
      </c>
      <c r="B57" s="78" t="s">
        <v>5</v>
      </c>
      <c r="C57" s="459"/>
      <c r="D57" s="517"/>
    </row>
    <row r="58" spans="1:4" ht="13.5" thickBot="1">
      <c r="A58" s="155" t="s">
        <v>12</v>
      </c>
      <c r="B58" s="189" t="s">
        <v>487</v>
      </c>
      <c r="C58" s="460">
        <f>+C46+C52+C57</f>
        <v>6350</v>
      </c>
      <c r="D58" s="544">
        <f>+D46+D52+D57</f>
        <v>6350</v>
      </c>
    </row>
    <row r="59" spans="3:4" ht="15" customHeight="1" thickBot="1">
      <c r="C59" s="280"/>
      <c r="D59" s="457"/>
    </row>
    <row r="60" spans="1:4" ht="14.25" customHeight="1" thickBot="1">
      <c r="A60" s="192" t="s">
        <v>477</v>
      </c>
      <c r="B60" s="193"/>
      <c r="C60" s="441"/>
      <c r="D60" s="450"/>
    </row>
    <row r="61" spans="1:4" ht="15.75" thickBot="1">
      <c r="A61" s="192" t="s">
        <v>156</v>
      </c>
      <c r="B61" s="193"/>
      <c r="C61" s="441"/>
      <c r="D61" s="450"/>
    </row>
    <row r="62" ht="15">
      <c r="D62" s="452"/>
    </row>
    <row r="63" ht="15">
      <c r="D63" s="452"/>
    </row>
    <row r="64" ht="15">
      <c r="D64" s="452"/>
    </row>
    <row r="65" ht="15">
      <c r="D65" s="452"/>
    </row>
    <row r="66" ht="15">
      <c r="D66" s="452"/>
    </row>
    <row r="67" ht="15">
      <c r="D67" s="452"/>
    </row>
    <row r="68" ht="15">
      <c r="D68" s="452"/>
    </row>
    <row r="69" ht="15">
      <c r="D69" s="452"/>
    </row>
    <row r="70" ht="15">
      <c r="D70" s="452"/>
    </row>
    <row r="71" ht="15">
      <c r="D71" s="452"/>
    </row>
    <row r="72" ht="15">
      <c r="D72" s="452"/>
    </row>
    <row r="73" ht="15">
      <c r="D73" s="452"/>
    </row>
    <row r="74" ht="15">
      <c r="D74" s="452"/>
    </row>
    <row r="75" ht="15">
      <c r="D75" s="452"/>
    </row>
    <row r="76" ht="15">
      <c r="D76" s="452"/>
    </row>
    <row r="77" ht="15">
      <c r="D77" s="452"/>
    </row>
    <row r="78" ht="15">
      <c r="D78" s="453"/>
    </row>
    <row r="79" ht="15">
      <c r="D79" s="452"/>
    </row>
    <row r="80" ht="15">
      <c r="D80" s="452"/>
    </row>
    <row r="81" ht="15">
      <c r="D81" s="452"/>
    </row>
    <row r="82" ht="15">
      <c r="D82" s="452"/>
    </row>
    <row r="83" ht="15">
      <c r="D83" s="452"/>
    </row>
    <row r="84" ht="15">
      <c r="D84" s="452"/>
    </row>
    <row r="85" ht="15">
      <c r="D85" s="452"/>
    </row>
    <row r="86" ht="15">
      <c r="D86" s="453"/>
    </row>
    <row r="87" ht="15">
      <c r="D87" s="453"/>
    </row>
    <row r="88" ht="15">
      <c r="D88" s="453"/>
    </row>
    <row r="89" ht="15">
      <c r="D89" s="453"/>
    </row>
    <row r="90" ht="15">
      <c r="D90" s="453"/>
    </row>
    <row r="91" ht="15">
      <c r="D91" s="452"/>
    </row>
    <row r="92" ht="15.75">
      <c r="D92" s="454"/>
    </row>
    <row r="93" ht="12.75">
      <c r="D93" s="455"/>
    </row>
    <row r="94" ht="12.75">
      <c r="D94" s="456"/>
    </row>
    <row r="95" ht="12.75">
      <c r="D95" s="456"/>
    </row>
    <row r="96" ht="12.75">
      <c r="D96" s="456"/>
    </row>
    <row r="97" ht="12.75">
      <c r="D97" s="456"/>
    </row>
    <row r="98" ht="12.75">
      <c r="D98" s="456"/>
    </row>
    <row r="99" ht="12.75">
      <c r="D99" s="456"/>
    </row>
    <row r="100" ht="12.75">
      <c r="D100" s="456"/>
    </row>
    <row r="101" ht="12.75">
      <c r="D101" s="456"/>
    </row>
    <row r="102" ht="12.75">
      <c r="D102" s="456"/>
    </row>
    <row r="103" ht="12.75">
      <c r="D103" s="456"/>
    </row>
    <row r="104" ht="12.75">
      <c r="D104" s="456"/>
    </row>
    <row r="105" ht="12.75">
      <c r="D105" s="456"/>
    </row>
    <row r="106" ht="12.75">
      <c r="D106" s="456"/>
    </row>
    <row r="107" ht="12.75">
      <c r="D107" s="456"/>
    </row>
    <row r="108" ht="12.75">
      <c r="D108" s="456"/>
    </row>
    <row r="109" ht="12.75">
      <c r="D109" s="456"/>
    </row>
    <row r="110" ht="12.75">
      <c r="D110" s="456"/>
    </row>
    <row r="111" ht="12.75">
      <c r="D111" s="456"/>
    </row>
    <row r="112" ht="12.75">
      <c r="D112" s="456"/>
    </row>
    <row r="113" ht="12.75">
      <c r="D113" s="456"/>
    </row>
    <row r="114" ht="12.75">
      <c r="D114" s="456"/>
    </row>
    <row r="115" ht="12.75">
      <c r="D115" s="456"/>
    </row>
    <row r="116" ht="12.75">
      <c r="D116" s="456"/>
    </row>
    <row r="117" ht="12.75">
      <c r="D117" s="456"/>
    </row>
    <row r="118" ht="12.75">
      <c r="D118" s="456"/>
    </row>
    <row r="119" ht="12.75">
      <c r="D119" s="456"/>
    </row>
    <row r="120" ht="12.75">
      <c r="D120" s="456"/>
    </row>
    <row r="121" ht="12.75">
      <c r="D121" s="456"/>
    </row>
    <row r="122" ht="12.75">
      <c r="D122" s="456"/>
    </row>
    <row r="123" ht="12.75">
      <c r="D123" s="456"/>
    </row>
    <row r="124" ht="12.75">
      <c r="D124" s="456"/>
    </row>
    <row r="125" ht="12.75">
      <c r="D125" s="456"/>
    </row>
    <row r="126" ht="12.75">
      <c r="D126" s="456"/>
    </row>
    <row r="127" ht="12.75">
      <c r="D127" s="456"/>
    </row>
    <row r="128" ht="12.75">
      <c r="D128" s="456"/>
    </row>
    <row r="129" ht="12.75">
      <c r="D129" s="456"/>
    </row>
    <row r="130" ht="12.75">
      <c r="D130" s="455"/>
    </row>
    <row r="131" ht="12.75">
      <c r="D131" s="456"/>
    </row>
    <row r="132" ht="12.75">
      <c r="D132" s="456"/>
    </row>
    <row r="133" ht="12.75">
      <c r="D133" s="456"/>
    </row>
    <row r="134" ht="12.75">
      <c r="D134" s="456"/>
    </row>
    <row r="135" ht="12.75">
      <c r="D135" s="456"/>
    </row>
    <row r="136" ht="12.75">
      <c r="D136" s="456"/>
    </row>
    <row r="137" ht="12.75">
      <c r="D137" s="456"/>
    </row>
    <row r="138" ht="12.75">
      <c r="D138" s="456"/>
    </row>
    <row r="139" ht="12.75">
      <c r="D139" s="455"/>
    </row>
    <row r="140" ht="12.75">
      <c r="D140" s="456"/>
    </row>
    <row r="141" ht="12.75">
      <c r="D141" s="456"/>
    </row>
    <row r="142" ht="12.75">
      <c r="D142" s="456"/>
    </row>
    <row r="143" ht="12.75">
      <c r="D143" s="456"/>
    </row>
    <row r="144" ht="12.75">
      <c r="D144" s="455"/>
    </row>
    <row r="145" ht="12.75">
      <c r="D145" s="455"/>
    </row>
    <row r="146" ht="12.75">
      <c r="D146" s="455"/>
    </row>
    <row r="147" ht="12.75">
      <c r="D147" s="455"/>
    </row>
    <row r="148" ht="12.75">
      <c r="D148" s="455"/>
    </row>
    <row r="149" ht="12.75">
      <c r="D149" s="455"/>
    </row>
    <row r="150" ht="12.75">
      <c r="D150" s="455"/>
    </row>
    <row r="151" ht="12.75">
      <c r="D151" s="456"/>
    </row>
    <row r="152" ht="12.75">
      <c r="D152" s="456"/>
    </row>
    <row r="153" ht="12.75">
      <c r="D153" s="456"/>
    </row>
    <row r="154" ht="12.75">
      <c r="D154" s="456"/>
    </row>
    <row r="155" ht="12.75">
      <c r="D155" s="456"/>
    </row>
    <row r="156" ht="12.75">
      <c r="D156" s="456"/>
    </row>
    <row r="157" ht="12.75">
      <c r="D157" s="456"/>
    </row>
    <row r="158" ht="12.75">
      <c r="D158" s="45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8"/>
  <sheetViews>
    <sheetView zoomScale="130" zoomScaleNormal="130" zoomScalePageLayoutView="0" workbookViewId="0" topLeftCell="A49">
      <selection activeCell="H54" sqref="H54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4"/>
      <c r="D1" s="194" t="str">
        <f>+CONCATENATE("9.2.3. melléklet a ……/",LEFT(ÖSSZEFÜGGÉSEK!A5,4),". (….) önkormányzati rendelethez")</f>
        <v>9.2.3. melléklet a ……/2015. (….) önkormányzati rendelethez</v>
      </c>
    </row>
    <row r="2" spans="1:4" s="345" customFormat="1" ht="25.5" customHeight="1">
      <c r="A2" s="298" t="s">
        <v>154</v>
      </c>
      <c r="B2" s="273" t="s">
        <v>499</v>
      </c>
      <c r="C2" s="468"/>
      <c r="D2" s="436" t="s">
        <v>49</v>
      </c>
    </row>
    <row r="3" spans="1:4" s="345" customFormat="1" ht="24.75" thickBot="1">
      <c r="A3" s="338" t="s">
        <v>153</v>
      </c>
      <c r="B3" s="274" t="s">
        <v>488</v>
      </c>
      <c r="C3" s="470"/>
      <c r="D3" s="437" t="s">
        <v>387</v>
      </c>
    </row>
    <row r="4" spans="1:4" s="346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9" t="s">
        <v>155</v>
      </c>
      <c r="B5" s="177" t="s">
        <v>45</v>
      </c>
      <c r="C5" s="461" t="s">
        <v>528</v>
      </c>
      <c r="D5" s="471" t="s">
        <v>529</v>
      </c>
    </row>
    <row r="6" spans="1:4" s="347" customFormat="1" ht="13.5" customHeight="1" thickBot="1">
      <c r="A6" s="151" t="s">
        <v>453</v>
      </c>
      <c r="B6" s="152" t="s">
        <v>454</v>
      </c>
      <c r="C6" s="438" t="s">
        <v>455</v>
      </c>
      <c r="D6" s="472" t="s">
        <v>530</v>
      </c>
    </row>
    <row r="7" spans="1:4" s="347" customFormat="1" ht="15.75" customHeight="1" thickBot="1">
      <c r="A7" s="178"/>
      <c r="B7" s="179" t="s">
        <v>46</v>
      </c>
      <c r="C7" s="462"/>
      <c r="D7" s="508"/>
    </row>
    <row r="8" spans="1:4" s="281" customFormat="1" ht="12" customHeight="1" thickBot="1">
      <c r="A8" s="151" t="s">
        <v>9</v>
      </c>
      <c r="B8" s="180" t="s">
        <v>478</v>
      </c>
      <c r="C8" s="419">
        <f>SUM(C9:C19)</f>
        <v>0</v>
      </c>
      <c r="D8" s="510"/>
    </row>
    <row r="9" spans="1:4" s="281" customFormat="1" ht="12" customHeight="1">
      <c r="A9" s="339" t="s">
        <v>71</v>
      </c>
      <c r="B9" s="8" t="s">
        <v>231</v>
      </c>
      <c r="C9" s="463"/>
      <c r="D9" s="511"/>
    </row>
    <row r="10" spans="1:4" s="281" customFormat="1" ht="12" customHeight="1">
      <c r="A10" s="340" t="s">
        <v>72</v>
      </c>
      <c r="B10" s="6" t="s">
        <v>232</v>
      </c>
      <c r="C10" s="232"/>
      <c r="D10" s="512"/>
    </row>
    <row r="11" spans="1:4" s="281" customFormat="1" ht="12" customHeight="1">
      <c r="A11" s="340" t="s">
        <v>73</v>
      </c>
      <c r="B11" s="6" t="s">
        <v>233</v>
      </c>
      <c r="C11" s="232"/>
      <c r="D11" s="512"/>
    </row>
    <row r="12" spans="1:4" s="281" customFormat="1" ht="12" customHeight="1">
      <c r="A12" s="340" t="s">
        <v>74</v>
      </c>
      <c r="B12" s="6" t="s">
        <v>234</v>
      </c>
      <c r="C12" s="232"/>
      <c r="D12" s="512"/>
    </row>
    <row r="13" spans="1:4" s="281" customFormat="1" ht="12" customHeight="1">
      <c r="A13" s="340" t="s">
        <v>108</v>
      </c>
      <c r="B13" s="6" t="s">
        <v>235</v>
      </c>
      <c r="C13" s="232"/>
      <c r="D13" s="512"/>
    </row>
    <row r="14" spans="1:4" s="281" customFormat="1" ht="12" customHeight="1">
      <c r="A14" s="340" t="s">
        <v>75</v>
      </c>
      <c r="B14" s="6" t="s">
        <v>357</v>
      </c>
      <c r="C14" s="232"/>
      <c r="D14" s="513"/>
    </row>
    <row r="15" spans="1:4" s="281" customFormat="1" ht="12" customHeight="1">
      <c r="A15" s="340" t="s">
        <v>76</v>
      </c>
      <c r="B15" s="5" t="s">
        <v>358</v>
      </c>
      <c r="C15" s="232"/>
      <c r="D15" s="515"/>
    </row>
    <row r="16" spans="1:4" s="281" customFormat="1" ht="12" customHeight="1">
      <c r="A16" s="340" t="s">
        <v>83</v>
      </c>
      <c r="B16" s="6" t="s">
        <v>238</v>
      </c>
      <c r="C16" s="296"/>
      <c r="D16" s="511"/>
    </row>
    <row r="17" spans="1:4" s="348" customFormat="1" ht="12" customHeight="1">
      <c r="A17" s="340" t="s">
        <v>84</v>
      </c>
      <c r="B17" s="6" t="s">
        <v>239</v>
      </c>
      <c r="C17" s="232"/>
      <c r="D17" s="515"/>
    </row>
    <row r="18" spans="1:4" s="348" customFormat="1" ht="12" customHeight="1">
      <c r="A18" s="340" t="s">
        <v>85</v>
      </c>
      <c r="B18" s="6" t="s">
        <v>393</v>
      </c>
      <c r="C18" s="418"/>
      <c r="D18" s="515"/>
    </row>
    <row r="19" spans="1:4" s="348" customFormat="1" ht="12" customHeight="1" thickBot="1">
      <c r="A19" s="340" t="s">
        <v>86</v>
      </c>
      <c r="B19" s="5" t="s">
        <v>240</v>
      </c>
      <c r="C19" s="418"/>
      <c r="D19" s="513"/>
    </row>
    <row r="20" spans="1:4" s="281" customFormat="1" ht="12" customHeight="1" thickBot="1">
      <c r="A20" s="151" t="s">
        <v>10</v>
      </c>
      <c r="B20" s="180" t="s">
        <v>359</v>
      </c>
      <c r="C20" s="419">
        <f>SUM(C21:C23)</f>
        <v>9058</v>
      </c>
      <c r="D20" s="546">
        <f>SUM(D21:D23)</f>
        <v>9081</v>
      </c>
    </row>
    <row r="21" spans="1:4" s="348" customFormat="1" ht="12" customHeight="1">
      <c r="A21" s="340" t="s">
        <v>77</v>
      </c>
      <c r="B21" s="7" t="s">
        <v>208</v>
      </c>
      <c r="C21" s="232"/>
      <c r="D21" s="518"/>
    </row>
    <row r="22" spans="1:4" s="348" customFormat="1" ht="12" customHeight="1">
      <c r="A22" s="340" t="s">
        <v>78</v>
      </c>
      <c r="B22" s="6" t="s">
        <v>360</v>
      </c>
      <c r="C22" s="232"/>
      <c r="D22" s="562"/>
    </row>
    <row r="23" spans="1:4" s="348" customFormat="1" ht="12" customHeight="1">
      <c r="A23" s="340" t="s">
        <v>79</v>
      </c>
      <c r="B23" s="6" t="s">
        <v>361</v>
      </c>
      <c r="C23" s="232">
        <v>9058</v>
      </c>
      <c r="D23" s="512">
        <v>9081</v>
      </c>
    </row>
    <row r="24" spans="1:4" s="348" customFormat="1" ht="12" customHeight="1" thickBot="1">
      <c r="A24" s="340" t="s">
        <v>80</v>
      </c>
      <c r="B24" s="6" t="s">
        <v>479</v>
      </c>
      <c r="C24" s="232"/>
      <c r="D24" s="513"/>
    </row>
    <row r="25" spans="1:4" s="348" customFormat="1" ht="12" customHeight="1" thickBot="1">
      <c r="A25" s="155" t="s">
        <v>11</v>
      </c>
      <c r="B25" s="78" t="s">
        <v>125</v>
      </c>
      <c r="C25" s="459"/>
      <c r="D25" s="517"/>
    </row>
    <row r="26" spans="1:4" s="348" customFormat="1" ht="12" customHeight="1" thickBot="1">
      <c r="A26" s="155" t="s">
        <v>12</v>
      </c>
      <c r="B26" s="78" t="s">
        <v>480</v>
      </c>
      <c r="C26" s="419">
        <f>+C27+C28+C29</f>
        <v>0</v>
      </c>
      <c r="D26" s="517"/>
    </row>
    <row r="27" spans="1:4" s="348" customFormat="1" ht="12" customHeight="1">
      <c r="A27" s="341" t="s">
        <v>218</v>
      </c>
      <c r="B27" s="342" t="s">
        <v>213</v>
      </c>
      <c r="C27" s="425"/>
      <c r="D27" s="518"/>
    </row>
    <row r="28" spans="1:4" s="348" customFormat="1" ht="12" customHeight="1">
      <c r="A28" s="341" t="s">
        <v>221</v>
      </c>
      <c r="B28" s="342" t="s">
        <v>360</v>
      </c>
      <c r="C28" s="232"/>
      <c r="D28" s="516"/>
    </row>
    <row r="29" spans="1:4" s="348" customFormat="1" ht="12" customHeight="1">
      <c r="A29" s="341" t="s">
        <v>222</v>
      </c>
      <c r="B29" s="343" t="s">
        <v>363</v>
      </c>
      <c r="C29" s="232"/>
      <c r="D29" s="512"/>
    </row>
    <row r="30" spans="1:4" s="348" customFormat="1" ht="12" customHeight="1" thickBot="1">
      <c r="A30" s="340" t="s">
        <v>223</v>
      </c>
      <c r="B30" s="90" t="s">
        <v>481</v>
      </c>
      <c r="C30" s="464"/>
      <c r="D30" s="543"/>
    </row>
    <row r="31" spans="1:4" s="348" customFormat="1" ht="12" customHeight="1" thickBot="1">
      <c r="A31" s="155" t="s">
        <v>13</v>
      </c>
      <c r="B31" s="78" t="s">
        <v>364</v>
      </c>
      <c r="C31" s="419">
        <f>+C32+C33+C34</f>
        <v>0</v>
      </c>
      <c r="D31" s="517"/>
    </row>
    <row r="32" spans="1:4" s="348" customFormat="1" ht="12" customHeight="1">
      <c r="A32" s="341" t="s">
        <v>64</v>
      </c>
      <c r="B32" s="342" t="s">
        <v>245</v>
      </c>
      <c r="C32" s="425"/>
      <c r="D32" s="518"/>
    </row>
    <row r="33" spans="1:4" s="348" customFormat="1" ht="12" customHeight="1">
      <c r="A33" s="341" t="s">
        <v>65</v>
      </c>
      <c r="B33" s="343" t="s">
        <v>246</v>
      </c>
      <c r="C33" s="420"/>
      <c r="D33" s="512"/>
    </row>
    <row r="34" spans="1:4" s="348" customFormat="1" ht="12" customHeight="1" thickBot="1">
      <c r="A34" s="340" t="s">
        <v>66</v>
      </c>
      <c r="B34" s="90" t="s">
        <v>247</v>
      </c>
      <c r="C34" s="464"/>
      <c r="D34" s="516"/>
    </row>
    <row r="35" spans="1:4" s="281" customFormat="1" ht="12" customHeight="1" thickBot="1">
      <c r="A35" s="155" t="s">
        <v>14</v>
      </c>
      <c r="B35" s="78" t="s">
        <v>333</v>
      </c>
      <c r="C35" s="459"/>
      <c r="D35" s="517"/>
    </row>
    <row r="36" spans="1:4" s="281" customFormat="1" ht="12" customHeight="1" thickBot="1">
      <c r="A36" s="155" t="s">
        <v>15</v>
      </c>
      <c r="B36" s="78" t="s">
        <v>365</v>
      </c>
      <c r="C36" s="465"/>
      <c r="D36" s="517"/>
    </row>
    <row r="37" spans="1:4" s="281" customFormat="1" ht="12" customHeight="1" thickBot="1">
      <c r="A37" s="151" t="s">
        <v>16</v>
      </c>
      <c r="B37" s="78" t="s">
        <v>366</v>
      </c>
      <c r="C37" s="466">
        <f>+C8+C20+C25+C26+C31+C35+C36</f>
        <v>9058</v>
      </c>
      <c r="D37" s="556">
        <f>+D8+D20+D25+D26+D31+D35+D36</f>
        <v>9081</v>
      </c>
    </row>
    <row r="38" spans="1:4" s="281" customFormat="1" ht="12" customHeight="1" thickBot="1">
      <c r="A38" s="181" t="s">
        <v>17</v>
      </c>
      <c r="B38" s="78" t="s">
        <v>367</v>
      </c>
      <c r="C38" s="466">
        <f>+C39+C40+C41</f>
        <v>50560</v>
      </c>
      <c r="D38" s="556">
        <f>+D39+D40+D41</f>
        <v>55695</v>
      </c>
    </row>
    <row r="39" spans="1:4" s="281" customFormat="1" ht="12" customHeight="1">
      <c r="A39" s="341" t="s">
        <v>368</v>
      </c>
      <c r="B39" s="342" t="s">
        <v>186</v>
      </c>
      <c r="C39" s="425"/>
      <c r="D39" s="518">
        <v>4760</v>
      </c>
    </row>
    <row r="40" spans="1:4" s="281" customFormat="1" ht="12" customHeight="1">
      <c r="A40" s="341" t="s">
        <v>369</v>
      </c>
      <c r="B40" s="343" t="s">
        <v>2</v>
      </c>
      <c r="C40" s="420"/>
      <c r="D40" s="512"/>
    </row>
    <row r="41" spans="1:4" s="348" customFormat="1" ht="12" customHeight="1" thickBot="1">
      <c r="A41" s="340" t="s">
        <v>370</v>
      </c>
      <c r="B41" s="90" t="s">
        <v>371</v>
      </c>
      <c r="C41" s="464">
        <f>C58-C37</f>
        <v>50560</v>
      </c>
      <c r="D41" s="516">
        <v>50935</v>
      </c>
    </row>
    <row r="42" spans="1:4" s="348" customFormat="1" ht="15" customHeight="1" thickBot="1">
      <c r="A42" s="181" t="s">
        <v>18</v>
      </c>
      <c r="B42" s="182" t="s">
        <v>372</v>
      </c>
      <c r="C42" s="440">
        <f>+C37+C38</f>
        <v>59618</v>
      </c>
      <c r="D42" s="557">
        <f>+D37+D38</f>
        <v>64776</v>
      </c>
    </row>
    <row r="43" spans="1:4" s="348" customFormat="1" ht="15" customHeight="1">
      <c r="A43" s="183"/>
      <c r="B43" s="184"/>
      <c r="C43" s="277"/>
      <c r="D43" s="458"/>
    </row>
    <row r="44" spans="1:4" ht="15.75" thickBot="1">
      <c r="A44" s="185"/>
      <c r="B44" s="186"/>
      <c r="C44" s="278"/>
      <c r="D44" s="452"/>
    </row>
    <row r="45" spans="1:4" s="347" customFormat="1" ht="16.5" customHeight="1" thickBot="1">
      <c r="A45" s="187"/>
      <c r="B45" s="188" t="s">
        <v>47</v>
      </c>
      <c r="C45" s="440"/>
      <c r="D45" s="517"/>
    </row>
    <row r="46" spans="1:4" s="349" customFormat="1" ht="12" customHeight="1" thickBot="1">
      <c r="A46" s="155" t="s">
        <v>9</v>
      </c>
      <c r="B46" s="78" t="s">
        <v>373</v>
      </c>
      <c r="C46" s="419">
        <f>SUM(C47:C51)</f>
        <v>58411</v>
      </c>
      <c r="D46" s="560">
        <f>SUM(D47:D51)</f>
        <v>63569</v>
      </c>
    </row>
    <row r="47" spans="1:4" ht="12" customHeight="1">
      <c r="A47" s="340" t="s">
        <v>71</v>
      </c>
      <c r="B47" s="7" t="s">
        <v>39</v>
      </c>
      <c r="C47" s="425">
        <v>37389</v>
      </c>
      <c r="D47" s="518">
        <v>37703</v>
      </c>
    </row>
    <row r="48" spans="1:4" ht="12" customHeight="1">
      <c r="A48" s="340" t="s">
        <v>72</v>
      </c>
      <c r="B48" s="6" t="s">
        <v>134</v>
      </c>
      <c r="C48" s="421">
        <v>10367</v>
      </c>
      <c r="D48" s="516">
        <v>10451</v>
      </c>
    </row>
    <row r="49" spans="1:4" ht="12" customHeight="1">
      <c r="A49" s="340" t="s">
        <v>73</v>
      </c>
      <c r="B49" s="6" t="s">
        <v>100</v>
      </c>
      <c r="C49" s="421">
        <v>10655</v>
      </c>
      <c r="D49" s="512">
        <v>12025</v>
      </c>
    </row>
    <row r="50" spans="1:4" ht="12" customHeight="1">
      <c r="A50" s="340" t="s">
        <v>74</v>
      </c>
      <c r="B50" s="6" t="s">
        <v>135</v>
      </c>
      <c r="C50" s="421"/>
      <c r="D50" s="518"/>
    </row>
    <row r="51" spans="1:4" ht="12" customHeight="1" thickBot="1">
      <c r="A51" s="340" t="s">
        <v>108</v>
      </c>
      <c r="B51" s="6" t="s">
        <v>136</v>
      </c>
      <c r="C51" s="421"/>
      <c r="D51" s="516">
        <v>3390</v>
      </c>
    </row>
    <row r="52" spans="1:4" ht="12" customHeight="1" thickBot="1">
      <c r="A52" s="155" t="s">
        <v>10</v>
      </c>
      <c r="B52" s="78" t="s">
        <v>374</v>
      </c>
      <c r="C52" s="419">
        <f>SUM(C53:C55)</f>
        <v>1207</v>
      </c>
      <c r="D52" s="239">
        <f>SUM(D53:D55)</f>
        <v>1207</v>
      </c>
    </row>
    <row r="53" spans="1:4" s="349" customFormat="1" ht="12" customHeight="1">
      <c r="A53" s="340" t="s">
        <v>77</v>
      </c>
      <c r="B53" s="7" t="s">
        <v>176</v>
      </c>
      <c r="C53" s="425">
        <v>1207</v>
      </c>
      <c r="D53" s="518">
        <v>1207</v>
      </c>
    </row>
    <row r="54" spans="1:4" ht="12" customHeight="1">
      <c r="A54" s="340" t="s">
        <v>78</v>
      </c>
      <c r="B54" s="6" t="s">
        <v>138</v>
      </c>
      <c r="C54" s="421"/>
      <c r="D54" s="516"/>
    </row>
    <row r="55" spans="1:4" ht="12" customHeight="1">
      <c r="A55" s="340" t="s">
        <v>79</v>
      </c>
      <c r="B55" s="6" t="s">
        <v>48</v>
      </c>
      <c r="C55" s="421"/>
      <c r="D55" s="512"/>
    </row>
    <row r="56" spans="1:4" ht="12" customHeight="1" thickBot="1">
      <c r="A56" s="340" t="s">
        <v>80</v>
      </c>
      <c r="B56" s="6" t="s">
        <v>482</v>
      </c>
      <c r="C56" s="421"/>
      <c r="D56" s="543"/>
    </row>
    <row r="57" spans="1:4" ht="15" customHeight="1" thickBot="1">
      <c r="A57" s="155" t="s">
        <v>11</v>
      </c>
      <c r="B57" s="78" t="s">
        <v>5</v>
      </c>
      <c r="C57" s="459"/>
      <c r="D57" s="517"/>
    </row>
    <row r="58" spans="1:4" ht="13.5" thickBot="1">
      <c r="A58" s="155" t="s">
        <v>12</v>
      </c>
      <c r="B58" s="189" t="s">
        <v>487</v>
      </c>
      <c r="C58" s="460">
        <f>+C46+C52+C57</f>
        <v>59618</v>
      </c>
      <c r="D58" s="544">
        <f>+D46+D52+D57</f>
        <v>64776</v>
      </c>
    </row>
    <row r="59" spans="3:4" ht="15" customHeight="1" thickBot="1">
      <c r="C59" s="280"/>
      <c r="D59" s="457"/>
    </row>
    <row r="60" spans="1:4" ht="14.25" customHeight="1" thickBot="1">
      <c r="A60" s="192" t="s">
        <v>477</v>
      </c>
      <c r="B60" s="193"/>
      <c r="C60" s="441">
        <v>12</v>
      </c>
      <c r="D60" s="567">
        <v>12</v>
      </c>
    </row>
    <row r="61" spans="1:4" ht="13.5" thickBot="1">
      <c r="A61" s="192" t="s">
        <v>156</v>
      </c>
      <c r="B61" s="193"/>
      <c r="C61" s="441"/>
      <c r="D61" s="567"/>
    </row>
    <row r="62" ht="15">
      <c r="D62" s="452"/>
    </row>
    <row r="63" ht="15">
      <c r="D63" s="452"/>
    </row>
    <row r="64" ht="15">
      <c r="D64" s="452"/>
    </row>
    <row r="65" ht="15">
      <c r="D65" s="452"/>
    </row>
    <row r="66" ht="15">
      <c r="D66" s="452"/>
    </row>
    <row r="67" ht="15">
      <c r="D67" s="452"/>
    </row>
    <row r="68" ht="15">
      <c r="D68" s="452"/>
    </row>
    <row r="69" ht="15">
      <c r="D69" s="452"/>
    </row>
    <row r="70" ht="15">
      <c r="D70" s="452"/>
    </row>
    <row r="71" ht="15">
      <c r="D71" s="452"/>
    </row>
    <row r="72" ht="15">
      <c r="D72" s="452"/>
    </row>
    <row r="73" ht="15">
      <c r="D73" s="452"/>
    </row>
    <row r="74" ht="15">
      <c r="D74" s="452"/>
    </row>
    <row r="75" ht="15">
      <c r="D75" s="452"/>
    </row>
    <row r="76" ht="15">
      <c r="D76" s="452"/>
    </row>
    <row r="77" ht="15">
      <c r="D77" s="452"/>
    </row>
    <row r="78" ht="15">
      <c r="D78" s="453"/>
    </row>
    <row r="79" ht="15">
      <c r="D79" s="452"/>
    </row>
    <row r="80" ht="15">
      <c r="D80" s="452"/>
    </row>
    <row r="81" ht="15">
      <c r="D81" s="452"/>
    </row>
    <row r="82" ht="15">
      <c r="D82" s="452"/>
    </row>
    <row r="83" ht="15">
      <c r="D83" s="452"/>
    </row>
    <row r="84" ht="15">
      <c r="D84" s="452"/>
    </row>
    <row r="85" ht="15">
      <c r="D85" s="452"/>
    </row>
    <row r="86" ht="15">
      <c r="D86" s="453"/>
    </row>
    <row r="87" ht="15">
      <c r="D87" s="453"/>
    </row>
    <row r="88" ht="15">
      <c r="D88" s="453"/>
    </row>
    <row r="89" ht="15">
      <c r="D89" s="453"/>
    </row>
    <row r="90" ht="15">
      <c r="D90" s="453"/>
    </row>
    <row r="91" ht="15">
      <c r="D91" s="452"/>
    </row>
    <row r="92" ht="15.75">
      <c r="D92" s="454"/>
    </row>
    <row r="93" ht="12.75">
      <c r="D93" s="455"/>
    </row>
    <row r="94" ht="12.75">
      <c r="D94" s="456"/>
    </row>
    <row r="95" ht="12.75">
      <c r="D95" s="456"/>
    </row>
    <row r="96" ht="12.75">
      <c r="D96" s="456"/>
    </row>
    <row r="97" ht="12.75">
      <c r="D97" s="456"/>
    </row>
    <row r="98" ht="12.75">
      <c r="D98" s="456"/>
    </row>
    <row r="99" ht="12.75">
      <c r="D99" s="456"/>
    </row>
    <row r="100" ht="12.75">
      <c r="D100" s="456"/>
    </row>
    <row r="101" ht="12.75">
      <c r="D101" s="456"/>
    </row>
    <row r="102" ht="12.75">
      <c r="D102" s="456"/>
    </row>
    <row r="103" ht="12.75">
      <c r="D103" s="456"/>
    </row>
    <row r="104" ht="12.75">
      <c r="D104" s="456"/>
    </row>
    <row r="105" ht="12.75">
      <c r="D105" s="456"/>
    </row>
    <row r="106" ht="12.75">
      <c r="D106" s="456"/>
    </row>
    <row r="107" ht="12.75">
      <c r="D107" s="456"/>
    </row>
    <row r="108" ht="12.75">
      <c r="D108" s="456"/>
    </row>
    <row r="109" ht="12.75">
      <c r="D109" s="456"/>
    </row>
    <row r="110" ht="12.75">
      <c r="D110" s="456"/>
    </row>
    <row r="111" ht="12.75">
      <c r="D111" s="456"/>
    </row>
    <row r="112" ht="12.75">
      <c r="D112" s="456"/>
    </row>
    <row r="113" ht="12.75">
      <c r="D113" s="456"/>
    </row>
    <row r="114" ht="12.75">
      <c r="D114" s="456"/>
    </row>
    <row r="115" ht="12.75">
      <c r="D115" s="456"/>
    </row>
    <row r="116" ht="12.75">
      <c r="D116" s="456"/>
    </row>
    <row r="117" ht="12.75">
      <c r="D117" s="456"/>
    </row>
    <row r="118" ht="12.75">
      <c r="D118" s="456"/>
    </row>
    <row r="119" ht="12.75">
      <c r="D119" s="456"/>
    </row>
    <row r="120" ht="12.75">
      <c r="D120" s="456"/>
    </row>
    <row r="121" ht="12.75">
      <c r="D121" s="456"/>
    </row>
    <row r="122" ht="12.75">
      <c r="D122" s="456"/>
    </row>
    <row r="123" ht="12.75">
      <c r="D123" s="456"/>
    </row>
    <row r="124" ht="12.75">
      <c r="D124" s="456"/>
    </row>
    <row r="125" ht="12.75">
      <c r="D125" s="456"/>
    </row>
    <row r="126" ht="12.75">
      <c r="D126" s="456"/>
    </row>
    <row r="127" ht="12.75">
      <c r="D127" s="456"/>
    </row>
    <row r="128" ht="12.75">
      <c r="D128" s="456"/>
    </row>
    <row r="129" ht="12.75">
      <c r="D129" s="456"/>
    </row>
    <row r="130" ht="12.75">
      <c r="D130" s="455"/>
    </row>
    <row r="131" ht="12.75">
      <c r="D131" s="456"/>
    </row>
    <row r="132" ht="12.75">
      <c r="D132" s="456"/>
    </row>
    <row r="133" ht="12.75">
      <c r="D133" s="456"/>
    </row>
    <row r="134" ht="12.75">
      <c r="D134" s="456"/>
    </row>
    <row r="135" ht="12.75">
      <c r="D135" s="456"/>
    </row>
    <row r="136" ht="12.75">
      <c r="D136" s="456"/>
    </row>
    <row r="137" ht="12.75">
      <c r="D137" s="456"/>
    </row>
    <row r="138" ht="12.75">
      <c r="D138" s="456"/>
    </row>
    <row r="139" ht="12.75">
      <c r="D139" s="455"/>
    </row>
    <row r="140" ht="12.75">
      <c r="D140" s="456"/>
    </row>
    <row r="141" ht="12.75">
      <c r="D141" s="456"/>
    </row>
    <row r="142" ht="12.75">
      <c r="D142" s="456"/>
    </row>
    <row r="143" ht="12.75">
      <c r="D143" s="456"/>
    </row>
    <row r="144" ht="12.75">
      <c r="D144" s="455"/>
    </row>
    <row r="145" ht="12.75">
      <c r="D145" s="455"/>
    </row>
    <row r="146" ht="12.75">
      <c r="D146" s="455"/>
    </row>
    <row r="147" ht="12.75">
      <c r="D147" s="455"/>
    </row>
    <row r="148" ht="12.75">
      <c r="D148" s="455"/>
    </row>
    <row r="149" ht="12.75">
      <c r="D149" s="455"/>
    </row>
    <row r="150" ht="12.75">
      <c r="D150" s="455"/>
    </row>
    <row r="151" ht="12.75">
      <c r="D151" s="456"/>
    </row>
    <row r="152" ht="12.75">
      <c r="D152" s="456"/>
    </row>
    <row r="153" ht="12.75">
      <c r="D153" s="456"/>
    </row>
    <row r="154" ht="12.75">
      <c r="D154" s="456"/>
    </row>
    <row r="155" ht="12.75">
      <c r="D155" s="456"/>
    </row>
    <row r="156" ht="12.75">
      <c r="D156" s="456"/>
    </row>
    <row r="157" ht="12.75">
      <c r="D157" s="456"/>
    </row>
    <row r="158" ht="12.75">
      <c r="D158" s="45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7"/>
  <sheetViews>
    <sheetView zoomScale="130" zoomScaleNormal="130" zoomScalePageLayoutView="0" workbookViewId="0" topLeftCell="A46">
      <selection activeCell="F50" sqref="F50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4" t="str">
        <f>+CONCATENATE("9.3. melléklet a ……/",LEFT(ÖSSZEFÜGGÉSEK!A5,4),". (….) önkormányzati rendelethez")</f>
        <v>9.3. melléklet a ……/2015. (….) önkormányzati rendelethez</v>
      </c>
      <c r="D1" s="194" t="str">
        <f>+CONCATENATE("9.2.3. melléklet a ……/",LEFT(ÖSSZEFÜGGÉSEK!A5,4),". (….) önkormányzati rendelethez")</f>
        <v>9.2.3. melléklet a ……/2015. (….) önkormányzati rendelethez</v>
      </c>
    </row>
    <row r="2" spans="1:4" s="345" customFormat="1" ht="25.5" customHeight="1">
      <c r="A2" s="298" t="s">
        <v>154</v>
      </c>
      <c r="B2" s="273" t="s">
        <v>500</v>
      </c>
      <c r="C2" s="468"/>
      <c r="D2" s="436" t="s">
        <v>50</v>
      </c>
    </row>
    <row r="3" spans="1:4" s="345" customFormat="1" ht="24.75" thickBot="1">
      <c r="A3" s="338" t="s">
        <v>153</v>
      </c>
      <c r="B3" s="274" t="s">
        <v>356</v>
      </c>
      <c r="C3" s="469"/>
      <c r="D3" s="437" t="s">
        <v>43</v>
      </c>
    </row>
    <row r="4" spans="1:4" s="346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9" t="s">
        <v>155</v>
      </c>
      <c r="B5" s="177" t="s">
        <v>45</v>
      </c>
      <c r="C5" s="461" t="s">
        <v>528</v>
      </c>
      <c r="D5" s="471" t="s">
        <v>529</v>
      </c>
    </row>
    <row r="6" spans="1:4" s="347" customFormat="1" ht="13.5" customHeight="1" thickBot="1">
      <c r="A6" s="151" t="s">
        <v>453</v>
      </c>
      <c r="B6" s="152" t="s">
        <v>454</v>
      </c>
      <c r="C6" s="438" t="s">
        <v>455</v>
      </c>
      <c r="D6" s="472" t="s">
        <v>530</v>
      </c>
    </row>
    <row r="7" spans="1:4" s="347" customFormat="1" ht="15.75" customHeight="1" thickBot="1">
      <c r="A7" s="178"/>
      <c r="B7" s="179" t="s">
        <v>46</v>
      </c>
      <c r="C7" s="462"/>
      <c r="D7" s="449"/>
    </row>
    <row r="8" spans="1:4" s="281" customFormat="1" ht="12" customHeight="1" thickBot="1">
      <c r="A8" s="151" t="s">
        <v>9</v>
      </c>
      <c r="B8" s="180" t="s">
        <v>478</v>
      </c>
      <c r="C8" s="419">
        <f>SUM(C9:C19)</f>
        <v>697</v>
      </c>
      <c r="D8" s="565">
        <f>SUM(D9:D19)</f>
        <v>697</v>
      </c>
    </row>
    <row r="9" spans="1:4" s="281" customFormat="1" ht="12" customHeight="1">
      <c r="A9" s="339" t="s">
        <v>71</v>
      </c>
      <c r="B9" s="8" t="s">
        <v>231</v>
      </c>
      <c r="C9" s="463"/>
      <c r="D9" s="511"/>
    </row>
    <row r="10" spans="1:4" s="281" customFormat="1" ht="12" customHeight="1">
      <c r="A10" s="340" t="s">
        <v>72</v>
      </c>
      <c r="B10" s="6" t="s">
        <v>232</v>
      </c>
      <c r="C10" s="232"/>
      <c r="D10" s="512"/>
    </row>
    <row r="11" spans="1:4" s="281" customFormat="1" ht="12" customHeight="1">
      <c r="A11" s="340" t="s">
        <v>73</v>
      </c>
      <c r="B11" s="6" t="s">
        <v>233</v>
      </c>
      <c r="C11" s="232"/>
      <c r="D11" s="512"/>
    </row>
    <row r="12" spans="1:4" s="281" customFormat="1" ht="12" customHeight="1">
      <c r="A12" s="340" t="s">
        <v>74</v>
      </c>
      <c r="B12" s="6" t="s">
        <v>234</v>
      </c>
      <c r="C12" s="232"/>
      <c r="D12" s="512"/>
    </row>
    <row r="13" spans="1:4" s="281" customFormat="1" ht="12" customHeight="1">
      <c r="A13" s="340" t="s">
        <v>108</v>
      </c>
      <c r="B13" s="6" t="s">
        <v>235</v>
      </c>
      <c r="C13" s="232">
        <v>697</v>
      </c>
      <c r="D13" s="512">
        <v>697</v>
      </c>
    </row>
    <row r="14" spans="1:4" s="281" customFormat="1" ht="12" customHeight="1">
      <c r="A14" s="340" t="s">
        <v>75</v>
      </c>
      <c r="B14" s="6" t="s">
        <v>357</v>
      </c>
      <c r="C14" s="232"/>
      <c r="D14" s="513"/>
    </row>
    <row r="15" spans="1:4" s="281" customFormat="1" ht="12" customHeight="1">
      <c r="A15" s="340" t="s">
        <v>76</v>
      </c>
      <c r="B15" s="5" t="s">
        <v>358</v>
      </c>
      <c r="C15" s="232"/>
      <c r="D15" s="515"/>
    </row>
    <row r="16" spans="1:4" s="281" customFormat="1" ht="12" customHeight="1">
      <c r="A16" s="340" t="s">
        <v>83</v>
      </c>
      <c r="B16" s="6" t="s">
        <v>238</v>
      </c>
      <c r="C16" s="296"/>
      <c r="D16" s="511"/>
    </row>
    <row r="17" spans="1:4" s="348" customFormat="1" ht="12" customHeight="1">
      <c r="A17" s="340" t="s">
        <v>84</v>
      </c>
      <c r="B17" s="6" t="s">
        <v>239</v>
      </c>
      <c r="C17" s="232"/>
      <c r="D17" s="515"/>
    </row>
    <row r="18" spans="1:4" s="348" customFormat="1" ht="12" customHeight="1">
      <c r="A18" s="340" t="s">
        <v>85</v>
      </c>
      <c r="B18" s="6" t="s">
        <v>393</v>
      </c>
      <c r="C18" s="418"/>
      <c r="D18" s="515"/>
    </row>
    <row r="19" spans="1:4" s="348" customFormat="1" ht="12" customHeight="1" thickBot="1">
      <c r="A19" s="340" t="s">
        <v>86</v>
      </c>
      <c r="B19" s="5" t="s">
        <v>240</v>
      </c>
      <c r="C19" s="418"/>
      <c r="D19" s="513"/>
    </row>
    <row r="20" spans="1:4" s="281" customFormat="1" ht="12" customHeight="1" thickBot="1">
      <c r="A20" s="151" t="s">
        <v>10</v>
      </c>
      <c r="B20" s="180" t="s">
        <v>359</v>
      </c>
      <c r="C20" s="419">
        <f>SUM(C21:C23)</f>
        <v>0</v>
      </c>
      <c r="D20" s="517"/>
    </row>
    <row r="21" spans="1:4" s="348" customFormat="1" ht="12" customHeight="1">
      <c r="A21" s="340" t="s">
        <v>77</v>
      </c>
      <c r="B21" s="7" t="s">
        <v>208</v>
      </c>
      <c r="C21" s="232"/>
      <c r="D21" s="518"/>
    </row>
    <row r="22" spans="1:4" s="348" customFormat="1" ht="12" customHeight="1">
      <c r="A22" s="340" t="s">
        <v>78</v>
      </c>
      <c r="B22" s="6" t="s">
        <v>360</v>
      </c>
      <c r="C22" s="232"/>
      <c r="D22" s="562"/>
    </row>
    <row r="23" spans="1:4" s="348" customFormat="1" ht="12" customHeight="1">
      <c r="A23" s="340" t="s">
        <v>79</v>
      </c>
      <c r="B23" s="6" t="s">
        <v>361</v>
      </c>
      <c r="C23" s="232"/>
      <c r="D23" s="512"/>
    </row>
    <row r="24" spans="1:4" s="348" customFormat="1" ht="12" customHeight="1" thickBot="1">
      <c r="A24" s="340" t="s">
        <v>80</v>
      </c>
      <c r="B24" s="6" t="s">
        <v>483</v>
      </c>
      <c r="C24" s="232"/>
      <c r="D24" s="513"/>
    </row>
    <row r="25" spans="1:4" s="348" customFormat="1" ht="12" customHeight="1" thickBot="1">
      <c r="A25" s="155" t="s">
        <v>11</v>
      </c>
      <c r="B25" s="78" t="s">
        <v>125</v>
      </c>
      <c r="C25" s="459"/>
      <c r="D25" s="517"/>
    </row>
    <row r="26" spans="1:4" s="348" customFormat="1" ht="12" customHeight="1" thickBot="1">
      <c r="A26" s="155" t="s">
        <v>12</v>
      </c>
      <c r="B26" s="78" t="s">
        <v>362</v>
      </c>
      <c r="C26" s="419">
        <f>+C27+C28</f>
        <v>0</v>
      </c>
      <c r="D26" s="517"/>
    </row>
    <row r="27" spans="1:4" s="348" customFormat="1" ht="12" customHeight="1">
      <c r="A27" s="341" t="s">
        <v>218</v>
      </c>
      <c r="B27" s="342" t="s">
        <v>360</v>
      </c>
      <c r="C27" s="425"/>
      <c r="D27" s="518"/>
    </row>
    <row r="28" spans="1:4" s="348" customFormat="1" ht="12" customHeight="1">
      <c r="A28" s="341" t="s">
        <v>221</v>
      </c>
      <c r="B28" s="343" t="s">
        <v>363</v>
      </c>
      <c r="C28" s="420"/>
      <c r="D28" s="516"/>
    </row>
    <row r="29" spans="1:4" s="348" customFormat="1" ht="12" customHeight="1" thickBot="1">
      <c r="A29" s="340" t="s">
        <v>222</v>
      </c>
      <c r="B29" s="90" t="s">
        <v>484</v>
      </c>
      <c r="C29" s="464"/>
      <c r="D29" s="512"/>
    </row>
    <row r="30" spans="1:4" s="348" customFormat="1" ht="12" customHeight="1" thickBot="1">
      <c r="A30" s="155" t="s">
        <v>13</v>
      </c>
      <c r="B30" s="78" t="s">
        <v>364</v>
      </c>
      <c r="C30" s="419">
        <f>+C31+C32+C33</f>
        <v>0</v>
      </c>
      <c r="D30" s="517"/>
    </row>
    <row r="31" spans="1:4" s="348" customFormat="1" ht="12" customHeight="1">
      <c r="A31" s="341" t="s">
        <v>64</v>
      </c>
      <c r="B31" s="342" t="s">
        <v>245</v>
      </c>
      <c r="C31" s="425"/>
      <c r="D31" s="518"/>
    </row>
    <row r="32" spans="1:4" s="348" customFormat="1" ht="12" customHeight="1">
      <c r="A32" s="341" t="s">
        <v>65</v>
      </c>
      <c r="B32" s="343" t="s">
        <v>246</v>
      </c>
      <c r="C32" s="420"/>
      <c r="D32" s="512"/>
    </row>
    <row r="33" spans="1:4" s="348" customFormat="1" ht="12" customHeight="1" thickBot="1">
      <c r="A33" s="340" t="s">
        <v>66</v>
      </c>
      <c r="B33" s="90" t="s">
        <v>247</v>
      </c>
      <c r="C33" s="464"/>
      <c r="D33" s="516"/>
    </row>
    <row r="34" spans="1:4" s="281" customFormat="1" ht="12" customHeight="1" thickBot="1">
      <c r="A34" s="155" t="s">
        <v>14</v>
      </c>
      <c r="B34" s="78" t="s">
        <v>333</v>
      </c>
      <c r="C34" s="459"/>
      <c r="D34" s="517"/>
    </row>
    <row r="35" spans="1:4" s="281" customFormat="1" ht="12" customHeight="1" thickBot="1">
      <c r="A35" s="155" t="s">
        <v>15</v>
      </c>
      <c r="B35" s="78" t="s">
        <v>365</v>
      </c>
      <c r="C35" s="465"/>
      <c r="D35" s="517"/>
    </row>
    <row r="36" spans="1:4" s="281" customFormat="1" ht="12" customHeight="1" thickBot="1">
      <c r="A36" s="151" t="s">
        <v>16</v>
      </c>
      <c r="B36" s="78" t="s">
        <v>485</v>
      </c>
      <c r="C36" s="466">
        <f>+C8+C20+C25+C26+C30+C34+C35</f>
        <v>697</v>
      </c>
      <c r="D36" s="556">
        <f>+D8+D20+D25+D26+D30+D34+D35</f>
        <v>697</v>
      </c>
    </row>
    <row r="37" spans="1:4" s="281" customFormat="1" ht="12" customHeight="1" thickBot="1">
      <c r="A37" s="181" t="s">
        <v>17</v>
      </c>
      <c r="B37" s="78" t="s">
        <v>367</v>
      </c>
      <c r="C37" s="466">
        <f>+C38+C39+C40</f>
        <v>36999</v>
      </c>
      <c r="D37" s="556">
        <f>+D38+D39+D40</f>
        <v>39815</v>
      </c>
    </row>
    <row r="38" spans="1:4" s="281" customFormat="1" ht="12" customHeight="1">
      <c r="A38" s="341" t="s">
        <v>368</v>
      </c>
      <c r="B38" s="342" t="s">
        <v>186</v>
      </c>
      <c r="C38" s="425"/>
      <c r="D38" s="518">
        <v>2728</v>
      </c>
    </row>
    <row r="39" spans="1:4" s="281" customFormat="1" ht="12" customHeight="1">
      <c r="A39" s="341" t="s">
        <v>369</v>
      </c>
      <c r="B39" s="343" t="s">
        <v>2</v>
      </c>
      <c r="C39" s="420"/>
      <c r="D39" s="512"/>
    </row>
    <row r="40" spans="1:4" s="348" customFormat="1" ht="12" customHeight="1" thickBot="1">
      <c r="A40" s="340" t="s">
        <v>370</v>
      </c>
      <c r="B40" s="90" t="s">
        <v>371</v>
      </c>
      <c r="C40" s="464">
        <f>C57-C36</f>
        <v>36999</v>
      </c>
      <c r="D40" s="516">
        <v>37087</v>
      </c>
    </row>
    <row r="41" spans="1:4" s="348" customFormat="1" ht="15" customHeight="1" thickBot="1">
      <c r="A41" s="181" t="s">
        <v>18</v>
      </c>
      <c r="B41" s="182" t="s">
        <v>372</v>
      </c>
      <c r="C41" s="440">
        <f>+C36+C37</f>
        <v>37696</v>
      </c>
      <c r="D41" s="557">
        <f>+D36+D37</f>
        <v>40512</v>
      </c>
    </row>
    <row r="42" spans="1:4" s="348" customFormat="1" ht="15" customHeight="1">
      <c r="A42" s="183"/>
      <c r="B42" s="184"/>
      <c r="C42" s="277"/>
      <c r="D42" s="568"/>
    </row>
    <row r="43" spans="1:4" ht="13.5" thickBot="1">
      <c r="A43" s="185"/>
      <c r="B43" s="186"/>
      <c r="C43" s="278"/>
      <c r="D43" s="569"/>
    </row>
    <row r="44" spans="1:4" s="347" customFormat="1" ht="16.5" customHeight="1" thickBot="1">
      <c r="A44" s="187"/>
      <c r="B44" s="188" t="s">
        <v>47</v>
      </c>
      <c r="C44" s="440"/>
      <c r="D44" s="450"/>
    </row>
    <row r="45" spans="1:4" s="349" customFormat="1" ht="12" customHeight="1" thickBot="1">
      <c r="A45" s="155" t="s">
        <v>9</v>
      </c>
      <c r="B45" s="78" t="s">
        <v>373</v>
      </c>
      <c r="C45" s="419">
        <f>SUM(C46:C50)</f>
        <v>37480</v>
      </c>
      <c r="D45" s="546">
        <f>SUM(D46:D50)</f>
        <v>40296</v>
      </c>
    </row>
    <row r="46" spans="1:4" ht="12" customHeight="1">
      <c r="A46" s="340" t="s">
        <v>71</v>
      </c>
      <c r="B46" s="7" t="s">
        <v>39</v>
      </c>
      <c r="C46" s="425">
        <v>22695</v>
      </c>
      <c r="D46" s="551">
        <v>22764</v>
      </c>
    </row>
    <row r="47" spans="1:4" ht="12" customHeight="1">
      <c r="A47" s="340" t="s">
        <v>72</v>
      </c>
      <c r="B47" s="6" t="s">
        <v>134</v>
      </c>
      <c r="C47" s="421">
        <v>6250</v>
      </c>
      <c r="D47" s="554">
        <v>6269</v>
      </c>
    </row>
    <row r="48" spans="1:4" ht="12" customHeight="1">
      <c r="A48" s="340" t="s">
        <v>73</v>
      </c>
      <c r="B48" s="6" t="s">
        <v>100</v>
      </c>
      <c r="C48" s="421">
        <v>8275</v>
      </c>
      <c r="D48" s="548">
        <v>11003</v>
      </c>
    </row>
    <row r="49" spans="1:4" ht="12" customHeight="1">
      <c r="A49" s="340" t="s">
        <v>74</v>
      </c>
      <c r="B49" s="6" t="s">
        <v>135</v>
      </c>
      <c r="C49" s="421">
        <v>260</v>
      </c>
      <c r="D49" s="551">
        <v>260</v>
      </c>
    </row>
    <row r="50" spans="1:4" ht="12" customHeight="1" thickBot="1">
      <c r="A50" s="340" t="s">
        <v>108</v>
      </c>
      <c r="B50" s="6" t="s">
        <v>136</v>
      </c>
      <c r="C50" s="421"/>
      <c r="D50" s="554"/>
    </row>
    <row r="51" spans="1:4" ht="12" customHeight="1" thickBot="1">
      <c r="A51" s="155" t="s">
        <v>10</v>
      </c>
      <c r="B51" s="78" t="s">
        <v>374</v>
      </c>
      <c r="C51" s="419">
        <f>SUM(C52:C54)</f>
        <v>216</v>
      </c>
      <c r="D51" s="546">
        <f>SUM(D52:D54)</f>
        <v>216</v>
      </c>
    </row>
    <row r="52" spans="1:4" s="349" customFormat="1" ht="12" customHeight="1">
      <c r="A52" s="340" t="s">
        <v>77</v>
      </c>
      <c r="B52" s="7" t="s">
        <v>176</v>
      </c>
      <c r="C52" s="425">
        <v>216</v>
      </c>
      <c r="D52" s="551">
        <v>216</v>
      </c>
    </row>
    <row r="53" spans="1:4" ht="12" customHeight="1">
      <c r="A53" s="340" t="s">
        <v>78</v>
      </c>
      <c r="B53" s="6" t="s">
        <v>138</v>
      </c>
      <c r="C53" s="421"/>
      <c r="D53" s="554"/>
    </row>
    <row r="54" spans="1:4" ht="12" customHeight="1">
      <c r="A54" s="340" t="s">
        <v>79</v>
      </c>
      <c r="B54" s="6" t="s">
        <v>48</v>
      </c>
      <c r="C54" s="421"/>
      <c r="D54" s="548"/>
    </row>
    <row r="55" spans="1:4" ht="12" customHeight="1" thickBot="1">
      <c r="A55" s="340" t="s">
        <v>80</v>
      </c>
      <c r="B55" s="6" t="s">
        <v>482</v>
      </c>
      <c r="C55" s="421"/>
      <c r="D55" s="555"/>
    </row>
    <row r="56" spans="1:4" ht="15" customHeight="1" thickBot="1">
      <c r="A56" s="155" t="s">
        <v>11</v>
      </c>
      <c r="B56" s="78" t="s">
        <v>5</v>
      </c>
      <c r="C56" s="459"/>
      <c r="D56" s="553"/>
    </row>
    <row r="57" spans="1:4" ht="13.5" thickBot="1">
      <c r="A57" s="155" t="s">
        <v>12</v>
      </c>
      <c r="B57" s="189" t="s">
        <v>487</v>
      </c>
      <c r="C57" s="460">
        <f>+C45+C51+C56</f>
        <v>37696</v>
      </c>
      <c r="D57" s="546">
        <f>+D45+D51+D56</f>
        <v>40512</v>
      </c>
    </row>
    <row r="58" spans="3:4" ht="15" customHeight="1" thickBot="1">
      <c r="C58" s="280"/>
      <c r="D58" s="457"/>
    </row>
    <row r="59" spans="1:4" ht="14.25" customHeight="1" thickBot="1">
      <c r="A59" s="192" t="s">
        <v>477</v>
      </c>
      <c r="B59" s="193"/>
      <c r="C59" s="441">
        <v>7</v>
      </c>
      <c r="D59" s="566">
        <v>7</v>
      </c>
    </row>
    <row r="60" spans="1:4" ht="15.75" thickBot="1">
      <c r="A60" s="192" t="s">
        <v>156</v>
      </c>
      <c r="B60" s="193"/>
      <c r="C60" s="441"/>
      <c r="D60" s="450"/>
    </row>
    <row r="61" ht="15">
      <c r="D61" s="452"/>
    </row>
    <row r="62" ht="15">
      <c r="D62" s="452"/>
    </row>
    <row r="63" ht="15">
      <c r="D63" s="452"/>
    </row>
    <row r="64" ht="15">
      <c r="D64" s="452"/>
    </row>
    <row r="65" ht="15">
      <c r="D65" s="452"/>
    </row>
    <row r="66" ht="15">
      <c r="D66" s="452"/>
    </row>
    <row r="67" ht="15">
      <c r="D67" s="452"/>
    </row>
    <row r="68" ht="15">
      <c r="D68" s="452"/>
    </row>
    <row r="69" ht="15">
      <c r="D69" s="452"/>
    </row>
    <row r="70" ht="15">
      <c r="D70" s="452"/>
    </row>
    <row r="71" ht="15">
      <c r="D71" s="452"/>
    </row>
    <row r="72" ht="15">
      <c r="D72" s="452"/>
    </row>
    <row r="73" ht="15">
      <c r="D73" s="452"/>
    </row>
    <row r="74" ht="15">
      <c r="D74" s="452"/>
    </row>
    <row r="75" ht="15">
      <c r="D75" s="452"/>
    </row>
    <row r="76" ht="15">
      <c r="D76" s="452"/>
    </row>
    <row r="77" ht="15">
      <c r="D77" s="453"/>
    </row>
    <row r="78" ht="15">
      <c r="D78" s="452"/>
    </row>
    <row r="79" ht="15">
      <c r="D79" s="452"/>
    </row>
    <row r="80" ht="15">
      <c r="D80" s="452"/>
    </row>
    <row r="81" ht="15">
      <c r="D81" s="452"/>
    </row>
    <row r="82" ht="15">
      <c r="D82" s="452"/>
    </row>
    <row r="83" ht="15">
      <c r="D83" s="452"/>
    </row>
    <row r="84" ht="15">
      <c r="D84" s="452"/>
    </row>
    <row r="85" ht="15">
      <c r="D85" s="453"/>
    </row>
    <row r="86" ht="15">
      <c r="D86" s="453"/>
    </row>
    <row r="87" ht="15">
      <c r="D87" s="453"/>
    </row>
    <row r="88" ht="15">
      <c r="D88" s="453"/>
    </row>
    <row r="89" ht="15">
      <c r="D89" s="453"/>
    </row>
    <row r="90" ht="15">
      <c r="D90" s="452"/>
    </row>
    <row r="91" ht="15.75">
      <c r="D91" s="454"/>
    </row>
    <row r="92" ht="12.75">
      <c r="D92" s="455"/>
    </row>
    <row r="93" ht="12.75">
      <c r="D93" s="456"/>
    </row>
    <row r="94" ht="12.75">
      <c r="D94" s="456"/>
    </row>
    <row r="95" ht="12.75">
      <c r="D95" s="456"/>
    </row>
    <row r="96" ht="12.75">
      <c r="D96" s="456"/>
    </row>
    <row r="97" ht="12.75">
      <c r="D97" s="456"/>
    </row>
    <row r="98" ht="12.75">
      <c r="D98" s="456"/>
    </row>
    <row r="99" ht="12.75">
      <c r="D99" s="456"/>
    </row>
    <row r="100" ht="12.75">
      <c r="D100" s="456"/>
    </row>
    <row r="101" ht="12.75">
      <c r="D101" s="456"/>
    </row>
    <row r="102" ht="12.75">
      <c r="D102" s="456"/>
    </row>
    <row r="103" ht="12.75">
      <c r="D103" s="456"/>
    </row>
    <row r="104" ht="12.75">
      <c r="D104" s="456"/>
    </row>
    <row r="105" ht="12.75">
      <c r="D105" s="456"/>
    </row>
    <row r="106" ht="12.75">
      <c r="D106" s="456"/>
    </row>
    <row r="107" ht="12.75">
      <c r="D107" s="456"/>
    </row>
    <row r="108" ht="12.75">
      <c r="D108" s="456"/>
    </row>
    <row r="109" ht="12.75">
      <c r="D109" s="456"/>
    </row>
    <row r="110" ht="12.75">
      <c r="D110" s="456"/>
    </row>
    <row r="111" ht="12.75">
      <c r="D111" s="456"/>
    </row>
    <row r="112" ht="12.75">
      <c r="D112" s="456"/>
    </row>
    <row r="113" ht="12.75">
      <c r="D113" s="456"/>
    </row>
    <row r="114" ht="12.75">
      <c r="D114" s="456"/>
    </row>
    <row r="115" ht="12.75">
      <c r="D115" s="456"/>
    </row>
    <row r="116" ht="12.75">
      <c r="D116" s="456"/>
    </row>
    <row r="117" ht="12.75">
      <c r="D117" s="456"/>
    </row>
    <row r="118" ht="12.75">
      <c r="D118" s="456"/>
    </row>
    <row r="119" ht="12.75">
      <c r="D119" s="456"/>
    </row>
    <row r="120" ht="12.75">
      <c r="D120" s="456"/>
    </row>
    <row r="121" ht="12.75">
      <c r="D121" s="456"/>
    </row>
    <row r="122" ht="12.75">
      <c r="D122" s="456"/>
    </row>
    <row r="123" ht="12.75">
      <c r="D123" s="456"/>
    </row>
    <row r="124" ht="12.75">
      <c r="D124" s="456"/>
    </row>
    <row r="125" ht="12.75">
      <c r="D125" s="456"/>
    </row>
    <row r="126" ht="12.75">
      <c r="D126" s="456"/>
    </row>
    <row r="127" ht="12.75">
      <c r="D127" s="456"/>
    </row>
    <row r="128" ht="12.75">
      <c r="D128" s="456"/>
    </row>
    <row r="129" ht="12.75">
      <c r="D129" s="455"/>
    </row>
    <row r="130" ht="12.75">
      <c r="D130" s="456"/>
    </row>
    <row r="131" ht="12.75">
      <c r="D131" s="456"/>
    </row>
    <row r="132" ht="12.75">
      <c r="D132" s="456"/>
    </row>
    <row r="133" ht="12.75">
      <c r="D133" s="456"/>
    </row>
    <row r="134" ht="12.75">
      <c r="D134" s="456"/>
    </row>
    <row r="135" ht="12.75">
      <c r="D135" s="456"/>
    </row>
    <row r="136" ht="12.75">
      <c r="D136" s="456"/>
    </row>
    <row r="137" ht="12.75">
      <c r="D137" s="456"/>
    </row>
    <row r="138" ht="12.75">
      <c r="D138" s="455"/>
    </row>
    <row r="139" ht="12.75">
      <c r="D139" s="456"/>
    </row>
    <row r="140" ht="12.75">
      <c r="D140" s="456"/>
    </row>
    <row r="141" ht="12.75">
      <c r="D141" s="456"/>
    </row>
    <row r="142" ht="12.75">
      <c r="D142" s="456"/>
    </row>
    <row r="143" ht="12.75">
      <c r="D143" s="455"/>
    </row>
    <row r="144" ht="12.75">
      <c r="D144" s="455"/>
    </row>
    <row r="145" ht="12.75">
      <c r="D145" s="455"/>
    </row>
    <row r="146" ht="12.75">
      <c r="D146" s="455"/>
    </row>
    <row r="147" ht="12.75">
      <c r="D147" s="455"/>
    </row>
    <row r="148" ht="12.75">
      <c r="D148" s="455"/>
    </row>
    <row r="149" ht="12.75">
      <c r="D149" s="455"/>
    </row>
    <row r="150" ht="12.75">
      <c r="D150" s="456"/>
    </row>
    <row r="151" ht="12.75">
      <c r="D151" s="456"/>
    </row>
    <row r="152" ht="12.75">
      <c r="D152" s="456"/>
    </row>
    <row r="153" ht="12.75">
      <c r="D153" s="456"/>
    </row>
    <row r="154" ht="12.75">
      <c r="D154" s="456"/>
    </row>
    <row r="155" ht="12.75">
      <c r="D155" s="456"/>
    </row>
    <row r="156" ht="12.75">
      <c r="D156" s="456"/>
    </row>
    <row r="157" ht="12.75">
      <c r="D157" s="45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7"/>
  <sheetViews>
    <sheetView zoomScale="145" zoomScaleNormal="145" zoomScalePageLayoutView="0" workbookViewId="0" topLeftCell="A42">
      <selection activeCell="G53" sqref="G53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4"/>
      <c r="D1" s="194" t="str">
        <f>+CONCATENATE("9.3.1. melléklet a ……/",LEFT(ÖSSZEFÜGGÉSEK!A5,4),". (….) önkormányzati rendelethez")</f>
        <v>9.3.1. melléklet a ……/2015. (….) önkormányzati rendelethez</v>
      </c>
    </row>
    <row r="2" spans="1:4" s="345" customFormat="1" ht="25.5" customHeight="1">
      <c r="A2" s="298" t="s">
        <v>154</v>
      </c>
      <c r="B2" s="273" t="s">
        <v>500</v>
      </c>
      <c r="C2" s="468"/>
      <c r="D2" s="436" t="s">
        <v>50</v>
      </c>
    </row>
    <row r="3" spans="1:4" s="345" customFormat="1" ht="24.75" thickBot="1">
      <c r="A3" s="338" t="s">
        <v>153</v>
      </c>
      <c r="B3" s="274" t="s">
        <v>375</v>
      </c>
      <c r="C3" s="469"/>
      <c r="D3" s="437" t="s">
        <v>49</v>
      </c>
    </row>
    <row r="4" spans="1:4" s="346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9" t="s">
        <v>155</v>
      </c>
      <c r="B5" s="177" t="s">
        <v>45</v>
      </c>
      <c r="C5" s="461" t="s">
        <v>528</v>
      </c>
      <c r="D5" s="471" t="s">
        <v>529</v>
      </c>
    </row>
    <row r="6" spans="1:4" s="347" customFormat="1" ht="13.5" customHeight="1" thickBot="1">
      <c r="A6" s="151" t="s">
        <v>453</v>
      </c>
      <c r="B6" s="152" t="s">
        <v>454</v>
      </c>
      <c r="C6" s="438" t="s">
        <v>455</v>
      </c>
      <c r="D6" s="472" t="s">
        <v>530</v>
      </c>
    </row>
    <row r="7" spans="1:4" s="347" customFormat="1" ht="15.75" customHeight="1" thickBot="1">
      <c r="A7" s="178"/>
      <c r="B7" s="179" t="s">
        <v>46</v>
      </c>
      <c r="C7" s="462"/>
      <c r="D7" s="449"/>
    </row>
    <row r="8" spans="1:4" s="281" customFormat="1" ht="12" customHeight="1" thickBot="1">
      <c r="A8" s="151" t="s">
        <v>9</v>
      </c>
      <c r="B8" s="180" t="s">
        <v>478</v>
      </c>
      <c r="C8" s="419">
        <f>SUM(C9:C19)</f>
        <v>697</v>
      </c>
      <c r="D8" s="546">
        <f>SUM(D9:D19)</f>
        <v>697</v>
      </c>
    </row>
    <row r="9" spans="1:4" s="281" customFormat="1" ht="12" customHeight="1">
      <c r="A9" s="339" t="s">
        <v>71</v>
      </c>
      <c r="B9" s="8" t="s">
        <v>231</v>
      </c>
      <c r="C9" s="463"/>
      <c r="D9" s="547"/>
    </row>
    <row r="10" spans="1:4" s="281" customFormat="1" ht="12" customHeight="1">
      <c r="A10" s="340" t="s">
        <v>72</v>
      </c>
      <c r="B10" s="6" t="s">
        <v>232</v>
      </c>
      <c r="C10" s="232"/>
      <c r="D10" s="548"/>
    </row>
    <row r="11" spans="1:4" s="281" customFormat="1" ht="12" customHeight="1">
      <c r="A11" s="340" t="s">
        <v>73</v>
      </c>
      <c r="B11" s="6" t="s">
        <v>233</v>
      </c>
      <c r="C11" s="232"/>
      <c r="D11" s="548"/>
    </row>
    <row r="12" spans="1:4" s="281" customFormat="1" ht="12" customHeight="1">
      <c r="A12" s="340" t="s">
        <v>74</v>
      </c>
      <c r="B12" s="6" t="s">
        <v>234</v>
      </c>
      <c r="C12" s="232"/>
      <c r="D12" s="548"/>
    </row>
    <row r="13" spans="1:4" s="281" customFormat="1" ht="12" customHeight="1">
      <c r="A13" s="340" t="s">
        <v>108</v>
      </c>
      <c r="B13" s="6" t="s">
        <v>235</v>
      </c>
      <c r="C13" s="232">
        <v>697</v>
      </c>
      <c r="D13" s="548">
        <v>697</v>
      </c>
    </row>
    <row r="14" spans="1:4" s="281" customFormat="1" ht="12" customHeight="1">
      <c r="A14" s="340" t="s">
        <v>75</v>
      </c>
      <c r="B14" s="6" t="s">
        <v>357</v>
      </c>
      <c r="C14" s="232"/>
      <c r="D14" s="549"/>
    </row>
    <row r="15" spans="1:4" s="281" customFormat="1" ht="12" customHeight="1">
      <c r="A15" s="340" t="s">
        <v>76</v>
      </c>
      <c r="B15" s="5" t="s">
        <v>358</v>
      </c>
      <c r="C15" s="232"/>
      <c r="D15" s="550"/>
    </row>
    <row r="16" spans="1:4" s="281" customFormat="1" ht="12" customHeight="1">
      <c r="A16" s="340" t="s">
        <v>83</v>
      </c>
      <c r="B16" s="6" t="s">
        <v>238</v>
      </c>
      <c r="C16" s="296"/>
      <c r="D16" s="547"/>
    </row>
    <row r="17" spans="1:4" s="348" customFormat="1" ht="12" customHeight="1">
      <c r="A17" s="340" t="s">
        <v>84</v>
      </c>
      <c r="B17" s="6" t="s">
        <v>239</v>
      </c>
      <c r="C17" s="232"/>
      <c r="D17" s="550"/>
    </row>
    <row r="18" spans="1:4" s="348" customFormat="1" ht="12" customHeight="1">
      <c r="A18" s="340" t="s">
        <v>85</v>
      </c>
      <c r="B18" s="6" t="s">
        <v>393</v>
      </c>
      <c r="C18" s="418"/>
      <c r="D18" s="550"/>
    </row>
    <row r="19" spans="1:4" s="348" customFormat="1" ht="12" customHeight="1" thickBot="1">
      <c r="A19" s="340" t="s">
        <v>86</v>
      </c>
      <c r="B19" s="5" t="s">
        <v>240</v>
      </c>
      <c r="C19" s="418"/>
      <c r="D19" s="549"/>
    </row>
    <row r="20" spans="1:4" s="281" customFormat="1" ht="12" customHeight="1" thickBot="1">
      <c r="A20" s="151" t="s">
        <v>10</v>
      </c>
      <c r="B20" s="180" t="s">
        <v>359</v>
      </c>
      <c r="C20" s="419">
        <f>SUM(C21:C23)</f>
        <v>0</v>
      </c>
      <c r="D20" s="553"/>
    </row>
    <row r="21" spans="1:4" s="348" customFormat="1" ht="12" customHeight="1">
      <c r="A21" s="340" t="s">
        <v>77</v>
      </c>
      <c r="B21" s="7" t="s">
        <v>208</v>
      </c>
      <c r="C21" s="232"/>
      <c r="D21" s="551"/>
    </row>
    <row r="22" spans="1:4" s="348" customFormat="1" ht="12" customHeight="1">
      <c r="A22" s="340" t="s">
        <v>78</v>
      </c>
      <c r="B22" s="6" t="s">
        <v>360</v>
      </c>
      <c r="C22" s="232"/>
      <c r="D22" s="552"/>
    </row>
    <row r="23" spans="1:4" s="348" customFormat="1" ht="12" customHeight="1">
      <c r="A23" s="340" t="s">
        <v>79</v>
      </c>
      <c r="B23" s="6" t="s">
        <v>361</v>
      </c>
      <c r="C23" s="232"/>
      <c r="D23" s="548"/>
    </row>
    <row r="24" spans="1:4" s="348" customFormat="1" ht="12" customHeight="1" thickBot="1">
      <c r="A24" s="340" t="s">
        <v>80</v>
      </c>
      <c r="B24" s="6" t="s">
        <v>483</v>
      </c>
      <c r="C24" s="232"/>
      <c r="D24" s="549"/>
    </row>
    <row r="25" spans="1:4" s="348" customFormat="1" ht="12" customHeight="1" thickBot="1">
      <c r="A25" s="155" t="s">
        <v>11</v>
      </c>
      <c r="B25" s="78" t="s">
        <v>125</v>
      </c>
      <c r="C25" s="459"/>
      <c r="D25" s="553"/>
    </row>
    <row r="26" spans="1:4" s="348" customFormat="1" ht="12" customHeight="1" thickBot="1">
      <c r="A26" s="155" t="s">
        <v>12</v>
      </c>
      <c r="B26" s="78" t="s">
        <v>362</v>
      </c>
      <c r="C26" s="419">
        <f>+C27+C28</f>
        <v>0</v>
      </c>
      <c r="D26" s="553"/>
    </row>
    <row r="27" spans="1:4" s="348" customFormat="1" ht="12" customHeight="1">
      <c r="A27" s="341" t="s">
        <v>218</v>
      </c>
      <c r="B27" s="342" t="s">
        <v>360</v>
      </c>
      <c r="C27" s="425"/>
      <c r="D27" s="551"/>
    </row>
    <row r="28" spans="1:4" s="348" customFormat="1" ht="12" customHeight="1">
      <c r="A28" s="341" t="s">
        <v>221</v>
      </c>
      <c r="B28" s="343" t="s">
        <v>363</v>
      </c>
      <c r="C28" s="420"/>
      <c r="D28" s="554"/>
    </row>
    <row r="29" spans="1:4" s="348" customFormat="1" ht="12" customHeight="1" thickBot="1">
      <c r="A29" s="340" t="s">
        <v>222</v>
      </c>
      <c r="B29" s="90" t="s">
        <v>484</v>
      </c>
      <c r="C29" s="464"/>
      <c r="D29" s="548"/>
    </row>
    <row r="30" spans="1:4" s="348" customFormat="1" ht="12" customHeight="1" thickBot="1">
      <c r="A30" s="155" t="s">
        <v>13</v>
      </c>
      <c r="B30" s="78" t="s">
        <v>364</v>
      </c>
      <c r="C30" s="419">
        <f>+C31+C32+C33</f>
        <v>0</v>
      </c>
      <c r="D30" s="553"/>
    </row>
    <row r="31" spans="1:4" s="348" customFormat="1" ht="12" customHeight="1">
      <c r="A31" s="341" t="s">
        <v>64</v>
      </c>
      <c r="B31" s="342" t="s">
        <v>245</v>
      </c>
      <c r="C31" s="425"/>
      <c r="D31" s="551"/>
    </row>
    <row r="32" spans="1:4" s="348" customFormat="1" ht="12" customHeight="1">
      <c r="A32" s="341" t="s">
        <v>65</v>
      </c>
      <c r="B32" s="343" t="s">
        <v>246</v>
      </c>
      <c r="C32" s="420"/>
      <c r="D32" s="548"/>
    </row>
    <row r="33" spans="1:4" s="348" customFormat="1" ht="12" customHeight="1" thickBot="1">
      <c r="A33" s="340" t="s">
        <v>66</v>
      </c>
      <c r="B33" s="90" t="s">
        <v>247</v>
      </c>
      <c r="C33" s="464"/>
      <c r="D33" s="554"/>
    </row>
    <row r="34" spans="1:4" s="281" customFormat="1" ht="12" customHeight="1" thickBot="1">
      <c r="A34" s="155" t="s">
        <v>14</v>
      </c>
      <c r="B34" s="78" t="s">
        <v>333</v>
      </c>
      <c r="C34" s="459"/>
      <c r="D34" s="553"/>
    </row>
    <row r="35" spans="1:4" s="281" customFormat="1" ht="12" customHeight="1" thickBot="1">
      <c r="A35" s="155" t="s">
        <v>15</v>
      </c>
      <c r="B35" s="78" t="s">
        <v>365</v>
      </c>
      <c r="C35" s="465"/>
      <c r="D35" s="553"/>
    </row>
    <row r="36" spans="1:4" s="281" customFormat="1" ht="12" customHeight="1" thickBot="1">
      <c r="A36" s="151" t="s">
        <v>16</v>
      </c>
      <c r="B36" s="78" t="s">
        <v>485</v>
      </c>
      <c r="C36" s="466">
        <f>+C8+C20+C25+C26+C30+C34+C35</f>
        <v>697</v>
      </c>
      <c r="D36" s="556">
        <f>+D8+D20+D25+D26+D30+D34+D35</f>
        <v>697</v>
      </c>
    </row>
    <row r="37" spans="1:4" s="281" customFormat="1" ht="12" customHeight="1" thickBot="1">
      <c r="A37" s="181" t="s">
        <v>17</v>
      </c>
      <c r="B37" s="78" t="s">
        <v>367</v>
      </c>
      <c r="C37" s="466">
        <f>+C38+C39+C40</f>
        <v>36999</v>
      </c>
      <c r="D37" s="556">
        <f>+D38+D39+D40</f>
        <v>39815</v>
      </c>
    </row>
    <row r="38" spans="1:4" s="281" customFormat="1" ht="12" customHeight="1">
      <c r="A38" s="341" t="s">
        <v>368</v>
      </c>
      <c r="B38" s="342" t="s">
        <v>186</v>
      </c>
      <c r="C38" s="425"/>
      <c r="D38" s="551">
        <v>2728</v>
      </c>
    </row>
    <row r="39" spans="1:4" s="281" customFormat="1" ht="12" customHeight="1">
      <c r="A39" s="341" t="s">
        <v>369</v>
      </c>
      <c r="B39" s="343" t="s">
        <v>2</v>
      </c>
      <c r="C39" s="420"/>
      <c r="D39" s="548"/>
    </row>
    <row r="40" spans="1:4" s="348" customFormat="1" ht="12" customHeight="1" thickBot="1">
      <c r="A40" s="340" t="s">
        <v>370</v>
      </c>
      <c r="B40" s="90" t="s">
        <v>371</v>
      </c>
      <c r="C40" s="464">
        <f>C57-C36</f>
        <v>36999</v>
      </c>
      <c r="D40" s="554">
        <v>37087</v>
      </c>
    </row>
    <row r="41" spans="1:4" s="348" customFormat="1" ht="15" customHeight="1" thickBot="1">
      <c r="A41" s="181" t="s">
        <v>18</v>
      </c>
      <c r="B41" s="182" t="s">
        <v>372</v>
      </c>
      <c r="C41" s="440">
        <f>+C36+C37</f>
        <v>37696</v>
      </c>
      <c r="D41" s="556">
        <f>+D36+D37</f>
        <v>40512</v>
      </c>
    </row>
    <row r="42" spans="1:4" s="348" customFormat="1" ht="15" customHeight="1">
      <c r="A42" s="183"/>
      <c r="B42" s="184"/>
      <c r="C42" s="277"/>
      <c r="D42" s="458"/>
    </row>
    <row r="43" spans="1:4" ht="15.75" thickBot="1">
      <c r="A43" s="185"/>
      <c r="B43" s="186"/>
      <c r="C43" s="278"/>
      <c r="D43" s="452"/>
    </row>
    <row r="44" spans="1:4" s="347" customFormat="1" ht="16.5" customHeight="1" thickBot="1">
      <c r="A44" s="187"/>
      <c r="B44" s="188" t="s">
        <v>47</v>
      </c>
      <c r="C44" s="440"/>
      <c r="D44" s="450"/>
    </row>
    <row r="45" spans="1:4" s="349" customFormat="1" ht="12" customHeight="1" thickBot="1">
      <c r="A45" s="155" t="s">
        <v>9</v>
      </c>
      <c r="B45" s="78" t="s">
        <v>373</v>
      </c>
      <c r="C45" s="419">
        <f>SUM(C46:C50)</f>
        <v>37480</v>
      </c>
      <c r="D45" s="546">
        <f>SUM(D46:D50)</f>
        <v>40296</v>
      </c>
    </row>
    <row r="46" spans="1:4" ht="12" customHeight="1">
      <c r="A46" s="340" t="s">
        <v>71</v>
      </c>
      <c r="B46" s="7" t="s">
        <v>39</v>
      </c>
      <c r="C46" s="425">
        <v>22695</v>
      </c>
      <c r="D46" s="551">
        <v>22764</v>
      </c>
    </row>
    <row r="47" spans="1:4" ht="12" customHeight="1">
      <c r="A47" s="340" t="s">
        <v>72</v>
      </c>
      <c r="B47" s="6" t="s">
        <v>134</v>
      </c>
      <c r="C47" s="421">
        <v>6250</v>
      </c>
      <c r="D47" s="554">
        <v>6269</v>
      </c>
    </row>
    <row r="48" spans="1:4" ht="12" customHeight="1">
      <c r="A48" s="340" t="s">
        <v>73</v>
      </c>
      <c r="B48" s="6" t="s">
        <v>100</v>
      </c>
      <c r="C48" s="421">
        <v>8275</v>
      </c>
      <c r="D48" s="548">
        <v>11003</v>
      </c>
    </row>
    <row r="49" spans="1:4" ht="12" customHeight="1">
      <c r="A49" s="340" t="s">
        <v>74</v>
      </c>
      <c r="B49" s="6" t="s">
        <v>135</v>
      </c>
      <c r="C49" s="421">
        <v>260</v>
      </c>
      <c r="D49" s="551">
        <v>260</v>
      </c>
    </row>
    <row r="50" spans="1:4" ht="12" customHeight="1" thickBot="1">
      <c r="A50" s="340" t="s">
        <v>108</v>
      </c>
      <c r="B50" s="6" t="s">
        <v>136</v>
      </c>
      <c r="C50" s="421"/>
      <c r="D50" s="554"/>
    </row>
    <row r="51" spans="1:4" ht="12" customHeight="1" thickBot="1">
      <c r="A51" s="155" t="s">
        <v>10</v>
      </c>
      <c r="B51" s="78" t="s">
        <v>374</v>
      </c>
      <c r="C51" s="419">
        <f>SUM(C52:C54)</f>
        <v>216</v>
      </c>
      <c r="D51" s="546">
        <f>SUM(D52:D54)</f>
        <v>216</v>
      </c>
    </row>
    <row r="52" spans="1:4" s="349" customFormat="1" ht="12" customHeight="1">
      <c r="A52" s="340" t="s">
        <v>77</v>
      </c>
      <c r="B52" s="7" t="s">
        <v>176</v>
      </c>
      <c r="C52" s="425">
        <v>216</v>
      </c>
      <c r="D52" s="551">
        <v>216</v>
      </c>
    </row>
    <row r="53" spans="1:4" ht="12" customHeight="1">
      <c r="A53" s="340" t="s">
        <v>78</v>
      </c>
      <c r="B53" s="6" t="s">
        <v>138</v>
      </c>
      <c r="C53" s="421"/>
      <c r="D53" s="554"/>
    </row>
    <row r="54" spans="1:4" ht="12" customHeight="1">
      <c r="A54" s="340" t="s">
        <v>79</v>
      </c>
      <c r="B54" s="6" t="s">
        <v>48</v>
      </c>
      <c r="C54" s="421"/>
      <c r="D54" s="548"/>
    </row>
    <row r="55" spans="1:4" ht="12" customHeight="1" thickBot="1">
      <c r="A55" s="340" t="s">
        <v>80</v>
      </c>
      <c r="B55" s="6" t="s">
        <v>482</v>
      </c>
      <c r="C55" s="421"/>
      <c r="D55" s="555"/>
    </row>
    <row r="56" spans="1:4" ht="15" customHeight="1" thickBot="1">
      <c r="A56" s="155" t="s">
        <v>11</v>
      </c>
      <c r="B56" s="78" t="s">
        <v>5</v>
      </c>
      <c r="C56" s="459"/>
      <c r="D56" s="553"/>
    </row>
    <row r="57" spans="1:4" ht="13.5" thickBot="1">
      <c r="A57" s="155" t="s">
        <v>12</v>
      </c>
      <c r="B57" s="189" t="s">
        <v>487</v>
      </c>
      <c r="C57" s="460">
        <f>+C45+C51+C56</f>
        <v>37696</v>
      </c>
      <c r="D57" s="546">
        <f>+D45+D51+D56</f>
        <v>40512</v>
      </c>
    </row>
    <row r="58" spans="3:4" ht="15" customHeight="1" thickBot="1">
      <c r="C58" s="280"/>
      <c r="D58" s="457"/>
    </row>
    <row r="59" spans="1:4" ht="14.25" customHeight="1" thickBot="1">
      <c r="A59" s="192" t="s">
        <v>477</v>
      </c>
      <c r="B59" s="193"/>
      <c r="C59" s="441">
        <v>7</v>
      </c>
      <c r="D59" s="566">
        <v>7</v>
      </c>
    </row>
    <row r="60" spans="1:4" ht="15.75" thickBot="1">
      <c r="A60" s="192" t="s">
        <v>156</v>
      </c>
      <c r="B60" s="193"/>
      <c r="C60" s="441"/>
      <c r="D60" s="450"/>
    </row>
    <row r="61" ht="15">
      <c r="D61" s="452"/>
    </row>
    <row r="62" ht="15">
      <c r="D62" s="452"/>
    </row>
    <row r="63" ht="15">
      <c r="D63" s="452"/>
    </row>
    <row r="64" ht="15">
      <c r="D64" s="452"/>
    </row>
    <row r="65" ht="15">
      <c r="D65" s="452"/>
    </row>
    <row r="66" ht="15">
      <c r="D66" s="452"/>
    </row>
    <row r="67" ht="15">
      <c r="D67" s="452"/>
    </row>
    <row r="68" ht="15">
      <c r="D68" s="452"/>
    </row>
    <row r="69" ht="15">
      <c r="D69" s="452"/>
    </row>
    <row r="70" ht="15">
      <c r="D70" s="452"/>
    </row>
    <row r="71" ht="15">
      <c r="D71" s="452"/>
    </row>
    <row r="72" ht="15">
      <c r="D72" s="452"/>
    </row>
    <row r="73" ht="15">
      <c r="D73" s="452"/>
    </row>
    <row r="74" ht="15">
      <c r="D74" s="452"/>
    </row>
    <row r="75" ht="15">
      <c r="D75" s="452"/>
    </row>
    <row r="76" ht="15">
      <c r="D76" s="452"/>
    </row>
    <row r="77" ht="15">
      <c r="D77" s="453"/>
    </row>
    <row r="78" ht="15">
      <c r="D78" s="452"/>
    </row>
    <row r="79" ht="15">
      <c r="D79" s="452"/>
    </row>
    <row r="80" ht="15">
      <c r="D80" s="452"/>
    </row>
    <row r="81" ht="15">
      <c r="D81" s="452"/>
    </row>
    <row r="82" ht="15">
      <c r="D82" s="452"/>
    </row>
    <row r="83" ht="15">
      <c r="D83" s="452"/>
    </row>
    <row r="84" ht="15">
      <c r="D84" s="452"/>
    </row>
    <row r="85" ht="15">
      <c r="D85" s="453"/>
    </row>
    <row r="86" ht="15">
      <c r="D86" s="453"/>
    </row>
    <row r="87" ht="15">
      <c r="D87" s="453"/>
    </row>
    <row r="88" ht="15">
      <c r="D88" s="453"/>
    </row>
    <row r="89" ht="15">
      <c r="D89" s="453"/>
    </row>
    <row r="90" ht="15">
      <c r="D90" s="452"/>
    </row>
    <row r="91" ht="15.75">
      <c r="D91" s="454"/>
    </row>
    <row r="92" ht="12.75">
      <c r="D92" s="455"/>
    </row>
    <row r="93" ht="12.75">
      <c r="D93" s="456"/>
    </row>
    <row r="94" ht="12.75">
      <c r="D94" s="456"/>
    </row>
    <row r="95" ht="12.75">
      <c r="D95" s="456"/>
    </row>
    <row r="96" ht="12.75">
      <c r="D96" s="456"/>
    </row>
    <row r="97" ht="12.75">
      <c r="D97" s="456"/>
    </row>
    <row r="98" ht="12.75">
      <c r="D98" s="456"/>
    </row>
    <row r="99" ht="12.75">
      <c r="D99" s="456"/>
    </row>
    <row r="100" ht="12.75">
      <c r="D100" s="456"/>
    </row>
    <row r="101" ht="12.75">
      <c r="D101" s="456"/>
    </row>
    <row r="102" ht="12.75">
      <c r="D102" s="456"/>
    </row>
    <row r="103" ht="12.75">
      <c r="D103" s="456"/>
    </row>
    <row r="104" ht="12.75">
      <c r="D104" s="456"/>
    </row>
    <row r="105" ht="12.75">
      <c r="D105" s="456"/>
    </row>
    <row r="106" ht="12.75">
      <c r="D106" s="456"/>
    </row>
    <row r="107" ht="12.75">
      <c r="D107" s="456"/>
    </row>
    <row r="108" ht="12.75">
      <c r="D108" s="456"/>
    </row>
    <row r="109" ht="12.75">
      <c r="D109" s="456"/>
    </row>
    <row r="110" ht="12.75">
      <c r="D110" s="456"/>
    </row>
    <row r="111" ht="12.75">
      <c r="D111" s="456"/>
    </row>
    <row r="112" ht="12.75">
      <c r="D112" s="456"/>
    </row>
    <row r="113" ht="12.75">
      <c r="D113" s="456"/>
    </row>
    <row r="114" ht="12.75">
      <c r="D114" s="456"/>
    </row>
    <row r="115" ht="12.75">
      <c r="D115" s="456"/>
    </row>
    <row r="116" ht="12.75">
      <c r="D116" s="456"/>
    </row>
    <row r="117" ht="12.75">
      <c r="D117" s="456"/>
    </row>
    <row r="118" ht="12.75">
      <c r="D118" s="456"/>
    </row>
    <row r="119" ht="12.75">
      <c r="D119" s="456"/>
    </row>
    <row r="120" ht="12.75">
      <c r="D120" s="456"/>
    </row>
    <row r="121" ht="12.75">
      <c r="D121" s="456"/>
    </row>
    <row r="122" ht="12.75">
      <c r="D122" s="456"/>
    </row>
    <row r="123" ht="12.75">
      <c r="D123" s="456"/>
    </row>
    <row r="124" ht="12.75">
      <c r="D124" s="456"/>
    </row>
    <row r="125" ht="12.75">
      <c r="D125" s="456"/>
    </row>
    <row r="126" ht="12.75">
      <c r="D126" s="456"/>
    </row>
    <row r="127" ht="12.75">
      <c r="D127" s="456"/>
    </row>
    <row r="128" ht="12.75">
      <c r="D128" s="456"/>
    </row>
    <row r="129" ht="12.75">
      <c r="D129" s="455"/>
    </row>
    <row r="130" ht="12.75">
      <c r="D130" s="456"/>
    </row>
    <row r="131" ht="12.75">
      <c r="D131" s="456"/>
    </row>
    <row r="132" ht="12.75">
      <c r="D132" s="456"/>
    </row>
    <row r="133" ht="12.75">
      <c r="D133" s="456"/>
    </row>
    <row r="134" ht="12.75">
      <c r="D134" s="456"/>
    </row>
    <row r="135" ht="12.75">
      <c r="D135" s="456"/>
    </row>
    <row r="136" ht="12.75">
      <c r="D136" s="456"/>
    </row>
    <row r="137" ht="12.75">
      <c r="D137" s="456"/>
    </row>
    <row r="138" ht="12.75">
      <c r="D138" s="455"/>
    </row>
    <row r="139" ht="12.75">
      <c r="D139" s="456"/>
    </row>
    <row r="140" ht="12.75">
      <c r="D140" s="456"/>
    </row>
    <row r="141" ht="12.75">
      <c r="D141" s="456"/>
    </row>
    <row r="142" ht="12.75">
      <c r="D142" s="456"/>
    </row>
    <row r="143" ht="12.75">
      <c r="D143" s="455"/>
    </row>
    <row r="144" ht="12.75">
      <c r="D144" s="455"/>
    </row>
    <row r="145" ht="12.75">
      <c r="D145" s="455"/>
    </row>
    <row r="146" ht="12.75">
      <c r="D146" s="455"/>
    </row>
    <row r="147" ht="12.75">
      <c r="D147" s="455"/>
    </row>
    <row r="148" ht="12.75">
      <c r="D148" s="455"/>
    </row>
    <row r="149" ht="12.75">
      <c r="D149" s="455"/>
    </row>
    <row r="150" ht="12.75">
      <c r="D150" s="456"/>
    </row>
    <row r="151" ht="12.75">
      <c r="D151" s="456"/>
    </row>
    <row r="152" ht="12.75">
      <c r="D152" s="456"/>
    </row>
    <row r="153" ht="12.75">
      <c r="D153" s="456"/>
    </row>
    <row r="154" ht="12.75">
      <c r="D154" s="456"/>
    </row>
    <row r="155" ht="12.75">
      <c r="D155" s="456"/>
    </row>
    <row r="156" ht="12.75">
      <c r="D156" s="456"/>
    </row>
    <row r="157" ht="12.75">
      <c r="D157" s="45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7"/>
  <sheetViews>
    <sheetView zoomScale="145" zoomScaleNormal="145" zoomScalePageLayoutView="0" workbookViewId="0" topLeftCell="A1">
      <selection activeCell="D18" sqref="D18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4"/>
      <c r="D1" s="194" t="str">
        <f>+CONCATENATE("9.3.2. melléklet a ……/",LEFT(ÖSSZEFÜGGÉSEK!A5,4),". (….) önkormányzati rendelethez")</f>
        <v>9.3.2. melléklet a ……/2015. (….) önkormányzati rendelethez</v>
      </c>
    </row>
    <row r="2" spans="1:4" s="345" customFormat="1" ht="25.5" customHeight="1">
      <c r="A2" s="298" t="s">
        <v>154</v>
      </c>
      <c r="B2" s="273" t="s">
        <v>500</v>
      </c>
      <c r="C2" s="468"/>
      <c r="D2" s="436" t="s">
        <v>50</v>
      </c>
    </row>
    <row r="3" spans="1:4" s="345" customFormat="1" ht="24.75" thickBot="1">
      <c r="A3" s="338" t="s">
        <v>153</v>
      </c>
      <c r="B3" s="274" t="s">
        <v>376</v>
      </c>
      <c r="C3" s="470"/>
      <c r="D3" s="437" t="s">
        <v>50</v>
      </c>
    </row>
    <row r="4" spans="1:4" s="346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9" t="s">
        <v>155</v>
      </c>
      <c r="B5" s="177" t="s">
        <v>45</v>
      </c>
      <c r="C5" s="461" t="s">
        <v>528</v>
      </c>
      <c r="D5" s="471" t="s">
        <v>529</v>
      </c>
    </row>
    <row r="6" spans="1:4" s="347" customFormat="1" ht="13.5" customHeight="1" thickBot="1">
      <c r="A6" s="151" t="s">
        <v>453</v>
      </c>
      <c r="B6" s="152" t="s">
        <v>454</v>
      </c>
      <c r="C6" s="438" t="s">
        <v>455</v>
      </c>
      <c r="D6" s="472" t="s">
        <v>530</v>
      </c>
    </row>
    <row r="7" spans="1:4" s="347" customFormat="1" ht="15.75" customHeight="1" thickBot="1">
      <c r="A7" s="178"/>
      <c r="B7" s="179" t="s">
        <v>46</v>
      </c>
      <c r="C7" s="462"/>
      <c r="D7" s="449"/>
    </row>
    <row r="8" spans="1:4" s="281" customFormat="1" ht="12" customHeight="1" thickBot="1">
      <c r="A8" s="151" t="s">
        <v>9</v>
      </c>
      <c r="B8" s="180" t="s">
        <v>478</v>
      </c>
      <c r="C8" s="419">
        <f>SUM(C9:C19)</f>
        <v>0</v>
      </c>
      <c r="D8" s="449"/>
    </row>
    <row r="9" spans="1:4" s="281" customFormat="1" ht="12" customHeight="1">
      <c r="A9" s="339" t="s">
        <v>71</v>
      </c>
      <c r="B9" s="8" t="s">
        <v>231</v>
      </c>
      <c r="C9" s="463"/>
      <c r="D9" s="446"/>
    </row>
    <row r="10" spans="1:4" s="281" customFormat="1" ht="12" customHeight="1">
      <c r="A10" s="340" t="s">
        <v>72</v>
      </c>
      <c r="B10" s="6" t="s">
        <v>232</v>
      </c>
      <c r="C10" s="232"/>
      <c r="D10" s="443"/>
    </row>
    <row r="11" spans="1:4" s="281" customFormat="1" ht="12" customHeight="1">
      <c r="A11" s="340" t="s">
        <v>73</v>
      </c>
      <c r="B11" s="6" t="s">
        <v>233</v>
      </c>
      <c r="C11" s="232"/>
      <c r="D11" s="443"/>
    </row>
    <row r="12" spans="1:4" s="281" customFormat="1" ht="12" customHeight="1">
      <c r="A12" s="340" t="s">
        <v>74</v>
      </c>
      <c r="B12" s="6" t="s">
        <v>234</v>
      </c>
      <c r="C12" s="232"/>
      <c r="D12" s="443"/>
    </row>
    <row r="13" spans="1:4" s="281" customFormat="1" ht="12" customHeight="1">
      <c r="A13" s="340" t="s">
        <v>108</v>
      </c>
      <c r="B13" s="6" t="s">
        <v>235</v>
      </c>
      <c r="C13" s="232"/>
      <c r="D13" s="443"/>
    </row>
    <row r="14" spans="1:4" s="281" customFormat="1" ht="12" customHeight="1">
      <c r="A14" s="340" t="s">
        <v>75</v>
      </c>
      <c r="B14" s="6" t="s">
        <v>357</v>
      </c>
      <c r="C14" s="232"/>
      <c r="D14" s="444"/>
    </row>
    <row r="15" spans="1:4" s="281" customFormat="1" ht="12" customHeight="1">
      <c r="A15" s="340" t="s">
        <v>76</v>
      </c>
      <c r="B15" s="5" t="s">
        <v>358</v>
      </c>
      <c r="C15" s="232"/>
      <c r="D15" s="442"/>
    </row>
    <row r="16" spans="1:4" s="281" customFormat="1" ht="12" customHeight="1">
      <c r="A16" s="340" t="s">
        <v>83</v>
      </c>
      <c r="B16" s="6" t="s">
        <v>238</v>
      </c>
      <c r="C16" s="296"/>
      <c r="D16" s="446"/>
    </row>
    <row r="17" spans="1:4" s="348" customFormat="1" ht="12" customHeight="1">
      <c r="A17" s="340" t="s">
        <v>84</v>
      </c>
      <c r="B17" s="6" t="s">
        <v>239</v>
      </c>
      <c r="C17" s="232"/>
      <c r="D17" s="442"/>
    </row>
    <row r="18" spans="1:4" s="348" customFormat="1" ht="12" customHeight="1">
      <c r="A18" s="340" t="s">
        <v>85</v>
      </c>
      <c r="B18" s="6" t="s">
        <v>393</v>
      </c>
      <c r="C18" s="418"/>
      <c r="D18" s="442"/>
    </row>
    <row r="19" spans="1:4" s="348" customFormat="1" ht="12" customHeight="1" thickBot="1">
      <c r="A19" s="340" t="s">
        <v>86</v>
      </c>
      <c r="B19" s="5" t="s">
        <v>240</v>
      </c>
      <c r="C19" s="418"/>
      <c r="D19" s="444"/>
    </row>
    <row r="20" spans="1:4" s="281" customFormat="1" ht="12" customHeight="1" thickBot="1">
      <c r="A20" s="151" t="s">
        <v>10</v>
      </c>
      <c r="B20" s="180" t="s">
        <v>359</v>
      </c>
      <c r="C20" s="419">
        <f>SUM(C21:C23)</f>
        <v>0</v>
      </c>
      <c r="D20" s="450"/>
    </row>
    <row r="21" spans="1:4" s="348" customFormat="1" ht="12" customHeight="1">
      <c r="A21" s="340" t="s">
        <v>77</v>
      </c>
      <c r="B21" s="7" t="s">
        <v>208</v>
      </c>
      <c r="C21" s="232"/>
      <c r="D21" s="447"/>
    </row>
    <row r="22" spans="1:4" s="348" customFormat="1" ht="12" customHeight="1">
      <c r="A22" s="340" t="s">
        <v>78</v>
      </c>
      <c r="B22" s="6" t="s">
        <v>360</v>
      </c>
      <c r="C22" s="232"/>
      <c r="D22" s="467"/>
    </row>
    <row r="23" spans="1:4" s="348" customFormat="1" ht="12" customHeight="1">
      <c r="A23" s="340" t="s">
        <v>79</v>
      </c>
      <c r="B23" s="6" t="s">
        <v>361</v>
      </c>
      <c r="C23" s="232"/>
      <c r="D23" s="443"/>
    </row>
    <row r="24" spans="1:4" s="348" customFormat="1" ht="12" customHeight="1" thickBot="1">
      <c r="A24" s="340" t="s">
        <v>80</v>
      </c>
      <c r="B24" s="6" t="s">
        <v>483</v>
      </c>
      <c r="C24" s="232"/>
      <c r="D24" s="444"/>
    </row>
    <row r="25" spans="1:4" s="348" customFormat="1" ht="12" customHeight="1" thickBot="1">
      <c r="A25" s="155" t="s">
        <v>11</v>
      </c>
      <c r="B25" s="78" t="s">
        <v>125</v>
      </c>
      <c r="C25" s="459"/>
      <c r="D25" s="450"/>
    </row>
    <row r="26" spans="1:4" s="348" customFormat="1" ht="12" customHeight="1" thickBot="1">
      <c r="A26" s="155" t="s">
        <v>12</v>
      </c>
      <c r="B26" s="78" t="s">
        <v>362</v>
      </c>
      <c r="C26" s="419">
        <f>+C27+C28</f>
        <v>0</v>
      </c>
      <c r="D26" s="450"/>
    </row>
    <row r="27" spans="1:4" s="348" customFormat="1" ht="12" customHeight="1">
      <c r="A27" s="341" t="s">
        <v>218</v>
      </c>
      <c r="B27" s="342" t="s">
        <v>360</v>
      </c>
      <c r="C27" s="425"/>
      <c r="D27" s="447"/>
    </row>
    <row r="28" spans="1:4" s="348" customFormat="1" ht="12" customHeight="1">
      <c r="A28" s="341" t="s">
        <v>221</v>
      </c>
      <c r="B28" s="343" t="s">
        <v>363</v>
      </c>
      <c r="C28" s="420"/>
      <c r="D28" s="445"/>
    </row>
    <row r="29" spans="1:4" s="348" customFormat="1" ht="12" customHeight="1" thickBot="1">
      <c r="A29" s="340" t="s">
        <v>222</v>
      </c>
      <c r="B29" s="90" t="s">
        <v>484</v>
      </c>
      <c r="C29" s="464"/>
      <c r="D29" s="443"/>
    </row>
    <row r="30" spans="1:4" s="348" customFormat="1" ht="12" customHeight="1" thickBot="1">
      <c r="A30" s="155" t="s">
        <v>13</v>
      </c>
      <c r="B30" s="78" t="s">
        <v>364</v>
      </c>
      <c r="C30" s="419">
        <f>+C31+C32+C33</f>
        <v>0</v>
      </c>
      <c r="D30" s="450"/>
    </row>
    <row r="31" spans="1:4" s="348" customFormat="1" ht="12" customHeight="1">
      <c r="A31" s="341" t="s">
        <v>64</v>
      </c>
      <c r="B31" s="342" t="s">
        <v>245</v>
      </c>
      <c r="C31" s="425"/>
      <c r="D31" s="447"/>
    </row>
    <row r="32" spans="1:4" s="348" customFormat="1" ht="12" customHeight="1">
      <c r="A32" s="341" t="s">
        <v>65</v>
      </c>
      <c r="B32" s="343" t="s">
        <v>246</v>
      </c>
      <c r="C32" s="420"/>
      <c r="D32" s="443"/>
    </row>
    <row r="33" spans="1:4" s="348" customFormat="1" ht="12" customHeight="1" thickBot="1">
      <c r="A33" s="340" t="s">
        <v>66</v>
      </c>
      <c r="B33" s="90" t="s">
        <v>247</v>
      </c>
      <c r="C33" s="464"/>
      <c r="D33" s="445"/>
    </row>
    <row r="34" spans="1:4" s="281" customFormat="1" ht="12" customHeight="1" thickBot="1">
      <c r="A34" s="155" t="s">
        <v>14</v>
      </c>
      <c r="B34" s="78" t="s">
        <v>333</v>
      </c>
      <c r="C34" s="459"/>
      <c r="D34" s="450"/>
    </row>
    <row r="35" spans="1:4" s="281" customFormat="1" ht="12" customHeight="1" thickBot="1">
      <c r="A35" s="155" t="s">
        <v>15</v>
      </c>
      <c r="B35" s="78" t="s">
        <v>365</v>
      </c>
      <c r="C35" s="465"/>
      <c r="D35" s="450"/>
    </row>
    <row r="36" spans="1:4" s="281" customFormat="1" ht="12" customHeight="1" thickBot="1">
      <c r="A36" s="151" t="s">
        <v>16</v>
      </c>
      <c r="B36" s="78" t="s">
        <v>485</v>
      </c>
      <c r="C36" s="466">
        <f>+C8+C20+C25+C26+C30+C34+C35</f>
        <v>0</v>
      </c>
      <c r="D36" s="450"/>
    </row>
    <row r="37" spans="1:4" s="281" customFormat="1" ht="12" customHeight="1" thickBot="1">
      <c r="A37" s="181" t="s">
        <v>17</v>
      </c>
      <c r="B37" s="78" t="s">
        <v>367</v>
      </c>
      <c r="C37" s="466">
        <f>+C38+C39+C40</f>
        <v>0</v>
      </c>
      <c r="D37" s="450"/>
    </row>
    <row r="38" spans="1:4" s="281" customFormat="1" ht="12" customHeight="1">
      <c r="A38" s="341" t="s">
        <v>368</v>
      </c>
      <c r="B38" s="342" t="s">
        <v>186</v>
      </c>
      <c r="C38" s="425"/>
      <c r="D38" s="447"/>
    </row>
    <row r="39" spans="1:4" s="281" customFormat="1" ht="12" customHeight="1">
      <c r="A39" s="341" t="s">
        <v>369</v>
      </c>
      <c r="B39" s="343" t="s">
        <v>2</v>
      </c>
      <c r="C39" s="420"/>
      <c r="D39" s="443"/>
    </row>
    <row r="40" spans="1:4" s="348" customFormat="1" ht="12" customHeight="1" thickBot="1">
      <c r="A40" s="340" t="s">
        <v>370</v>
      </c>
      <c r="B40" s="90" t="s">
        <v>371</v>
      </c>
      <c r="C40" s="464"/>
      <c r="D40" s="445"/>
    </row>
    <row r="41" spans="1:4" s="348" customFormat="1" ht="15" customHeight="1" thickBot="1">
      <c r="A41" s="181" t="s">
        <v>18</v>
      </c>
      <c r="B41" s="182" t="s">
        <v>372</v>
      </c>
      <c r="C41" s="440">
        <f>+C36+C37</f>
        <v>0</v>
      </c>
      <c r="D41" s="450"/>
    </row>
    <row r="42" spans="1:4" s="348" customFormat="1" ht="15" customHeight="1">
      <c r="A42" s="183"/>
      <c r="B42" s="184"/>
      <c r="C42" s="277"/>
      <c r="D42" s="458"/>
    </row>
    <row r="43" spans="1:4" ht="15.75" thickBot="1">
      <c r="A43" s="185"/>
      <c r="B43" s="186"/>
      <c r="C43" s="278"/>
      <c r="D43" s="452"/>
    </row>
    <row r="44" spans="1:4" s="347" customFormat="1" ht="16.5" customHeight="1" thickBot="1">
      <c r="A44" s="187"/>
      <c r="B44" s="188" t="s">
        <v>47</v>
      </c>
      <c r="C44" s="440"/>
      <c r="D44" s="450"/>
    </row>
    <row r="45" spans="1:4" s="349" customFormat="1" ht="12" customHeight="1" thickBot="1">
      <c r="A45" s="155" t="s">
        <v>9</v>
      </c>
      <c r="B45" s="78" t="s">
        <v>373</v>
      </c>
      <c r="C45" s="419">
        <f>SUM(C46:C50)</f>
        <v>0</v>
      </c>
      <c r="D45" s="450"/>
    </row>
    <row r="46" spans="1:4" ht="12" customHeight="1">
      <c r="A46" s="340" t="s">
        <v>71</v>
      </c>
      <c r="B46" s="7" t="s">
        <v>39</v>
      </c>
      <c r="C46" s="425"/>
      <c r="D46" s="447"/>
    </row>
    <row r="47" spans="1:4" ht="12" customHeight="1">
      <c r="A47" s="340" t="s">
        <v>72</v>
      </c>
      <c r="B47" s="6" t="s">
        <v>134</v>
      </c>
      <c r="C47" s="421"/>
      <c r="D47" s="445"/>
    </row>
    <row r="48" spans="1:4" ht="12" customHeight="1">
      <c r="A48" s="340" t="s">
        <v>73</v>
      </c>
      <c r="B48" s="6" t="s">
        <v>100</v>
      </c>
      <c r="C48" s="421"/>
      <c r="D48" s="443"/>
    </row>
    <row r="49" spans="1:4" ht="12" customHeight="1">
      <c r="A49" s="340" t="s">
        <v>74</v>
      </c>
      <c r="B49" s="6" t="s">
        <v>135</v>
      </c>
      <c r="C49" s="421"/>
      <c r="D49" s="447"/>
    </row>
    <row r="50" spans="1:4" ht="12" customHeight="1" thickBot="1">
      <c r="A50" s="340" t="s">
        <v>108</v>
      </c>
      <c r="B50" s="6" t="s">
        <v>136</v>
      </c>
      <c r="C50" s="421"/>
      <c r="D50" s="445"/>
    </row>
    <row r="51" spans="1:4" ht="12" customHeight="1" thickBot="1">
      <c r="A51" s="155" t="s">
        <v>10</v>
      </c>
      <c r="B51" s="78" t="s">
        <v>374</v>
      </c>
      <c r="C51" s="419">
        <f>SUM(C52:C54)</f>
        <v>0</v>
      </c>
      <c r="D51" s="450"/>
    </row>
    <row r="52" spans="1:4" s="349" customFormat="1" ht="12" customHeight="1">
      <c r="A52" s="340" t="s">
        <v>77</v>
      </c>
      <c r="B52" s="7" t="s">
        <v>176</v>
      </c>
      <c r="C52" s="425"/>
      <c r="D52" s="447"/>
    </row>
    <row r="53" spans="1:4" ht="12" customHeight="1">
      <c r="A53" s="340" t="s">
        <v>78</v>
      </c>
      <c r="B53" s="6" t="s">
        <v>138</v>
      </c>
      <c r="C53" s="421"/>
      <c r="D53" s="445"/>
    </row>
    <row r="54" spans="1:4" ht="12" customHeight="1">
      <c r="A54" s="340" t="s">
        <v>79</v>
      </c>
      <c r="B54" s="6" t="s">
        <v>48</v>
      </c>
      <c r="C54" s="421"/>
      <c r="D54" s="443"/>
    </row>
    <row r="55" spans="1:4" ht="12" customHeight="1" thickBot="1">
      <c r="A55" s="340" t="s">
        <v>80</v>
      </c>
      <c r="B55" s="6" t="s">
        <v>482</v>
      </c>
      <c r="C55" s="421"/>
      <c r="D55" s="451"/>
    </row>
    <row r="56" spans="1:4" ht="15" customHeight="1" thickBot="1">
      <c r="A56" s="155" t="s">
        <v>11</v>
      </c>
      <c r="B56" s="78" t="s">
        <v>5</v>
      </c>
      <c r="C56" s="459"/>
      <c r="D56" s="450"/>
    </row>
    <row r="57" spans="1:4" ht="15.75" thickBot="1">
      <c r="A57" s="155" t="s">
        <v>12</v>
      </c>
      <c r="B57" s="189" t="s">
        <v>487</v>
      </c>
      <c r="C57" s="460">
        <f>+C45+C51+C56</f>
        <v>0</v>
      </c>
      <c r="D57" s="450"/>
    </row>
    <row r="58" spans="3:4" ht="15" customHeight="1" thickBot="1">
      <c r="C58" s="280"/>
      <c r="D58" s="457"/>
    </row>
    <row r="59" spans="1:4" ht="14.25" customHeight="1" thickBot="1">
      <c r="A59" s="192" t="s">
        <v>477</v>
      </c>
      <c r="B59" s="193"/>
      <c r="C59" s="441"/>
      <c r="D59" s="450"/>
    </row>
    <row r="60" spans="1:4" ht="15.75" thickBot="1">
      <c r="A60" s="192" t="s">
        <v>156</v>
      </c>
      <c r="B60" s="193"/>
      <c r="C60" s="441"/>
      <c r="D60" s="450"/>
    </row>
    <row r="61" ht="15">
      <c r="D61" s="452"/>
    </row>
    <row r="62" ht="15">
      <c r="D62" s="452"/>
    </row>
    <row r="63" ht="15">
      <c r="D63" s="452"/>
    </row>
    <row r="64" ht="15">
      <c r="D64" s="452"/>
    </row>
    <row r="65" ht="15">
      <c r="D65" s="452"/>
    </row>
    <row r="66" ht="15">
      <c r="D66" s="452"/>
    </row>
    <row r="67" ht="15">
      <c r="D67" s="452"/>
    </row>
    <row r="68" ht="15">
      <c r="D68" s="452"/>
    </row>
    <row r="69" ht="15">
      <c r="D69" s="452"/>
    </row>
    <row r="70" ht="15">
      <c r="D70" s="452"/>
    </row>
    <row r="71" ht="15">
      <c r="D71" s="452"/>
    </row>
    <row r="72" ht="15">
      <c r="D72" s="452"/>
    </row>
    <row r="73" ht="15">
      <c r="D73" s="452"/>
    </row>
    <row r="74" ht="15">
      <c r="D74" s="452"/>
    </row>
    <row r="75" ht="15">
      <c r="D75" s="452"/>
    </row>
    <row r="76" ht="15">
      <c r="D76" s="452"/>
    </row>
    <row r="77" ht="15">
      <c r="D77" s="453"/>
    </row>
    <row r="78" ht="15">
      <c r="D78" s="452"/>
    </row>
    <row r="79" ht="15">
      <c r="D79" s="452"/>
    </row>
    <row r="80" ht="15">
      <c r="D80" s="452"/>
    </row>
    <row r="81" ht="15">
      <c r="D81" s="452"/>
    </row>
    <row r="82" ht="15">
      <c r="D82" s="452"/>
    </row>
    <row r="83" ht="15">
      <c r="D83" s="452"/>
    </row>
    <row r="84" ht="15">
      <c r="D84" s="452"/>
    </row>
    <row r="85" ht="15">
      <c r="D85" s="453"/>
    </row>
    <row r="86" ht="15">
      <c r="D86" s="453"/>
    </row>
    <row r="87" ht="15">
      <c r="D87" s="453"/>
    </row>
    <row r="88" ht="15">
      <c r="D88" s="453"/>
    </row>
    <row r="89" ht="15">
      <c r="D89" s="453"/>
    </row>
    <row r="90" ht="15">
      <c r="D90" s="452"/>
    </row>
    <row r="91" ht="15.75">
      <c r="D91" s="454"/>
    </row>
    <row r="92" ht="12.75">
      <c r="D92" s="455"/>
    </row>
    <row r="93" ht="12.75">
      <c r="D93" s="456"/>
    </row>
    <row r="94" ht="12.75">
      <c r="D94" s="456"/>
    </row>
    <row r="95" ht="12.75">
      <c r="D95" s="456"/>
    </row>
    <row r="96" ht="12.75">
      <c r="D96" s="456"/>
    </row>
    <row r="97" ht="12.75">
      <c r="D97" s="456"/>
    </row>
    <row r="98" ht="12.75">
      <c r="D98" s="456"/>
    </row>
    <row r="99" ht="12.75">
      <c r="D99" s="456"/>
    </row>
    <row r="100" ht="12.75">
      <c r="D100" s="456"/>
    </row>
    <row r="101" ht="12.75">
      <c r="D101" s="456"/>
    </row>
    <row r="102" ht="12.75">
      <c r="D102" s="456"/>
    </row>
    <row r="103" ht="12.75">
      <c r="D103" s="456"/>
    </row>
    <row r="104" ht="12.75">
      <c r="D104" s="456"/>
    </row>
    <row r="105" ht="12.75">
      <c r="D105" s="456"/>
    </row>
    <row r="106" ht="12.75">
      <c r="D106" s="456"/>
    </row>
    <row r="107" ht="12.75">
      <c r="D107" s="456"/>
    </row>
    <row r="108" ht="12.75">
      <c r="D108" s="456"/>
    </row>
    <row r="109" ht="12.75">
      <c r="D109" s="456"/>
    </row>
    <row r="110" ht="12.75">
      <c r="D110" s="456"/>
    </row>
    <row r="111" ht="12.75">
      <c r="D111" s="456"/>
    </row>
    <row r="112" ht="12.75">
      <c r="D112" s="456"/>
    </row>
    <row r="113" ht="12.75">
      <c r="D113" s="456"/>
    </row>
    <row r="114" ht="12.75">
      <c r="D114" s="456"/>
    </row>
    <row r="115" ht="12.75">
      <c r="D115" s="456"/>
    </row>
    <row r="116" ht="12.75">
      <c r="D116" s="456"/>
    </row>
    <row r="117" ht="12.75">
      <c r="D117" s="456"/>
    </row>
    <row r="118" ht="12.75">
      <c r="D118" s="456"/>
    </row>
    <row r="119" ht="12.75">
      <c r="D119" s="456"/>
    </row>
    <row r="120" ht="12.75">
      <c r="D120" s="456"/>
    </row>
    <row r="121" ht="12.75">
      <c r="D121" s="456"/>
    </row>
    <row r="122" ht="12.75">
      <c r="D122" s="456"/>
    </row>
    <row r="123" ht="12.75">
      <c r="D123" s="456"/>
    </row>
    <row r="124" ht="12.75">
      <c r="D124" s="456"/>
    </row>
    <row r="125" ht="12.75">
      <c r="D125" s="456"/>
    </row>
    <row r="126" ht="12.75">
      <c r="D126" s="456"/>
    </row>
    <row r="127" ht="12.75">
      <c r="D127" s="456"/>
    </row>
    <row r="128" ht="12.75">
      <c r="D128" s="456"/>
    </row>
    <row r="129" ht="12.75">
      <c r="D129" s="455"/>
    </row>
    <row r="130" ht="12.75">
      <c r="D130" s="456"/>
    </row>
    <row r="131" ht="12.75">
      <c r="D131" s="456"/>
    </row>
    <row r="132" ht="12.75">
      <c r="D132" s="456"/>
    </row>
    <row r="133" ht="12.75">
      <c r="D133" s="456"/>
    </row>
    <row r="134" ht="12.75">
      <c r="D134" s="456"/>
    </row>
    <row r="135" ht="12.75">
      <c r="D135" s="456"/>
    </row>
    <row r="136" ht="12.75">
      <c r="D136" s="456"/>
    </row>
    <row r="137" ht="12.75">
      <c r="D137" s="456"/>
    </row>
    <row r="138" ht="12.75">
      <c r="D138" s="455"/>
    </row>
    <row r="139" ht="12.75">
      <c r="D139" s="456"/>
    </row>
    <row r="140" ht="12.75">
      <c r="D140" s="456"/>
    </row>
    <row r="141" ht="12.75">
      <c r="D141" s="456"/>
    </row>
    <row r="142" ht="12.75">
      <c r="D142" s="456"/>
    </row>
    <row r="143" ht="12.75">
      <c r="D143" s="455"/>
    </row>
    <row r="144" ht="12.75">
      <c r="D144" s="455"/>
    </row>
    <row r="145" ht="12.75">
      <c r="D145" s="455"/>
    </row>
    <row r="146" ht="12.75">
      <c r="D146" s="455"/>
    </row>
    <row r="147" ht="12.75">
      <c r="D147" s="455"/>
    </row>
    <row r="148" ht="12.75">
      <c r="D148" s="455"/>
    </row>
    <row r="149" ht="12.75">
      <c r="D149" s="455"/>
    </row>
    <row r="150" ht="12.75">
      <c r="D150" s="456"/>
    </row>
    <row r="151" ht="12.75">
      <c r="D151" s="456"/>
    </row>
    <row r="152" ht="12.75">
      <c r="D152" s="456"/>
    </row>
    <row r="153" ht="12.75">
      <c r="D153" s="456"/>
    </row>
    <row r="154" ht="12.75">
      <c r="D154" s="456"/>
    </row>
    <row r="155" ht="12.75">
      <c r="D155" s="456"/>
    </row>
    <row r="156" ht="12.75">
      <c r="D156" s="456"/>
    </row>
    <row r="157" ht="12.75">
      <c r="D157" s="45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7"/>
  <sheetViews>
    <sheetView zoomScale="145" zoomScaleNormal="145" zoomScalePageLayoutView="0" workbookViewId="0" topLeftCell="A1">
      <selection activeCell="D18" sqref="D18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4" t="str">
        <f>+CONCATENATE("9.3.3. melléklet a ……/",LEFT(ÖSSZEFÜGGÉSEK!A5,4),". (….) önkormányzati rendelethez")</f>
        <v>9.3.3. melléklet a ……/2015. (….) önkormányzati rendelethez</v>
      </c>
      <c r="D1" s="194" t="str">
        <f>+CONCATENATE("9.3.3. melléklet a ……/",LEFT(ÖSSZEFÜGGÉSEK!A5,4),". (….) önkormányzati rendelethez")</f>
        <v>9.3.3. melléklet a ……/2015. (….) önkormányzati rendelethez</v>
      </c>
    </row>
    <row r="2" spans="1:4" s="345" customFormat="1" ht="25.5" customHeight="1">
      <c r="A2" s="298" t="s">
        <v>154</v>
      </c>
      <c r="B2" s="273" t="s">
        <v>500</v>
      </c>
      <c r="C2" s="468"/>
      <c r="D2" s="436" t="s">
        <v>50</v>
      </c>
    </row>
    <row r="3" spans="1:4" s="345" customFormat="1" ht="24.75" thickBot="1">
      <c r="A3" s="338" t="s">
        <v>153</v>
      </c>
      <c r="B3" s="274" t="s">
        <v>488</v>
      </c>
      <c r="C3" s="469"/>
      <c r="D3" s="437" t="s">
        <v>387</v>
      </c>
    </row>
    <row r="4" spans="1:4" s="346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9" t="s">
        <v>155</v>
      </c>
      <c r="B5" s="177" t="s">
        <v>45</v>
      </c>
      <c r="C5" s="461" t="s">
        <v>528</v>
      </c>
      <c r="D5" s="471" t="s">
        <v>529</v>
      </c>
    </row>
    <row r="6" spans="1:4" s="347" customFormat="1" ht="13.5" customHeight="1" thickBot="1">
      <c r="A6" s="151" t="s">
        <v>453</v>
      </c>
      <c r="B6" s="152" t="s">
        <v>454</v>
      </c>
      <c r="C6" s="438" t="s">
        <v>455</v>
      </c>
      <c r="D6" s="472" t="s">
        <v>530</v>
      </c>
    </row>
    <row r="7" spans="1:4" s="347" customFormat="1" ht="15.75" customHeight="1" thickBot="1">
      <c r="A7" s="178"/>
      <c r="B7" s="179" t="s">
        <v>46</v>
      </c>
      <c r="C7" s="462"/>
      <c r="D7" s="449"/>
    </row>
    <row r="8" spans="1:4" s="281" customFormat="1" ht="12" customHeight="1" thickBot="1">
      <c r="A8" s="151" t="s">
        <v>9</v>
      </c>
      <c r="B8" s="180" t="s">
        <v>478</v>
      </c>
      <c r="C8" s="419">
        <f>SUM(C9:C19)</f>
        <v>0</v>
      </c>
      <c r="D8" s="449"/>
    </row>
    <row r="9" spans="1:4" s="281" customFormat="1" ht="12" customHeight="1">
      <c r="A9" s="339" t="s">
        <v>71</v>
      </c>
      <c r="B9" s="8" t="s">
        <v>231</v>
      </c>
      <c r="C9" s="463"/>
      <c r="D9" s="446"/>
    </row>
    <row r="10" spans="1:4" s="281" customFormat="1" ht="12" customHeight="1">
      <c r="A10" s="340" t="s">
        <v>72</v>
      </c>
      <c r="B10" s="6" t="s">
        <v>232</v>
      </c>
      <c r="C10" s="232"/>
      <c r="D10" s="443"/>
    </row>
    <row r="11" spans="1:4" s="281" customFormat="1" ht="12" customHeight="1">
      <c r="A11" s="340" t="s">
        <v>73</v>
      </c>
      <c r="B11" s="6" t="s">
        <v>233</v>
      </c>
      <c r="C11" s="232"/>
      <c r="D11" s="443"/>
    </row>
    <row r="12" spans="1:4" s="281" customFormat="1" ht="12" customHeight="1">
      <c r="A12" s="340" t="s">
        <v>74</v>
      </c>
      <c r="B12" s="6" t="s">
        <v>234</v>
      </c>
      <c r="C12" s="232"/>
      <c r="D12" s="443"/>
    </row>
    <row r="13" spans="1:4" s="281" customFormat="1" ht="12" customHeight="1">
      <c r="A13" s="340" t="s">
        <v>108</v>
      </c>
      <c r="B13" s="6" t="s">
        <v>235</v>
      </c>
      <c r="C13" s="232"/>
      <c r="D13" s="443"/>
    </row>
    <row r="14" spans="1:4" s="281" customFormat="1" ht="12" customHeight="1">
      <c r="A14" s="340" t="s">
        <v>75</v>
      </c>
      <c r="B14" s="6" t="s">
        <v>357</v>
      </c>
      <c r="C14" s="232"/>
      <c r="D14" s="444"/>
    </row>
    <row r="15" spans="1:4" s="281" customFormat="1" ht="12" customHeight="1">
      <c r="A15" s="340" t="s">
        <v>76</v>
      </c>
      <c r="B15" s="5" t="s">
        <v>358</v>
      </c>
      <c r="C15" s="232"/>
      <c r="D15" s="442"/>
    </row>
    <row r="16" spans="1:4" s="281" customFormat="1" ht="12" customHeight="1">
      <c r="A16" s="340" t="s">
        <v>83</v>
      </c>
      <c r="B16" s="6" t="s">
        <v>238</v>
      </c>
      <c r="C16" s="296"/>
      <c r="D16" s="446"/>
    </row>
    <row r="17" spans="1:4" s="348" customFormat="1" ht="12" customHeight="1">
      <c r="A17" s="340" t="s">
        <v>84</v>
      </c>
      <c r="B17" s="6" t="s">
        <v>239</v>
      </c>
      <c r="C17" s="232"/>
      <c r="D17" s="442"/>
    </row>
    <row r="18" spans="1:4" s="348" customFormat="1" ht="12" customHeight="1">
      <c r="A18" s="340" t="s">
        <v>85</v>
      </c>
      <c r="B18" s="6" t="s">
        <v>393</v>
      </c>
      <c r="C18" s="418"/>
      <c r="D18" s="442"/>
    </row>
    <row r="19" spans="1:4" s="348" customFormat="1" ht="12" customHeight="1" thickBot="1">
      <c r="A19" s="340" t="s">
        <v>86</v>
      </c>
      <c r="B19" s="5" t="s">
        <v>240</v>
      </c>
      <c r="C19" s="418"/>
      <c r="D19" s="444"/>
    </row>
    <row r="20" spans="1:4" s="281" customFormat="1" ht="12" customHeight="1" thickBot="1">
      <c r="A20" s="151" t="s">
        <v>10</v>
      </c>
      <c r="B20" s="180" t="s">
        <v>359</v>
      </c>
      <c r="C20" s="419">
        <f>SUM(C21:C23)</f>
        <v>0</v>
      </c>
      <c r="D20" s="450"/>
    </row>
    <row r="21" spans="1:4" s="348" customFormat="1" ht="12" customHeight="1">
      <c r="A21" s="340" t="s">
        <v>77</v>
      </c>
      <c r="B21" s="7" t="s">
        <v>208</v>
      </c>
      <c r="C21" s="232"/>
      <c r="D21" s="447"/>
    </row>
    <row r="22" spans="1:4" s="348" customFormat="1" ht="12" customHeight="1">
      <c r="A22" s="340" t="s">
        <v>78</v>
      </c>
      <c r="B22" s="6" t="s">
        <v>360</v>
      </c>
      <c r="C22" s="232"/>
      <c r="D22" s="467"/>
    </row>
    <row r="23" spans="1:4" s="348" customFormat="1" ht="12" customHeight="1">
      <c r="A23" s="340" t="s">
        <v>79</v>
      </c>
      <c r="B23" s="6" t="s">
        <v>361</v>
      </c>
      <c r="C23" s="232"/>
      <c r="D23" s="443"/>
    </row>
    <row r="24" spans="1:4" s="348" customFormat="1" ht="12" customHeight="1" thickBot="1">
      <c r="A24" s="340" t="s">
        <v>80</v>
      </c>
      <c r="B24" s="6" t="s">
        <v>483</v>
      </c>
      <c r="C24" s="232"/>
      <c r="D24" s="444"/>
    </row>
    <row r="25" spans="1:4" s="348" customFormat="1" ht="12" customHeight="1" thickBot="1">
      <c r="A25" s="155" t="s">
        <v>11</v>
      </c>
      <c r="B25" s="78" t="s">
        <v>125</v>
      </c>
      <c r="C25" s="459"/>
      <c r="D25" s="450"/>
    </row>
    <row r="26" spans="1:4" s="348" customFormat="1" ht="12" customHeight="1" thickBot="1">
      <c r="A26" s="155" t="s">
        <v>12</v>
      </c>
      <c r="B26" s="78" t="s">
        <v>362</v>
      </c>
      <c r="C26" s="419">
        <f>+C27+C28</f>
        <v>0</v>
      </c>
      <c r="D26" s="450"/>
    </row>
    <row r="27" spans="1:4" s="348" customFormat="1" ht="12" customHeight="1">
      <c r="A27" s="341" t="s">
        <v>218</v>
      </c>
      <c r="B27" s="342" t="s">
        <v>360</v>
      </c>
      <c r="C27" s="425"/>
      <c r="D27" s="447"/>
    </row>
    <row r="28" spans="1:4" s="348" customFormat="1" ht="12" customHeight="1">
      <c r="A28" s="341" t="s">
        <v>221</v>
      </c>
      <c r="B28" s="343" t="s">
        <v>363</v>
      </c>
      <c r="C28" s="420"/>
      <c r="D28" s="445"/>
    </row>
    <row r="29" spans="1:4" s="348" customFormat="1" ht="12" customHeight="1" thickBot="1">
      <c r="A29" s="340" t="s">
        <v>222</v>
      </c>
      <c r="B29" s="90" t="s">
        <v>484</v>
      </c>
      <c r="C29" s="464"/>
      <c r="D29" s="443"/>
    </row>
    <row r="30" spans="1:4" s="348" customFormat="1" ht="12" customHeight="1" thickBot="1">
      <c r="A30" s="155" t="s">
        <v>13</v>
      </c>
      <c r="B30" s="78" t="s">
        <v>364</v>
      </c>
      <c r="C30" s="419">
        <f>+C31+C32+C33</f>
        <v>0</v>
      </c>
      <c r="D30" s="450"/>
    </row>
    <row r="31" spans="1:4" s="348" customFormat="1" ht="12" customHeight="1">
      <c r="A31" s="341" t="s">
        <v>64</v>
      </c>
      <c r="B31" s="342" t="s">
        <v>245</v>
      </c>
      <c r="C31" s="425"/>
      <c r="D31" s="447"/>
    </row>
    <row r="32" spans="1:4" s="348" customFormat="1" ht="12" customHeight="1">
      <c r="A32" s="341" t="s">
        <v>65</v>
      </c>
      <c r="B32" s="343" t="s">
        <v>246</v>
      </c>
      <c r="C32" s="420"/>
      <c r="D32" s="443"/>
    </row>
    <row r="33" spans="1:4" s="348" customFormat="1" ht="12" customHeight="1" thickBot="1">
      <c r="A33" s="340" t="s">
        <v>66</v>
      </c>
      <c r="B33" s="90" t="s">
        <v>247</v>
      </c>
      <c r="C33" s="464"/>
      <c r="D33" s="445"/>
    </row>
    <row r="34" spans="1:4" s="281" customFormat="1" ht="12" customHeight="1" thickBot="1">
      <c r="A34" s="155" t="s">
        <v>14</v>
      </c>
      <c r="B34" s="78" t="s">
        <v>333</v>
      </c>
      <c r="C34" s="459"/>
      <c r="D34" s="450"/>
    </row>
    <row r="35" spans="1:4" s="281" customFormat="1" ht="12" customHeight="1" thickBot="1">
      <c r="A35" s="155" t="s">
        <v>15</v>
      </c>
      <c r="B35" s="78" t="s">
        <v>365</v>
      </c>
      <c r="C35" s="465"/>
      <c r="D35" s="450"/>
    </row>
    <row r="36" spans="1:4" s="281" customFormat="1" ht="12" customHeight="1" thickBot="1">
      <c r="A36" s="151" t="s">
        <v>16</v>
      </c>
      <c r="B36" s="78" t="s">
        <v>485</v>
      </c>
      <c r="C36" s="466">
        <f>+C8+C20+C25+C26+C30+C34+C35</f>
        <v>0</v>
      </c>
      <c r="D36" s="450"/>
    </row>
    <row r="37" spans="1:4" s="281" customFormat="1" ht="12" customHeight="1" thickBot="1">
      <c r="A37" s="181" t="s">
        <v>17</v>
      </c>
      <c r="B37" s="78" t="s">
        <v>367</v>
      </c>
      <c r="C37" s="466">
        <f>+C38+C39+C40</f>
        <v>0</v>
      </c>
      <c r="D37" s="450"/>
    </row>
    <row r="38" spans="1:4" s="281" customFormat="1" ht="12" customHeight="1">
      <c r="A38" s="341" t="s">
        <v>368</v>
      </c>
      <c r="B38" s="342" t="s">
        <v>186</v>
      </c>
      <c r="C38" s="425"/>
      <c r="D38" s="447"/>
    </row>
    <row r="39" spans="1:4" s="281" customFormat="1" ht="12" customHeight="1">
      <c r="A39" s="341" t="s">
        <v>369</v>
      </c>
      <c r="B39" s="343" t="s">
        <v>2</v>
      </c>
      <c r="C39" s="420"/>
      <c r="D39" s="443"/>
    </row>
    <row r="40" spans="1:4" s="348" customFormat="1" ht="12" customHeight="1" thickBot="1">
      <c r="A40" s="340" t="s">
        <v>370</v>
      </c>
      <c r="B40" s="90" t="s">
        <v>371</v>
      </c>
      <c r="C40" s="464"/>
      <c r="D40" s="445"/>
    </row>
    <row r="41" spans="1:4" s="348" customFormat="1" ht="15" customHeight="1" thickBot="1">
      <c r="A41" s="181" t="s">
        <v>18</v>
      </c>
      <c r="B41" s="182" t="s">
        <v>372</v>
      </c>
      <c r="C41" s="440">
        <f>+C36+C37</f>
        <v>0</v>
      </c>
      <c r="D41" s="450"/>
    </row>
    <row r="42" spans="1:4" s="348" customFormat="1" ht="15" customHeight="1">
      <c r="A42" s="183"/>
      <c r="B42" s="184"/>
      <c r="C42" s="277"/>
      <c r="D42" s="458"/>
    </row>
    <row r="43" spans="1:4" ht="15.75" thickBot="1">
      <c r="A43" s="185"/>
      <c r="B43" s="186"/>
      <c r="C43" s="278"/>
      <c r="D43" s="452"/>
    </row>
    <row r="44" spans="1:4" s="347" customFormat="1" ht="16.5" customHeight="1" thickBot="1">
      <c r="A44" s="187"/>
      <c r="B44" s="188" t="s">
        <v>47</v>
      </c>
      <c r="C44" s="440"/>
      <c r="D44" s="450"/>
    </row>
    <row r="45" spans="1:4" s="349" customFormat="1" ht="12" customHeight="1" thickBot="1">
      <c r="A45" s="155" t="s">
        <v>9</v>
      </c>
      <c r="B45" s="78" t="s">
        <v>373</v>
      </c>
      <c r="C45" s="419">
        <f>SUM(C46:C50)</f>
        <v>0</v>
      </c>
      <c r="D45" s="450"/>
    </row>
    <row r="46" spans="1:4" ht="12" customHeight="1">
      <c r="A46" s="340" t="s">
        <v>71</v>
      </c>
      <c r="B46" s="7" t="s">
        <v>39</v>
      </c>
      <c r="C46" s="425"/>
      <c r="D46" s="447"/>
    </row>
    <row r="47" spans="1:4" ht="12" customHeight="1">
      <c r="A47" s="340" t="s">
        <v>72</v>
      </c>
      <c r="B47" s="6" t="s">
        <v>134</v>
      </c>
      <c r="C47" s="421"/>
      <c r="D47" s="445"/>
    </row>
    <row r="48" spans="1:4" ht="12" customHeight="1">
      <c r="A48" s="340" t="s">
        <v>73</v>
      </c>
      <c r="B48" s="6" t="s">
        <v>100</v>
      </c>
      <c r="C48" s="421"/>
      <c r="D48" s="443"/>
    </row>
    <row r="49" spans="1:4" ht="12" customHeight="1">
      <c r="A49" s="340" t="s">
        <v>74</v>
      </c>
      <c r="B49" s="6" t="s">
        <v>135</v>
      </c>
      <c r="C49" s="421"/>
      <c r="D49" s="447"/>
    </row>
    <row r="50" spans="1:4" ht="12" customHeight="1" thickBot="1">
      <c r="A50" s="340" t="s">
        <v>108</v>
      </c>
      <c r="B50" s="6" t="s">
        <v>136</v>
      </c>
      <c r="C50" s="421"/>
      <c r="D50" s="445"/>
    </row>
    <row r="51" spans="1:4" ht="12" customHeight="1" thickBot="1">
      <c r="A51" s="155" t="s">
        <v>10</v>
      </c>
      <c r="B51" s="78" t="s">
        <v>374</v>
      </c>
      <c r="C51" s="419">
        <f>SUM(C52:C54)</f>
        <v>0</v>
      </c>
      <c r="D51" s="450"/>
    </row>
    <row r="52" spans="1:4" s="349" customFormat="1" ht="12" customHeight="1">
      <c r="A52" s="340" t="s">
        <v>77</v>
      </c>
      <c r="B52" s="7" t="s">
        <v>176</v>
      </c>
      <c r="C52" s="425"/>
      <c r="D52" s="447"/>
    </row>
    <row r="53" spans="1:4" ht="12" customHeight="1">
      <c r="A53" s="340" t="s">
        <v>78</v>
      </c>
      <c r="B53" s="6" t="s">
        <v>138</v>
      </c>
      <c r="C53" s="421"/>
      <c r="D53" s="445"/>
    </row>
    <row r="54" spans="1:4" ht="12" customHeight="1">
      <c r="A54" s="340" t="s">
        <v>79</v>
      </c>
      <c r="B54" s="6" t="s">
        <v>48</v>
      </c>
      <c r="C54" s="421"/>
      <c r="D54" s="443"/>
    </row>
    <row r="55" spans="1:4" ht="12" customHeight="1" thickBot="1">
      <c r="A55" s="340" t="s">
        <v>80</v>
      </c>
      <c r="B55" s="6" t="s">
        <v>482</v>
      </c>
      <c r="C55" s="421"/>
      <c r="D55" s="451"/>
    </row>
    <row r="56" spans="1:4" ht="15" customHeight="1" thickBot="1">
      <c r="A56" s="155" t="s">
        <v>11</v>
      </c>
      <c r="B56" s="78" t="s">
        <v>5</v>
      </c>
      <c r="C56" s="459"/>
      <c r="D56" s="450"/>
    </row>
    <row r="57" spans="1:4" ht="15.75" thickBot="1">
      <c r="A57" s="155" t="s">
        <v>12</v>
      </c>
      <c r="B57" s="189" t="s">
        <v>487</v>
      </c>
      <c r="C57" s="460">
        <f>+C45+C51+C56</f>
        <v>0</v>
      </c>
      <c r="D57" s="450"/>
    </row>
    <row r="58" spans="3:4" ht="15" customHeight="1" thickBot="1">
      <c r="C58" s="280"/>
      <c r="D58" s="457"/>
    </row>
    <row r="59" spans="1:4" ht="14.25" customHeight="1" thickBot="1">
      <c r="A59" s="192" t="s">
        <v>477</v>
      </c>
      <c r="B59" s="193"/>
      <c r="C59" s="441"/>
      <c r="D59" s="450"/>
    </row>
    <row r="60" spans="1:4" ht="15.75" thickBot="1">
      <c r="A60" s="192" t="s">
        <v>156</v>
      </c>
      <c r="B60" s="193"/>
      <c r="C60" s="441"/>
      <c r="D60" s="450"/>
    </row>
    <row r="61" ht="15">
      <c r="D61" s="452"/>
    </row>
    <row r="62" ht="15">
      <c r="D62" s="452"/>
    </row>
    <row r="63" ht="15">
      <c r="D63" s="452"/>
    </row>
    <row r="64" ht="15">
      <c r="D64" s="452"/>
    </row>
    <row r="65" ht="15">
      <c r="D65" s="452"/>
    </row>
    <row r="66" ht="15">
      <c r="D66" s="452"/>
    </row>
    <row r="67" ht="15">
      <c r="D67" s="452"/>
    </row>
    <row r="68" ht="15">
      <c r="D68" s="452"/>
    </row>
    <row r="69" ht="15">
      <c r="D69" s="452"/>
    </row>
    <row r="70" ht="15">
      <c r="D70" s="452"/>
    </row>
    <row r="71" ht="15">
      <c r="D71" s="452"/>
    </row>
    <row r="72" ht="15">
      <c r="D72" s="452"/>
    </row>
    <row r="73" ht="15">
      <c r="D73" s="452"/>
    </row>
    <row r="74" ht="15">
      <c r="D74" s="452"/>
    </row>
    <row r="75" ht="15">
      <c r="D75" s="452"/>
    </row>
    <row r="76" ht="15">
      <c r="D76" s="452"/>
    </row>
    <row r="77" ht="15">
      <c r="D77" s="453"/>
    </row>
    <row r="78" ht="15">
      <c r="D78" s="452"/>
    </row>
    <row r="79" ht="15">
      <c r="D79" s="452"/>
    </row>
    <row r="80" ht="15">
      <c r="D80" s="452"/>
    </row>
    <row r="81" ht="15">
      <c r="D81" s="452"/>
    </row>
    <row r="82" ht="15">
      <c r="D82" s="452"/>
    </row>
    <row r="83" ht="15">
      <c r="D83" s="452"/>
    </row>
    <row r="84" ht="15">
      <c r="D84" s="452"/>
    </row>
    <row r="85" ht="15">
      <c r="D85" s="453"/>
    </row>
    <row r="86" ht="15">
      <c r="D86" s="453"/>
    </row>
    <row r="87" ht="15">
      <c r="D87" s="453"/>
    </row>
    <row r="88" ht="15">
      <c r="D88" s="453"/>
    </row>
    <row r="89" ht="15">
      <c r="D89" s="453"/>
    </row>
    <row r="90" ht="15">
      <c r="D90" s="452"/>
    </row>
    <row r="91" ht="15.75">
      <c r="D91" s="454"/>
    </row>
    <row r="92" ht="12.75">
      <c r="D92" s="455"/>
    </row>
    <row r="93" ht="12.75">
      <c r="D93" s="456"/>
    </row>
    <row r="94" ht="12.75">
      <c r="D94" s="456"/>
    </row>
    <row r="95" ht="12.75">
      <c r="D95" s="456"/>
    </row>
    <row r="96" ht="12.75">
      <c r="D96" s="456"/>
    </row>
    <row r="97" ht="12.75">
      <c r="D97" s="456"/>
    </row>
    <row r="98" ht="12.75">
      <c r="D98" s="456"/>
    </row>
    <row r="99" ht="12.75">
      <c r="D99" s="456"/>
    </row>
    <row r="100" ht="12.75">
      <c r="D100" s="456"/>
    </row>
    <row r="101" ht="12.75">
      <c r="D101" s="456"/>
    </row>
    <row r="102" ht="12.75">
      <c r="D102" s="456"/>
    </row>
    <row r="103" ht="12.75">
      <c r="D103" s="456"/>
    </row>
    <row r="104" ht="12.75">
      <c r="D104" s="456"/>
    </row>
    <row r="105" ht="12.75">
      <c r="D105" s="456"/>
    </row>
    <row r="106" ht="12.75">
      <c r="D106" s="456"/>
    </row>
    <row r="107" ht="12.75">
      <c r="D107" s="456"/>
    </row>
    <row r="108" ht="12.75">
      <c r="D108" s="456"/>
    </row>
    <row r="109" ht="12.75">
      <c r="D109" s="456"/>
    </row>
    <row r="110" ht="12.75">
      <c r="D110" s="456"/>
    </row>
    <row r="111" ht="12.75">
      <c r="D111" s="456"/>
    </row>
    <row r="112" ht="12.75">
      <c r="D112" s="456"/>
    </row>
    <row r="113" ht="12.75">
      <c r="D113" s="456"/>
    </row>
    <row r="114" ht="12.75">
      <c r="D114" s="456"/>
    </row>
    <row r="115" ht="12.75">
      <c r="D115" s="456"/>
    </row>
    <row r="116" ht="12.75">
      <c r="D116" s="456"/>
    </row>
    <row r="117" ht="12.75">
      <c r="D117" s="456"/>
    </row>
    <row r="118" ht="12.75">
      <c r="D118" s="456"/>
    </row>
    <row r="119" ht="12.75">
      <c r="D119" s="456"/>
    </row>
    <row r="120" ht="12.75">
      <c r="D120" s="456"/>
    </row>
    <row r="121" ht="12.75">
      <c r="D121" s="456"/>
    </row>
    <row r="122" ht="12.75">
      <c r="D122" s="456"/>
    </row>
    <row r="123" ht="12.75">
      <c r="D123" s="456"/>
    </row>
    <row r="124" ht="12.75">
      <c r="D124" s="456"/>
    </row>
    <row r="125" ht="12.75">
      <c r="D125" s="456"/>
    </row>
    <row r="126" ht="12.75">
      <c r="D126" s="456"/>
    </row>
    <row r="127" ht="12.75">
      <c r="D127" s="456"/>
    </row>
    <row r="128" ht="12.75">
      <c r="D128" s="456"/>
    </row>
    <row r="129" ht="12.75">
      <c r="D129" s="455"/>
    </row>
    <row r="130" ht="12.75">
      <c r="D130" s="456"/>
    </row>
    <row r="131" ht="12.75">
      <c r="D131" s="456"/>
    </row>
    <row r="132" ht="12.75">
      <c r="D132" s="456"/>
    </row>
    <row r="133" ht="12.75">
      <c r="D133" s="456"/>
    </row>
    <row r="134" ht="12.75">
      <c r="D134" s="456"/>
    </row>
    <row r="135" ht="12.75">
      <c r="D135" s="456"/>
    </row>
    <row r="136" ht="12.75">
      <c r="D136" s="456"/>
    </row>
    <row r="137" ht="12.75">
      <c r="D137" s="456"/>
    </row>
    <row r="138" ht="12.75">
      <c r="D138" s="455"/>
    </row>
    <row r="139" ht="12.75">
      <c r="D139" s="456"/>
    </row>
    <row r="140" ht="12.75">
      <c r="D140" s="456"/>
    </row>
    <row r="141" ht="12.75">
      <c r="D141" s="456"/>
    </row>
    <row r="142" ht="12.75">
      <c r="D142" s="456"/>
    </row>
    <row r="143" ht="12.75">
      <c r="D143" s="455"/>
    </row>
    <row r="144" ht="12.75">
      <c r="D144" s="455"/>
    </row>
    <row r="145" ht="12.75">
      <c r="D145" s="455"/>
    </row>
    <row r="146" ht="12.75">
      <c r="D146" s="455"/>
    </row>
    <row r="147" ht="12.75">
      <c r="D147" s="455"/>
    </row>
    <row r="148" ht="12.75">
      <c r="D148" s="455"/>
    </row>
    <row r="149" ht="12.75">
      <c r="D149" s="455"/>
    </row>
    <row r="150" ht="12.75">
      <c r="D150" s="456"/>
    </row>
    <row r="151" ht="12.75">
      <c r="D151" s="456"/>
    </row>
    <row r="152" ht="12.75">
      <c r="D152" s="456"/>
    </row>
    <row r="153" ht="12.75">
      <c r="D153" s="456"/>
    </row>
    <row r="154" ht="12.75">
      <c r="D154" s="456"/>
    </row>
    <row r="155" ht="12.75">
      <c r="D155" s="456"/>
    </row>
    <row r="156" ht="12.75">
      <c r="D156" s="456"/>
    </row>
    <row r="157" ht="12.75">
      <c r="D157" s="45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7"/>
  <sheetViews>
    <sheetView zoomScale="130" zoomScaleNormal="130" zoomScalePageLayoutView="0" workbookViewId="0" topLeftCell="A1">
      <selection activeCell="G55" sqref="G55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4"/>
      <c r="D1" s="194" t="str">
        <f>+CONCATENATE("9.4. melléklet a ……/",LEFT(ÖSSZEFÜGGÉSEK!A5,4),". (….) önkormányzati rendelethez")</f>
        <v>9.4. melléklet a ……/2015. (….) önkormányzati rendelethez</v>
      </c>
    </row>
    <row r="2" spans="1:4" s="345" customFormat="1" ht="25.5" customHeight="1">
      <c r="A2" s="298" t="s">
        <v>154</v>
      </c>
      <c r="B2" s="273" t="s">
        <v>501</v>
      </c>
      <c r="C2" s="468"/>
      <c r="D2" s="436" t="s">
        <v>387</v>
      </c>
    </row>
    <row r="3" spans="1:4" s="345" customFormat="1" ht="24.75" thickBot="1">
      <c r="A3" s="338" t="s">
        <v>153</v>
      </c>
      <c r="B3" s="274" t="s">
        <v>356</v>
      </c>
      <c r="C3" s="469"/>
      <c r="D3" s="437" t="s">
        <v>43</v>
      </c>
    </row>
    <row r="4" spans="1:4" s="346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9" t="s">
        <v>155</v>
      </c>
      <c r="B5" s="177" t="s">
        <v>45</v>
      </c>
      <c r="C5" s="461" t="s">
        <v>528</v>
      </c>
      <c r="D5" s="471" t="s">
        <v>529</v>
      </c>
    </row>
    <row r="6" spans="1:4" s="347" customFormat="1" ht="13.5" customHeight="1" thickBot="1">
      <c r="A6" s="151" t="s">
        <v>453</v>
      </c>
      <c r="B6" s="152" t="s">
        <v>454</v>
      </c>
      <c r="C6" s="438" t="s">
        <v>455</v>
      </c>
      <c r="D6" s="472" t="s">
        <v>530</v>
      </c>
    </row>
    <row r="7" spans="1:4" s="347" customFormat="1" ht="15.75" customHeight="1" thickBot="1">
      <c r="A7" s="178"/>
      <c r="B7" s="179" t="s">
        <v>46</v>
      </c>
      <c r="C7" s="462"/>
      <c r="D7" s="449"/>
    </row>
    <row r="8" spans="1:4" s="281" customFormat="1" ht="12" customHeight="1" thickBot="1">
      <c r="A8" s="151" t="s">
        <v>9</v>
      </c>
      <c r="B8" s="180" t="s">
        <v>478</v>
      </c>
      <c r="C8" s="419">
        <f>SUM(C9:C19)</f>
        <v>0</v>
      </c>
      <c r="D8" s="449"/>
    </row>
    <row r="9" spans="1:4" s="281" customFormat="1" ht="12" customHeight="1">
      <c r="A9" s="339" t="s">
        <v>71</v>
      </c>
      <c r="B9" s="8" t="s">
        <v>231</v>
      </c>
      <c r="C9" s="463"/>
      <c r="D9" s="446"/>
    </row>
    <row r="10" spans="1:4" s="281" customFormat="1" ht="12" customHeight="1">
      <c r="A10" s="340" t="s">
        <v>72</v>
      </c>
      <c r="B10" s="6" t="s">
        <v>232</v>
      </c>
      <c r="C10" s="232"/>
      <c r="D10" s="443"/>
    </row>
    <row r="11" spans="1:4" s="281" customFormat="1" ht="12" customHeight="1">
      <c r="A11" s="340" t="s">
        <v>73</v>
      </c>
      <c r="B11" s="6" t="s">
        <v>233</v>
      </c>
      <c r="C11" s="232"/>
      <c r="D11" s="443"/>
    </row>
    <row r="12" spans="1:4" s="281" customFormat="1" ht="12" customHeight="1">
      <c r="A12" s="340" t="s">
        <v>74</v>
      </c>
      <c r="B12" s="6" t="s">
        <v>234</v>
      </c>
      <c r="C12" s="232"/>
      <c r="D12" s="443"/>
    </row>
    <row r="13" spans="1:4" s="281" customFormat="1" ht="12" customHeight="1">
      <c r="A13" s="340" t="s">
        <v>108</v>
      </c>
      <c r="B13" s="6" t="s">
        <v>235</v>
      </c>
      <c r="C13" s="232"/>
      <c r="D13" s="443"/>
    </row>
    <row r="14" spans="1:4" s="281" customFormat="1" ht="12" customHeight="1">
      <c r="A14" s="340" t="s">
        <v>75</v>
      </c>
      <c r="B14" s="6" t="s">
        <v>357</v>
      </c>
      <c r="C14" s="232"/>
      <c r="D14" s="444"/>
    </row>
    <row r="15" spans="1:4" s="281" customFormat="1" ht="12" customHeight="1">
      <c r="A15" s="340" t="s">
        <v>76</v>
      </c>
      <c r="B15" s="5" t="s">
        <v>358</v>
      </c>
      <c r="C15" s="232"/>
      <c r="D15" s="442"/>
    </row>
    <row r="16" spans="1:4" s="281" customFormat="1" ht="12" customHeight="1">
      <c r="A16" s="340" t="s">
        <v>83</v>
      </c>
      <c r="B16" s="6" t="s">
        <v>238</v>
      </c>
      <c r="C16" s="296"/>
      <c r="D16" s="446"/>
    </row>
    <row r="17" spans="1:4" s="348" customFormat="1" ht="12" customHeight="1">
      <c r="A17" s="340" t="s">
        <v>84</v>
      </c>
      <c r="B17" s="6" t="s">
        <v>239</v>
      </c>
      <c r="C17" s="232"/>
      <c r="D17" s="442"/>
    </row>
    <row r="18" spans="1:4" s="348" customFormat="1" ht="12" customHeight="1">
      <c r="A18" s="340" t="s">
        <v>85</v>
      </c>
      <c r="B18" s="6" t="s">
        <v>393</v>
      </c>
      <c r="C18" s="418"/>
      <c r="D18" s="442"/>
    </row>
    <row r="19" spans="1:4" s="348" customFormat="1" ht="12" customHeight="1" thickBot="1">
      <c r="A19" s="340" t="s">
        <v>86</v>
      </c>
      <c r="B19" s="5" t="s">
        <v>240</v>
      </c>
      <c r="C19" s="418"/>
      <c r="D19" s="444"/>
    </row>
    <row r="20" spans="1:4" s="281" customFormat="1" ht="12" customHeight="1" thickBot="1">
      <c r="A20" s="151" t="s">
        <v>10</v>
      </c>
      <c r="B20" s="180" t="s">
        <v>359</v>
      </c>
      <c r="C20" s="419">
        <f>SUM(C21:C23)</f>
        <v>0</v>
      </c>
      <c r="D20" s="450"/>
    </row>
    <row r="21" spans="1:4" s="348" customFormat="1" ht="12" customHeight="1">
      <c r="A21" s="340" t="s">
        <v>77</v>
      </c>
      <c r="B21" s="7" t="s">
        <v>208</v>
      </c>
      <c r="C21" s="232"/>
      <c r="D21" s="447"/>
    </row>
    <row r="22" spans="1:4" s="348" customFormat="1" ht="12" customHeight="1">
      <c r="A22" s="340" t="s">
        <v>78</v>
      </c>
      <c r="B22" s="6" t="s">
        <v>360</v>
      </c>
      <c r="C22" s="232"/>
      <c r="D22" s="467"/>
    </row>
    <row r="23" spans="1:4" s="348" customFormat="1" ht="12" customHeight="1">
      <c r="A23" s="340" t="s">
        <v>79</v>
      </c>
      <c r="B23" s="6" t="s">
        <v>361</v>
      </c>
      <c r="C23" s="232"/>
      <c r="D23" s="443"/>
    </row>
    <row r="24" spans="1:4" s="348" customFormat="1" ht="12" customHeight="1" thickBot="1">
      <c r="A24" s="340" t="s">
        <v>80</v>
      </c>
      <c r="B24" s="6" t="s">
        <v>483</v>
      </c>
      <c r="C24" s="232"/>
      <c r="D24" s="444"/>
    </row>
    <row r="25" spans="1:4" s="348" customFormat="1" ht="12" customHeight="1" thickBot="1">
      <c r="A25" s="155" t="s">
        <v>11</v>
      </c>
      <c r="B25" s="78" t="s">
        <v>125</v>
      </c>
      <c r="C25" s="459"/>
      <c r="D25" s="450"/>
    </row>
    <row r="26" spans="1:4" s="348" customFormat="1" ht="12" customHeight="1" thickBot="1">
      <c r="A26" s="155" t="s">
        <v>12</v>
      </c>
      <c r="B26" s="78" t="s">
        <v>362</v>
      </c>
      <c r="C26" s="419">
        <f>+C27+C28</f>
        <v>0</v>
      </c>
      <c r="D26" s="450"/>
    </row>
    <row r="27" spans="1:4" s="348" customFormat="1" ht="12" customHeight="1">
      <c r="A27" s="341" t="s">
        <v>218</v>
      </c>
      <c r="B27" s="342" t="s">
        <v>360</v>
      </c>
      <c r="C27" s="425"/>
      <c r="D27" s="447"/>
    </row>
    <row r="28" spans="1:4" s="348" customFormat="1" ht="12" customHeight="1">
      <c r="A28" s="341" t="s">
        <v>221</v>
      </c>
      <c r="B28" s="343" t="s">
        <v>363</v>
      </c>
      <c r="C28" s="420"/>
      <c r="D28" s="445"/>
    </row>
    <row r="29" spans="1:4" s="348" customFormat="1" ht="12" customHeight="1" thickBot="1">
      <c r="A29" s="340" t="s">
        <v>222</v>
      </c>
      <c r="B29" s="90" t="s">
        <v>484</v>
      </c>
      <c r="C29" s="464"/>
      <c r="D29" s="443"/>
    </row>
    <row r="30" spans="1:4" s="348" customFormat="1" ht="12" customHeight="1" thickBot="1">
      <c r="A30" s="155" t="s">
        <v>13</v>
      </c>
      <c r="B30" s="78" t="s">
        <v>364</v>
      </c>
      <c r="C30" s="419">
        <f>+C31+C32+C33</f>
        <v>0</v>
      </c>
      <c r="D30" s="450"/>
    </row>
    <row r="31" spans="1:4" s="348" customFormat="1" ht="12" customHeight="1">
      <c r="A31" s="341" t="s">
        <v>64</v>
      </c>
      <c r="B31" s="342" t="s">
        <v>245</v>
      </c>
      <c r="C31" s="425"/>
      <c r="D31" s="447"/>
    </row>
    <row r="32" spans="1:4" s="348" customFormat="1" ht="12" customHeight="1">
      <c r="A32" s="341" t="s">
        <v>65</v>
      </c>
      <c r="B32" s="343" t="s">
        <v>246</v>
      </c>
      <c r="C32" s="420"/>
      <c r="D32" s="443"/>
    </row>
    <row r="33" spans="1:4" s="348" customFormat="1" ht="12" customHeight="1" thickBot="1">
      <c r="A33" s="340" t="s">
        <v>66</v>
      </c>
      <c r="B33" s="90" t="s">
        <v>247</v>
      </c>
      <c r="C33" s="464"/>
      <c r="D33" s="445"/>
    </row>
    <row r="34" spans="1:4" s="281" customFormat="1" ht="12" customHeight="1" thickBot="1">
      <c r="A34" s="155" t="s">
        <v>14</v>
      </c>
      <c r="B34" s="78" t="s">
        <v>333</v>
      </c>
      <c r="C34" s="459"/>
      <c r="D34" s="450"/>
    </row>
    <row r="35" spans="1:4" s="281" customFormat="1" ht="12" customHeight="1" thickBot="1">
      <c r="A35" s="155" t="s">
        <v>15</v>
      </c>
      <c r="B35" s="78" t="s">
        <v>365</v>
      </c>
      <c r="C35" s="465"/>
      <c r="D35" s="450"/>
    </row>
    <row r="36" spans="1:4" s="281" customFormat="1" ht="12" customHeight="1" thickBot="1">
      <c r="A36" s="151" t="s">
        <v>16</v>
      </c>
      <c r="B36" s="78" t="s">
        <v>485</v>
      </c>
      <c r="C36" s="466">
        <f>+C8+C20+C25+C26+C30+C34+C35</f>
        <v>0</v>
      </c>
      <c r="D36" s="450"/>
    </row>
    <row r="37" spans="1:4" s="281" customFormat="1" ht="12" customHeight="1" thickBot="1">
      <c r="A37" s="181" t="s">
        <v>17</v>
      </c>
      <c r="B37" s="78" t="s">
        <v>367</v>
      </c>
      <c r="C37" s="466">
        <f>+C38+C39+C40</f>
        <v>6456</v>
      </c>
      <c r="D37" s="556">
        <f>+D38+D39+D40</f>
        <v>11529</v>
      </c>
    </row>
    <row r="38" spans="1:4" s="281" customFormat="1" ht="12" customHeight="1">
      <c r="A38" s="341" t="s">
        <v>368</v>
      </c>
      <c r="B38" s="342" t="s">
        <v>186</v>
      </c>
      <c r="C38" s="425"/>
      <c r="D38" s="551">
        <v>4884</v>
      </c>
    </row>
    <row r="39" spans="1:4" s="281" customFormat="1" ht="12" customHeight="1">
      <c r="A39" s="341" t="s">
        <v>369</v>
      </c>
      <c r="B39" s="343" t="s">
        <v>2</v>
      </c>
      <c r="C39" s="420"/>
      <c r="D39" s="548"/>
    </row>
    <row r="40" spans="1:4" s="348" customFormat="1" ht="12" customHeight="1" thickBot="1">
      <c r="A40" s="340" t="s">
        <v>370</v>
      </c>
      <c r="B40" s="90" t="s">
        <v>371</v>
      </c>
      <c r="C40" s="464">
        <v>6456</v>
      </c>
      <c r="D40" s="570">
        <v>6645</v>
      </c>
    </row>
    <row r="41" spans="1:4" s="348" customFormat="1" ht="15" customHeight="1" thickBot="1">
      <c r="A41" s="181" t="s">
        <v>18</v>
      </c>
      <c r="B41" s="182" t="s">
        <v>372</v>
      </c>
      <c r="C41" s="440">
        <f>+C36+C37</f>
        <v>6456</v>
      </c>
      <c r="D41" s="556">
        <f>+D36+D37</f>
        <v>11529</v>
      </c>
    </row>
    <row r="42" spans="1:4" s="348" customFormat="1" ht="15" customHeight="1">
      <c r="A42" s="183"/>
      <c r="B42" s="184"/>
      <c r="C42" s="277"/>
      <c r="D42" s="458"/>
    </row>
    <row r="43" spans="1:4" ht="15.75" thickBot="1">
      <c r="A43" s="185"/>
      <c r="B43" s="186"/>
      <c r="C43" s="278"/>
      <c r="D43" s="452"/>
    </row>
    <row r="44" spans="1:4" s="347" customFormat="1" ht="16.5" customHeight="1" thickBot="1">
      <c r="A44" s="187"/>
      <c r="B44" s="188" t="s">
        <v>47</v>
      </c>
      <c r="C44" s="440"/>
      <c r="D44" s="450"/>
    </row>
    <row r="45" spans="1:4" s="349" customFormat="1" ht="12" customHeight="1" thickBot="1">
      <c r="A45" s="155" t="s">
        <v>9</v>
      </c>
      <c r="B45" s="78" t="s">
        <v>373</v>
      </c>
      <c r="C45" s="419">
        <f>SUM(C46:C50)</f>
        <v>6202</v>
      </c>
      <c r="D45" s="546">
        <f>SUM(D46:D50)</f>
        <v>11275</v>
      </c>
    </row>
    <row r="46" spans="1:4" ht="12" customHeight="1">
      <c r="A46" s="340" t="s">
        <v>71</v>
      </c>
      <c r="B46" s="7" t="s">
        <v>39</v>
      </c>
      <c r="C46" s="425">
        <v>2765</v>
      </c>
      <c r="D46" s="551">
        <v>2815</v>
      </c>
    </row>
    <row r="47" spans="1:4" ht="12" customHeight="1">
      <c r="A47" s="340" t="s">
        <v>72</v>
      </c>
      <c r="B47" s="6" t="s">
        <v>134</v>
      </c>
      <c r="C47" s="421">
        <v>791</v>
      </c>
      <c r="D47" s="554">
        <v>804</v>
      </c>
    </row>
    <row r="48" spans="1:4" ht="12" customHeight="1">
      <c r="A48" s="340" t="s">
        <v>73</v>
      </c>
      <c r="B48" s="6" t="s">
        <v>100</v>
      </c>
      <c r="C48" s="421">
        <v>2646</v>
      </c>
      <c r="D48" s="548">
        <v>7656</v>
      </c>
    </row>
    <row r="49" spans="1:4" ht="12" customHeight="1">
      <c r="A49" s="340" t="s">
        <v>74</v>
      </c>
      <c r="B49" s="6" t="s">
        <v>135</v>
      </c>
      <c r="C49" s="421"/>
      <c r="D49" s="551"/>
    </row>
    <row r="50" spans="1:4" ht="12" customHeight="1" thickBot="1">
      <c r="A50" s="340" t="s">
        <v>108</v>
      </c>
      <c r="B50" s="6" t="s">
        <v>136</v>
      </c>
      <c r="C50" s="421"/>
      <c r="D50" s="554"/>
    </row>
    <row r="51" spans="1:4" ht="12" customHeight="1" thickBot="1">
      <c r="A51" s="155" t="s">
        <v>10</v>
      </c>
      <c r="B51" s="78" t="s">
        <v>374</v>
      </c>
      <c r="C51" s="419">
        <f>SUM(C52:C54)</f>
        <v>254</v>
      </c>
      <c r="D51" s="546">
        <f>SUM(D52:D54)</f>
        <v>254</v>
      </c>
    </row>
    <row r="52" spans="1:4" s="349" customFormat="1" ht="12" customHeight="1">
      <c r="A52" s="340" t="s">
        <v>77</v>
      </c>
      <c r="B52" s="7" t="s">
        <v>176</v>
      </c>
      <c r="C52" s="425">
        <v>254</v>
      </c>
      <c r="D52" s="551">
        <v>254</v>
      </c>
    </row>
    <row r="53" spans="1:4" ht="12" customHeight="1">
      <c r="A53" s="340" t="s">
        <v>78</v>
      </c>
      <c r="B53" s="6" t="s">
        <v>138</v>
      </c>
      <c r="C53" s="421"/>
      <c r="D53" s="554"/>
    </row>
    <row r="54" spans="1:4" ht="12" customHeight="1">
      <c r="A54" s="340" t="s">
        <v>79</v>
      </c>
      <c r="B54" s="6" t="s">
        <v>48</v>
      </c>
      <c r="C54" s="421"/>
      <c r="D54" s="548"/>
    </row>
    <row r="55" spans="1:4" ht="12" customHeight="1" thickBot="1">
      <c r="A55" s="340" t="s">
        <v>80</v>
      </c>
      <c r="B55" s="6" t="s">
        <v>482</v>
      </c>
      <c r="C55" s="421"/>
      <c r="D55" s="555"/>
    </row>
    <row r="56" spans="1:4" ht="15" customHeight="1" thickBot="1">
      <c r="A56" s="155" t="s">
        <v>11</v>
      </c>
      <c r="B56" s="78" t="s">
        <v>5</v>
      </c>
      <c r="C56" s="459"/>
      <c r="D56" s="553"/>
    </row>
    <row r="57" spans="1:4" ht="13.5" thickBot="1">
      <c r="A57" s="155" t="s">
        <v>12</v>
      </c>
      <c r="B57" s="189" t="s">
        <v>487</v>
      </c>
      <c r="C57" s="460">
        <f>+C45+C51+C56</f>
        <v>6456</v>
      </c>
      <c r="D57" s="546">
        <f>+D45+D51+D56</f>
        <v>11529</v>
      </c>
    </row>
    <row r="58" spans="3:4" ht="15" customHeight="1" thickBot="1">
      <c r="C58" s="280"/>
      <c r="D58" s="457"/>
    </row>
    <row r="59" spans="1:4" ht="14.25" customHeight="1" thickBot="1">
      <c r="A59" s="192" t="s">
        <v>477</v>
      </c>
      <c r="B59" s="193"/>
      <c r="C59" s="441">
        <v>1</v>
      </c>
      <c r="D59" s="566">
        <v>1</v>
      </c>
    </row>
    <row r="60" spans="1:4" ht="15.75" thickBot="1">
      <c r="A60" s="192" t="s">
        <v>156</v>
      </c>
      <c r="B60" s="193"/>
      <c r="C60" s="441"/>
      <c r="D60" s="450"/>
    </row>
    <row r="61" ht="15">
      <c r="D61" s="452"/>
    </row>
    <row r="62" ht="15">
      <c r="D62" s="452"/>
    </row>
    <row r="63" ht="15">
      <c r="D63" s="452"/>
    </row>
    <row r="64" ht="15">
      <c r="D64" s="452"/>
    </row>
    <row r="65" ht="15">
      <c r="D65" s="452"/>
    </row>
    <row r="66" ht="15">
      <c r="D66" s="452"/>
    </row>
    <row r="67" ht="15">
      <c r="D67" s="452"/>
    </row>
    <row r="68" ht="15">
      <c r="D68" s="452"/>
    </row>
    <row r="69" ht="15">
      <c r="D69" s="452"/>
    </row>
    <row r="70" ht="15">
      <c r="D70" s="452"/>
    </row>
    <row r="71" ht="15">
      <c r="D71" s="452"/>
    </row>
    <row r="72" ht="15">
      <c r="D72" s="452"/>
    </row>
    <row r="73" ht="15">
      <c r="D73" s="452"/>
    </row>
    <row r="74" ht="15">
      <c r="D74" s="452"/>
    </row>
    <row r="75" ht="15">
      <c r="D75" s="452"/>
    </row>
    <row r="76" ht="15">
      <c r="D76" s="452"/>
    </row>
    <row r="77" ht="15">
      <c r="D77" s="453"/>
    </row>
    <row r="78" ht="15">
      <c r="D78" s="452"/>
    </row>
    <row r="79" ht="15">
      <c r="D79" s="452"/>
    </row>
    <row r="80" ht="15">
      <c r="D80" s="452"/>
    </row>
    <row r="81" ht="15">
      <c r="D81" s="452"/>
    </row>
    <row r="82" ht="15">
      <c r="D82" s="452"/>
    </row>
    <row r="83" ht="15">
      <c r="D83" s="452"/>
    </row>
    <row r="84" ht="15">
      <c r="D84" s="452"/>
    </row>
    <row r="85" ht="15">
      <c r="D85" s="453"/>
    </row>
    <row r="86" ht="15">
      <c r="D86" s="453"/>
    </row>
    <row r="87" ht="15">
      <c r="D87" s="453"/>
    </row>
    <row r="88" ht="15">
      <c r="D88" s="453"/>
    </row>
    <row r="89" ht="15">
      <c r="D89" s="453"/>
    </row>
    <row r="90" ht="15">
      <c r="D90" s="452"/>
    </row>
    <row r="91" ht="15.75">
      <c r="D91" s="454"/>
    </row>
    <row r="92" ht="12.75">
      <c r="D92" s="455"/>
    </row>
    <row r="93" ht="12.75">
      <c r="D93" s="456"/>
    </row>
    <row r="94" ht="12.75">
      <c r="D94" s="456"/>
    </row>
    <row r="95" ht="12.75">
      <c r="D95" s="456"/>
    </row>
    <row r="96" ht="12.75">
      <c r="D96" s="456"/>
    </row>
    <row r="97" ht="12.75">
      <c r="D97" s="456"/>
    </row>
    <row r="98" ht="12.75">
      <c r="D98" s="456"/>
    </row>
    <row r="99" ht="12.75">
      <c r="D99" s="456"/>
    </row>
    <row r="100" ht="12.75">
      <c r="D100" s="456"/>
    </row>
    <row r="101" ht="12.75">
      <c r="D101" s="456"/>
    </row>
    <row r="102" ht="12.75">
      <c r="D102" s="456"/>
    </row>
    <row r="103" ht="12.75">
      <c r="D103" s="456"/>
    </row>
    <row r="104" ht="12.75">
      <c r="D104" s="456"/>
    </row>
    <row r="105" ht="12.75">
      <c r="D105" s="456"/>
    </row>
    <row r="106" ht="12.75">
      <c r="D106" s="456"/>
    </row>
    <row r="107" ht="12.75">
      <c r="D107" s="456"/>
    </row>
    <row r="108" ht="12.75">
      <c r="D108" s="456"/>
    </row>
    <row r="109" ht="12.75">
      <c r="D109" s="456"/>
    </row>
    <row r="110" ht="12.75">
      <c r="D110" s="456"/>
    </row>
    <row r="111" ht="12.75">
      <c r="D111" s="456"/>
    </row>
    <row r="112" ht="12.75">
      <c r="D112" s="456"/>
    </row>
    <row r="113" ht="12.75">
      <c r="D113" s="456"/>
    </row>
    <row r="114" ht="12.75">
      <c r="D114" s="456"/>
    </row>
    <row r="115" ht="12.75">
      <c r="D115" s="456"/>
    </row>
    <row r="116" ht="12.75">
      <c r="D116" s="456"/>
    </row>
    <row r="117" ht="12.75">
      <c r="D117" s="456"/>
    </row>
    <row r="118" ht="12.75">
      <c r="D118" s="456"/>
    </row>
    <row r="119" ht="12.75">
      <c r="D119" s="456"/>
    </row>
    <row r="120" ht="12.75">
      <c r="D120" s="456"/>
    </row>
    <row r="121" ht="12.75">
      <c r="D121" s="456"/>
    </row>
    <row r="122" ht="12.75">
      <c r="D122" s="456"/>
    </row>
    <row r="123" ht="12.75">
      <c r="D123" s="456"/>
    </row>
    <row r="124" ht="12.75">
      <c r="D124" s="456"/>
    </row>
    <row r="125" ht="12.75">
      <c r="D125" s="456"/>
    </row>
    <row r="126" ht="12.75">
      <c r="D126" s="456"/>
    </row>
    <row r="127" ht="12.75">
      <c r="D127" s="456"/>
    </row>
    <row r="128" ht="12.75">
      <c r="D128" s="456"/>
    </row>
    <row r="129" ht="12.75">
      <c r="D129" s="455"/>
    </row>
    <row r="130" ht="12.75">
      <c r="D130" s="456"/>
    </row>
    <row r="131" ht="12.75">
      <c r="D131" s="456"/>
    </row>
    <row r="132" ht="12.75">
      <c r="D132" s="456"/>
    </row>
    <row r="133" ht="12.75">
      <c r="D133" s="456"/>
    </row>
    <row r="134" ht="12.75">
      <c r="D134" s="456"/>
    </row>
    <row r="135" ht="12.75">
      <c r="D135" s="456"/>
    </row>
    <row r="136" ht="12.75">
      <c r="D136" s="456"/>
    </row>
    <row r="137" ht="12.75">
      <c r="D137" s="456"/>
    </row>
    <row r="138" ht="12.75">
      <c r="D138" s="455"/>
    </row>
    <row r="139" ht="12.75">
      <c r="D139" s="456"/>
    </row>
    <row r="140" ht="12.75">
      <c r="D140" s="456"/>
    </row>
    <row r="141" ht="12.75">
      <c r="D141" s="456"/>
    </row>
    <row r="142" ht="12.75">
      <c r="D142" s="456"/>
    </row>
    <row r="143" ht="12.75">
      <c r="D143" s="455"/>
    </row>
    <row r="144" ht="12.75">
      <c r="D144" s="455"/>
    </row>
    <row r="145" ht="12.75">
      <c r="D145" s="455"/>
    </row>
    <row r="146" ht="12.75">
      <c r="D146" s="455"/>
    </row>
    <row r="147" ht="12.75">
      <c r="D147" s="455"/>
    </row>
    <row r="148" ht="12.75">
      <c r="D148" s="455"/>
    </row>
    <row r="149" ht="12.75">
      <c r="D149" s="455"/>
    </row>
    <row r="150" ht="12.75">
      <c r="D150" s="456"/>
    </row>
    <row r="151" ht="12.75">
      <c r="D151" s="456"/>
    </row>
    <row r="152" ht="12.75">
      <c r="D152" s="456"/>
    </row>
    <row r="153" ht="12.75">
      <c r="D153" s="456"/>
    </row>
    <row r="154" ht="12.75">
      <c r="D154" s="456"/>
    </row>
    <row r="155" ht="12.75">
      <c r="D155" s="456"/>
    </row>
    <row r="156" ht="12.75">
      <c r="D156" s="456"/>
    </row>
    <row r="157" ht="12.75">
      <c r="D157" s="45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7"/>
  <sheetViews>
    <sheetView zoomScale="145" zoomScaleNormal="145" zoomScalePageLayoutView="0" workbookViewId="0" topLeftCell="A40">
      <selection activeCell="D55" sqref="D55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4"/>
      <c r="D1" s="194" t="str">
        <f>+CONCATENATE("9.4.1. melléklet a ……/",LEFT(ÖSSZEFÜGGÉSEK!A5,4),". (….) önkormányzati rendelethez")</f>
        <v>9.4.1. melléklet a ……/2015. (….) önkormányzati rendelethez</v>
      </c>
    </row>
    <row r="2" spans="1:4" s="345" customFormat="1" ht="25.5" customHeight="1">
      <c r="A2" s="298" t="s">
        <v>154</v>
      </c>
      <c r="B2" s="273" t="s">
        <v>501</v>
      </c>
      <c r="C2" s="468"/>
      <c r="D2" s="436" t="s">
        <v>387</v>
      </c>
    </row>
    <row r="3" spans="1:4" s="345" customFormat="1" ht="24.75" thickBot="1">
      <c r="A3" s="338" t="s">
        <v>153</v>
      </c>
      <c r="B3" s="274" t="s">
        <v>375</v>
      </c>
      <c r="C3" s="469"/>
      <c r="D3" s="437" t="s">
        <v>49</v>
      </c>
    </row>
    <row r="4" spans="1:4" s="346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9" t="s">
        <v>155</v>
      </c>
      <c r="B5" s="177" t="s">
        <v>45</v>
      </c>
      <c r="C5" s="461" t="s">
        <v>528</v>
      </c>
      <c r="D5" s="471" t="s">
        <v>529</v>
      </c>
    </row>
    <row r="6" spans="1:4" s="347" customFormat="1" ht="13.5" customHeight="1" thickBot="1">
      <c r="A6" s="151" t="s">
        <v>453</v>
      </c>
      <c r="B6" s="152" t="s">
        <v>454</v>
      </c>
      <c r="C6" s="438" t="s">
        <v>455</v>
      </c>
      <c r="D6" s="472" t="s">
        <v>530</v>
      </c>
    </row>
    <row r="7" spans="1:4" s="347" customFormat="1" ht="15.75" customHeight="1" thickBot="1">
      <c r="A7" s="178"/>
      <c r="B7" s="179" t="s">
        <v>46</v>
      </c>
      <c r="C7" s="462"/>
      <c r="D7" s="449"/>
    </row>
    <row r="8" spans="1:4" s="281" customFormat="1" ht="12" customHeight="1" thickBot="1">
      <c r="A8" s="151" t="s">
        <v>9</v>
      </c>
      <c r="B8" s="180" t="s">
        <v>478</v>
      </c>
      <c r="C8" s="419">
        <f>SUM(C9:C19)</f>
        <v>0</v>
      </c>
      <c r="D8" s="449"/>
    </row>
    <row r="9" spans="1:4" s="281" customFormat="1" ht="12" customHeight="1">
      <c r="A9" s="339" t="s">
        <v>71</v>
      </c>
      <c r="B9" s="8" t="s">
        <v>231</v>
      </c>
      <c r="C9" s="463"/>
      <c r="D9" s="446"/>
    </row>
    <row r="10" spans="1:4" s="281" customFormat="1" ht="12" customHeight="1">
      <c r="A10" s="340" t="s">
        <v>72</v>
      </c>
      <c r="B10" s="6" t="s">
        <v>232</v>
      </c>
      <c r="C10" s="232"/>
      <c r="D10" s="443"/>
    </row>
    <row r="11" spans="1:4" s="281" customFormat="1" ht="12" customHeight="1">
      <c r="A11" s="340" t="s">
        <v>73</v>
      </c>
      <c r="B11" s="6" t="s">
        <v>233</v>
      </c>
      <c r="C11" s="232"/>
      <c r="D11" s="443"/>
    </row>
    <row r="12" spans="1:4" s="281" customFormat="1" ht="12" customHeight="1">
      <c r="A12" s="340" t="s">
        <v>74</v>
      </c>
      <c r="B12" s="6" t="s">
        <v>234</v>
      </c>
      <c r="C12" s="232"/>
      <c r="D12" s="443"/>
    </row>
    <row r="13" spans="1:4" s="281" customFormat="1" ht="12" customHeight="1">
      <c r="A13" s="340" t="s">
        <v>108</v>
      </c>
      <c r="B13" s="6" t="s">
        <v>235</v>
      </c>
      <c r="C13" s="232"/>
      <c r="D13" s="443"/>
    </row>
    <row r="14" spans="1:4" s="281" customFormat="1" ht="12" customHeight="1">
      <c r="A14" s="340" t="s">
        <v>75</v>
      </c>
      <c r="B14" s="6" t="s">
        <v>357</v>
      </c>
      <c r="C14" s="232"/>
      <c r="D14" s="444"/>
    </row>
    <row r="15" spans="1:4" s="281" customFormat="1" ht="12" customHeight="1">
      <c r="A15" s="340" t="s">
        <v>76</v>
      </c>
      <c r="B15" s="5" t="s">
        <v>358</v>
      </c>
      <c r="C15" s="232"/>
      <c r="D15" s="442"/>
    </row>
    <row r="16" spans="1:4" s="281" customFormat="1" ht="12" customHeight="1">
      <c r="A16" s="340" t="s">
        <v>83</v>
      </c>
      <c r="B16" s="6" t="s">
        <v>238</v>
      </c>
      <c r="C16" s="296"/>
      <c r="D16" s="446"/>
    </row>
    <row r="17" spans="1:4" s="348" customFormat="1" ht="12" customHeight="1">
      <c r="A17" s="340" t="s">
        <v>84</v>
      </c>
      <c r="B17" s="6" t="s">
        <v>239</v>
      </c>
      <c r="C17" s="232"/>
      <c r="D17" s="442"/>
    </row>
    <row r="18" spans="1:4" s="348" customFormat="1" ht="12" customHeight="1">
      <c r="A18" s="340" t="s">
        <v>85</v>
      </c>
      <c r="B18" s="6" t="s">
        <v>393</v>
      </c>
      <c r="C18" s="418"/>
      <c r="D18" s="442"/>
    </row>
    <row r="19" spans="1:4" s="348" customFormat="1" ht="12" customHeight="1" thickBot="1">
      <c r="A19" s="340" t="s">
        <v>86</v>
      </c>
      <c r="B19" s="5" t="s">
        <v>240</v>
      </c>
      <c r="C19" s="418"/>
      <c r="D19" s="444"/>
    </row>
    <row r="20" spans="1:4" s="281" customFormat="1" ht="12" customHeight="1" thickBot="1">
      <c r="A20" s="151" t="s">
        <v>10</v>
      </c>
      <c r="B20" s="180" t="s">
        <v>359</v>
      </c>
      <c r="C20" s="419">
        <f>SUM(C21:C23)</f>
        <v>0</v>
      </c>
      <c r="D20" s="450"/>
    </row>
    <row r="21" spans="1:4" s="348" customFormat="1" ht="12" customHeight="1">
      <c r="A21" s="340" t="s">
        <v>77</v>
      </c>
      <c r="B21" s="7" t="s">
        <v>208</v>
      </c>
      <c r="C21" s="232"/>
      <c r="D21" s="447"/>
    </row>
    <row r="22" spans="1:4" s="348" customFormat="1" ht="12" customHeight="1">
      <c r="A22" s="340" t="s">
        <v>78</v>
      </c>
      <c r="B22" s="6" t="s">
        <v>360</v>
      </c>
      <c r="C22" s="232"/>
      <c r="D22" s="467"/>
    </row>
    <row r="23" spans="1:4" s="348" customFormat="1" ht="12" customHeight="1">
      <c r="A23" s="340" t="s">
        <v>79</v>
      </c>
      <c r="B23" s="6" t="s">
        <v>361</v>
      </c>
      <c r="C23" s="232"/>
      <c r="D23" s="443"/>
    </row>
    <row r="24" spans="1:4" s="348" customFormat="1" ht="12" customHeight="1" thickBot="1">
      <c r="A24" s="340" t="s">
        <v>80</v>
      </c>
      <c r="B24" s="6" t="s">
        <v>483</v>
      </c>
      <c r="C24" s="232"/>
      <c r="D24" s="444"/>
    </row>
    <row r="25" spans="1:4" s="348" customFormat="1" ht="12" customHeight="1" thickBot="1">
      <c r="A25" s="155" t="s">
        <v>11</v>
      </c>
      <c r="B25" s="78" t="s">
        <v>125</v>
      </c>
      <c r="C25" s="459"/>
      <c r="D25" s="450"/>
    </row>
    <row r="26" spans="1:4" s="348" customFormat="1" ht="12" customHeight="1" thickBot="1">
      <c r="A26" s="155" t="s">
        <v>12</v>
      </c>
      <c r="B26" s="78" t="s">
        <v>362</v>
      </c>
      <c r="C26" s="419">
        <f>+C27+C28</f>
        <v>0</v>
      </c>
      <c r="D26" s="450"/>
    </row>
    <row r="27" spans="1:4" s="348" customFormat="1" ht="12" customHeight="1">
      <c r="A27" s="341" t="s">
        <v>218</v>
      </c>
      <c r="B27" s="342" t="s">
        <v>360</v>
      </c>
      <c r="C27" s="425"/>
      <c r="D27" s="447"/>
    </row>
    <row r="28" spans="1:4" s="348" customFormat="1" ht="12" customHeight="1">
      <c r="A28" s="341" t="s">
        <v>221</v>
      </c>
      <c r="B28" s="343" t="s">
        <v>363</v>
      </c>
      <c r="C28" s="420"/>
      <c r="D28" s="445"/>
    </row>
    <row r="29" spans="1:4" s="348" customFormat="1" ht="12" customHeight="1" thickBot="1">
      <c r="A29" s="340" t="s">
        <v>222</v>
      </c>
      <c r="B29" s="90" t="s">
        <v>484</v>
      </c>
      <c r="C29" s="464"/>
      <c r="D29" s="443"/>
    </row>
    <row r="30" spans="1:4" s="348" customFormat="1" ht="12" customHeight="1" thickBot="1">
      <c r="A30" s="155" t="s">
        <v>13</v>
      </c>
      <c r="B30" s="78" t="s">
        <v>364</v>
      </c>
      <c r="C30" s="419">
        <f>+C31+C32+C33</f>
        <v>0</v>
      </c>
      <c r="D30" s="450"/>
    </row>
    <row r="31" spans="1:4" s="348" customFormat="1" ht="12" customHeight="1">
      <c r="A31" s="341" t="s">
        <v>64</v>
      </c>
      <c r="B31" s="342" t="s">
        <v>245</v>
      </c>
      <c r="C31" s="425"/>
      <c r="D31" s="447"/>
    </row>
    <row r="32" spans="1:4" s="348" customFormat="1" ht="12" customHeight="1">
      <c r="A32" s="341" t="s">
        <v>65</v>
      </c>
      <c r="B32" s="343" t="s">
        <v>246</v>
      </c>
      <c r="C32" s="420"/>
      <c r="D32" s="443"/>
    </row>
    <row r="33" spans="1:4" s="348" customFormat="1" ht="12" customHeight="1" thickBot="1">
      <c r="A33" s="340" t="s">
        <v>66</v>
      </c>
      <c r="B33" s="90" t="s">
        <v>247</v>
      </c>
      <c r="C33" s="464"/>
      <c r="D33" s="445"/>
    </row>
    <row r="34" spans="1:4" s="281" customFormat="1" ht="12" customHeight="1" thickBot="1">
      <c r="A34" s="155" t="s">
        <v>14</v>
      </c>
      <c r="B34" s="78" t="s">
        <v>333</v>
      </c>
      <c r="C34" s="459"/>
      <c r="D34" s="450"/>
    </row>
    <row r="35" spans="1:4" s="281" customFormat="1" ht="12" customHeight="1" thickBot="1">
      <c r="A35" s="155" t="s">
        <v>15</v>
      </c>
      <c r="B35" s="78" t="s">
        <v>365</v>
      </c>
      <c r="C35" s="465"/>
      <c r="D35" s="450"/>
    </row>
    <row r="36" spans="1:4" s="281" customFormat="1" ht="12" customHeight="1" thickBot="1">
      <c r="A36" s="151" t="s">
        <v>16</v>
      </c>
      <c r="B36" s="78" t="s">
        <v>485</v>
      </c>
      <c r="C36" s="466">
        <f>+C8+C20+C25+C26+C30+C34+C35</f>
        <v>0</v>
      </c>
      <c r="D36" s="450"/>
    </row>
    <row r="37" spans="1:4" s="281" customFormat="1" ht="12" customHeight="1" thickBot="1">
      <c r="A37" s="181" t="s">
        <v>17</v>
      </c>
      <c r="B37" s="78" t="s">
        <v>367</v>
      </c>
      <c r="C37" s="234">
        <f>+C38+C39+C40</f>
        <v>6456</v>
      </c>
      <c r="D37" s="546">
        <f>+D38+D39+D40</f>
        <v>11529</v>
      </c>
    </row>
    <row r="38" spans="1:4" s="281" customFormat="1" ht="12" customHeight="1">
      <c r="A38" s="341" t="s">
        <v>368</v>
      </c>
      <c r="B38" s="342" t="s">
        <v>186</v>
      </c>
      <c r="C38" s="425"/>
      <c r="D38" s="551">
        <v>4884</v>
      </c>
    </row>
    <row r="39" spans="1:4" s="281" customFormat="1" ht="12" customHeight="1">
      <c r="A39" s="341" t="s">
        <v>369</v>
      </c>
      <c r="B39" s="343" t="s">
        <v>2</v>
      </c>
      <c r="C39" s="420"/>
      <c r="D39" s="548"/>
    </row>
    <row r="40" spans="1:4" s="348" customFormat="1" ht="12" customHeight="1" thickBot="1">
      <c r="A40" s="340" t="s">
        <v>370</v>
      </c>
      <c r="B40" s="90" t="s">
        <v>371</v>
      </c>
      <c r="C40" s="464">
        <v>6456</v>
      </c>
      <c r="D40" s="554">
        <v>6645</v>
      </c>
    </row>
    <row r="41" spans="1:4" s="348" customFormat="1" ht="15" customHeight="1" thickBot="1">
      <c r="A41" s="181" t="s">
        <v>18</v>
      </c>
      <c r="B41" s="182" t="s">
        <v>372</v>
      </c>
      <c r="C41" s="571">
        <f>C36+C37</f>
        <v>6456</v>
      </c>
      <c r="D41" s="546">
        <f>D36+D37</f>
        <v>11529</v>
      </c>
    </row>
    <row r="42" spans="1:4" s="348" customFormat="1" ht="15" customHeight="1">
      <c r="A42" s="183"/>
      <c r="B42" s="184"/>
      <c r="C42" s="277"/>
      <c r="D42" s="458"/>
    </row>
    <row r="43" spans="1:4" ht="15.75" thickBot="1">
      <c r="A43" s="185"/>
      <c r="B43" s="186"/>
      <c r="C43" s="278"/>
      <c r="D43" s="452"/>
    </row>
    <row r="44" spans="1:4" s="347" customFormat="1" ht="16.5" customHeight="1" thickBot="1">
      <c r="A44" s="187"/>
      <c r="B44" s="188" t="s">
        <v>47</v>
      </c>
      <c r="C44" s="440"/>
      <c r="D44" s="450"/>
    </row>
    <row r="45" spans="1:4" s="349" customFormat="1" ht="12" customHeight="1" thickBot="1">
      <c r="A45" s="155" t="s">
        <v>9</v>
      </c>
      <c r="B45" s="78" t="s">
        <v>373</v>
      </c>
      <c r="C45" s="419">
        <f>SUM(C46:C50)</f>
        <v>6202</v>
      </c>
      <c r="D45" s="546">
        <f>SUM(D46:D50)</f>
        <v>11275</v>
      </c>
    </row>
    <row r="46" spans="1:4" ht="12" customHeight="1">
      <c r="A46" s="340" t="s">
        <v>71</v>
      </c>
      <c r="B46" s="7" t="s">
        <v>39</v>
      </c>
      <c r="C46" s="425">
        <v>2765</v>
      </c>
      <c r="D46" s="551">
        <v>2815</v>
      </c>
    </row>
    <row r="47" spans="1:4" ht="12" customHeight="1">
      <c r="A47" s="340" t="s">
        <v>72</v>
      </c>
      <c r="B47" s="6" t="s">
        <v>134</v>
      </c>
      <c r="C47" s="421">
        <v>791</v>
      </c>
      <c r="D47" s="554">
        <v>804</v>
      </c>
    </row>
    <row r="48" spans="1:4" ht="12" customHeight="1">
      <c r="A48" s="340" t="s">
        <v>73</v>
      </c>
      <c r="B48" s="6" t="s">
        <v>100</v>
      </c>
      <c r="C48" s="421">
        <v>2646</v>
      </c>
      <c r="D48" s="548">
        <v>7656</v>
      </c>
    </row>
    <row r="49" spans="1:4" ht="12" customHeight="1">
      <c r="A49" s="340" t="s">
        <v>74</v>
      </c>
      <c r="B49" s="6" t="s">
        <v>135</v>
      </c>
      <c r="C49" s="421"/>
      <c r="D49" s="551"/>
    </row>
    <row r="50" spans="1:4" ht="12" customHeight="1" thickBot="1">
      <c r="A50" s="340" t="s">
        <v>108</v>
      </c>
      <c r="B50" s="6" t="s">
        <v>136</v>
      </c>
      <c r="C50" s="421"/>
      <c r="D50" s="554"/>
    </row>
    <row r="51" spans="1:4" ht="12" customHeight="1" thickBot="1">
      <c r="A51" s="155" t="s">
        <v>10</v>
      </c>
      <c r="B51" s="78" t="s">
        <v>374</v>
      </c>
      <c r="C51" s="419">
        <f>SUM(C52:C54)</f>
        <v>254</v>
      </c>
      <c r="D51" s="546">
        <f>SUM(D52:D54)</f>
        <v>254</v>
      </c>
    </row>
    <row r="52" spans="1:4" s="349" customFormat="1" ht="12" customHeight="1">
      <c r="A52" s="340" t="s">
        <v>77</v>
      </c>
      <c r="B52" s="7" t="s">
        <v>176</v>
      </c>
      <c r="C52" s="425">
        <v>254</v>
      </c>
      <c r="D52" s="551">
        <v>254</v>
      </c>
    </row>
    <row r="53" spans="1:4" ht="12" customHeight="1">
      <c r="A53" s="340" t="s">
        <v>78</v>
      </c>
      <c r="B53" s="6" t="s">
        <v>138</v>
      </c>
      <c r="C53" s="421"/>
      <c r="D53" s="554"/>
    </row>
    <row r="54" spans="1:4" ht="12" customHeight="1">
      <c r="A54" s="340" t="s">
        <v>79</v>
      </c>
      <c r="B54" s="6" t="s">
        <v>48</v>
      </c>
      <c r="C54" s="421"/>
      <c r="D54" s="548"/>
    </row>
    <row r="55" spans="1:4" ht="12" customHeight="1" thickBot="1">
      <c r="A55" s="340" t="s">
        <v>80</v>
      </c>
      <c r="B55" s="6" t="s">
        <v>482</v>
      </c>
      <c r="C55" s="421"/>
      <c r="D55" s="555"/>
    </row>
    <row r="56" spans="1:4" ht="15" customHeight="1" thickBot="1">
      <c r="A56" s="155" t="s">
        <v>11</v>
      </c>
      <c r="B56" s="78" t="s">
        <v>5</v>
      </c>
      <c r="C56" s="459"/>
      <c r="D56" s="553"/>
    </row>
    <row r="57" spans="1:4" ht="13.5" thickBot="1">
      <c r="A57" s="155" t="s">
        <v>12</v>
      </c>
      <c r="B57" s="189" t="s">
        <v>487</v>
      </c>
      <c r="C57" s="460">
        <f>+C45+C51+C56</f>
        <v>6456</v>
      </c>
      <c r="D57" s="546">
        <f>+D45+D51+D56</f>
        <v>11529</v>
      </c>
    </row>
    <row r="58" spans="3:4" ht="15" customHeight="1" thickBot="1">
      <c r="C58" s="280"/>
      <c r="D58" s="457"/>
    </row>
    <row r="59" spans="1:4" ht="14.25" customHeight="1" thickBot="1">
      <c r="A59" s="192" t="s">
        <v>477</v>
      </c>
      <c r="B59" s="193"/>
      <c r="C59" s="441">
        <v>1</v>
      </c>
      <c r="D59" s="566">
        <v>1</v>
      </c>
    </row>
    <row r="60" spans="1:4" ht="15.75" thickBot="1">
      <c r="A60" s="192" t="s">
        <v>156</v>
      </c>
      <c r="B60" s="193"/>
      <c r="C60" s="441"/>
      <c r="D60" s="450"/>
    </row>
    <row r="61" ht="15">
      <c r="D61" s="452"/>
    </row>
    <row r="62" ht="15">
      <c r="D62" s="452"/>
    </row>
    <row r="63" ht="15">
      <c r="D63" s="452"/>
    </row>
    <row r="64" ht="15">
      <c r="D64" s="452"/>
    </row>
    <row r="65" ht="15">
      <c r="D65" s="452"/>
    </row>
    <row r="66" ht="15">
      <c r="D66" s="452"/>
    </row>
    <row r="67" ht="15">
      <c r="D67" s="452"/>
    </row>
    <row r="68" ht="15">
      <c r="D68" s="452"/>
    </row>
    <row r="69" ht="15">
      <c r="D69" s="452"/>
    </row>
    <row r="70" ht="15">
      <c r="D70" s="452"/>
    </row>
    <row r="71" ht="15">
      <c r="D71" s="452"/>
    </row>
    <row r="72" ht="15">
      <c r="D72" s="452"/>
    </row>
    <row r="73" ht="15">
      <c r="D73" s="452"/>
    </row>
    <row r="74" ht="15">
      <c r="D74" s="452"/>
    </row>
    <row r="75" ht="15">
      <c r="D75" s="452"/>
    </row>
    <row r="76" ht="15">
      <c r="D76" s="452"/>
    </row>
    <row r="77" ht="15">
      <c r="D77" s="453"/>
    </row>
    <row r="78" ht="15">
      <c r="D78" s="452"/>
    </row>
    <row r="79" ht="15">
      <c r="D79" s="452"/>
    </row>
    <row r="80" ht="15">
      <c r="D80" s="452"/>
    </row>
    <row r="81" ht="15">
      <c r="D81" s="452"/>
    </row>
    <row r="82" ht="15">
      <c r="D82" s="452"/>
    </row>
    <row r="83" ht="15">
      <c r="D83" s="452"/>
    </row>
    <row r="84" ht="15">
      <c r="D84" s="452"/>
    </row>
    <row r="85" ht="15">
      <c r="D85" s="453"/>
    </row>
    <row r="86" ht="15">
      <c r="D86" s="453"/>
    </row>
    <row r="87" ht="15">
      <c r="D87" s="453"/>
    </row>
    <row r="88" ht="15">
      <c r="D88" s="453"/>
    </row>
    <row r="89" ht="15">
      <c r="D89" s="453"/>
    </row>
    <row r="90" ht="15">
      <c r="D90" s="452"/>
    </row>
    <row r="91" ht="15.75">
      <c r="D91" s="454"/>
    </row>
    <row r="92" ht="12.75">
      <c r="D92" s="455"/>
    </row>
    <row r="93" ht="12.75">
      <c r="D93" s="456"/>
    </row>
    <row r="94" ht="12.75">
      <c r="D94" s="456"/>
    </row>
    <row r="95" ht="12.75">
      <c r="D95" s="456"/>
    </row>
    <row r="96" ht="12.75">
      <c r="D96" s="456"/>
    </row>
    <row r="97" ht="12.75">
      <c r="D97" s="456"/>
    </row>
    <row r="98" ht="12.75">
      <c r="D98" s="456"/>
    </row>
    <row r="99" ht="12.75">
      <c r="D99" s="456"/>
    </row>
    <row r="100" ht="12.75">
      <c r="D100" s="456"/>
    </row>
    <row r="101" ht="12.75">
      <c r="D101" s="456"/>
    </row>
    <row r="102" ht="12.75">
      <c r="D102" s="456"/>
    </row>
    <row r="103" ht="12.75">
      <c r="D103" s="456"/>
    </row>
    <row r="104" ht="12.75">
      <c r="D104" s="456"/>
    </row>
    <row r="105" ht="12.75">
      <c r="D105" s="456"/>
    </row>
    <row r="106" ht="12.75">
      <c r="D106" s="456"/>
    </row>
    <row r="107" ht="12.75">
      <c r="D107" s="456"/>
    </row>
    <row r="108" ht="12.75">
      <c r="D108" s="456"/>
    </row>
    <row r="109" ht="12.75">
      <c r="D109" s="456"/>
    </row>
    <row r="110" ht="12.75">
      <c r="D110" s="456"/>
    </row>
    <row r="111" ht="12.75">
      <c r="D111" s="456"/>
    </row>
    <row r="112" ht="12.75">
      <c r="D112" s="456"/>
    </row>
    <row r="113" ht="12.75">
      <c r="D113" s="456"/>
    </row>
    <row r="114" ht="12.75">
      <c r="D114" s="456"/>
    </row>
    <row r="115" ht="12.75">
      <c r="D115" s="456"/>
    </row>
    <row r="116" ht="12.75">
      <c r="D116" s="456"/>
    </row>
    <row r="117" ht="12.75">
      <c r="D117" s="456"/>
    </row>
    <row r="118" ht="12.75">
      <c r="D118" s="456"/>
    </row>
    <row r="119" ht="12.75">
      <c r="D119" s="456"/>
    </row>
    <row r="120" ht="12.75">
      <c r="D120" s="456"/>
    </row>
    <row r="121" ht="12.75">
      <c r="D121" s="456"/>
    </row>
    <row r="122" ht="12.75">
      <c r="D122" s="456"/>
    </row>
    <row r="123" ht="12.75">
      <c r="D123" s="456"/>
    </row>
    <row r="124" ht="12.75">
      <c r="D124" s="456"/>
    </row>
    <row r="125" ht="12.75">
      <c r="D125" s="456"/>
    </row>
    <row r="126" ht="12.75">
      <c r="D126" s="456"/>
    </row>
    <row r="127" ht="12.75">
      <c r="D127" s="456"/>
    </row>
    <row r="128" ht="12.75">
      <c r="D128" s="456"/>
    </row>
    <row r="129" ht="12.75">
      <c r="D129" s="455"/>
    </row>
    <row r="130" ht="12.75">
      <c r="D130" s="456"/>
    </row>
    <row r="131" ht="12.75">
      <c r="D131" s="456"/>
    </row>
    <row r="132" ht="12.75">
      <c r="D132" s="456"/>
    </row>
    <row r="133" ht="12.75">
      <c r="D133" s="456"/>
    </row>
    <row r="134" ht="12.75">
      <c r="D134" s="456"/>
    </row>
    <row r="135" ht="12.75">
      <c r="D135" s="456"/>
    </row>
    <row r="136" ht="12.75">
      <c r="D136" s="456"/>
    </row>
    <row r="137" ht="12.75">
      <c r="D137" s="456"/>
    </row>
    <row r="138" ht="12.75">
      <c r="D138" s="455"/>
    </row>
    <row r="139" ht="12.75">
      <c r="D139" s="456"/>
    </row>
    <row r="140" ht="12.75">
      <c r="D140" s="456"/>
    </row>
    <row r="141" ht="12.75">
      <c r="D141" s="456"/>
    </row>
    <row r="142" ht="12.75">
      <c r="D142" s="456"/>
    </row>
    <row r="143" ht="12.75">
      <c r="D143" s="455"/>
    </row>
    <row r="144" ht="12.75">
      <c r="D144" s="455"/>
    </row>
    <row r="145" ht="12.75">
      <c r="D145" s="455"/>
    </row>
    <row r="146" ht="12.75">
      <c r="D146" s="455"/>
    </row>
    <row r="147" ht="12.75">
      <c r="D147" s="455"/>
    </row>
    <row r="148" ht="12.75">
      <c r="D148" s="455"/>
    </row>
    <row r="149" ht="12.75">
      <c r="D149" s="455"/>
    </row>
    <row r="150" ht="12.75">
      <c r="D150" s="456"/>
    </row>
    <row r="151" ht="12.75">
      <c r="D151" s="456"/>
    </row>
    <row r="152" ht="12.75">
      <c r="D152" s="456"/>
    </row>
    <row r="153" ht="12.75">
      <c r="D153" s="456"/>
    </row>
    <row r="154" ht="12.75">
      <c r="D154" s="456"/>
    </row>
    <row r="155" ht="12.75">
      <c r="D155" s="456"/>
    </row>
    <row r="156" ht="12.75">
      <c r="D156" s="456"/>
    </row>
    <row r="157" ht="12.75">
      <c r="D157" s="45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7"/>
  <sheetViews>
    <sheetView zoomScale="145" zoomScaleNormal="145" zoomScalePageLayoutView="0" workbookViewId="0" topLeftCell="A1">
      <selection activeCell="D18" sqref="D18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4" t="str">
        <f>+CONCATENATE("9.4.2. melléklet a ……/",LEFT(ÖSSZEFÜGGÉSEK!A5,4),". (….) önkormányzati rendelethez")</f>
        <v>9.4.2. melléklet a ……/2015. (….) önkormányzati rendelethez</v>
      </c>
      <c r="D1" s="194" t="str">
        <f>+CONCATENATE("9.4.2. melléklet a ……/",LEFT(ÖSSZEFÜGGÉSEK!A5,4),". (….) önkormányzati rendelethez")</f>
        <v>9.4.2. melléklet a ……/2015. (….) önkormányzati rendelethez</v>
      </c>
    </row>
    <row r="2" spans="1:4" s="345" customFormat="1" ht="25.5" customHeight="1">
      <c r="A2" s="298" t="s">
        <v>154</v>
      </c>
      <c r="B2" s="273" t="s">
        <v>501</v>
      </c>
      <c r="C2" s="468"/>
      <c r="D2" s="436" t="s">
        <v>387</v>
      </c>
    </row>
    <row r="3" spans="1:4" s="345" customFormat="1" ht="24.75" thickBot="1">
      <c r="A3" s="338" t="s">
        <v>153</v>
      </c>
      <c r="B3" s="274" t="s">
        <v>376</v>
      </c>
      <c r="C3" s="469"/>
      <c r="D3" s="437" t="s">
        <v>50</v>
      </c>
    </row>
    <row r="4" spans="1:4" s="346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9" t="s">
        <v>155</v>
      </c>
      <c r="B5" s="177" t="s">
        <v>45</v>
      </c>
      <c r="C5" s="461" t="s">
        <v>528</v>
      </c>
      <c r="D5" s="471" t="s">
        <v>529</v>
      </c>
    </row>
    <row r="6" spans="1:4" s="347" customFormat="1" ht="13.5" customHeight="1" thickBot="1">
      <c r="A6" s="151" t="s">
        <v>453</v>
      </c>
      <c r="B6" s="152" t="s">
        <v>454</v>
      </c>
      <c r="C6" s="438" t="s">
        <v>455</v>
      </c>
      <c r="D6" s="472" t="s">
        <v>530</v>
      </c>
    </row>
    <row r="7" spans="1:4" s="347" customFormat="1" ht="15.75" customHeight="1" thickBot="1">
      <c r="A7" s="178"/>
      <c r="B7" s="179" t="s">
        <v>46</v>
      </c>
      <c r="C7" s="462"/>
      <c r="D7" s="449"/>
    </row>
    <row r="8" spans="1:4" s="281" customFormat="1" ht="12" customHeight="1" thickBot="1">
      <c r="A8" s="151" t="s">
        <v>9</v>
      </c>
      <c r="B8" s="180" t="s">
        <v>478</v>
      </c>
      <c r="C8" s="419">
        <f>SUM(C9:C19)</f>
        <v>0</v>
      </c>
      <c r="D8" s="449"/>
    </row>
    <row r="9" spans="1:4" s="281" customFormat="1" ht="12" customHeight="1">
      <c r="A9" s="339" t="s">
        <v>71</v>
      </c>
      <c r="B9" s="8" t="s">
        <v>231</v>
      </c>
      <c r="C9" s="463"/>
      <c r="D9" s="446"/>
    </row>
    <row r="10" spans="1:4" s="281" customFormat="1" ht="12" customHeight="1">
      <c r="A10" s="340" t="s">
        <v>72</v>
      </c>
      <c r="B10" s="6" t="s">
        <v>232</v>
      </c>
      <c r="C10" s="232"/>
      <c r="D10" s="443"/>
    </row>
    <row r="11" spans="1:4" s="281" customFormat="1" ht="12" customHeight="1">
      <c r="A11" s="340" t="s">
        <v>73</v>
      </c>
      <c r="B11" s="6" t="s">
        <v>233</v>
      </c>
      <c r="C11" s="232"/>
      <c r="D11" s="443"/>
    </row>
    <row r="12" spans="1:4" s="281" customFormat="1" ht="12" customHeight="1">
      <c r="A12" s="340" t="s">
        <v>74</v>
      </c>
      <c r="B12" s="6" t="s">
        <v>234</v>
      </c>
      <c r="C12" s="232"/>
      <c r="D12" s="443"/>
    </row>
    <row r="13" spans="1:4" s="281" customFormat="1" ht="12" customHeight="1">
      <c r="A13" s="340" t="s">
        <v>108</v>
      </c>
      <c r="B13" s="6" t="s">
        <v>235</v>
      </c>
      <c r="C13" s="232"/>
      <c r="D13" s="443"/>
    </row>
    <row r="14" spans="1:4" s="281" customFormat="1" ht="12" customHeight="1">
      <c r="A14" s="340" t="s">
        <v>75</v>
      </c>
      <c r="B14" s="6" t="s">
        <v>357</v>
      </c>
      <c r="C14" s="232"/>
      <c r="D14" s="444"/>
    </row>
    <row r="15" spans="1:4" s="281" customFormat="1" ht="12" customHeight="1">
      <c r="A15" s="340" t="s">
        <v>76</v>
      </c>
      <c r="B15" s="5" t="s">
        <v>358</v>
      </c>
      <c r="C15" s="232"/>
      <c r="D15" s="442"/>
    </row>
    <row r="16" spans="1:4" s="281" customFormat="1" ht="12" customHeight="1">
      <c r="A16" s="340" t="s">
        <v>83</v>
      </c>
      <c r="B16" s="6" t="s">
        <v>238</v>
      </c>
      <c r="C16" s="296"/>
      <c r="D16" s="446"/>
    </row>
    <row r="17" spans="1:4" s="348" customFormat="1" ht="12" customHeight="1">
      <c r="A17" s="340" t="s">
        <v>84</v>
      </c>
      <c r="B17" s="6" t="s">
        <v>239</v>
      </c>
      <c r="C17" s="232"/>
      <c r="D17" s="442"/>
    </row>
    <row r="18" spans="1:4" s="348" customFormat="1" ht="12" customHeight="1">
      <c r="A18" s="340" t="s">
        <v>85</v>
      </c>
      <c r="B18" s="6" t="s">
        <v>393</v>
      </c>
      <c r="C18" s="418"/>
      <c r="D18" s="442"/>
    </row>
    <row r="19" spans="1:4" s="348" customFormat="1" ht="12" customHeight="1" thickBot="1">
      <c r="A19" s="340" t="s">
        <v>86</v>
      </c>
      <c r="B19" s="5" t="s">
        <v>240</v>
      </c>
      <c r="C19" s="418"/>
      <c r="D19" s="444"/>
    </row>
    <row r="20" spans="1:4" s="281" customFormat="1" ht="12" customHeight="1" thickBot="1">
      <c r="A20" s="151" t="s">
        <v>10</v>
      </c>
      <c r="B20" s="180" t="s">
        <v>359</v>
      </c>
      <c r="C20" s="419">
        <f>SUM(C21:C23)</f>
        <v>0</v>
      </c>
      <c r="D20" s="450"/>
    </row>
    <row r="21" spans="1:4" s="348" customFormat="1" ht="12" customHeight="1">
      <c r="A21" s="340" t="s">
        <v>77</v>
      </c>
      <c r="B21" s="7" t="s">
        <v>208</v>
      </c>
      <c r="C21" s="232"/>
      <c r="D21" s="447"/>
    </row>
    <row r="22" spans="1:4" s="348" customFormat="1" ht="12" customHeight="1">
      <c r="A22" s="340" t="s">
        <v>78</v>
      </c>
      <c r="B22" s="6" t="s">
        <v>360</v>
      </c>
      <c r="C22" s="232"/>
      <c r="D22" s="467"/>
    </row>
    <row r="23" spans="1:4" s="348" customFormat="1" ht="12" customHeight="1">
      <c r="A23" s="340" t="s">
        <v>79</v>
      </c>
      <c r="B23" s="6" t="s">
        <v>361</v>
      </c>
      <c r="C23" s="232"/>
      <c r="D23" s="443"/>
    </row>
    <row r="24" spans="1:4" s="348" customFormat="1" ht="12" customHeight="1" thickBot="1">
      <c r="A24" s="340" t="s">
        <v>80</v>
      </c>
      <c r="B24" s="6" t="s">
        <v>483</v>
      </c>
      <c r="C24" s="232"/>
      <c r="D24" s="444"/>
    </row>
    <row r="25" spans="1:4" s="348" customFormat="1" ht="12" customHeight="1" thickBot="1">
      <c r="A25" s="155" t="s">
        <v>11</v>
      </c>
      <c r="B25" s="78" t="s">
        <v>125</v>
      </c>
      <c r="C25" s="459"/>
      <c r="D25" s="450"/>
    </row>
    <row r="26" spans="1:4" s="348" customFormat="1" ht="12" customHeight="1" thickBot="1">
      <c r="A26" s="155" t="s">
        <v>12</v>
      </c>
      <c r="B26" s="78" t="s">
        <v>362</v>
      </c>
      <c r="C26" s="419">
        <f>+C27+C28</f>
        <v>0</v>
      </c>
      <c r="D26" s="450"/>
    </row>
    <row r="27" spans="1:4" s="348" customFormat="1" ht="12" customHeight="1">
      <c r="A27" s="341" t="s">
        <v>218</v>
      </c>
      <c r="B27" s="342" t="s">
        <v>360</v>
      </c>
      <c r="C27" s="425"/>
      <c r="D27" s="447"/>
    </row>
    <row r="28" spans="1:4" s="348" customFormat="1" ht="12" customHeight="1">
      <c r="A28" s="341" t="s">
        <v>221</v>
      </c>
      <c r="B28" s="343" t="s">
        <v>363</v>
      </c>
      <c r="C28" s="420"/>
      <c r="D28" s="445"/>
    </row>
    <row r="29" spans="1:4" s="348" customFormat="1" ht="12" customHeight="1" thickBot="1">
      <c r="A29" s="340" t="s">
        <v>222</v>
      </c>
      <c r="B29" s="90" t="s">
        <v>484</v>
      </c>
      <c r="C29" s="464"/>
      <c r="D29" s="443"/>
    </row>
    <row r="30" spans="1:4" s="348" customFormat="1" ht="12" customHeight="1" thickBot="1">
      <c r="A30" s="155" t="s">
        <v>13</v>
      </c>
      <c r="B30" s="78" t="s">
        <v>364</v>
      </c>
      <c r="C30" s="419">
        <f>+C31+C32+C33</f>
        <v>0</v>
      </c>
      <c r="D30" s="450"/>
    </row>
    <row r="31" spans="1:4" s="348" customFormat="1" ht="12" customHeight="1">
      <c r="A31" s="341" t="s">
        <v>64</v>
      </c>
      <c r="B31" s="342" t="s">
        <v>245</v>
      </c>
      <c r="C31" s="425"/>
      <c r="D31" s="447"/>
    </row>
    <row r="32" spans="1:4" s="348" customFormat="1" ht="12" customHeight="1">
      <c r="A32" s="341" t="s">
        <v>65</v>
      </c>
      <c r="B32" s="343" t="s">
        <v>246</v>
      </c>
      <c r="C32" s="420"/>
      <c r="D32" s="443"/>
    </row>
    <row r="33" spans="1:4" s="348" customFormat="1" ht="12" customHeight="1" thickBot="1">
      <c r="A33" s="340" t="s">
        <v>66</v>
      </c>
      <c r="B33" s="90" t="s">
        <v>247</v>
      </c>
      <c r="C33" s="464"/>
      <c r="D33" s="445"/>
    </row>
    <row r="34" spans="1:4" s="281" customFormat="1" ht="12" customHeight="1" thickBot="1">
      <c r="A34" s="155" t="s">
        <v>14</v>
      </c>
      <c r="B34" s="78" t="s">
        <v>333</v>
      </c>
      <c r="C34" s="459"/>
      <c r="D34" s="450"/>
    </row>
    <row r="35" spans="1:4" s="281" customFormat="1" ht="12" customHeight="1" thickBot="1">
      <c r="A35" s="155" t="s">
        <v>15</v>
      </c>
      <c r="B35" s="78" t="s">
        <v>365</v>
      </c>
      <c r="C35" s="465"/>
      <c r="D35" s="450"/>
    </row>
    <row r="36" spans="1:4" s="281" customFormat="1" ht="12" customHeight="1" thickBot="1">
      <c r="A36" s="151" t="s">
        <v>16</v>
      </c>
      <c r="B36" s="78" t="s">
        <v>485</v>
      </c>
      <c r="C36" s="466">
        <f>+C8+C20+C25+C26+C30+C34+C35</f>
        <v>0</v>
      </c>
      <c r="D36" s="450"/>
    </row>
    <row r="37" spans="1:4" s="281" customFormat="1" ht="12" customHeight="1" thickBot="1">
      <c r="A37" s="181" t="s">
        <v>17</v>
      </c>
      <c r="B37" s="78" t="s">
        <v>367</v>
      </c>
      <c r="C37" s="466">
        <f>+C38+C39+C40</f>
        <v>0</v>
      </c>
      <c r="D37" s="450"/>
    </row>
    <row r="38" spans="1:4" s="281" customFormat="1" ht="12" customHeight="1">
      <c r="A38" s="341" t="s">
        <v>368</v>
      </c>
      <c r="B38" s="342" t="s">
        <v>186</v>
      </c>
      <c r="C38" s="425"/>
      <c r="D38" s="447"/>
    </row>
    <row r="39" spans="1:4" s="281" customFormat="1" ht="12" customHeight="1">
      <c r="A39" s="341" t="s">
        <v>369</v>
      </c>
      <c r="B39" s="343" t="s">
        <v>2</v>
      </c>
      <c r="C39" s="420"/>
      <c r="D39" s="443"/>
    </row>
    <row r="40" spans="1:4" s="348" customFormat="1" ht="12" customHeight="1" thickBot="1">
      <c r="A40" s="340" t="s">
        <v>370</v>
      </c>
      <c r="B40" s="90" t="s">
        <v>371</v>
      </c>
      <c r="C40" s="464"/>
      <c r="D40" s="445"/>
    </row>
    <row r="41" spans="1:4" s="348" customFormat="1" ht="15" customHeight="1" thickBot="1">
      <c r="A41" s="181" t="s">
        <v>18</v>
      </c>
      <c r="B41" s="182" t="s">
        <v>372</v>
      </c>
      <c r="C41" s="440">
        <f>+C36+C37</f>
        <v>0</v>
      </c>
      <c r="D41" s="450"/>
    </row>
    <row r="42" spans="1:4" s="348" customFormat="1" ht="15" customHeight="1">
      <c r="A42" s="183"/>
      <c r="B42" s="184"/>
      <c r="C42" s="277"/>
      <c r="D42" s="458"/>
    </row>
    <row r="43" spans="1:4" ht="15.75" thickBot="1">
      <c r="A43" s="185"/>
      <c r="B43" s="186"/>
      <c r="C43" s="278"/>
      <c r="D43" s="452"/>
    </row>
    <row r="44" spans="1:4" s="347" customFormat="1" ht="16.5" customHeight="1" thickBot="1">
      <c r="A44" s="187"/>
      <c r="B44" s="188" t="s">
        <v>47</v>
      </c>
      <c r="C44" s="440"/>
      <c r="D44" s="450"/>
    </row>
    <row r="45" spans="1:4" s="349" customFormat="1" ht="12" customHeight="1" thickBot="1">
      <c r="A45" s="155" t="s">
        <v>9</v>
      </c>
      <c r="B45" s="78" t="s">
        <v>373</v>
      </c>
      <c r="C45" s="419">
        <f>SUM(C46:C50)</f>
        <v>0</v>
      </c>
      <c r="D45" s="450"/>
    </row>
    <row r="46" spans="1:4" ht="12" customHeight="1">
      <c r="A46" s="340" t="s">
        <v>71</v>
      </c>
      <c r="B46" s="7" t="s">
        <v>39</v>
      </c>
      <c r="C46" s="425"/>
      <c r="D46" s="447"/>
    </row>
    <row r="47" spans="1:4" ht="12" customHeight="1">
      <c r="A47" s="340" t="s">
        <v>72</v>
      </c>
      <c r="B47" s="6" t="s">
        <v>134</v>
      </c>
      <c r="C47" s="421"/>
      <c r="D47" s="445"/>
    </row>
    <row r="48" spans="1:4" ht="12" customHeight="1">
      <c r="A48" s="340" t="s">
        <v>73</v>
      </c>
      <c r="B48" s="6" t="s">
        <v>100</v>
      </c>
      <c r="C48" s="421"/>
      <c r="D48" s="443"/>
    </row>
    <row r="49" spans="1:4" ht="12" customHeight="1">
      <c r="A49" s="340" t="s">
        <v>74</v>
      </c>
      <c r="B49" s="6" t="s">
        <v>135</v>
      </c>
      <c r="C49" s="421"/>
      <c r="D49" s="447"/>
    </row>
    <row r="50" spans="1:4" ht="12" customHeight="1" thickBot="1">
      <c r="A50" s="340" t="s">
        <v>108</v>
      </c>
      <c r="B50" s="6" t="s">
        <v>136</v>
      </c>
      <c r="C50" s="421"/>
      <c r="D50" s="445"/>
    </row>
    <row r="51" spans="1:4" ht="12" customHeight="1" thickBot="1">
      <c r="A51" s="155" t="s">
        <v>10</v>
      </c>
      <c r="B51" s="78" t="s">
        <v>374</v>
      </c>
      <c r="C51" s="419">
        <f>SUM(C52:C54)</f>
        <v>0</v>
      </c>
      <c r="D51" s="450"/>
    </row>
    <row r="52" spans="1:4" s="349" customFormat="1" ht="12" customHeight="1">
      <c r="A52" s="340" t="s">
        <v>77</v>
      </c>
      <c r="B52" s="7" t="s">
        <v>176</v>
      </c>
      <c r="C52" s="425"/>
      <c r="D52" s="447"/>
    </row>
    <row r="53" spans="1:4" ht="12" customHeight="1">
      <c r="A53" s="340" t="s">
        <v>78</v>
      </c>
      <c r="B53" s="6" t="s">
        <v>138</v>
      </c>
      <c r="C53" s="421"/>
      <c r="D53" s="445"/>
    </row>
    <row r="54" spans="1:4" ht="12" customHeight="1">
      <c r="A54" s="340" t="s">
        <v>79</v>
      </c>
      <c r="B54" s="6" t="s">
        <v>48</v>
      </c>
      <c r="C54" s="421"/>
      <c r="D54" s="443"/>
    </row>
    <row r="55" spans="1:4" ht="12" customHeight="1" thickBot="1">
      <c r="A55" s="340" t="s">
        <v>80</v>
      </c>
      <c r="B55" s="6" t="s">
        <v>482</v>
      </c>
      <c r="C55" s="421"/>
      <c r="D55" s="451"/>
    </row>
    <row r="56" spans="1:4" ht="15" customHeight="1" thickBot="1">
      <c r="A56" s="155" t="s">
        <v>11</v>
      </c>
      <c r="B56" s="78" t="s">
        <v>5</v>
      </c>
      <c r="C56" s="459"/>
      <c r="D56" s="450"/>
    </row>
    <row r="57" spans="1:4" ht="15.75" thickBot="1">
      <c r="A57" s="155" t="s">
        <v>12</v>
      </c>
      <c r="B57" s="189" t="s">
        <v>487</v>
      </c>
      <c r="C57" s="460">
        <f>+C45+C51+C56</f>
        <v>0</v>
      </c>
      <c r="D57" s="450"/>
    </row>
    <row r="58" spans="3:4" ht="15" customHeight="1" thickBot="1">
      <c r="C58" s="280"/>
      <c r="D58" s="457"/>
    </row>
    <row r="59" spans="1:4" ht="14.25" customHeight="1" thickBot="1">
      <c r="A59" s="192" t="s">
        <v>477</v>
      </c>
      <c r="B59" s="193"/>
      <c r="C59" s="441"/>
      <c r="D59" s="450"/>
    </row>
    <row r="60" spans="1:4" ht="15.75" thickBot="1">
      <c r="A60" s="192" t="s">
        <v>156</v>
      </c>
      <c r="B60" s="193"/>
      <c r="C60" s="441"/>
      <c r="D60" s="450"/>
    </row>
    <row r="61" ht="15">
      <c r="D61" s="452"/>
    </row>
    <row r="62" ht="15">
      <c r="D62" s="452"/>
    </row>
    <row r="63" ht="15">
      <c r="D63" s="452"/>
    </row>
    <row r="64" ht="15">
      <c r="D64" s="452"/>
    </row>
    <row r="65" ht="15">
      <c r="D65" s="452"/>
    </row>
    <row r="66" ht="15">
      <c r="D66" s="452"/>
    </row>
    <row r="67" ht="15">
      <c r="D67" s="452"/>
    </row>
    <row r="68" ht="15">
      <c r="D68" s="452"/>
    </row>
    <row r="69" ht="15">
      <c r="D69" s="452"/>
    </row>
    <row r="70" ht="15">
      <c r="D70" s="452"/>
    </row>
    <row r="71" ht="15">
      <c r="D71" s="452"/>
    </row>
    <row r="72" ht="15">
      <c r="D72" s="452"/>
    </row>
    <row r="73" ht="15">
      <c r="D73" s="452"/>
    </row>
    <row r="74" ht="15">
      <c r="D74" s="452"/>
    </row>
    <row r="75" ht="15">
      <c r="D75" s="452"/>
    </row>
    <row r="76" ht="15">
      <c r="D76" s="452"/>
    </row>
    <row r="77" ht="15">
      <c r="D77" s="453"/>
    </row>
    <row r="78" ht="15">
      <c r="D78" s="452"/>
    </row>
    <row r="79" ht="15">
      <c r="D79" s="452"/>
    </row>
    <row r="80" ht="15">
      <c r="D80" s="452"/>
    </row>
    <row r="81" ht="15">
      <c r="D81" s="452"/>
    </row>
    <row r="82" ht="15">
      <c r="D82" s="452"/>
    </row>
    <row r="83" ht="15">
      <c r="D83" s="452"/>
    </row>
    <row r="84" ht="15">
      <c r="D84" s="452"/>
    </row>
    <row r="85" ht="15">
      <c r="D85" s="453"/>
    </row>
    <row r="86" ht="15">
      <c r="D86" s="453"/>
    </row>
    <row r="87" ht="15">
      <c r="D87" s="453"/>
    </row>
    <row r="88" ht="15">
      <c r="D88" s="453"/>
    </row>
    <row r="89" ht="15">
      <c r="D89" s="453"/>
    </row>
    <row r="90" ht="15">
      <c r="D90" s="452"/>
    </row>
    <row r="91" ht="15.75">
      <c r="D91" s="454"/>
    </row>
    <row r="92" ht="12.75">
      <c r="D92" s="455"/>
    </row>
    <row r="93" ht="12.75">
      <c r="D93" s="456"/>
    </row>
    <row r="94" ht="12.75">
      <c r="D94" s="456"/>
    </row>
    <row r="95" ht="12.75">
      <c r="D95" s="456"/>
    </row>
    <row r="96" ht="12.75">
      <c r="D96" s="456"/>
    </row>
    <row r="97" ht="12.75">
      <c r="D97" s="456"/>
    </row>
    <row r="98" ht="12.75">
      <c r="D98" s="456"/>
    </row>
    <row r="99" ht="12.75">
      <c r="D99" s="456"/>
    </row>
    <row r="100" ht="12.75">
      <c r="D100" s="456"/>
    </row>
    <row r="101" ht="12.75">
      <c r="D101" s="456"/>
    </row>
    <row r="102" ht="12.75">
      <c r="D102" s="456"/>
    </row>
    <row r="103" ht="12.75">
      <c r="D103" s="456"/>
    </row>
    <row r="104" ht="12.75">
      <c r="D104" s="456"/>
    </row>
    <row r="105" ht="12.75">
      <c r="D105" s="456"/>
    </row>
    <row r="106" ht="12.75">
      <c r="D106" s="456"/>
    </row>
    <row r="107" ht="12.75">
      <c r="D107" s="456"/>
    </row>
    <row r="108" ht="12.75">
      <c r="D108" s="456"/>
    </row>
    <row r="109" ht="12.75">
      <c r="D109" s="456"/>
    </row>
    <row r="110" ht="12.75">
      <c r="D110" s="456"/>
    </row>
    <row r="111" ht="12.75">
      <c r="D111" s="456"/>
    </row>
    <row r="112" ht="12.75">
      <c r="D112" s="456"/>
    </row>
    <row r="113" ht="12.75">
      <c r="D113" s="456"/>
    </row>
    <row r="114" ht="12.75">
      <c r="D114" s="456"/>
    </row>
    <row r="115" ht="12.75">
      <c r="D115" s="456"/>
    </row>
    <row r="116" ht="12.75">
      <c r="D116" s="456"/>
    </row>
    <row r="117" ht="12.75">
      <c r="D117" s="456"/>
    </row>
    <row r="118" ht="12.75">
      <c r="D118" s="456"/>
    </row>
    <row r="119" ht="12.75">
      <c r="D119" s="456"/>
    </row>
    <row r="120" ht="12.75">
      <c r="D120" s="456"/>
    </row>
    <row r="121" ht="12.75">
      <c r="D121" s="456"/>
    </row>
    <row r="122" ht="12.75">
      <c r="D122" s="456"/>
    </row>
    <row r="123" ht="12.75">
      <c r="D123" s="456"/>
    </row>
    <row r="124" ht="12.75">
      <c r="D124" s="456"/>
    </row>
    <row r="125" ht="12.75">
      <c r="D125" s="456"/>
    </row>
    <row r="126" ht="12.75">
      <c r="D126" s="456"/>
    </row>
    <row r="127" ht="12.75">
      <c r="D127" s="456"/>
    </row>
    <row r="128" ht="12.75">
      <c r="D128" s="456"/>
    </row>
    <row r="129" ht="12.75">
      <c r="D129" s="455"/>
    </row>
    <row r="130" ht="12.75">
      <c r="D130" s="456"/>
    </row>
    <row r="131" ht="12.75">
      <c r="D131" s="456"/>
    </row>
    <row r="132" ht="12.75">
      <c r="D132" s="456"/>
    </row>
    <row r="133" ht="12.75">
      <c r="D133" s="456"/>
    </row>
    <row r="134" ht="12.75">
      <c r="D134" s="456"/>
    </row>
    <row r="135" ht="12.75">
      <c r="D135" s="456"/>
    </row>
    <row r="136" ht="12.75">
      <c r="D136" s="456"/>
    </row>
    <row r="137" ht="12.75">
      <c r="D137" s="456"/>
    </row>
    <row r="138" ht="12.75">
      <c r="D138" s="455"/>
    </row>
    <row r="139" ht="12.75">
      <c r="D139" s="456"/>
    </row>
    <row r="140" ht="12.75">
      <c r="D140" s="456"/>
    </row>
    <row r="141" ht="12.75">
      <c r="D141" s="456"/>
    </row>
    <row r="142" ht="12.75">
      <c r="D142" s="456"/>
    </row>
    <row r="143" ht="12.75">
      <c r="D143" s="455"/>
    </row>
    <row r="144" ht="12.75">
      <c r="D144" s="455"/>
    </row>
    <row r="145" ht="12.75">
      <c r="D145" s="455"/>
    </row>
    <row r="146" ht="12.75">
      <c r="D146" s="455"/>
    </row>
    <row r="147" ht="12.75">
      <c r="D147" s="455"/>
    </row>
    <row r="148" ht="12.75">
      <c r="D148" s="455"/>
    </row>
    <row r="149" ht="12.75">
      <c r="D149" s="455"/>
    </row>
    <row r="150" ht="12.75">
      <c r="D150" s="456"/>
    </row>
    <row r="151" ht="12.75">
      <c r="D151" s="456"/>
    </row>
    <row r="152" ht="12.75">
      <c r="D152" s="456"/>
    </row>
    <row r="153" ht="12.75">
      <c r="D153" s="456"/>
    </row>
    <row r="154" ht="12.75">
      <c r="D154" s="456"/>
    </row>
    <row r="155" ht="12.75">
      <c r="D155" s="456"/>
    </row>
    <row r="156" ht="12.75">
      <c r="D156" s="456"/>
    </row>
    <row r="157" ht="12.75">
      <c r="D157" s="45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zoomScalePageLayoutView="0" workbookViewId="0" topLeftCell="A145">
      <selection activeCell="D111" sqref="D111"/>
    </sheetView>
  </sheetViews>
  <sheetFormatPr defaultColWidth="9.00390625" defaultRowHeight="12.75"/>
  <cols>
    <col min="1" max="1" width="9.50390625" style="283" customWidth="1"/>
    <col min="2" max="2" width="58.625" style="283" customWidth="1"/>
    <col min="3" max="3" width="21.625" style="284" customWidth="1"/>
    <col min="4" max="4" width="21.625" style="305" customWidth="1"/>
    <col min="5" max="16384" width="9.375" style="305" customWidth="1"/>
  </cols>
  <sheetData>
    <row r="1" spans="1:3" ht="15.75" customHeight="1">
      <c r="A1" s="573" t="s">
        <v>6</v>
      </c>
      <c r="B1" s="573"/>
      <c r="C1" s="573"/>
    </row>
    <row r="2" spans="1:4" ht="15.75" customHeight="1" thickBot="1">
      <c r="A2" s="574" t="s">
        <v>112</v>
      </c>
      <c r="B2" s="574"/>
      <c r="C2" s="229" t="s">
        <v>177</v>
      </c>
      <c r="D2" s="229" t="s">
        <v>177</v>
      </c>
    </row>
    <row r="3" spans="1:4" ht="37.5" customHeight="1" thickBot="1">
      <c r="A3" s="21" t="s">
        <v>59</v>
      </c>
      <c r="B3" s="22" t="s">
        <v>8</v>
      </c>
      <c r="C3" s="30" t="str">
        <f>+CONCATENATE(LEFT(ÖSSZEFÜGGÉSEK!A5,4),". évi előirányzat")</f>
        <v>2015. évi előirányzat</v>
      </c>
      <c r="D3" s="389" t="s">
        <v>524</v>
      </c>
    </row>
    <row r="4" spans="1:4" s="306" customFormat="1" ht="12" customHeight="1" thickBot="1">
      <c r="A4" s="300" t="s">
        <v>453</v>
      </c>
      <c r="B4" s="301" t="s">
        <v>454</v>
      </c>
      <c r="C4" s="302" t="s">
        <v>455</v>
      </c>
      <c r="D4" s="390" t="s">
        <v>457</v>
      </c>
    </row>
    <row r="5" spans="1:4" s="307" customFormat="1" ht="12" customHeight="1" thickBot="1">
      <c r="A5" s="18" t="s">
        <v>9</v>
      </c>
      <c r="B5" s="19" t="s">
        <v>202</v>
      </c>
      <c r="C5" s="219">
        <f>+C6+C7+C8+C9+C10+C11</f>
        <v>174417</v>
      </c>
      <c r="D5" s="219">
        <f>+D6+D7+D8+D9+D10+D11</f>
        <v>204423</v>
      </c>
    </row>
    <row r="6" spans="1:4" s="307" customFormat="1" ht="12" customHeight="1">
      <c r="A6" s="13" t="s">
        <v>71</v>
      </c>
      <c r="B6" s="308" t="s">
        <v>203</v>
      </c>
      <c r="C6" s="222">
        <v>68662</v>
      </c>
      <c r="D6" s="473">
        <v>68662</v>
      </c>
    </row>
    <row r="7" spans="1:4" s="307" customFormat="1" ht="12" customHeight="1">
      <c r="A7" s="12" t="s">
        <v>72</v>
      </c>
      <c r="B7" s="309" t="s">
        <v>204</v>
      </c>
      <c r="C7" s="221">
        <v>25611</v>
      </c>
      <c r="D7" s="474">
        <v>25611</v>
      </c>
    </row>
    <row r="8" spans="1:4" s="307" customFormat="1" ht="12" customHeight="1">
      <c r="A8" s="12" t="s">
        <v>73</v>
      </c>
      <c r="B8" s="309" t="s">
        <v>205</v>
      </c>
      <c r="C8" s="221">
        <v>34184</v>
      </c>
      <c r="D8" s="474">
        <v>42284</v>
      </c>
    </row>
    <row r="9" spans="1:4" s="307" customFormat="1" ht="12" customHeight="1">
      <c r="A9" s="12" t="s">
        <v>74</v>
      </c>
      <c r="B9" s="309" t="s">
        <v>206</v>
      </c>
      <c r="C9" s="221">
        <v>1793</v>
      </c>
      <c r="D9" s="474">
        <v>1919</v>
      </c>
    </row>
    <row r="10" spans="1:4" s="307" customFormat="1" ht="12" customHeight="1">
      <c r="A10" s="12" t="s">
        <v>108</v>
      </c>
      <c r="B10" s="215" t="s">
        <v>389</v>
      </c>
      <c r="C10" s="221">
        <v>44167</v>
      </c>
      <c r="D10" s="474">
        <v>65947</v>
      </c>
    </row>
    <row r="11" spans="1:4" s="307" customFormat="1" ht="12" customHeight="1" thickBot="1">
      <c r="A11" s="14" t="s">
        <v>75</v>
      </c>
      <c r="B11" s="216" t="s">
        <v>390</v>
      </c>
      <c r="C11" s="221"/>
      <c r="D11" s="475"/>
    </row>
    <row r="12" spans="1:4" s="307" customFormat="1" ht="12" customHeight="1" thickBot="1">
      <c r="A12" s="18" t="s">
        <v>10</v>
      </c>
      <c r="B12" s="214" t="s">
        <v>207</v>
      </c>
      <c r="C12" s="219">
        <f>+C13+C14+C15+C16+C17</f>
        <v>55607</v>
      </c>
      <c r="D12" s="219">
        <f>+D13+D14+D15+D16+D17</f>
        <v>173320</v>
      </c>
    </row>
    <row r="13" spans="1:4" s="307" customFormat="1" ht="12" customHeight="1">
      <c r="A13" s="13" t="s">
        <v>77</v>
      </c>
      <c r="B13" s="308" t="s">
        <v>208</v>
      </c>
      <c r="C13" s="222"/>
      <c r="D13" s="473"/>
    </row>
    <row r="14" spans="1:4" s="307" customFormat="1" ht="12" customHeight="1">
      <c r="A14" s="12" t="s">
        <v>78</v>
      </c>
      <c r="B14" s="309" t="s">
        <v>209</v>
      </c>
      <c r="C14" s="221"/>
      <c r="D14" s="474"/>
    </row>
    <row r="15" spans="1:4" s="307" customFormat="1" ht="12" customHeight="1">
      <c r="A15" s="12" t="s">
        <v>79</v>
      </c>
      <c r="B15" s="309" t="s">
        <v>378</v>
      </c>
      <c r="C15" s="221"/>
      <c r="D15" s="474"/>
    </row>
    <row r="16" spans="1:4" s="307" customFormat="1" ht="12" customHeight="1">
      <c r="A16" s="12" t="s">
        <v>80</v>
      </c>
      <c r="B16" s="309" t="s">
        <v>379</v>
      </c>
      <c r="C16" s="221"/>
      <c r="D16" s="474"/>
    </row>
    <row r="17" spans="1:4" s="307" customFormat="1" ht="12" customHeight="1">
      <c r="A17" s="12" t="s">
        <v>81</v>
      </c>
      <c r="B17" s="309" t="s">
        <v>210</v>
      </c>
      <c r="C17" s="221">
        <v>55607</v>
      </c>
      <c r="D17" s="474">
        <v>173320</v>
      </c>
    </row>
    <row r="18" spans="1:4" s="307" customFormat="1" ht="12" customHeight="1" thickBot="1">
      <c r="A18" s="14" t="s">
        <v>87</v>
      </c>
      <c r="B18" s="216" t="s">
        <v>211</v>
      </c>
      <c r="C18" s="223"/>
      <c r="D18" s="475"/>
    </row>
    <row r="19" spans="1:4" s="307" customFormat="1" ht="12" customHeight="1" thickBot="1">
      <c r="A19" s="18" t="s">
        <v>11</v>
      </c>
      <c r="B19" s="19" t="s">
        <v>212</v>
      </c>
      <c r="C19" s="219">
        <f>+C20+C21+C22+C23+C24</f>
        <v>20593</v>
      </c>
      <c r="D19" s="219">
        <f>+D20+D21+D22+D23+D24</f>
        <v>37326</v>
      </c>
    </row>
    <row r="20" spans="1:4" s="307" customFormat="1" ht="12" customHeight="1">
      <c r="A20" s="13" t="s">
        <v>60</v>
      </c>
      <c r="B20" s="308" t="s">
        <v>213</v>
      </c>
      <c r="C20" s="222">
        <v>20593</v>
      </c>
      <c r="D20" s="473">
        <v>20593</v>
      </c>
    </row>
    <row r="21" spans="1:4" s="307" customFormat="1" ht="12" customHeight="1">
      <c r="A21" s="12" t="s">
        <v>61</v>
      </c>
      <c r="B21" s="309" t="s">
        <v>214</v>
      </c>
      <c r="C21" s="221"/>
      <c r="D21" s="474"/>
    </row>
    <row r="22" spans="1:4" s="307" customFormat="1" ht="12" customHeight="1">
      <c r="A22" s="12" t="s">
        <v>62</v>
      </c>
      <c r="B22" s="309" t="s">
        <v>380</v>
      </c>
      <c r="C22" s="221"/>
      <c r="D22" s="474"/>
    </row>
    <row r="23" spans="1:4" s="307" customFormat="1" ht="12" customHeight="1">
      <c r="A23" s="12" t="s">
        <v>63</v>
      </c>
      <c r="B23" s="309" t="s">
        <v>381</v>
      </c>
      <c r="C23" s="221"/>
      <c r="D23" s="474"/>
    </row>
    <row r="24" spans="1:4" s="307" customFormat="1" ht="12" customHeight="1">
      <c r="A24" s="12" t="s">
        <v>122</v>
      </c>
      <c r="B24" s="309" t="s">
        <v>215</v>
      </c>
      <c r="C24" s="221"/>
      <c r="D24" s="474">
        <v>16733</v>
      </c>
    </row>
    <row r="25" spans="1:4" s="307" customFormat="1" ht="12" customHeight="1" thickBot="1">
      <c r="A25" s="14" t="s">
        <v>123</v>
      </c>
      <c r="B25" s="310" t="s">
        <v>216</v>
      </c>
      <c r="C25" s="223"/>
      <c r="D25" s="475"/>
    </row>
    <row r="26" spans="1:4" s="307" customFormat="1" ht="12" customHeight="1" thickBot="1">
      <c r="A26" s="18" t="s">
        <v>124</v>
      </c>
      <c r="B26" s="19" t="s">
        <v>217</v>
      </c>
      <c r="C26" s="225">
        <f>+C27+C31+C32+C33</f>
        <v>19380</v>
      </c>
      <c r="D26" s="225">
        <f>+D27+D31+D32+D33</f>
        <v>19380</v>
      </c>
    </row>
    <row r="27" spans="1:4" s="307" customFormat="1" ht="12" customHeight="1">
      <c r="A27" s="13" t="s">
        <v>218</v>
      </c>
      <c r="B27" s="308" t="s">
        <v>396</v>
      </c>
      <c r="C27" s="303">
        <f>+C28+C29+C30</f>
        <v>16380</v>
      </c>
      <c r="D27" s="473">
        <v>16380</v>
      </c>
    </row>
    <row r="28" spans="1:4" s="307" customFormat="1" ht="12" customHeight="1">
      <c r="A28" s="12" t="s">
        <v>219</v>
      </c>
      <c r="B28" s="309" t="s">
        <v>224</v>
      </c>
      <c r="C28" s="221">
        <v>480</v>
      </c>
      <c r="D28" s="474">
        <v>480</v>
      </c>
    </row>
    <row r="29" spans="1:4" s="307" customFormat="1" ht="12" customHeight="1">
      <c r="A29" s="12" t="s">
        <v>220</v>
      </c>
      <c r="B29" s="309" t="s">
        <v>225</v>
      </c>
      <c r="C29" s="221">
        <v>15900</v>
      </c>
      <c r="D29" s="474">
        <v>15900</v>
      </c>
    </row>
    <row r="30" spans="1:4" s="307" customFormat="1" ht="12" customHeight="1">
      <c r="A30" s="12" t="s">
        <v>394</v>
      </c>
      <c r="B30" s="365" t="s">
        <v>395</v>
      </c>
      <c r="C30" s="221"/>
      <c r="D30" s="474"/>
    </row>
    <row r="31" spans="1:4" s="307" customFormat="1" ht="12" customHeight="1">
      <c r="A31" s="12" t="s">
        <v>221</v>
      </c>
      <c r="B31" s="309" t="s">
        <v>226</v>
      </c>
      <c r="C31" s="221">
        <v>2500</v>
      </c>
      <c r="D31" s="474">
        <v>2500</v>
      </c>
    </row>
    <row r="32" spans="1:4" s="307" customFormat="1" ht="12" customHeight="1">
      <c r="A32" s="12" t="s">
        <v>222</v>
      </c>
      <c r="B32" s="309" t="s">
        <v>227</v>
      </c>
      <c r="C32" s="221"/>
      <c r="D32" s="474"/>
    </row>
    <row r="33" spans="1:4" s="307" customFormat="1" ht="12" customHeight="1" thickBot="1">
      <c r="A33" s="14" t="s">
        <v>223</v>
      </c>
      <c r="B33" s="310" t="s">
        <v>228</v>
      </c>
      <c r="C33" s="223">
        <v>500</v>
      </c>
      <c r="D33" s="475">
        <v>500</v>
      </c>
    </row>
    <row r="34" spans="1:4" s="307" customFormat="1" ht="12" customHeight="1" thickBot="1">
      <c r="A34" s="18" t="s">
        <v>13</v>
      </c>
      <c r="B34" s="19" t="s">
        <v>391</v>
      </c>
      <c r="C34" s="219">
        <f>SUM(C35:C45)</f>
        <v>21128</v>
      </c>
      <c r="D34" s="219">
        <f>SUM(D35:D45)</f>
        <v>21128</v>
      </c>
    </row>
    <row r="35" spans="1:4" s="307" customFormat="1" ht="12" customHeight="1">
      <c r="A35" s="13" t="s">
        <v>64</v>
      </c>
      <c r="B35" s="308" t="s">
        <v>231</v>
      </c>
      <c r="C35" s="222">
        <v>4000</v>
      </c>
      <c r="D35" s="473">
        <v>4000</v>
      </c>
    </row>
    <row r="36" spans="1:4" s="307" customFormat="1" ht="12" customHeight="1">
      <c r="A36" s="12" t="s">
        <v>65</v>
      </c>
      <c r="B36" s="309" t="s">
        <v>232</v>
      </c>
      <c r="C36" s="221">
        <v>4551</v>
      </c>
      <c r="D36" s="474">
        <v>4551</v>
      </c>
    </row>
    <row r="37" spans="1:4" s="307" customFormat="1" ht="12" customHeight="1">
      <c r="A37" s="12" t="s">
        <v>66</v>
      </c>
      <c r="B37" s="309" t="s">
        <v>233</v>
      </c>
      <c r="C37" s="221">
        <v>186</v>
      </c>
      <c r="D37" s="474">
        <v>186</v>
      </c>
    </row>
    <row r="38" spans="1:4" s="307" customFormat="1" ht="12" customHeight="1">
      <c r="A38" s="12" t="s">
        <v>126</v>
      </c>
      <c r="B38" s="309" t="s">
        <v>234</v>
      </c>
      <c r="C38" s="221"/>
      <c r="D38" s="474"/>
    </row>
    <row r="39" spans="1:4" s="307" customFormat="1" ht="12" customHeight="1">
      <c r="A39" s="12" t="s">
        <v>127</v>
      </c>
      <c r="B39" s="309" t="s">
        <v>235</v>
      </c>
      <c r="C39" s="221">
        <v>1336</v>
      </c>
      <c r="D39" s="474">
        <v>1336</v>
      </c>
    </row>
    <row r="40" spans="1:4" s="307" customFormat="1" ht="12" customHeight="1">
      <c r="A40" s="12" t="s">
        <v>128</v>
      </c>
      <c r="B40" s="309" t="s">
        <v>236</v>
      </c>
      <c r="C40" s="221">
        <v>2215</v>
      </c>
      <c r="D40" s="474">
        <v>2215</v>
      </c>
    </row>
    <row r="41" spans="1:4" s="307" customFormat="1" ht="12" customHeight="1">
      <c r="A41" s="12" t="s">
        <v>129</v>
      </c>
      <c r="B41" s="309" t="s">
        <v>237</v>
      </c>
      <c r="C41" s="221">
        <v>140</v>
      </c>
      <c r="D41" s="474">
        <v>140</v>
      </c>
    </row>
    <row r="42" spans="1:4" s="307" customFormat="1" ht="12" customHeight="1">
      <c r="A42" s="12" t="s">
        <v>130</v>
      </c>
      <c r="B42" s="309" t="s">
        <v>238</v>
      </c>
      <c r="C42" s="221">
        <v>8700</v>
      </c>
      <c r="D42" s="474">
        <v>8700</v>
      </c>
    </row>
    <row r="43" spans="1:4" s="307" customFormat="1" ht="12" customHeight="1">
      <c r="A43" s="12" t="s">
        <v>229</v>
      </c>
      <c r="B43" s="309" t="s">
        <v>239</v>
      </c>
      <c r="C43" s="224"/>
      <c r="D43" s="474"/>
    </row>
    <row r="44" spans="1:4" s="307" customFormat="1" ht="12" customHeight="1">
      <c r="A44" s="14" t="s">
        <v>230</v>
      </c>
      <c r="B44" s="310" t="s">
        <v>393</v>
      </c>
      <c r="C44" s="297"/>
      <c r="D44" s="474"/>
    </row>
    <row r="45" spans="1:4" s="307" customFormat="1" ht="12" customHeight="1" thickBot="1">
      <c r="A45" s="14" t="s">
        <v>392</v>
      </c>
      <c r="B45" s="216" t="s">
        <v>240</v>
      </c>
      <c r="C45" s="297"/>
      <c r="D45" s="475"/>
    </row>
    <row r="46" spans="1:4" s="307" customFormat="1" ht="12" customHeight="1" thickBot="1">
      <c r="A46" s="18" t="s">
        <v>14</v>
      </c>
      <c r="B46" s="19" t="s">
        <v>241</v>
      </c>
      <c r="C46" s="219">
        <f>SUM(C47:C51)</f>
        <v>0</v>
      </c>
      <c r="D46" s="476"/>
    </row>
    <row r="47" spans="1:4" s="307" customFormat="1" ht="12" customHeight="1">
      <c r="A47" s="13" t="s">
        <v>67</v>
      </c>
      <c r="B47" s="308" t="s">
        <v>245</v>
      </c>
      <c r="C47" s="350"/>
      <c r="D47" s="473"/>
    </row>
    <row r="48" spans="1:4" s="307" customFormat="1" ht="12" customHeight="1">
      <c r="A48" s="12" t="s">
        <v>68</v>
      </c>
      <c r="B48" s="309" t="s">
        <v>246</v>
      </c>
      <c r="C48" s="224"/>
      <c r="D48" s="474"/>
    </row>
    <row r="49" spans="1:4" s="307" customFormat="1" ht="12" customHeight="1">
      <c r="A49" s="12" t="s">
        <v>242</v>
      </c>
      <c r="B49" s="309" t="s">
        <v>247</v>
      </c>
      <c r="C49" s="224"/>
      <c r="D49" s="474"/>
    </row>
    <row r="50" spans="1:4" s="307" customFormat="1" ht="12" customHeight="1">
      <c r="A50" s="12" t="s">
        <v>243</v>
      </c>
      <c r="B50" s="309" t="s">
        <v>248</v>
      </c>
      <c r="C50" s="224"/>
      <c r="D50" s="474"/>
    </row>
    <row r="51" spans="1:4" s="307" customFormat="1" ht="12" customHeight="1" thickBot="1">
      <c r="A51" s="14" t="s">
        <v>244</v>
      </c>
      <c r="B51" s="216" t="s">
        <v>249</v>
      </c>
      <c r="C51" s="297"/>
      <c r="D51" s="475"/>
    </row>
    <row r="52" spans="1:4" s="307" customFormat="1" ht="12" customHeight="1" thickBot="1">
      <c r="A52" s="18" t="s">
        <v>131</v>
      </c>
      <c r="B52" s="19" t="s">
        <v>250</v>
      </c>
      <c r="C52" s="219">
        <f>SUM(C53:C55)</f>
        <v>0</v>
      </c>
      <c r="D52" s="476"/>
    </row>
    <row r="53" spans="1:4" s="307" customFormat="1" ht="12" customHeight="1">
      <c r="A53" s="13" t="s">
        <v>69</v>
      </c>
      <c r="B53" s="308" t="s">
        <v>251</v>
      </c>
      <c r="C53" s="222"/>
      <c r="D53" s="473"/>
    </row>
    <row r="54" spans="1:4" s="307" customFormat="1" ht="12" customHeight="1">
      <c r="A54" s="12" t="s">
        <v>70</v>
      </c>
      <c r="B54" s="309" t="s">
        <v>382</v>
      </c>
      <c r="C54" s="221"/>
      <c r="D54" s="474"/>
    </row>
    <row r="55" spans="1:4" s="307" customFormat="1" ht="12" customHeight="1">
      <c r="A55" s="12" t="s">
        <v>254</v>
      </c>
      <c r="B55" s="309" t="s">
        <v>252</v>
      </c>
      <c r="C55" s="221"/>
      <c r="D55" s="474"/>
    </row>
    <row r="56" spans="1:4" s="307" customFormat="1" ht="12" customHeight="1" thickBot="1">
      <c r="A56" s="14" t="s">
        <v>255</v>
      </c>
      <c r="B56" s="216" t="s">
        <v>253</v>
      </c>
      <c r="C56" s="223"/>
      <c r="D56" s="475"/>
    </row>
    <row r="57" spans="1:4" s="307" customFormat="1" ht="12" customHeight="1" thickBot="1">
      <c r="A57" s="18" t="s">
        <v>16</v>
      </c>
      <c r="B57" s="214" t="s">
        <v>256</v>
      </c>
      <c r="C57" s="219">
        <f>SUM(C58:C60)</f>
        <v>90</v>
      </c>
      <c r="D57" s="219">
        <f>SUM(D58:D60)</f>
        <v>90</v>
      </c>
    </row>
    <row r="58" spans="1:4" s="307" customFormat="1" ht="12" customHeight="1">
      <c r="A58" s="13" t="s">
        <v>132</v>
      </c>
      <c r="B58" s="308" t="s">
        <v>258</v>
      </c>
      <c r="C58" s="224"/>
      <c r="D58" s="473"/>
    </row>
    <row r="59" spans="1:4" s="307" customFormat="1" ht="12" customHeight="1">
      <c r="A59" s="12" t="s">
        <v>133</v>
      </c>
      <c r="B59" s="309" t="s">
        <v>383</v>
      </c>
      <c r="C59" s="224"/>
      <c r="D59" s="474"/>
    </row>
    <row r="60" spans="1:4" s="307" customFormat="1" ht="12" customHeight="1">
      <c r="A60" s="12" t="s">
        <v>178</v>
      </c>
      <c r="B60" s="309" t="s">
        <v>259</v>
      </c>
      <c r="C60" s="224">
        <v>90</v>
      </c>
      <c r="D60" s="474">
        <v>90</v>
      </c>
    </row>
    <row r="61" spans="1:4" s="307" customFormat="1" ht="12" customHeight="1" thickBot="1">
      <c r="A61" s="14" t="s">
        <v>257</v>
      </c>
      <c r="B61" s="216" t="s">
        <v>260</v>
      </c>
      <c r="C61" s="224"/>
      <c r="D61" s="475"/>
    </row>
    <row r="62" spans="1:4" s="307" customFormat="1" ht="12" customHeight="1" thickBot="1">
      <c r="A62" s="372" t="s">
        <v>436</v>
      </c>
      <c r="B62" s="19" t="s">
        <v>261</v>
      </c>
      <c r="C62" s="225">
        <f>+C5+C12+C19+C26+C34+C46+C52+C57</f>
        <v>291215</v>
      </c>
      <c r="D62" s="225">
        <f>+D5+D12+D19+D26+D34+D46+D52+D57</f>
        <v>455667</v>
      </c>
    </row>
    <row r="63" spans="1:4" s="307" customFormat="1" ht="12" customHeight="1" thickBot="1">
      <c r="A63" s="352" t="s">
        <v>262</v>
      </c>
      <c r="B63" s="214" t="s">
        <v>263</v>
      </c>
      <c r="C63" s="219">
        <f>SUM(C64:C66)</f>
        <v>0</v>
      </c>
      <c r="D63" s="476"/>
    </row>
    <row r="64" spans="1:4" s="307" customFormat="1" ht="12" customHeight="1">
      <c r="A64" s="13" t="s">
        <v>294</v>
      </c>
      <c r="B64" s="308" t="s">
        <v>264</v>
      </c>
      <c r="C64" s="224"/>
      <c r="D64" s="473"/>
    </row>
    <row r="65" spans="1:4" s="307" customFormat="1" ht="12" customHeight="1">
      <c r="A65" s="12" t="s">
        <v>303</v>
      </c>
      <c r="B65" s="309" t="s">
        <v>265</v>
      </c>
      <c r="C65" s="224"/>
      <c r="D65" s="474"/>
    </row>
    <row r="66" spans="1:4" s="307" customFormat="1" ht="12" customHeight="1" thickBot="1">
      <c r="A66" s="14" t="s">
        <v>304</v>
      </c>
      <c r="B66" s="366" t="s">
        <v>421</v>
      </c>
      <c r="C66" s="224"/>
      <c r="D66" s="475"/>
    </row>
    <row r="67" spans="1:4" s="307" customFormat="1" ht="12" customHeight="1" thickBot="1">
      <c r="A67" s="352" t="s">
        <v>267</v>
      </c>
      <c r="B67" s="214" t="s">
        <v>268</v>
      </c>
      <c r="C67" s="219">
        <f>SUM(C68:C71)</f>
        <v>0</v>
      </c>
      <c r="D67" s="476"/>
    </row>
    <row r="68" spans="1:4" s="307" customFormat="1" ht="12" customHeight="1">
      <c r="A68" s="13" t="s">
        <v>109</v>
      </c>
      <c r="B68" s="308" t="s">
        <v>269</v>
      </c>
      <c r="C68" s="224"/>
      <c r="D68" s="473"/>
    </row>
    <row r="69" spans="1:4" s="307" customFormat="1" ht="12" customHeight="1">
      <c r="A69" s="12" t="s">
        <v>110</v>
      </c>
      <c r="B69" s="309" t="s">
        <v>270</v>
      </c>
      <c r="C69" s="224"/>
      <c r="D69" s="474"/>
    </row>
    <row r="70" spans="1:4" s="307" customFormat="1" ht="12" customHeight="1">
      <c r="A70" s="12" t="s">
        <v>295</v>
      </c>
      <c r="B70" s="309" t="s">
        <v>271</v>
      </c>
      <c r="C70" s="224"/>
      <c r="D70" s="474"/>
    </row>
    <row r="71" spans="1:4" s="307" customFormat="1" ht="12" customHeight="1" thickBot="1">
      <c r="A71" s="14" t="s">
        <v>296</v>
      </c>
      <c r="B71" s="216" t="s">
        <v>272</v>
      </c>
      <c r="C71" s="224"/>
      <c r="D71" s="475"/>
    </row>
    <row r="72" spans="1:4" s="307" customFormat="1" ht="12" customHeight="1" thickBot="1">
      <c r="A72" s="352" t="s">
        <v>273</v>
      </c>
      <c r="B72" s="214" t="s">
        <v>274</v>
      </c>
      <c r="C72" s="219">
        <f>SUM(C73:C74)</f>
        <v>0</v>
      </c>
      <c r="D72" s="219">
        <f>SUM(D73:D74)</f>
        <v>42590</v>
      </c>
    </row>
    <row r="73" spans="1:4" s="307" customFormat="1" ht="12" customHeight="1">
      <c r="A73" s="13" t="s">
        <v>297</v>
      </c>
      <c r="B73" s="308" t="s">
        <v>275</v>
      </c>
      <c r="C73" s="224"/>
      <c r="D73" s="473">
        <v>42590</v>
      </c>
    </row>
    <row r="74" spans="1:4" s="307" customFormat="1" ht="12" customHeight="1" thickBot="1">
      <c r="A74" s="14" t="s">
        <v>298</v>
      </c>
      <c r="B74" s="216" t="s">
        <v>276</v>
      </c>
      <c r="C74" s="224"/>
      <c r="D74" s="475"/>
    </row>
    <row r="75" spans="1:4" s="307" customFormat="1" ht="12" customHeight="1" thickBot="1">
      <c r="A75" s="352" t="s">
        <v>277</v>
      </c>
      <c r="B75" s="214" t="s">
        <v>278</v>
      </c>
      <c r="C75" s="219">
        <f>SUM(C76:C78)</f>
        <v>0</v>
      </c>
      <c r="D75" s="476"/>
    </row>
    <row r="76" spans="1:4" s="307" customFormat="1" ht="12" customHeight="1">
      <c r="A76" s="13" t="s">
        <v>299</v>
      </c>
      <c r="B76" s="308" t="s">
        <v>279</v>
      </c>
      <c r="C76" s="224"/>
      <c r="D76" s="473"/>
    </row>
    <row r="77" spans="1:4" s="307" customFormat="1" ht="12" customHeight="1">
      <c r="A77" s="12" t="s">
        <v>300</v>
      </c>
      <c r="B77" s="309" t="s">
        <v>280</v>
      </c>
      <c r="C77" s="224"/>
      <c r="D77" s="474"/>
    </row>
    <row r="78" spans="1:4" s="307" customFormat="1" ht="12" customHeight="1" thickBot="1">
      <c r="A78" s="14" t="s">
        <v>301</v>
      </c>
      <c r="B78" s="216" t="s">
        <v>281</v>
      </c>
      <c r="C78" s="224"/>
      <c r="D78" s="475"/>
    </row>
    <row r="79" spans="1:4" s="307" customFormat="1" ht="12" customHeight="1" thickBot="1">
      <c r="A79" s="352" t="s">
        <v>282</v>
      </c>
      <c r="B79" s="214" t="s">
        <v>302</v>
      </c>
      <c r="C79" s="219">
        <f>SUM(C80:C83)</f>
        <v>0</v>
      </c>
      <c r="D79" s="476"/>
    </row>
    <row r="80" spans="1:4" s="307" customFormat="1" ht="12" customHeight="1">
      <c r="A80" s="312" t="s">
        <v>283</v>
      </c>
      <c r="B80" s="308" t="s">
        <v>284</v>
      </c>
      <c r="C80" s="224"/>
      <c r="D80" s="473"/>
    </row>
    <row r="81" spans="1:4" s="307" customFormat="1" ht="12" customHeight="1">
      <c r="A81" s="313" t="s">
        <v>285</v>
      </c>
      <c r="B81" s="309" t="s">
        <v>286</v>
      </c>
      <c r="C81" s="224"/>
      <c r="D81" s="474"/>
    </row>
    <row r="82" spans="1:4" s="307" customFormat="1" ht="12" customHeight="1">
      <c r="A82" s="313" t="s">
        <v>287</v>
      </c>
      <c r="B82" s="309" t="s">
        <v>288</v>
      </c>
      <c r="C82" s="224"/>
      <c r="D82" s="474"/>
    </row>
    <row r="83" spans="1:4" s="307" customFormat="1" ht="12" customHeight="1" thickBot="1">
      <c r="A83" s="314" t="s">
        <v>289</v>
      </c>
      <c r="B83" s="216" t="s">
        <v>290</v>
      </c>
      <c r="C83" s="224"/>
      <c r="D83" s="475"/>
    </row>
    <row r="84" spans="1:4" s="307" customFormat="1" ht="12" customHeight="1" thickBot="1">
      <c r="A84" s="352" t="s">
        <v>291</v>
      </c>
      <c r="B84" s="214" t="s">
        <v>435</v>
      </c>
      <c r="C84" s="351"/>
      <c r="D84" s="476"/>
    </row>
    <row r="85" spans="1:4" s="307" customFormat="1" ht="13.5" customHeight="1" thickBot="1">
      <c r="A85" s="352" t="s">
        <v>293</v>
      </c>
      <c r="B85" s="214" t="s">
        <v>292</v>
      </c>
      <c r="C85" s="351"/>
      <c r="D85" s="476"/>
    </row>
    <row r="86" spans="1:4" s="307" customFormat="1" ht="15.75" customHeight="1" thickBot="1">
      <c r="A86" s="352" t="s">
        <v>305</v>
      </c>
      <c r="B86" s="315" t="s">
        <v>438</v>
      </c>
      <c r="C86" s="225">
        <f>+C63+C67+C72+C75+C79+C85+C84</f>
        <v>0</v>
      </c>
      <c r="D86" s="225">
        <f>+D63+D67+D72+D75+D79+D85+D84</f>
        <v>42590</v>
      </c>
    </row>
    <row r="87" spans="1:4" s="307" customFormat="1" ht="24" customHeight="1" thickBot="1">
      <c r="A87" s="353" t="s">
        <v>437</v>
      </c>
      <c r="B87" s="316" t="s">
        <v>439</v>
      </c>
      <c r="C87" s="225">
        <f>+C62+C86</f>
        <v>291215</v>
      </c>
      <c r="D87" s="225">
        <f>+D62+D86</f>
        <v>498257</v>
      </c>
    </row>
    <row r="88" spans="1:3" s="307" customFormat="1" ht="83.25" customHeight="1">
      <c r="A88" s="3"/>
      <c r="B88" s="4"/>
      <c r="C88" s="226"/>
    </row>
    <row r="89" spans="1:3" ht="16.5" customHeight="1">
      <c r="A89" s="573" t="s">
        <v>37</v>
      </c>
      <c r="B89" s="573"/>
      <c r="C89" s="573"/>
    </row>
    <row r="90" spans="1:4" s="317" customFormat="1" ht="16.5" customHeight="1" thickBot="1">
      <c r="A90" s="575" t="s">
        <v>113</v>
      </c>
      <c r="B90" s="575"/>
      <c r="C90" s="89"/>
      <c r="D90" s="401" t="s">
        <v>177</v>
      </c>
    </row>
    <row r="91" spans="1:4" ht="37.5" customHeight="1" thickBot="1">
      <c r="A91" s="21" t="s">
        <v>59</v>
      </c>
      <c r="B91" s="22" t="s">
        <v>38</v>
      </c>
      <c r="C91" s="30" t="str">
        <f>+C3</f>
        <v>2015. évi előirányzat</v>
      </c>
      <c r="D91" s="389" t="s">
        <v>524</v>
      </c>
    </row>
    <row r="92" spans="1:4" s="306" customFormat="1" ht="12" customHeight="1" thickBot="1">
      <c r="A92" s="27" t="s">
        <v>453</v>
      </c>
      <c r="B92" s="28" t="s">
        <v>454</v>
      </c>
      <c r="C92" s="29" t="s">
        <v>455</v>
      </c>
      <c r="D92" s="390" t="s">
        <v>457</v>
      </c>
    </row>
    <row r="93" spans="1:4" ht="12" customHeight="1" thickBot="1">
      <c r="A93" s="20" t="s">
        <v>9</v>
      </c>
      <c r="B93" s="26" t="s">
        <v>397</v>
      </c>
      <c r="C93" s="218">
        <f>C94+C95+C96+C97+C98+C111</f>
        <v>203176</v>
      </c>
      <c r="D93" s="218">
        <f>D94+D95+D96+D97+D98+D111</f>
        <v>393110</v>
      </c>
    </row>
    <row r="94" spans="1:4" ht="12" customHeight="1">
      <c r="A94" s="15" t="s">
        <v>71</v>
      </c>
      <c r="B94" s="8" t="s">
        <v>39</v>
      </c>
      <c r="C94" s="220">
        <v>95637</v>
      </c>
      <c r="D94" s="478">
        <v>193136</v>
      </c>
    </row>
    <row r="95" spans="1:4" ht="12" customHeight="1">
      <c r="A95" s="12" t="s">
        <v>72</v>
      </c>
      <c r="B95" s="6" t="s">
        <v>134</v>
      </c>
      <c r="C95" s="221">
        <v>19837</v>
      </c>
      <c r="D95" s="479">
        <v>33018</v>
      </c>
    </row>
    <row r="96" spans="1:4" ht="12" customHeight="1">
      <c r="A96" s="12" t="s">
        <v>73</v>
      </c>
      <c r="B96" s="6" t="s">
        <v>100</v>
      </c>
      <c r="C96" s="221">
        <f>'1.1.sz.mell.'!C96-'1.3.sz.mell.'!C96-'1.4.sz.mell.'!C96</f>
        <v>68430</v>
      </c>
      <c r="D96" s="479">
        <v>117452</v>
      </c>
    </row>
    <row r="97" spans="1:4" ht="12" customHeight="1">
      <c r="A97" s="12" t="s">
        <v>74</v>
      </c>
      <c r="B97" s="9" t="s">
        <v>135</v>
      </c>
      <c r="C97" s="221">
        <v>15947</v>
      </c>
      <c r="D97" s="479">
        <v>28011</v>
      </c>
    </row>
    <row r="98" spans="1:4" ht="12" customHeight="1">
      <c r="A98" s="12" t="s">
        <v>82</v>
      </c>
      <c r="B98" s="17" t="s">
        <v>136</v>
      </c>
      <c r="C98" s="221">
        <f>'1.1.sz.mell.'!C98-'1.3.sz.mell.'!C98-'1.4.sz.mell.'!C98</f>
        <v>2925</v>
      </c>
      <c r="D98" s="479">
        <v>21093</v>
      </c>
    </row>
    <row r="99" spans="1:4" ht="12" customHeight="1">
      <c r="A99" s="12" t="s">
        <v>75</v>
      </c>
      <c r="B99" s="6" t="s">
        <v>402</v>
      </c>
      <c r="C99" s="221">
        <f>'1.1.sz.mell.'!C99-'1.3.sz.mell.'!C99-'1.4.sz.mell.'!C99</f>
        <v>0</v>
      </c>
      <c r="D99" s="479"/>
    </row>
    <row r="100" spans="1:4" ht="12" customHeight="1">
      <c r="A100" s="12" t="s">
        <v>76</v>
      </c>
      <c r="B100" s="93" t="s">
        <v>401</v>
      </c>
      <c r="C100" s="221">
        <f>'1.1.sz.mell.'!C100-'1.3.sz.mell.'!C100-'1.4.sz.mell.'!C100</f>
        <v>0</v>
      </c>
      <c r="D100" s="479"/>
    </row>
    <row r="101" spans="1:4" ht="12" customHeight="1">
      <c r="A101" s="12" t="s">
        <v>83</v>
      </c>
      <c r="B101" s="93" t="s">
        <v>400</v>
      </c>
      <c r="C101" s="221">
        <f>'1.1.sz.mell.'!C101-'1.3.sz.mell.'!C101-'1.4.sz.mell.'!C101</f>
        <v>0</v>
      </c>
      <c r="D101" s="479"/>
    </row>
    <row r="102" spans="1:4" ht="12" customHeight="1">
      <c r="A102" s="12" t="s">
        <v>84</v>
      </c>
      <c r="B102" s="91" t="s">
        <v>308</v>
      </c>
      <c r="C102" s="221">
        <f>'1.1.sz.mell.'!C102-'1.3.sz.mell.'!C102-'1.4.sz.mell.'!C102</f>
        <v>0</v>
      </c>
      <c r="D102" s="479"/>
    </row>
    <row r="103" spans="1:4" ht="12" customHeight="1">
      <c r="A103" s="12" t="s">
        <v>85</v>
      </c>
      <c r="B103" s="92" t="s">
        <v>309</v>
      </c>
      <c r="C103" s="221">
        <f>'1.1.sz.mell.'!C103-'1.3.sz.mell.'!C103-'1.4.sz.mell.'!C103</f>
        <v>0</v>
      </c>
      <c r="D103" s="479"/>
    </row>
    <row r="104" spans="1:4" ht="12" customHeight="1">
      <c r="A104" s="12" t="s">
        <v>86</v>
      </c>
      <c r="B104" s="92" t="s">
        <v>310</v>
      </c>
      <c r="C104" s="221">
        <f>'1.1.sz.mell.'!C104-'1.3.sz.mell.'!C104-'1.4.sz.mell.'!C104</f>
        <v>0</v>
      </c>
      <c r="D104" s="479"/>
    </row>
    <row r="105" spans="1:4" ht="12" customHeight="1">
      <c r="A105" s="12" t="s">
        <v>88</v>
      </c>
      <c r="B105" s="91" t="s">
        <v>311</v>
      </c>
      <c r="C105" s="221">
        <f>'1.1.sz.mell.'!C105-'1.3.sz.mell.'!C105-'1.4.sz.mell.'!C105</f>
        <v>200</v>
      </c>
      <c r="D105" s="479">
        <v>17468</v>
      </c>
    </row>
    <row r="106" spans="1:4" ht="12" customHeight="1">
      <c r="A106" s="12" t="s">
        <v>137</v>
      </c>
      <c r="B106" s="91" t="s">
        <v>312</v>
      </c>
      <c r="C106" s="221">
        <f>'1.1.sz.mell.'!C106-'1.3.sz.mell.'!C106-'1.4.sz.mell.'!C106</f>
        <v>0</v>
      </c>
      <c r="D106" s="479"/>
    </row>
    <row r="107" spans="1:4" ht="12" customHeight="1">
      <c r="A107" s="12" t="s">
        <v>306</v>
      </c>
      <c r="B107" s="92" t="s">
        <v>313</v>
      </c>
      <c r="C107" s="221">
        <f>'1.1.sz.mell.'!C107-'1.3.sz.mell.'!C107-'1.4.sz.mell.'!C107</f>
        <v>0</v>
      </c>
      <c r="D107" s="479"/>
    </row>
    <row r="108" spans="1:4" ht="12" customHeight="1">
      <c r="A108" s="11" t="s">
        <v>307</v>
      </c>
      <c r="B108" s="93" t="s">
        <v>314</v>
      </c>
      <c r="C108" s="221">
        <f>'1.1.sz.mell.'!C108-'1.3.sz.mell.'!C108-'1.4.sz.mell.'!C108</f>
        <v>0</v>
      </c>
      <c r="D108" s="479"/>
    </row>
    <row r="109" spans="1:4" ht="12" customHeight="1">
      <c r="A109" s="12" t="s">
        <v>398</v>
      </c>
      <c r="B109" s="93" t="s">
        <v>315</v>
      </c>
      <c r="C109" s="221">
        <f>'1.1.sz.mell.'!C109-'1.3.sz.mell.'!C109-'1.4.sz.mell.'!C109</f>
        <v>0</v>
      </c>
      <c r="D109" s="479"/>
    </row>
    <row r="110" spans="1:4" ht="12" customHeight="1">
      <c r="A110" s="14" t="s">
        <v>399</v>
      </c>
      <c r="B110" s="93" t="s">
        <v>316</v>
      </c>
      <c r="C110" s="221">
        <f>'1.1.sz.mell.'!C110-'1.3.sz.mell.'!C110-'1.4.sz.mell.'!C110</f>
        <v>2725</v>
      </c>
      <c r="D110" s="479">
        <v>3625</v>
      </c>
    </row>
    <row r="111" spans="1:4" ht="12" customHeight="1">
      <c r="A111" s="12" t="s">
        <v>403</v>
      </c>
      <c r="B111" s="9" t="s">
        <v>40</v>
      </c>
      <c r="C111" s="221">
        <f>'1.1.sz.mell.'!C111-'1.3.sz.mell.'!C111-'1.4.sz.mell.'!C111</f>
        <v>400</v>
      </c>
      <c r="D111" s="479">
        <v>400</v>
      </c>
    </row>
    <row r="112" spans="1:4" ht="12" customHeight="1">
      <c r="A112" s="12" t="s">
        <v>404</v>
      </c>
      <c r="B112" s="6" t="s">
        <v>406</v>
      </c>
      <c r="C112" s="221">
        <f>'1.1.sz.mell.'!C112-'1.3.sz.mell.'!C112-'1.4.sz.mell.'!C112</f>
        <v>400</v>
      </c>
      <c r="D112" s="479">
        <v>400</v>
      </c>
    </row>
    <row r="113" spans="1:4" ht="12" customHeight="1" thickBot="1">
      <c r="A113" s="16" t="s">
        <v>405</v>
      </c>
      <c r="B113" s="370" t="s">
        <v>407</v>
      </c>
      <c r="C113" s="227">
        <f>'1.1.sz.mell.'!C113-'1.3.sz.mell.'!C113-'1.4.sz.mell.'!C113</f>
        <v>0</v>
      </c>
      <c r="D113" s="493"/>
    </row>
    <row r="114" spans="1:4" ht="12" customHeight="1" thickBot="1">
      <c r="A114" s="367" t="s">
        <v>10</v>
      </c>
      <c r="B114" s="368" t="s">
        <v>317</v>
      </c>
      <c r="C114" s="369">
        <f>+C115+C117+C119</f>
        <v>23731</v>
      </c>
      <c r="D114" s="494">
        <f>+D115+D117+D119</f>
        <v>40464</v>
      </c>
    </row>
    <row r="115" spans="1:4" ht="12" customHeight="1">
      <c r="A115" s="13" t="s">
        <v>77</v>
      </c>
      <c r="B115" s="6" t="s">
        <v>176</v>
      </c>
      <c r="C115" s="222">
        <v>23731</v>
      </c>
      <c r="D115" s="478">
        <v>40464</v>
      </c>
    </row>
    <row r="116" spans="1:4" ht="12" customHeight="1">
      <c r="A116" s="13" t="s">
        <v>78</v>
      </c>
      <c r="B116" s="10" t="s">
        <v>321</v>
      </c>
      <c r="C116" s="222">
        <v>20593</v>
      </c>
      <c r="D116" s="479">
        <v>20593</v>
      </c>
    </row>
    <row r="117" spans="1:4" ht="12" customHeight="1">
      <c r="A117" s="13" t="s">
        <v>79</v>
      </c>
      <c r="B117" s="10" t="s">
        <v>138</v>
      </c>
      <c r="C117" s="221"/>
      <c r="D117" s="479"/>
    </row>
    <row r="118" spans="1:4" ht="12" customHeight="1">
      <c r="A118" s="13" t="s">
        <v>80</v>
      </c>
      <c r="B118" s="10" t="s">
        <v>322</v>
      </c>
      <c r="C118" s="212"/>
      <c r="D118" s="479"/>
    </row>
    <row r="119" spans="1:4" ht="12" customHeight="1">
      <c r="A119" s="13" t="s">
        <v>81</v>
      </c>
      <c r="B119" s="216" t="s">
        <v>179</v>
      </c>
      <c r="C119" s="212"/>
      <c r="D119" s="479"/>
    </row>
    <row r="120" spans="1:4" ht="12" customHeight="1">
      <c r="A120" s="13" t="s">
        <v>87</v>
      </c>
      <c r="B120" s="215" t="s">
        <v>384</v>
      </c>
      <c r="C120" s="212"/>
      <c r="D120" s="479"/>
    </row>
    <row r="121" spans="1:4" ht="12" customHeight="1">
      <c r="A121" s="13" t="s">
        <v>89</v>
      </c>
      <c r="B121" s="304" t="s">
        <v>327</v>
      </c>
      <c r="C121" s="212"/>
      <c r="D121" s="479"/>
    </row>
    <row r="122" spans="1:4" ht="22.5">
      <c r="A122" s="13" t="s">
        <v>139</v>
      </c>
      <c r="B122" s="92" t="s">
        <v>310</v>
      </c>
      <c r="C122" s="212"/>
      <c r="D122" s="479"/>
    </row>
    <row r="123" spans="1:4" ht="12" customHeight="1">
      <c r="A123" s="13" t="s">
        <v>140</v>
      </c>
      <c r="B123" s="92" t="s">
        <v>326</v>
      </c>
      <c r="C123" s="212"/>
      <c r="D123" s="479"/>
    </row>
    <row r="124" spans="1:4" ht="12" customHeight="1">
      <c r="A124" s="13" t="s">
        <v>141</v>
      </c>
      <c r="B124" s="92" t="s">
        <v>325</v>
      </c>
      <c r="C124" s="212"/>
      <c r="D124" s="479"/>
    </row>
    <row r="125" spans="1:4" ht="12" customHeight="1">
      <c r="A125" s="13" t="s">
        <v>318</v>
      </c>
      <c r="B125" s="92" t="s">
        <v>313</v>
      </c>
      <c r="C125" s="212"/>
      <c r="D125" s="479"/>
    </row>
    <row r="126" spans="1:4" ht="12" customHeight="1">
      <c r="A126" s="13" t="s">
        <v>319</v>
      </c>
      <c r="B126" s="92" t="s">
        <v>324</v>
      </c>
      <c r="C126" s="212"/>
      <c r="D126" s="479"/>
    </row>
    <row r="127" spans="1:4" ht="23.25" thickBot="1">
      <c r="A127" s="11" t="s">
        <v>320</v>
      </c>
      <c r="B127" s="92" t="s">
        <v>323</v>
      </c>
      <c r="C127" s="213"/>
      <c r="D127" s="480"/>
    </row>
    <row r="128" spans="1:4" ht="12" customHeight="1" thickBot="1">
      <c r="A128" s="18" t="s">
        <v>11</v>
      </c>
      <c r="B128" s="78" t="s">
        <v>408</v>
      </c>
      <c r="C128" s="219">
        <f>+C93+C114</f>
        <v>226907</v>
      </c>
      <c r="D128" s="219">
        <f>+D93+D114</f>
        <v>433574</v>
      </c>
    </row>
    <row r="129" spans="1:4" ht="12" customHeight="1" thickBot="1">
      <c r="A129" s="18" t="s">
        <v>12</v>
      </c>
      <c r="B129" s="78" t="s">
        <v>409</v>
      </c>
      <c r="C129" s="219">
        <f>+C130+C131+C132</f>
        <v>0</v>
      </c>
      <c r="D129" s="477"/>
    </row>
    <row r="130" spans="1:4" ht="12" customHeight="1">
      <c r="A130" s="13" t="s">
        <v>218</v>
      </c>
      <c r="B130" s="10" t="s">
        <v>416</v>
      </c>
      <c r="C130" s="212"/>
      <c r="D130" s="478"/>
    </row>
    <row r="131" spans="1:4" ht="12" customHeight="1">
      <c r="A131" s="13" t="s">
        <v>221</v>
      </c>
      <c r="B131" s="10" t="s">
        <v>417</v>
      </c>
      <c r="C131" s="212"/>
      <c r="D131" s="479"/>
    </row>
    <row r="132" spans="1:4" ht="12" customHeight="1" thickBot="1">
      <c r="A132" s="11" t="s">
        <v>222</v>
      </c>
      <c r="B132" s="10" t="s">
        <v>418</v>
      </c>
      <c r="C132" s="212"/>
      <c r="D132" s="480"/>
    </row>
    <row r="133" spans="1:4" ht="12" customHeight="1" thickBot="1">
      <c r="A133" s="18" t="s">
        <v>13</v>
      </c>
      <c r="B133" s="78" t="s">
        <v>410</v>
      </c>
      <c r="C133" s="219">
        <f>SUM(C134:C139)</f>
        <v>0</v>
      </c>
      <c r="D133" s="477"/>
    </row>
    <row r="134" spans="1:4" ht="12" customHeight="1">
      <c r="A134" s="13" t="s">
        <v>64</v>
      </c>
      <c r="B134" s="7" t="s">
        <v>419</v>
      </c>
      <c r="C134" s="212"/>
      <c r="D134" s="478"/>
    </row>
    <row r="135" spans="1:4" ht="12" customHeight="1">
      <c r="A135" s="13" t="s">
        <v>65</v>
      </c>
      <c r="B135" s="7" t="s">
        <v>411</v>
      </c>
      <c r="C135" s="212"/>
      <c r="D135" s="479"/>
    </row>
    <row r="136" spans="1:4" ht="12" customHeight="1">
      <c r="A136" s="13" t="s">
        <v>66</v>
      </c>
      <c r="B136" s="7" t="s">
        <v>412</v>
      </c>
      <c r="C136" s="212"/>
      <c r="D136" s="479"/>
    </row>
    <row r="137" spans="1:4" ht="12" customHeight="1">
      <c r="A137" s="13" t="s">
        <v>126</v>
      </c>
      <c r="B137" s="7" t="s">
        <v>413</v>
      </c>
      <c r="C137" s="212"/>
      <c r="D137" s="479"/>
    </row>
    <row r="138" spans="1:4" ht="12" customHeight="1">
      <c r="A138" s="13" t="s">
        <v>127</v>
      </c>
      <c r="B138" s="7" t="s">
        <v>414</v>
      </c>
      <c r="C138" s="212"/>
      <c r="D138" s="479"/>
    </row>
    <row r="139" spans="1:4" ht="12" customHeight="1" thickBot="1">
      <c r="A139" s="11" t="s">
        <v>128</v>
      </c>
      <c r="B139" s="7" t="s">
        <v>415</v>
      </c>
      <c r="C139" s="212"/>
      <c r="D139" s="480"/>
    </row>
    <row r="140" spans="1:4" ht="12" customHeight="1" thickBot="1">
      <c r="A140" s="18" t="s">
        <v>14</v>
      </c>
      <c r="B140" s="78" t="s">
        <v>423</v>
      </c>
      <c r="C140" s="225">
        <f>+C141+C142+C143+C144</f>
        <v>0</v>
      </c>
      <c r="D140" s="477"/>
    </row>
    <row r="141" spans="1:4" ht="12" customHeight="1">
      <c r="A141" s="13" t="s">
        <v>67</v>
      </c>
      <c r="B141" s="7" t="s">
        <v>328</v>
      </c>
      <c r="C141" s="212"/>
      <c r="D141" s="478"/>
    </row>
    <row r="142" spans="1:4" ht="12" customHeight="1">
      <c r="A142" s="13" t="s">
        <v>68</v>
      </c>
      <c r="B142" s="7" t="s">
        <v>329</v>
      </c>
      <c r="C142" s="212"/>
      <c r="D142" s="479"/>
    </row>
    <row r="143" spans="1:4" ht="12" customHeight="1">
      <c r="A143" s="13" t="s">
        <v>242</v>
      </c>
      <c r="B143" s="7" t="s">
        <v>424</v>
      </c>
      <c r="C143" s="212"/>
      <c r="D143" s="479"/>
    </row>
    <row r="144" spans="1:4" ht="12" customHeight="1" thickBot="1">
      <c r="A144" s="11" t="s">
        <v>243</v>
      </c>
      <c r="B144" s="5" t="s">
        <v>348</v>
      </c>
      <c r="C144" s="212"/>
      <c r="D144" s="480"/>
    </row>
    <row r="145" spans="1:4" ht="12" customHeight="1" thickBot="1">
      <c r="A145" s="18" t="s">
        <v>15</v>
      </c>
      <c r="B145" s="78" t="s">
        <v>425</v>
      </c>
      <c r="C145" s="228">
        <f>SUM(C146:C150)</f>
        <v>0</v>
      </c>
      <c r="D145" s="477"/>
    </row>
    <row r="146" spans="1:4" ht="12" customHeight="1">
      <c r="A146" s="13" t="s">
        <v>69</v>
      </c>
      <c r="B146" s="7" t="s">
        <v>420</v>
      </c>
      <c r="C146" s="212"/>
      <c r="D146" s="478"/>
    </row>
    <row r="147" spans="1:4" ht="12" customHeight="1">
      <c r="A147" s="13" t="s">
        <v>70</v>
      </c>
      <c r="B147" s="7" t="s">
        <v>427</v>
      </c>
      <c r="C147" s="212"/>
      <c r="D147" s="479"/>
    </row>
    <row r="148" spans="1:4" ht="12" customHeight="1">
      <c r="A148" s="13" t="s">
        <v>254</v>
      </c>
      <c r="B148" s="7" t="s">
        <v>422</v>
      </c>
      <c r="C148" s="212"/>
      <c r="D148" s="479"/>
    </row>
    <row r="149" spans="1:4" ht="12" customHeight="1">
      <c r="A149" s="13" t="s">
        <v>255</v>
      </c>
      <c r="B149" s="7" t="s">
        <v>428</v>
      </c>
      <c r="C149" s="212"/>
      <c r="D149" s="479"/>
    </row>
    <row r="150" spans="1:4" ht="12" customHeight="1" thickBot="1">
      <c r="A150" s="13" t="s">
        <v>426</v>
      </c>
      <c r="B150" s="7" t="s">
        <v>429</v>
      </c>
      <c r="C150" s="212"/>
      <c r="D150" s="480"/>
    </row>
    <row r="151" spans="1:4" ht="12" customHeight="1" thickBot="1">
      <c r="A151" s="18" t="s">
        <v>16</v>
      </c>
      <c r="B151" s="78" t="s">
        <v>430</v>
      </c>
      <c r="C151" s="371"/>
      <c r="D151" s="477"/>
    </row>
    <row r="152" spans="1:4" ht="12" customHeight="1" thickBot="1">
      <c r="A152" s="18" t="s">
        <v>17</v>
      </c>
      <c r="B152" s="78" t="s">
        <v>431</v>
      </c>
      <c r="C152" s="371"/>
      <c r="D152" s="477"/>
    </row>
    <row r="153" spans="1:9" ht="15" customHeight="1" thickBot="1">
      <c r="A153" s="18" t="s">
        <v>18</v>
      </c>
      <c r="B153" s="78" t="s">
        <v>433</v>
      </c>
      <c r="C153" s="318">
        <f>+C129+C133+C140+C145+C151+C152</f>
        <v>0</v>
      </c>
      <c r="D153" s="477"/>
      <c r="F153" s="319"/>
      <c r="G153" s="320"/>
      <c r="H153" s="320"/>
      <c r="I153" s="320"/>
    </row>
    <row r="154" spans="1:4" s="307" customFormat="1" ht="12.75" customHeight="1" thickBot="1">
      <c r="A154" s="217" t="s">
        <v>19</v>
      </c>
      <c r="B154" s="282" t="s">
        <v>432</v>
      </c>
      <c r="C154" s="318">
        <f>+C128+C153</f>
        <v>226907</v>
      </c>
      <c r="D154" s="318">
        <f>+D128+D153</f>
        <v>433574</v>
      </c>
    </row>
    <row r="155" ht="7.5" customHeight="1"/>
    <row r="156" spans="1:3" ht="15.75">
      <c r="A156" s="576" t="s">
        <v>330</v>
      </c>
      <c r="B156" s="576"/>
      <c r="C156" s="576"/>
    </row>
    <row r="157" spans="1:4" ht="15" customHeight="1" thickBot="1">
      <c r="A157" s="574" t="s">
        <v>114</v>
      </c>
      <c r="B157" s="574"/>
      <c r="C157" s="229" t="s">
        <v>177</v>
      </c>
      <c r="D157" s="229" t="s">
        <v>177</v>
      </c>
    </row>
    <row r="158" spans="1:4" ht="13.5" customHeight="1" thickBot="1">
      <c r="A158" s="18">
        <v>1</v>
      </c>
      <c r="B158" s="25" t="s">
        <v>434</v>
      </c>
      <c r="C158" s="219">
        <f>+C62-C128</f>
        <v>64308</v>
      </c>
      <c r="D158" s="219">
        <f>+D62-D128</f>
        <v>22093</v>
      </c>
    </row>
    <row r="159" spans="1:4" ht="27.75" customHeight="1" thickBot="1">
      <c r="A159" s="18" t="s">
        <v>10</v>
      </c>
      <c r="B159" s="25" t="s">
        <v>440</v>
      </c>
      <c r="C159" s="219">
        <f>+C86-C153</f>
        <v>0</v>
      </c>
      <c r="D159" s="402"/>
    </row>
  </sheetData>
  <sheetProtection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7" right="0.7874015748031497" top="1.4566929133858268" bottom="0.8661417322834646" header="0.5905511811023623" footer="0.5905511811023623"/>
  <pageSetup fitToHeight="2" horizontalDpi="300" verticalDpi="300" orientation="portrait" paperSize="9" scale="71" r:id="rId1"/>
  <headerFooter alignWithMargins="0">
    <oddHeader>&amp;C&amp;"Times New Roman CE,Félkövér"&amp;12
Tiszaszőlős Községi Önkormányzat
2015. ÉVI KÖLTSÉGVETÉS
KÖTELEZŐ FELADATAINAK MÉRLEGE 
I. félévi előirányzatok&amp;R&amp;"Times New Roman CE,Félkövér dőlt"&amp;11 1.2. melléklet a ........./2015. (.......) önkormányzati rendelethez</oddHeader>
  </headerFooter>
  <rowBreaks count="1" manualBreakCount="1">
    <brk id="88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7"/>
  <sheetViews>
    <sheetView zoomScale="145" zoomScaleNormal="145" zoomScalePageLayoutView="0" workbookViewId="0" topLeftCell="A1">
      <selection activeCell="D18" sqref="D18"/>
    </sheetView>
  </sheetViews>
  <sheetFormatPr defaultColWidth="9.00390625" defaultRowHeight="12.75"/>
  <cols>
    <col min="1" max="1" width="13.875" style="190" customWidth="1"/>
    <col min="2" max="2" width="79.125" style="191" customWidth="1"/>
    <col min="3" max="3" width="14.375" style="191" customWidth="1"/>
    <col min="4" max="4" width="14.375" style="2" customWidth="1"/>
    <col min="5" max="16384" width="9.375" style="191" customWidth="1"/>
  </cols>
  <sheetData>
    <row r="1" spans="1:4" s="172" customFormat="1" ht="21" customHeight="1" thickBot="1">
      <c r="A1" s="171"/>
      <c r="B1" s="173"/>
      <c r="C1" s="344" t="str">
        <f>+CONCATENATE("9.4.3. melléklet a ……/",LEFT(ÖSSZEFÜGGÉSEK!A5,4),". (….) önkormányzati rendelethez")</f>
        <v>9.4.3. melléklet a ……/2015. (….) önkormányzati rendelethez</v>
      </c>
      <c r="D1" s="194" t="str">
        <f>+CONCATENATE("9.4.3. melléklet a ……/",LEFT(ÖSSZEFÜGGÉSEK!A5,4),". (….) önkormányzati rendelethez")</f>
        <v>9.4.3. melléklet a ……/2015. (….) önkormányzati rendelethez</v>
      </c>
    </row>
    <row r="2" spans="1:4" s="345" customFormat="1" ht="25.5" customHeight="1">
      <c r="A2" s="298" t="s">
        <v>154</v>
      </c>
      <c r="B2" s="273" t="s">
        <v>501</v>
      </c>
      <c r="C2" s="468"/>
      <c r="D2" s="436" t="s">
        <v>387</v>
      </c>
    </row>
    <row r="3" spans="1:4" s="345" customFormat="1" ht="24.75" thickBot="1">
      <c r="A3" s="338" t="s">
        <v>153</v>
      </c>
      <c r="B3" s="274" t="s">
        <v>488</v>
      </c>
      <c r="C3" s="469"/>
      <c r="D3" s="437" t="s">
        <v>387</v>
      </c>
    </row>
    <row r="4" spans="1:4" s="346" customFormat="1" ht="15.75" customHeight="1" thickBot="1">
      <c r="A4" s="175"/>
      <c r="B4" s="175"/>
      <c r="C4" s="176"/>
      <c r="D4" s="176" t="s">
        <v>44</v>
      </c>
    </row>
    <row r="5" spans="1:4" ht="27" customHeight="1" thickBot="1">
      <c r="A5" s="299" t="s">
        <v>155</v>
      </c>
      <c r="B5" s="177" t="s">
        <v>45</v>
      </c>
      <c r="C5" s="461" t="s">
        <v>528</v>
      </c>
      <c r="D5" s="471" t="s">
        <v>529</v>
      </c>
    </row>
    <row r="6" spans="1:4" s="347" customFormat="1" ht="13.5" customHeight="1" thickBot="1">
      <c r="A6" s="151" t="s">
        <v>453</v>
      </c>
      <c r="B6" s="152" t="s">
        <v>454</v>
      </c>
      <c r="C6" s="438" t="s">
        <v>455</v>
      </c>
      <c r="D6" s="472" t="s">
        <v>530</v>
      </c>
    </row>
    <row r="7" spans="1:4" s="347" customFormat="1" ht="15.75" customHeight="1" thickBot="1">
      <c r="A7" s="178"/>
      <c r="B7" s="179" t="s">
        <v>46</v>
      </c>
      <c r="C7" s="462"/>
      <c r="D7" s="449"/>
    </row>
    <row r="8" spans="1:4" s="281" customFormat="1" ht="12" customHeight="1" thickBot="1">
      <c r="A8" s="151" t="s">
        <v>9</v>
      </c>
      <c r="B8" s="180" t="s">
        <v>478</v>
      </c>
      <c r="C8" s="419">
        <f>SUM(C9:C19)</f>
        <v>0</v>
      </c>
      <c r="D8" s="449"/>
    </row>
    <row r="9" spans="1:4" s="281" customFormat="1" ht="12" customHeight="1">
      <c r="A9" s="339" t="s">
        <v>71</v>
      </c>
      <c r="B9" s="8" t="s">
        <v>231</v>
      </c>
      <c r="C9" s="463"/>
      <c r="D9" s="446"/>
    </row>
    <row r="10" spans="1:4" s="281" customFormat="1" ht="12" customHeight="1">
      <c r="A10" s="340" t="s">
        <v>72</v>
      </c>
      <c r="B10" s="6" t="s">
        <v>232</v>
      </c>
      <c r="C10" s="232"/>
      <c r="D10" s="443"/>
    </row>
    <row r="11" spans="1:4" s="281" customFormat="1" ht="12" customHeight="1">
      <c r="A11" s="340" t="s">
        <v>73</v>
      </c>
      <c r="B11" s="6" t="s">
        <v>233</v>
      </c>
      <c r="C11" s="232"/>
      <c r="D11" s="443"/>
    </row>
    <row r="12" spans="1:4" s="281" customFormat="1" ht="12" customHeight="1">
      <c r="A12" s="340" t="s">
        <v>74</v>
      </c>
      <c r="B12" s="6" t="s">
        <v>234</v>
      </c>
      <c r="C12" s="232"/>
      <c r="D12" s="443"/>
    </row>
    <row r="13" spans="1:4" s="281" customFormat="1" ht="12" customHeight="1">
      <c r="A13" s="340" t="s">
        <v>108</v>
      </c>
      <c r="B13" s="6" t="s">
        <v>235</v>
      </c>
      <c r="C13" s="232"/>
      <c r="D13" s="443"/>
    </row>
    <row r="14" spans="1:4" s="281" customFormat="1" ht="12" customHeight="1">
      <c r="A14" s="340" t="s">
        <v>75</v>
      </c>
      <c r="B14" s="6" t="s">
        <v>357</v>
      </c>
      <c r="C14" s="232"/>
      <c r="D14" s="444"/>
    </row>
    <row r="15" spans="1:4" s="281" customFormat="1" ht="12" customHeight="1">
      <c r="A15" s="340" t="s">
        <v>76</v>
      </c>
      <c r="B15" s="5" t="s">
        <v>358</v>
      </c>
      <c r="C15" s="232"/>
      <c r="D15" s="442"/>
    </row>
    <row r="16" spans="1:4" s="281" customFormat="1" ht="12" customHeight="1">
      <c r="A16" s="340" t="s">
        <v>83</v>
      </c>
      <c r="B16" s="6" t="s">
        <v>238</v>
      </c>
      <c r="C16" s="296"/>
      <c r="D16" s="446"/>
    </row>
    <row r="17" spans="1:4" s="348" customFormat="1" ht="12" customHeight="1">
      <c r="A17" s="340" t="s">
        <v>84</v>
      </c>
      <c r="B17" s="6" t="s">
        <v>239</v>
      </c>
      <c r="C17" s="232"/>
      <c r="D17" s="442"/>
    </row>
    <row r="18" spans="1:4" s="348" customFormat="1" ht="12" customHeight="1">
      <c r="A18" s="340" t="s">
        <v>85</v>
      </c>
      <c r="B18" s="6" t="s">
        <v>393</v>
      </c>
      <c r="C18" s="418"/>
      <c r="D18" s="442"/>
    </row>
    <row r="19" spans="1:4" s="348" customFormat="1" ht="12" customHeight="1" thickBot="1">
      <c r="A19" s="340" t="s">
        <v>86</v>
      </c>
      <c r="B19" s="5" t="s">
        <v>240</v>
      </c>
      <c r="C19" s="418"/>
      <c r="D19" s="444"/>
    </row>
    <row r="20" spans="1:4" s="281" customFormat="1" ht="12" customHeight="1" thickBot="1">
      <c r="A20" s="151" t="s">
        <v>10</v>
      </c>
      <c r="B20" s="180" t="s">
        <v>359</v>
      </c>
      <c r="C20" s="419">
        <f>SUM(C21:C23)</f>
        <v>0</v>
      </c>
      <c r="D20" s="450"/>
    </row>
    <row r="21" spans="1:4" s="348" customFormat="1" ht="12" customHeight="1">
      <c r="A21" s="340" t="s">
        <v>77</v>
      </c>
      <c r="B21" s="7" t="s">
        <v>208</v>
      </c>
      <c r="C21" s="232"/>
      <c r="D21" s="447"/>
    </row>
    <row r="22" spans="1:4" s="348" customFormat="1" ht="12" customHeight="1">
      <c r="A22" s="340" t="s">
        <v>78</v>
      </c>
      <c r="B22" s="6" t="s">
        <v>360</v>
      </c>
      <c r="C22" s="232"/>
      <c r="D22" s="467"/>
    </row>
    <row r="23" spans="1:4" s="348" customFormat="1" ht="12" customHeight="1">
      <c r="A23" s="340" t="s">
        <v>79</v>
      </c>
      <c r="B23" s="6" t="s">
        <v>361</v>
      </c>
      <c r="C23" s="232"/>
      <c r="D23" s="443"/>
    </row>
    <row r="24" spans="1:4" s="348" customFormat="1" ht="12" customHeight="1" thickBot="1">
      <c r="A24" s="340" t="s">
        <v>80</v>
      </c>
      <c r="B24" s="6" t="s">
        <v>483</v>
      </c>
      <c r="C24" s="232"/>
      <c r="D24" s="444"/>
    </row>
    <row r="25" spans="1:4" s="348" customFormat="1" ht="12" customHeight="1" thickBot="1">
      <c r="A25" s="155" t="s">
        <v>11</v>
      </c>
      <c r="B25" s="78" t="s">
        <v>125</v>
      </c>
      <c r="C25" s="459"/>
      <c r="D25" s="450"/>
    </row>
    <row r="26" spans="1:4" s="348" customFormat="1" ht="12" customHeight="1" thickBot="1">
      <c r="A26" s="155" t="s">
        <v>12</v>
      </c>
      <c r="B26" s="78" t="s">
        <v>362</v>
      </c>
      <c r="C26" s="419">
        <f>+C27+C28</f>
        <v>0</v>
      </c>
      <c r="D26" s="450"/>
    </row>
    <row r="27" spans="1:4" s="348" customFormat="1" ht="12" customHeight="1">
      <c r="A27" s="341" t="s">
        <v>218</v>
      </c>
      <c r="B27" s="342" t="s">
        <v>360</v>
      </c>
      <c r="C27" s="425"/>
      <c r="D27" s="447"/>
    </row>
    <row r="28" spans="1:4" s="348" customFormat="1" ht="12" customHeight="1">
      <c r="A28" s="341" t="s">
        <v>221</v>
      </c>
      <c r="B28" s="343" t="s">
        <v>363</v>
      </c>
      <c r="C28" s="420"/>
      <c r="D28" s="445"/>
    </row>
    <row r="29" spans="1:4" s="348" customFormat="1" ht="12" customHeight="1" thickBot="1">
      <c r="A29" s="340" t="s">
        <v>222</v>
      </c>
      <c r="B29" s="90" t="s">
        <v>484</v>
      </c>
      <c r="C29" s="464"/>
      <c r="D29" s="443"/>
    </row>
    <row r="30" spans="1:4" s="348" customFormat="1" ht="12" customHeight="1" thickBot="1">
      <c r="A30" s="155" t="s">
        <v>13</v>
      </c>
      <c r="B30" s="78" t="s">
        <v>364</v>
      </c>
      <c r="C30" s="419">
        <f>+C31+C32+C33</f>
        <v>0</v>
      </c>
      <c r="D30" s="450"/>
    </row>
    <row r="31" spans="1:4" s="348" customFormat="1" ht="12" customHeight="1">
      <c r="A31" s="341" t="s">
        <v>64</v>
      </c>
      <c r="B31" s="342" t="s">
        <v>245</v>
      </c>
      <c r="C31" s="425"/>
      <c r="D31" s="447"/>
    </row>
    <row r="32" spans="1:4" s="348" customFormat="1" ht="12" customHeight="1">
      <c r="A32" s="341" t="s">
        <v>65</v>
      </c>
      <c r="B32" s="343" t="s">
        <v>246</v>
      </c>
      <c r="C32" s="420"/>
      <c r="D32" s="443"/>
    </row>
    <row r="33" spans="1:4" s="348" customFormat="1" ht="12" customHeight="1" thickBot="1">
      <c r="A33" s="340" t="s">
        <v>66</v>
      </c>
      <c r="B33" s="90" t="s">
        <v>247</v>
      </c>
      <c r="C33" s="464"/>
      <c r="D33" s="445"/>
    </row>
    <row r="34" spans="1:4" s="281" customFormat="1" ht="12" customHeight="1" thickBot="1">
      <c r="A34" s="155" t="s">
        <v>14</v>
      </c>
      <c r="B34" s="78" t="s">
        <v>333</v>
      </c>
      <c r="C34" s="459"/>
      <c r="D34" s="450"/>
    </row>
    <row r="35" spans="1:4" s="281" customFormat="1" ht="12" customHeight="1" thickBot="1">
      <c r="A35" s="155" t="s">
        <v>15</v>
      </c>
      <c r="B35" s="78" t="s">
        <v>365</v>
      </c>
      <c r="C35" s="465"/>
      <c r="D35" s="450"/>
    </row>
    <row r="36" spans="1:4" s="281" customFormat="1" ht="12" customHeight="1" thickBot="1">
      <c r="A36" s="151" t="s">
        <v>16</v>
      </c>
      <c r="B36" s="78" t="s">
        <v>485</v>
      </c>
      <c r="C36" s="466">
        <f>+C8+C20+C25+C26+C30+C34+C35</f>
        <v>0</v>
      </c>
      <c r="D36" s="450"/>
    </row>
    <row r="37" spans="1:4" s="281" customFormat="1" ht="12" customHeight="1" thickBot="1">
      <c r="A37" s="181" t="s">
        <v>17</v>
      </c>
      <c r="B37" s="78" t="s">
        <v>367</v>
      </c>
      <c r="C37" s="466">
        <f>+C38+C39+C40</f>
        <v>0</v>
      </c>
      <c r="D37" s="450"/>
    </row>
    <row r="38" spans="1:4" s="281" customFormat="1" ht="12" customHeight="1">
      <c r="A38" s="341" t="s">
        <v>368</v>
      </c>
      <c r="B38" s="342" t="s">
        <v>186</v>
      </c>
      <c r="C38" s="425"/>
      <c r="D38" s="447"/>
    </row>
    <row r="39" spans="1:4" s="281" customFormat="1" ht="12" customHeight="1">
      <c r="A39" s="341" t="s">
        <v>369</v>
      </c>
      <c r="B39" s="343" t="s">
        <v>2</v>
      </c>
      <c r="C39" s="420"/>
      <c r="D39" s="443"/>
    </row>
    <row r="40" spans="1:4" s="348" customFormat="1" ht="12" customHeight="1" thickBot="1">
      <c r="A40" s="340" t="s">
        <v>370</v>
      </c>
      <c r="B40" s="90" t="s">
        <v>371</v>
      </c>
      <c r="C40" s="464"/>
      <c r="D40" s="445"/>
    </row>
    <row r="41" spans="1:4" s="348" customFormat="1" ht="15" customHeight="1" thickBot="1">
      <c r="A41" s="181" t="s">
        <v>18</v>
      </c>
      <c r="B41" s="182" t="s">
        <v>372</v>
      </c>
      <c r="C41" s="440">
        <f>+C36+C37</f>
        <v>0</v>
      </c>
      <c r="D41" s="450"/>
    </row>
    <row r="42" spans="1:4" s="348" customFormat="1" ht="15" customHeight="1">
      <c r="A42" s="183"/>
      <c r="B42" s="184"/>
      <c r="C42" s="277"/>
      <c r="D42" s="458"/>
    </row>
    <row r="43" spans="1:4" ht="15.75" thickBot="1">
      <c r="A43" s="185"/>
      <c r="B43" s="186"/>
      <c r="C43" s="278"/>
      <c r="D43" s="452"/>
    </row>
    <row r="44" spans="1:4" s="347" customFormat="1" ht="16.5" customHeight="1" thickBot="1">
      <c r="A44" s="187"/>
      <c r="B44" s="188" t="s">
        <v>47</v>
      </c>
      <c r="C44" s="440"/>
      <c r="D44" s="450"/>
    </row>
    <row r="45" spans="1:4" s="349" customFormat="1" ht="12" customHeight="1" thickBot="1">
      <c r="A45" s="155" t="s">
        <v>9</v>
      </c>
      <c r="B45" s="78" t="s">
        <v>373</v>
      </c>
      <c r="C45" s="419">
        <f>SUM(C46:C50)</f>
        <v>0</v>
      </c>
      <c r="D45" s="450"/>
    </row>
    <row r="46" spans="1:4" ht="12" customHeight="1">
      <c r="A46" s="340" t="s">
        <v>71</v>
      </c>
      <c r="B46" s="7" t="s">
        <v>39</v>
      </c>
      <c r="C46" s="425"/>
      <c r="D46" s="447"/>
    </row>
    <row r="47" spans="1:4" ht="12" customHeight="1">
      <c r="A47" s="340" t="s">
        <v>72</v>
      </c>
      <c r="B47" s="6" t="s">
        <v>134</v>
      </c>
      <c r="C47" s="421"/>
      <c r="D47" s="445"/>
    </row>
    <row r="48" spans="1:4" ht="12" customHeight="1">
      <c r="A48" s="340" t="s">
        <v>73</v>
      </c>
      <c r="B48" s="6" t="s">
        <v>100</v>
      </c>
      <c r="C48" s="421"/>
      <c r="D48" s="443"/>
    </row>
    <row r="49" spans="1:4" ht="12" customHeight="1">
      <c r="A49" s="340" t="s">
        <v>74</v>
      </c>
      <c r="B49" s="6" t="s">
        <v>135</v>
      </c>
      <c r="C49" s="421"/>
      <c r="D49" s="447"/>
    </row>
    <row r="50" spans="1:4" ht="12" customHeight="1" thickBot="1">
      <c r="A50" s="340" t="s">
        <v>108</v>
      </c>
      <c r="B50" s="6" t="s">
        <v>136</v>
      </c>
      <c r="C50" s="421"/>
      <c r="D50" s="445"/>
    </row>
    <row r="51" spans="1:4" ht="12" customHeight="1" thickBot="1">
      <c r="A51" s="155" t="s">
        <v>10</v>
      </c>
      <c r="B51" s="78" t="s">
        <v>374</v>
      </c>
      <c r="C51" s="419">
        <f>SUM(C52:C54)</f>
        <v>0</v>
      </c>
      <c r="D51" s="450"/>
    </row>
    <row r="52" spans="1:4" s="349" customFormat="1" ht="12" customHeight="1">
      <c r="A52" s="340" t="s">
        <v>77</v>
      </c>
      <c r="B52" s="7" t="s">
        <v>176</v>
      </c>
      <c r="C52" s="425"/>
      <c r="D52" s="447"/>
    </row>
    <row r="53" spans="1:4" ht="12" customHeight="1">
      <c r="A53" s="340" t="s">
        <v>78</v>
      </c>
      <c r="B53" s="6" t="s">
        <v>138</v>
      </c>
      <c r="C53" s="421"/>
      <c r="D53" s="445"/>
    </row>
    <row r="54" spans="1:4" ht="12" customHeight="1">
      <c r="A54" s="340" t="s">
        <v>79</v>
      </c>
      <c r="B54" s="6" t="s">
        <v>48</v>
      </c>
      <c r="C54" s="421"/>
      <c r="D54" s="443"/>
    </row>
    <row r="55" spans="1:4" ht="12" customHeight="1" thickBot="1">
      <c r="A55" s="340" t="s">
        <v>80</v>
      </c>
      <c r="B55" s="6" t="s">
        <v>482</v>
      </c>
      <c r="C55" s="421"/>
      <c r="D55" s="451"/>
    </row>
    <row r="56" spans="1:4" ht="15" customHeight="1" thickBot="1">
      <c r="A56" s="155" t="s">
        <v>11</v>
      </c>
      <c r="B56" s="78" t="s">
        <v>5</v>
      </c>
      <c r="C56" s="459"/>
      <c r="D56" s="450"/>
    </row>
    <row r="57" spans="1:4" ht="15.75" thickBot="1">
      <c r="A57" s="155" t="s">
        <v>12</v>
      </c>
      <c r="B57" s="189" t="s">
        <v>487</v>
      </c>
      <c r="C57" s="460">
        <f>+C45+C51+C56</f>
        <v>0</v>
      </c>
      <c r="D57" s="450"/>
    </row>
    <row r="58" spans="3:4" ht="15" customHeight="1" thickBot="1">
      <c r="C58" s="280"/>
      <c r="D58" s="457"/>
    </row>
    <row r="59" spans="1:4" ht="14.25" customHeight="1" thickBot="1">
      <c r="A59" s="192" t="s">
        <v>477</v>
      </c>
      <c r="B59" s="193"/>
      <c r="C59" s="441"/>
      <c r="D59" s="450"/>
    </row>
    <row r="60" spans="1:4" ht="15.75" thickBot="1">
      <c r="A60" s="192" t="s">
        <v>156</v>
      </c>
      <c r="B60" s="193"/>
      <c r="C60" s="441"/>
      <c r="D60" s="450"/>
    </row>
    <row r="61" ht="15">
      <c r="D61" s="452"/>
    </row>
    <row r="62" ht="15">
      <c r="D62" s="452"/>
    </row>
    <row r="63" ht="15">
      <c r="D63" s="452"/>
    </row>
    <row r="64" ht="15">
      <c r="D64" s="452"/>
    </row>
    <row r="65" ht="15">
      <c r="D65" s="452"/>
    </row>
    <row r="66" ht="15">
      <c r="D66" s="452"/>
    </row>
    <row r="67" ht="15">
      <c r="D67" s="452"/>
    </row>
    <row r="68" ht="15">
      <c r="D68" s="452"/>
    </row>
    <row r="69" ht="15">
      <c r="D69" s="452"/>
    </row>
    <row r="70" ht="15">
      <c r="D70" s="452"/>
    </row>
    <row r="71" ht="15">
      <c r="D71" s="452"/>
    </row>
    <row r="72" ht="15">
      <c r="D72" s="452"/>
    </row>
    <row r="73" ht="15">
      <c r="D73" s="452"/>
    </row>
    <row r="74" ht="15">
      <c r="D74" s="452"/>
    </row>
    <row r="75" ht="15">
      <c r="D75" s="452"/>
    </row>
    <row r="76" ht="15">
      <c r="D76" s="452"/>
    </row>
    <row r="77" ht="15">
      <c r="D77" s="453"/>
    </row>
    <row r="78" ht="15">
      <c r="D78" s="452"/>
    </row>
    <row r="79" ht="15">
      <c r="D79" s="452"/>
    </row>
    <row r="80" ht="15">
      <c r="D80" s="452"/>
    </row>
    <row r="81" ht="15">
      <c r="D81" s="452"/>
    </row>
    <row r="82" ht="15">
      <c r="D82" s="452"/>
    </row>
    <row r="83" ht="15">
      <c r="D83" s="452"/>
    </row>
    <row r="84" ht="15">
      <c r="D84" s="452"/>
    </row>
    <row r="85" ht="15">
      <c r="D85" s="453"/>
    </row>
    <row r="86" ht="15">
      <c r="D86" s="453"/>
    </row>
    <row r="87" ht="15">
      <c r="D87" s="453"/>
    </row>
    <row r="88" ht="15">
      <c r="D88" s="453"/>
    </row>
    <row r="89" ht="15">
      <c r="D89" s="453"/>
    </row>
    <row r="90" ht="15">
      <c r="D90" s="452"/>
    </row>
    <row r="91" ht="15.75">
      <c r="D91" s="454"/>
    </row>
    <row r="92" ht="12.75">
      <c r="D92" s="455"/>
    </row>
    <row r="93" ht="12.75">
      <c r="D93" s="456"/>
    </row>
    <row r="94" ht="12.75">
      <c r="D94" s="456"/>
    </row>
    <row r="95" ht="12.75">
      <c r="D95" s="456"/>
    </row>
    <row r="96" ht="12.75">
      <c r="D96" s="456"/>
    </row>
    <row r="97" ht="12.75">
      <c r="D97" s="456"/>
    </row>
    <row r="98" ht="12.75">
      <c r="D98" s="456"/>
    </row>
    <row r="99" ht="12.75">
      <c r="D99" s="456"/>
    </row>
    <row r="100" ht="12.75">
      <c r="D100" s="456"/>
    </row>
    <row r="101" ht="12.75">
      <c r="D101" s="456"/>
    </row>
    <row r="102" ht="12.75">
      <c r="D102" s="456"/>
    </row>
    <row r="103" ht="12.75">
      <c r="D103" s="456"/>
    </row>
    <row r="104" ht="12.75">
      <c r="D104" s="456"/>
    </row>
    <row r="105" ht="12.75">
      <c r="D105" s="456"/>
    </row>
    <row r="106" ht="12.75">
      <c r="D106" s="456"/>
    </row>
    <row r="107" ht="12.75">
      <c r="D107" s="456"/>
    </row>
    <row r="108" ht="12.75">
      <c r="D108" s="456"/>
    </row>
    <row r="109" ht="12.75">
      <c r="D109" s="456"/>
    </row>
    <row r="110" ht="12.75">
      <c r="D110" s="456"/>
    </row>
    <row r="111" ht="12.75">
      <c r="D111" s="456"/>
    </row>
    <row r="112" ht="12.75">
      <c r="D112" s="456"/>
    </row>
    <row r="113" ht="12.75">
      <c r="D113" s="456"/>
    </row>
    <row r="114" ht="12.75">
      <c r="D114" s="456"/>
    </row>
    <row r="115" ht="12.75">
      <c r="D115" s="456"/>
    </row>
    <row r="116" ht="12.75">
      <c r="D116" s="456"/>
    </row>
    <row r="117" ht="12.75">
      <c r="D117" s="456"/>
    </row>
    <row r="118" ht="12.75">
      <c r="D118" s="456"/>
    </row>
    <row r="119" ht="12.75">
      <c r="D119" s="456"/>
    </row>
    <row r="120" ht="12.75">
      <c r="D120" s="456"/>
    </row>
    <row r="121" ht="12.75">
      <c r="D121" s="456"/>
    </row>
    <row r="122" ht="12.75">
      <c r="D122" s="456"/>
    </row>
    <row r="123" ht="12.75">
      <c r="D123" s="456"/>
    </row>
    <row r="124" ht="12.75">
      <c r="D124" s="456"/>
    </row>
    <row r="125" ht="12.75">
      <c r="D125" s="456"/>
    </row>
    <row r="126" ht="12.75">
      <c r="D126" s="456"/>
    </row>
    <row r="127" ht="12.75">
      <c r="D127" s="456"/>
    </row>
    <row r="128" ht="12.75">
      <c r="D128" s="456"/>
    </row>
    <row r="129" ht="12.75">
      <c r="D129" s="455"/>
    </row>
    <row r="130" ht="12.75">
      <c r="D130" s="456"/>
    </row>
    <row r="131" ht="12.75">
      <c r="D131" s="456"/>
    </row>
    <row r="132" ht="12.75">
      <c r="D132" s="456"/>
    </row>
    <row r="133" ht="12.75">
      <c r="D133" s="456"/>
    </row>
    <row r="134" ht="12.75">
      <c r="D134" s="456"/>
    </row>
    <row r="135" ht="12.75">
      <c r="D135" s="456"/>
    </row>
    <row r="136" ht="12.75">
      <c r="D136" s="456"/>
    </row>
    <row r="137" ht="12.75">
      <c r="D137" s="456"/>
    </row>
    <row r="138" ht="12.75">
      <c r="D138" s="455"/>
    </row>
    <row r="139" ht="12.75">
      <c r="D139" s="456"/>
    </row>
    <row r="140" ht="12.75">
      <c r="D140" s="456"/>
    </row>
    <row r="141" ht="12.75">
      <c r="D141" s="456"/>
    </row>
    <row r="142" ht="12.75">
      <c r="D142" s="456"/>
    </row>
    <row r="143" ht="12.75">
      <c r="D143" s="455"/>
    </row>
    <row r="144" ht="12.75">
      <c r="D144" s="455"/>
    </row>
    <row r="145" ht="12.75">
      <c r="D145" s="455"/>
    </row>
    <row r="146" ht="12.75">
      <c r="D146" s="455"/>
    </row>
    <row r="147" ht="12.75">
      <c r="D147" s="455"/>
    </row>
    <row r="148" ht="12.75">
      <c r="D148" s="455"/>
    </row>
    <row r="149" ht="12.75">
      <c r="D149" s="455"/>
    </row>
    <row r="150" ht="12.75">
      <c r="D150" s="456"/>
    </row>
    <row r="151" ht="12.75">
      <c r="D151" s="456"/>
    </row>
    <row r="152" ht="12.75">
      <c r="D152" s="456"/>
    </row>
    <row r="153" ht="12.75">
      <c r="D153" s="456"/>
    </row>
    <row r="154" ht="12.75">
      <c r="D154" s="456"/>
    </row>
    <row r="155" ht="12.75">
      <c r="D155" s="456"/>
    </row>
    <row r="156" ht="12.75">
      <c r="D156" s="456"/>
    </row>
    <row r="157" ht="12.75">
      <c r="D157" s="45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PageLayoutView="0" workbookViewId="0" topLeftCell="A13">
      <selection activeCell="I21" sqref="I21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622" t="s">
        <v>3</v>
      </c>
      <c r="B1" s="622"/>
      <c r="C1" s="622"/>
      <c r="D1" s="622"/>
      <c r="E1" s="622"/>
      <c r="F1" s="622"/>
      <c r="G1" s="622"/>
    </row>
    <row r="3" spans="1:7" s="112" customFormat="1" ht="27" customHeight="1">
      <c r="A3" s="110" t="s">
        <v>157</v>
      </c>
      <c r="B3" s="111"/>
      <c r="C3" s="621" t="s">
        <v>502</v>
      </c>
      <c r="D3" s="621"/>
      <c r="E3" s="621"/>
      <c r="F3" s="621"/>
      <c r="G3" s="621"/>
    </row>
    <row r="4" spans="1:7" s="112" customFormat="1" ht="15.75">
      <c r="A4" s="111"/>
      <c r="B4" s="111"/>
      <c r="C4" s="111"/>
      <c r="D4" s="111"/>
      <c r="E4" s="111"/>
      <c r="F4" s="111"/>
      <c r="G4" s="111"/>
    </row>
    <row r="5" spans="1:7" s="112" customFormat="1" ht="24.75" customHeight="1">
      <c r="A5" s="110" t="s">
        <v>158</v>
      </c>
      <c r="B5" s="111"/>
      <c r="C5" s="621" t="s">
        <v>503</v>
      </c>
      <c r="D5" s="621"/>
      <c r="E5" s="621"/>
      <c r="F5" s="621"/>
      <c r="G5" s="111"/>
    </row>
    <row r="6" spans="1:7" s="113" customFormat="1" ht="12.75">
      <c r="A6" s="156"/>
      <c r="B6" s="156"/>
      <c r="C6" s="156"/>
      <c r="D6" s="156"/>
      <c r="E6" s="156"/>
      <c r="F6" s="156"/>
      <c r="G6" s="156"/>
    </row>
    <row r="7" spans="1:7" s="114" customFormat="1" ht="15" customHeight="1">
      <c r="A7" s="211" t="s">
        <v>523</v>
      </c>
      <c r="B7" s="210"/>
      <c r="C7" s="210"/>
      <c r="D7" s="196"/>
      <c r="E7" s="196"/>
      <c r="F7" s="196"/>
      <c r="G7" s="196"/>
    </row>
    <row r="8" spans="1:7" s="114" customFormat="1" ht="15" customHeight="1" thickBot="1">
      <c r="A8" s="211" t="s">
        <v>159</v>
      </c>
      <c r="B8" s="196"/>
      <c r="C8" s="196"/>
      <c r="D8" s="196"/>
      <c r="E8" s="196"/>
      <c r="F8" s="196"/>
      <c r="G8" s="196"/>
    </row>
    <row r="9" spans="1:7" s="58" customFormat="1" ht="42" customHeight="1" thickBot="1">
      <c r="A9" s="148" t="s">
        <v>7</v>
      </c>
      <c r="B9" s="149" t="s">
        <v>160</v>
      </c>
      <c r="C9" s="149" t="s">
        <v>161</v>
      </c>
      <c r="D9" s="149" t="s">
        <v>162</v>
      </c>
      <c r="E9" s="149" t="s">
        <v>163</v>
      </c>
      <c r="F9" s="149" t="s">
        <v>164</v>
      </c>
      <c r="G9" s="150" t="s">
        <v>42</v>
      </c>
    </row>
    <row r="10" spans="1:7" ht="24" customHeight="1">
      <c r="A10" s="197" t="s">
        <v>9</v>
      </c>
      <c r="B10" s="153" t="s">
        <v>165</v>
      </c>
      <c r="C10" s="115"/>
      <c r="D10" s="115"/>
      <c r="E10" s="115"/>
      <c r="F10" s="115"/>
      <c r="G10" s="198">
        <f>SUM(C10:F10)</f>
        <v>0</v>
      </c>
    </row>
    <row r="11" spans="1:7" ht="24" customHeight="1">
      <c r="A11" s="199" t="s">
        <v>10</v>
      </c>
      <c r="B11" s="154" t="s">
        <v>166</v>
      </c>
      <c r="C11" s="116"/>
      <c r="D11" s="116"/>
      <c r="E11" s="116"/>
      <c r="F11" s="116"/>
      <c r="G11" s="200">
        <f aca="true" t="shared" si="0" ref="G11:G16">SUM(C11:F11)</f>
        <v>0</v>
      </c>
    </row>
    <row r="12" spans="1:7" ht="24" customHeight="1">
      <c r="A12" s="199" t="s">
        <v>11</v>
      </c>
      <c r="B12" s="154" t="s">
        <v>167</v>
      </c>
      <c r="C12" s="116"/>
      <c r="D12" s="116"/>
      <c r="E12" s="116"/>
      <c r="F12" s="116"/>
      <c r="G12" s="200">
        <f t="shared" si="0"/>
        <v>0</v>
      </c>
    </row>
    <row r="13" spans="1:7" ht="24" customHeight="1">
      <c r="A13" s="199" t="s">
        <v>12</v>
      </c>
      <c r="B13" s="154" t="s">
        <v>168</v>
      </c>
      <c r="C13" s="116"/>
      <c r="D13" s="116"/>
      <c r="E13" s="116"/>
      <c r="F13" s="116"/>
      <c r="G13" s="200">
        <f t="shared" si="0"/>
        <v>0</v>
      </c>
    </row>
    <row r="14" spans="1:7" ht="24" customHeight="1">
      <c r="A14" s="199" t="s">
        <v>13</v>
      </c>
      <c r="B14" s="154" t="s">
        <v>169</v>
      </c>
      <c r="C14" s="116"/>
      <c r="D14" s="116"/>
      <c r="E14" s="116"/>
      <c r="F14" s="116"/>
      <c r="G14" s="200">
        <f t="shared" si="0"/>
        <v>0</v>
      </c>
    </row>
    <row r="15" spans="1:7" ht="24" customHeight="1" thickBot="1">
      <c r="A15" s="201" t="s">
        <v>14</v>
      </c>
      <c r="B15" s="202" t="s">
        <v>170</v>
      </c>
      <c r="C15" s="117"/>
      <c r="D15" s="117"/>
      <c r="E15" s="117"/>
      <c r="F15" s="117"/>
      <c r="G15" s="203">
        <f t="shared" si="0"/>
        <v>0</v>
      </c>
    </row>
    <row r="16" spans="1:7" s="118" customFormat="1" ht="24" customHeight="1" thickBot="1">
      <c r="A16" s="204" t="s">
        <v>15</v>
      </c>
      <c r="B16" s="205" t="s">
        <v>42</v>
      </c>
      <c r="C16" s="206">
        <f>SUM(C10:C15)</f>
        <v>0</v>
      </c>
      <c r="D16" s="206">
        <f>SUM(D10:D15)</f>
        <v>0</v>
      </c>
      <c r="E16" s="206">
        <f>SUM(E10:E15)</f>
        <v>0</v>
      </c>
      <c r="F16" s="206">
        <f>SUM(F10:F15)</f>
        <v>0</v>
      </c>
      <c r="G16" s="207">
        <f t="shared" si="0"/>
        <v>0</v>
      </c>
    </row>
    <row r="17" spans="1:7" s="113" customFormat="1" ht="12.75">
      <c r="A17" s="156"/>
      <c r="B17" s="156"/>
      <c r="C17" s="156"/>
      <c r="D17" s="156"/>
      <c r="E17" s="156"/>
      <c r="F17" s="156"/>
      <c r="G17" s="156"/>
    </row>
    <row r="18" spans="1:7" s="113" customFormat="1" ht="12.75">
      <c r="A18" s="156"/>
      <c r="B18" s="156"/>
      <c r="C18" s="156"/>
      <c r="D18" s="156"/>
      <c r="E18" s="156"/>
      <c r="F18" s="156"/>
      <c r="G18" s="156"/>
    </row>
    <row r="19" spans="1:7" s="113" customFormat="1" ht="12.75">
      <c r="A19" s="156"/>
      <c r="B19" s="156"/>
      <c r="C19" s="156"/>
      <c r="D19" s="156"/>
      <c r="E19" s="156"/>
      <c r="F19" s="156"/>
      <c r="G19" s="156"/>
    </row>
    <row r="20" spans="1:7" s="113" customFormat="1" ht="15.75">
      <c r="A20" s="112" t="s">
        <v>532</v>
      </c>
      <c r="B20" s="156"/>
      <c r="C20" s="156"/>
      <c r="D20" s="156"/>
      <c r="E20" s="156"/>
      <c r="F20" s="156"/>
      <c r="G20" s="156"/>
    </row>
    <row r="21" spans="1:7" s="113" customFormat="1" ht="12.75">
      <c r="A21" s="156"/>
      <c r="B21" s="156"/>
      <c r="C21" s="156"/>
      <c r="D21" s="156"/>
      <c r="E21" s="156"/>
      <c r="F21" s="156"/>
      <c r="G21" s="156"/>
    </row>
    <row r="22" spans="1:7" ht="12.75">
      <c r="A22" s="156"/>
      <c r="B22" s="156"/>
      <c r="C22" s="156"/>
      <c r="D22" s="156"/>
      <c r="E22" s="156"/>
      <c r="F22" s="156"/>
      <c r="G22" s="156"/>
    </row>
    <row r="23" spans="1:7" ht="12.75">
      <c r="A23" s="156"/>
      <c r="B23" s="156"/>
      <c r="C23" s="113"/>
      <c r="D23" s="113"/>
      <c r="E23" s="113"/>
      <c r="F23" s="113"/>
      <c r="G23" s="156"/>
    </row>
    <row r="24" spans="1:7" ht="13.5">
      <c r="A24" s="156"/>
      <c r="B24" s="156"/>
      <c r="C24" s="208"/>
      <c r="D24" s="209" t="s">
        <v>171</v>
      </c>
      <c r="E24" s="209"/>
      <c r="F24" s="208"/>
      <c r="G24" s="156"/>
    </row>
    <row r="25" spans="3:6" ht="13.5">
      <c r="C25" s="119"/>
      <c r="D25" s="120"/>
      <c r="E25" s="120"/>
      <c r="F25" s="119"/>
    </row>
    <row r="26" spans="3:6" ht="13.5">
      <c r="C26" s="119"/>
      <c r="D26" s="120"/>
      <c r="E26" s="120"/>
      <c r="F26" s="119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……/2015. (….)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B94">
      <selection activeCell="F163" sqref="F163"/>
    </sheetView>
  </sheetViews>
  <sheetFormatPr defaultColWidth="9.00390625" defaultRowHeight="12.75"/>
  <cols>
    <col min="1" max="1" width="9.50390625" style="283" customWidth="1"/>
    <col min="2" max="2" width="58.625" style="283" customWidth="1"/>
    <col min="3" max="3" width="21.625" style="284" customWidth="1"/>
    <col min="4" max="4" width="21.625" style="305" customWidth="1"/>
    <col min="5" max="16384" width="9.375" style="305" customWidth="1"/>
  </cols>
  <sheetData>
    <row r="1" spans="1:3" ht="15.75" customHeight="1">
      <c r="A1" s="573" t="s">
        <v>6</v>
      </c>
      <c r="B1" s="573"/>
      <c r="C1" s="573"/>
    </row>
    <row r="2" spans="1:4" ht="15.75" customHeight="1" thickBot="1">
      <c r="A2" s="574" t="s">
        <v>112</v>
      </c>
      <c r="B2" s="574"/>
      <c r="C2" s="229" t="s">
        <v>177</v>
      </c>
      <c r="D2" s="229" t="s">
        <v>177</v>
      </c>
    </row>
    <row r="3" spans="1:4" ht="37.5" customHeight="1" thickBot="1">
      <c r="A3" s="21" t="s">
        <v>59</v>
      </c>
      <c r="B3" s="22" t="s">
        <v>8</v>
      </c>
      <c r="C3" s="30" t="str">
        <f>+CONCATENATE(LEFT(ÖSSZEFÜGGÉSEK!A5,4),". évi előirányzat")</f>
        <v>2015. évi előirányzat</v>
      </c>
      <c r="D3" s="389" t="s">
        <v>524</v>
      </c>
    </row>
    <row r="4" spans="1:4" s="306" customFormat="1" ht="12" customHeight="1" thickBot="1">
      <c r="A4" s="300" t="s">
        <v>453</v>
      </c>
      <c r="B4" s="301" t="s">
        <v>454</v>
      </c>
      <c r="C4" s="302" t="s">
        <v>455</v>
      </c>
      <c r="D4" s="390" t="s">
        <v>457</v>
      </c>
    </row>
    <row r="5" spans="1:4" s="307" customFormat="1" ht="12" customHeight="1" thickBot="1">
      <c r="A5" s="18" t="s">
        <v>9</v>
      </c>
      <c r="B5" s="19" t="s">
        <v>202</v>
      </c>
      <c r="C5" s="219">
        <f>+C6+C7+C8+C9+C10+C11</f>
        <v>0</v>
      </c>
      <c r="D5" s="476"/>
    </row>
    <row r="6" spans="1:4" s="307" customFormat="1" ht="12" customHeight="1">
      <c r="A6" s="13" t="s">
        <v>71</v>
      </c>
      <c r="B6" s="308" t="s">
        <v>203</v>
      </c>
      <c r="C6" s="222"/>
      <c r="D6" s="473"/>
    </row>
    <row r="7" spans="1:4" s="307" customFormat="1" ht="12" customHeight="1">
      <c r="A7" s="12" t="s">
        <v>72</v>
      </c>
      <c r="B7" s="309" t="s">
        <v>204</v>
      </c>
      <c r="C7" s="221"/>
      <c r="D7" s="474"/>
    </row>
    <row r="8" spans="1:4" s="307" customFormat="1" ht="12" customHeight="1">
      <c r="A8" s="12" t="s">
        <v>73</v>
      </c>
      <c r="B8" s="309" t="s">
        <v>205</v>
      </c>
      <c r="C8" s="221"/>
      <c r="D8" s="474"/>
    </row>
    <row r="9" spans="1:4" s="307" customFormat="1" ht="12" customHeight="1">
      <c r="A9" s="12" t="s">
        <v>74</v>
      </c>
      <c r="B9" s="309" t="s">
        <v>206</v>
      </c>
      <c r="C9" s="221"/>
      <c r="D9" s="474"/>
    </row>
    <row r="10" spans="1:4" s="307" customFormat="1" ht="12" customHeight="1">
      <c r="A10" s="12" t="s">
        <v>108</v>
      </c>
      <c r="B10" s="215" t="s">
        <v>389</v>
      </c>
      <c r="C10" s="221"/>
      <c r="D10" s="474"/>
    </row>
    <row r="11" spans="1:4" s="307" customFormat="1" ht="12" customHeight="1" thickBot="1">
      <c r="A11" s="14" t="s">
        <v>75</v>
      </c>
      <c r="B11" s="216" t="s">
        <v>390</v>
      </c>
      <c r="C11" s="221"/>
      <c r="D11" s="475"/>
    </row>
    <row r="12" spans="1:4" s="307" customFormat="1" ht="12" customHeight="1" thickBot="1">
      <c r="A12" s="18" t="s">
        <v>10</v>
      </c>
      <c r="B12" s="214" t="s">
        <v>207</v>
      </c>
      <c r="C12" s="219">
        <f>+C13+C14+C15+C16+C17</f>
        <v>0</v>
      </c>
      <c r="D12" s="476"/>
    </row>
    <row r="13" spans="1:4" s="307" customFormat="1" ht="12" customHeight="1">
      <c r="A13" s="13" t="s">
        <v>77</v>
      </c>
      <c r="B13" s="308" t="s">
        <v>208</v>
      </c>
      <c r="C13" s="222"/>
      <c r="D13" s="473"/>
    </row>
    <row r="14" spans="1:4" s="307" customFormat="1" ht="12" customHeight="1">
      <c r="A14" s="12" t="s">
        <v>78</v>
      </c>
      <c r="B14" s="309" t="s">
        <v>209</v>
      </c>
      <c r="C14" s="221"/>
      <c r="D14" s="474"/>
    </row>
    <row r="15" spans="1:4" s="307" customFormat="1" ht="12" customHeight="1">
      <c r="A15" s="12" t="s">
        <v>79</v>
      </c>
      <c r="B15" s="309" t="s">
        <v>378</v>
      </c>
      <c r="C15" s="221"/>
      <c r="D15" s="474"/>
    </row>
    <row r="16" spans="1:4" s="307" customFormat="1" ht="12" customHeight="1">
      <c r="A16" s="12" t="s">
        <v>80</v>
      </c>
      <c r="B16" s="309" t="s">
        <v>379</v>
      </c>
      <c r="C16" s="221"/>
      <c r="D16" s="474"/>
    </row>
    <row r="17" spans="1:4" s="307" customFormat="1" ht="12" customHeight="1">
      <c r="A17" s="12" t="s">
        <v>81</v>
      </c>
      <c r="B17" s="309" t="s">
        <v>210</v>
      </c>
      <c r="C17" s="221"/>
      <c r="D17" s="474"/>
    </row>
    <row r="18" spans="1:4" s="307" customFormat="1" ht="12" customHeight="1" thickBot="1">
      <c r="A18" s="14" t="s">
        <v>87</v>
      </c>
      <c r="B18" s="216" t="s">
        <v>211</v>
      </c>
      <c r="C18" s="223"/>
      <c r="D18" s="475"/>
    </row>
    <row r="19" spans="1:4" s="307" customFormat="1" ht="12" customHeight="1" thickBot="1">
      <c r="A19" s="18" t="s">
        <v>11</v>
      </c>
      <c r="B19" s="19" t="s">
        <v>212</v>
      </c>
      <c r="C19" s="219">
        <f>+C20+C21+C22+C23+C24</f>
        <v>0</v>
      </c>
      <c r="D19" s="476"/>
    </row>
    <row r="20" spans="1:4" s="307" customFormat="1" ht="12" customHeight="1">
      <c r="A20" s="13" t="s">
        <v>60</v>
      </c>
      <c r="B20" s="308" t="s">
        <v>213</v>
      </c>
      <c r="C20" s="222"/>
      <c r="D20" s="473"/>
    </row>
    <row r="21" spans="1:4" s="307" customFormat="1" ht="12" customHeight="1">
      <c r="A21" s="12" t="s">
        <v>61</v>
      </c>
      <c r="B21" s="309" t="s">
        <v>214</v>
      </c>
      <c r="C21" s="221"/>
      <c r="D21" s="474"/>
    </row>
    <row r="22" spans="1:4" s="307" customFormat="1" ht="12" customHeight="1">
      <c r="A22" s="12" t="s">
        <v>62</v>
      </c>
      <c r="B22" s="309" t="s">
        <v>380</v>
      </c>
      <c r="C22" s="221"/>
      <c r="D22" s="474"/>
    </row>
    <row r="23" spans="1:4" s="307" customFormat="1" ht="12" customHeight="1">
      <c r="A23" s="12" t="s">
        <v>63</v>
      </c>
      <c r="B23" s="309" t="s">
        <v>381</v>
      </c>
      <c r="C23" s="221"/>
      <c r="D23" s="474"/>
    </row>
    <row r="24" spans="1:4" s="307" customFormat="1" ht="12" customHeight="1">
      <c r="A24" s="12" t="s">
        <v>122</v>
      </c>
      <c r="B24" s="309" t="s">
        <v>215</v>
      </c>
      <c r="C24" s="221"/>
      <c r="D24" s="474"/>
    </row>
    <row r="25" spans="1:4" s="307" customFormat="1" ht="12" customHeight="1" thickBot="1">
      <c r="A25" s="14" t="s">
        <v>123</v>
      </c>
      <c r="B25" s="310" t="s">
        <v>216</v>
      </c>
      <c r="C25" s="223"/>
      <c r="D25" s="475"/>
    </row>
    <row r="26" spans="1:4" s="307" customFormat="1" ht="12" customHeight="1" thickBot="1">
      <c r="A26" s="18" t="s">
        <v>124</v>
      </c>
      <c r="B26" s="19" t="s">
        <v>217</v>
      </c>
      <c r="C26" s="225">
        <f>+C27+C31+C32+C33</f>
        <v>0</v>
      </c>
      <c r="D26" s="476"/>
    </row>
    <row r="27" spans="1:4" s="307" customFormat="1" ht="12" customHeight="1">
      <c r="A27" s="13" t="s">
        <v>218</v>
      </c>
      <c r="B27" s="308" t="s">
        <v>396</v>
      </c>
      <c r="C27" s="303">
        <f>+C28+C29+C30</f>
        <v>0</v>
      </c>
      <c r="D27" s="473"/>
    </row>
    <row r="28" spans="1:4" s="307" customFormat="1" ht="12" customHeight="1">
      <c r="A28" s="12" t="s">
        <v>219</v>
      </c>
      <c r="B28" s="309" t="s">
        <v>224</v>
      </c>
      <c r="C28" s="221"/>
      <c r="D28" s="474"/>
    </row>
    <row r="29" spans="1:4" s="307" customFormat="1" ht="12" customHeight="1">
      <c r="A29" s="12" t="s">
        <v>220</v>
      </c>
      <c r="B29" s="309" t="s">
        <v>225</v>
      </c>
      <c r="C29" s="221"/>
      <c r="D29" s="474"/>
    </row>
    <row r="30" spans="1:4" s="307" customFormat="1" ht="12" customHeight="1">
      <c r="A30" s="12" t="s">
        <v>394</v>
      </c>
      <c r="B30" s="365" t="s">
        <v>395</v>
      </c>
      <c r="C30" s="221"/>
      <c r="D30" s="474"/>
    </row>
    <row r="31" spans="1:4" s="307" customFormat="1" ht="12" customHeight="1">
      <c r="A31" s="12" t="s">
        <v>221</v>
      </c>
      <c r="B31" s="309" t="s">
        <v>226</v>
      </c>
      <c r="C31" s="221"/>
      <c r="D31" s="474"/>
    </row>
    <row r="32" spans="1:4" s="307" customFormat="1" ht="12" customHeight="1">
      <c r="A32" s="12" t="s">
        <v>222</v>
      </c>
      <c r="B32" s="309" t="s">
        <v>227</v>
      </c>
      <c r="C32" s="221"/>
      <c r="D32" s="474"/>
    </row>
    <row r="33" spans="1:4" s="307" customFormat="1" ht="12" customHeight="1" thickBot="1">
      <c r="A33" s="14" t="s">
        <v>223</v>
      </c>
      <c r="B33" s="310" t="s">
        <v>228</v>
      </c>
      <c r="C33" s="223"/>
      <c r="D33" s="475"/>
    </row>
    <row r="34" spans="1:4" s="307" customFormat="1" ht="12" customHeight="1" thickBot="1">
      <c r="A34" s="18" t="s">
        <v>13</v>
      </c>
      <c r="B34" s="19" t="s">
        <v>391</v>
      </c>
      <c r="C34" s="219">
        <f>SUM(C35:C45)</f>
        <v>6350</v>
      </c>
      <c r="D34" s="219">
        <f>SUM(D35:D45)</f>
        <v>6350</v>
      </c>
    </row>
    <row r="35" spans="1:4" s="307" customFormat="1" ht="12" customHeight="1">
      <c r="A35" s="13" t="s">
        <v>64</v>
      </c>
      <c r="B35" s="308" t="s">
        <v>231</v>
      </c>
      <c r="C35" s="222"/>
      <c r="D35" s="473"/>
    </row>
    <row r="36" spans="1:4" s="307" customFormat="1" ht="12" customHeight="1">
      <c r="A36" s="12" t="s">
        <v>65</v>
      </c>
      <c r="B36" s="309" t="s">
        <v>232</v>
      </c>
      <c r="C36" s="221"/>
      <c r="D36" s="474"/>
    </row>
    <row r="37" spans="1:4" s="307" customFormat="1" ht="12" customHeight="1">
      <c r="A37" s="12" t="s">
        <v>66</v>
      </c>
      <c r="B37" s="309" t="s">
        <v>233</v>
      </c>
      <c r="C37" s="221">
        <v>6350</v>
      </c>
      <c r="D37" s="474">
        <v>6350</v>
      </c>
    </row>
    <row r="38" spans="1:4" s="307" customFormat="1" ht="12" customHeight="1">
      <c r="A38" s="12" t="s">
        <v>126</v>
      </c>
      <c r="B38" s="309" t="s">
        <v>234</v>
      </c>
      <c r="C38" s="221"/>
      <c r="D38" s="474"/>
    </row>
    <row r="39" spans="1:4" s="307" customFormat="1" ht="12" customHeight="1">
      <c r="A39" s="12" t="s">
        <v>127</v>
      </c>
      <c r="B39" s="309" t="s">
        <v>235</v>
      </c>
      <c r="C39" s="221"/>
      <c r="D39" s="474"/>
    </row>
    <row r="40" spans="1:4" s="307" customFormat="1" ht="12" customHeight="1">
      <c r="A40" s="12" t="s">
        <v>128</v>
      </c>
      <c r="B40" s="309" t="s">
        <v>236</v>
      </c>
      <c r="C40" s="221"/>
      <c r="D40" s="474"/>
    </row>
    <row r="41" spans="1:4" s="307" customFormat="1" ht="12" customHeight="1">
      <c r="A41" s="12" t="s">
        <v>129</v>
      </c>
      <c r="B41" s="309" t="s">
        <v>237</v>
      </c>
      <c r="C41" s="221"/>
      <c r="D41" s="474"/>
    </row>
    <row r="42" spans="1:4" s="307" customFormat="1" ht="12" customHeight="1">
      <c r="A42" s="12" t="s">
        <v>130</v>
      </c>
      <c r="B42" s="309" t="s">
        <v>238</v>
      </c>
      <c r="C42" s="221"/>
      <c r="D42" s="474"/>
    </row>
    <row r="43" spans="1:4" s="307" customFormat="1" ht="12" customHeight="1">
      <c r="A43" s="12" t="s">
        <v>229</v>
      </c>
      <c r="B43" s="309" t="s">
        <v>239</v>
      </c>
      <c r="C43" s="224"/>
      <c r="D43" s="474"/>
    </row>
    <row r="44" spans="1:4" s="307" customFormat="1" ht="12" customHeight="1">
      <c r="A44" s="14" t="s">
        <v>230</v>
      </c>
      <c r="B44" s="310" t="s">
        <v>393</v>
      </c>
      <c r="C44" s="297"/>
      <c r="D44" s="474"/>
    </row>
    <row r="45" spans="1:4" s="307" customFormat="1" ht="12" customHeight="1" thickBot="1">
      <c r="A45" s="14" t="s">
        <v>392</v>
      </c>
      <c r="B45" s="216" t="s">
        <v>240</v>
      </c>
      <c r="C45" s="297"/>
      <c r="D45" s="475"/>
    </row>
    <row r="46" spans="1:4" s="307" customFormat="1" ht="12" customHeight="1" thickBot="1">
      <c r="A46" s="18" t="s">
        <v>14</v>
      </c>
      <c r="B46" s="19" t="s">
        <v>241</v>
      </c>
      <c r="C46" s="219">
        <f>SUM(C47:C51)</f>
        <v>0</v>
      </c>
      <c r="D46" s="476"/>
    </row>
    <row r="47" spans="1:4" s="307" customFormat="1" ht="12" customHeight="1">
      <c r="A47" s="13" t="s">
        <v>67</v>
      </c>
      <c r="B47" s="308" t="s">
        <v>245</v>
      </c>
      <c r="C47" s="350"/>
      <c r="D47" s="473"/>
    </row>
    <row r="48" spans="1:4" s="307" customFormat="1" ht="12" customHeight="1">
      <c r="A48" s="12" t="s">
        <v>68</v>
      </c>
      <c r="B48" s="309" t="s">
        <v>246</v>
      </c>
      <c r="C48" s="224"/>
      <c r="D48" s="474"/>
    </row>
    <row r="49" spans="1:4" s="307" customFormat="1" ht="12" customHeight="1">
      <c r="A49" s="12" t="s">
        <v>242</v>
      </c>
      <c r="B49" s="309" t="s">
        <v>247</v>
      </c>
      <c r="C49" s="224"/>
      <c r="D49" s="474"/>
    </row>
    <row r="50" spans="1:4" s="307" customFormat="1" ht="12" customHeight="1">
      <c r="A50" s="12" t="s">
        <v>243</v>
      </c>
      <c r="B50" s="309" t="s">
        <v>248</v>
      </c>
      <c r="C50" s="224"/>
      <c r="D50" s="474"/>
    </row>
    <row r="51" spans="1:4" s="307" customFormat="1" ht="12" customHeight="1" thickBot="1">
      <c r="A51" s="14" t="s">
        <v>244</v>
      </c>
      <c r="B51" s="216" t="s">
        <v>249</v>
      </c>
      <c r="C51" s="297"/>
      <c r="D51" s="475"/>
    </row>
    <row r="52" spans="1:4" s="307" customFormat="1" ht="12" customHeight="1" thickBot="1">
      <c r="A52" s="18" t="s">
        <v>131</v>
      </c>
      <c r="B52" s="19" t="s">
        <v>250</v>
      </c>
      <c r="C52" s="219">
        <f>SUM(C53:C55)</f>
        <v>240</v>
      </c>
      <c r="D52" s="219">
        <f>SUM(D53:D55)</f>
        <v>240</v>
      </c>
    </row>
    <row r="53" spans="1:4" s="307" customFormat="1" ht="12" customHeight="1">
      <c r="A53" s="13" t="s">
        <v>69</v>
      </c>
      <c r="B53" s="308" t="s">
        <v>251</v>
      </c>
      <c r="C53" s="222"/>
      <c r="D53" s="473"/>
    </row>
    <row r="54" spans="1:4" s="307" customFormat="1" ht="12" customHeight="1">
      <c r="A54" s="12" t="s">
        <v>70</v>
      </c>
      <c r="B54" s="309" t="s">
        <v>382</v>
      </c>
      <c r="C54" s="221"/>
      <c r="D54" s="474"/>
    </row>
    <row r="55" spans="1:4" s="307" customFormat="1" ht="12" customHeight="1">
      <c r="A55" s="12" t="s">
        <v>254</v>
      </c>
      <c r="B55" s="309" t="s">
        <v>252</v>
      </c>
      <c r="C55" s="221">
        <v>240</v>
      </c>
      <c r="D55" s="474">
        <v>240</v>
      </c>
    </row>
    <row r="56" spans="1:4" s="307" customFormat="1" ht="12" customHeight="1" thickBot="1">
      <c r="A56" s="14" t="s">
        <v>255</v>
      </c>
      <c r="B56" s="216" t="s">
        <v>253</v>
      </c>
      <c r="C56" s="223"/>
      <c r="D56" s="475"/>
    </row>
    <row r="57" spans="1:4" s="307" customFormat="1" ht="12" customHeight="1" thickBot="1">
      <c r="A57" s="18" t="s">
        <v>16</v>
      </c>
      <c r="B57" s="214" t="s">
        <v>256</v>
      </c>
      <c r="C57" s="219">
        <f>SUM(C58:C60)</f>
        <v>0</v>
      </c>
      <c r="D57" s="476"/>
    </row>
    <row r="58" spans="1:4" s="307" customFormat="1" ht="12" customHeight="1">
      <c r="A58" s="13" t="s">
        <v>132</v>
      </c>
      <c r="B58" s="308" t="s">
        <v>258</v>
      </c>
      <c r="C58" s="224"/>
      <c r="D58" s="473"/>
    </row>
    <row r="59" spans="1:4" s="307" customFormat="1" ht="12" customHeight="1">
      <c r="A59" s="12" t="s">
        <v>133</v>
      </c>
      <c r="B59" s="309" t="s">
        <v>383</v>
      </c>
      <c r="C59" s="224"/>
      <c r="D59" s="474"/>
    </row>
    <row r="60" spans="1:4" s="307" customFormat="1" ht="12" customHeight="1">
      <c r="A60" s="12" t="s">
        <v>178</v>
      </c>
      <c r="B60" s="309" t="s">
        <v>259</v>
      </c>
      <c r="C60" s="224"/>
      <c r="D60" s="474"/>
    </row>
    <row r="61" spans="1:4" s="307" customFormat="1" ht="12" customHeight="1" thickBot="1">
      <c r="A61" s="14" t="s">
        <v>257</v>
      </c>
      <c r="B61" s="216" t="s">
        <v>260</v>
      </c>
      <c r="C61" s="224"/>
      <c r="D61" s="475"/>
    </row>
    <row r="62" spans="1:4" s="307" customFormat="1" ht="12" customHeight="1" thickBot="1">
      <c r="A62" s="372" t="s">
        <v>436</v>
      </c>
      <c r="B62" s="19" t="s">
        <v>261</v>
      </c>
      <c r="C62" s="225">
        <f>+C5+C12+C19+C26+C34+C46+C52+C57</f>
        <v>6590</v>
      </c>
      <c r="D62" s="225">
        <f>+D5+D12+D19+D26+D34+D46+D52+D57</f>
        <v>6590</v>
      </c>
    </row>
    <row r="63" spans="1:4" s="307" customFormat="1" ht="12" customHeight="1" thickBot="1">
      <c r="A63" s="352" t="s">
        <v>262</v>
      </c>
      <c r="B63" s="214" t="s">
        <v>263</v>
      </c>
      <c r="C63" s="219">
        <f>SUM(C64:C66)</f>
        <v>0</v>
      </c>
      <c r="D63" s="476"/>
    </row>
    <row r="64" spans="1:4" s="307" customFormat="1" ht="12" customHeight="1">
      <c r="A64" s="13" t="s">
        <v>294</v>
      </c>
      <c r="B64" s="308" t="s">
        <v>264</v>
      </c>
      <c r="C64" s="224"/>
      <c r="D64" s="473"/>
    </row>
    <row r="65" spans="1:4" s="307" customFormat="1" ht="12" customHeight="1">
      <c r="A65" s="12" t="s">
        <v>303</v>
      </c>
      <c r="B65" s="309" t="s">
        <v>265</v>
      </c>
      <c r="C65" s="224"/>
      <c r="D65" s="474"/>
    </row>
    <row r="66" spans="1:4" s="307" customFormat="1" ht="12" customHeight="1" thickBot="1">
      <c r="A66" s="14" t="s">
        <v>304</v>
      </c>
      <c r="B66" s="366" t="s">
        <v>421</v>
      </c>
      <c r="C66" s="224"/>
      <c r="D66" s="475"/>
    </row>
    <row r="67" spans="1:4" s="307" customFormat="1" ht="12" customHeight="1" thickBot="1">
      <c r="A67" s="352" t="s">
        <v>267</v>
      </c>
      <c r="B67" s="214" t="s">
        <v>268</v>
      </c>
      <c r="C67" s="219">
        <f>SUM(C68:C71)</f>
        <v>0</v>
      </c>
      <c r="D67" s="476"/>
    </row>
    <row r="68" spans="1:4" s="307" customFormat="1" ht="12" customHeight="1">
      <c r="A68" s="13" t="s">
        <v>109</v>
      </c>
      <c r="B68" s="308" t="s">
        <v>269</v>
      </c>
      <c r="C68" s="224"/>
      <c r="D68" s="473"/>
    </row>
    <row r="69" spans="1:4" s="307" customFormat="1" ht="12" customHeight="1">
      <c r="A69" s="12" t="s">
        <v>110</v>
      </c>
      <c r="B69" s="309" t="s">
        <v>270</v>
      </c>
      <c r="C69" s="224"/>
      <c r="D69" s="474"/>
    </row>
    <row r="70" spans="1:4" s="307" customFormat="1" ht="12" customHeight="1">
      <c r="A70" s="12" t="s">
        <v>295</v>
      </c>
      <c r="B70" s="309" t="s">
        <v>271</v>
      </c>
      <c r="C70" s="224"/>
      <c r="D70" s="474"/>
    </row>
    <row r="71" spans="1:4" s="307" customFormat="1" ht="12" customHeight="1" thickBot="1">
      <c r="A71" s="14" t="s">
        <v>296</v>
      </c>
      <c r="B71" s="216" t="s">
        <v>272</v>
      </c>
      <c r="C71" s="224"/>
      <c r="D71" s="475"/>
    </row>
    <row r="72" spans="1:4" s="307" customFormat="1" ht="12" customHeight="1" thickBot="1">
      <c r="A72" s="352" t="s">
        <v>273</v>
      </c>
      <c r="B72" s="214" t="s">
        <v>274</v>
      </c>
      <c r="C72" s="219">
        <f>SUM(C73:C74)</f>
        <v>0</v>
      </c>
      <c r="D72" s="476"/>
    </row>
    <row r="73" spans="1:4" s="307" customFormat="1" ht="12" customHeight="1">
      <c r="A73" s="13" t="s">
        <v>297</v>
      </c>
      <c r="B73" s="308" t="s">
        <v>275</v>
      </c>
      <c r="C73" s="224"/>
      <c r="D73" s="473"/>
    </row>
    <row r="74" spans="1:4" s="307" customFormat="1" ht="12" customHeight="1" thickBot="1">
      <c r="A74" s="14" t="s">
        <v>298</v>
      </c>
      <c r="B74" s="216" t="s">
        <v>276</v>
      </c>
      <c r="C74" s="224"/>
      <c r="D74" s="475"/>
    </row>
    <row r="75" spans="1:4" s="307" customFormat="1" ht="12" customHeight="1" thickBot="1">
      <c r="A75" s="352" t="s">
        <v>277</v>
      </c>
      <c r="B75" s="214" t="s">
        <v>278</v>
      </c>
      <c r="C75" s="219">
        <f>SUM(C76:C78)</f>
        <v>70363</v>
      </c>
      <c r="D75" s="219">
        <f>SUM(D76:D78)</f>
        <v>70363</v>
      </c>
    </row>
    <row r="76" spans="1:4" s="307" customFormat="1" ht="12" customHeight="1">
      <c r="A76" s="13" t="s">
        <v>299</v>
      </c>
      <c r="B76" s="308" t="s">
        <v>279</v>
      </c>
      <c r="C76" s="224"/>
      <c r="D76" s="473"/>
    </row>
    <row r="77" spans="1:4" s="307" customFormat="1" ht="12" customHeight="1">
      <c r="A77" s="12" t="s">
        <v>300</v>
      </c>
      <c r="B77" s="309" t="s">
        <v>280</v>
      </c>
      <c r="C77" s="224"/>
      <c r="D77" s="474"/>
    </row>
    <row r="78" spans="1:4" s="307" customFormat="1" ht="12" customHeight="1" thickBot="1">
      <c r="A78" s="14" t="s">
        <v>301</v>
      </c>
      <c r="B78" s="216" t="s">
        <v>281</v>
      </c>
      <c r="C78" s="224">
        <v>70363</v>
      </c>
      <c r="D78" s="475">
        <v>70363</v>
      </c>
    </row>
    <row r="79" spans="1:4" s="307" customFormat="1" ht="12" customHeight="1" thickBot="1">
      <c r="A79" s="352" t="s">
        <v>282</v>
      </c>
      <c r="B79" s="214" t="s">
        <v>302</v>
      </c>
      <c r="C79" s="219">
        <f>SUM(C80:C83)</f>
        <v>0</v>
      </c>
      <c r="D79" s="476"/>
    </row>
    <row r="80" spans="1:4" s="307" customFormat="1" ht="12" customHeight="1">
      <c r="A80" s="312" t="s">
        <v>283</v>
      </c>
      <c r="B80" s="308" t="s">
        <v>284</v>
      </c>
      <c r="C80" s="224"/>
      <c r="D80" s="473"/>
    </row>
    <row r="81" spans="1:4" s="307" customFormat="1" ht="12" customHeight="1">
      <c r="A81" s="313" t="s">
        <v>285</v>
      </c>
      <c r="B81" s="309" t="s">
        <v>286</v>
      </c>
      <c r="C81" s="224"/>
      <c r="D81" s="474"/>
    </row>
    <row r="82" spans="1:4" s="307" customFormat="1" ht="12" customHeight="1">
      <c r="A82" s="313" t="s">
        <v>287</v>
      </c>
      <c r="B82" s="309" t="s">
        <v>288</v>
      </c>
      <c r="C82" s="224"/>
      <c r="D82" s="474"/>
    </row>
    <row r="83" spans="1:4" s="307" customFormat="1" ht="12" customHeight="1" thickBot="1">
      <c r="A83" s="314" t="s">
        <v>289</v>
      </c>
      <c r="B83" s="216" t="s">
        <v>290</v>
      </c>
      <c r="C83" s="224"/>
      <c r="D83" s="475"/>
    </row>
    <row r="84" spans="1:4" s="307" customFormat="1" ht="12" customHeight="1" thickBot="1">
      <c r="A84" s="352" t="s">
        <v>291</v>
      </c>
      <c r="B84" s="214" t="s">
        <v>435</v>
      </c>
      <c r="C84" s="351"/>
      <c r="D84" s="476"/>
    </row>
    <row r="85" spans="1:4" s="307" customFormat="1" ht="13.5" customHeight="1" thickBot="1">
      <c r="A85" s="352" t="s">
        <v>293</v>
      </c>
      <c r="B85" s="214" t="s">
        <v>292</v>
      </c>
      <c r="C85" s="351"/>
      <c r="D85" s="476"/>
    </row>
    <row r="86" spans="1:4" s="307" customFormat="1" ht="15.75" customHeight="1" thickBot="1">
      <c r="A86" s="352" t="s">
        <v>305</v>
      </c>
      <c r="B86" s="315" t="s">
        <v>438</v>
      </c>
      <c r="C86" s="225">
        <f>+C63+C67+C72+C75+C79+C85+C84</f>
        <v>70363</v>
      </c>
      <c r="D86" s="225">
        <f>+D63+D67+D72+D75+D79+D85+D84</f>
        <v>70363</v>
      </c>
    </row>
    <row r="87" spans="1:4" s="307" customFormat="1" ht="24.75" customHeight="1" thickBot="1">
      <c r="A87" s="353" t="s">
        <v>437</v>
      </c>
      <c r="B87" s="316" t="s">
        <v>439</v>
      </c>
      <c r="C87" s="225">
        <f>+C62+C86</f>
        <v>76953</v>
      </c>
      <c r="D87" s="225">
        <f>+D62+D86</f>
        <v>76953</v>
      </c>
    </row>
    <row r="88" spans="1:3" s="307" customFormat="1" ht="83.25" customHeight="1">
      <c r="A88" s="3"/>
      <c r="B88" s="4"/>
      <c r="C88" s="226"/>
    </row>
    <row r="89" spans="1:3" ht="16.5" customHeight="1">
      <c r="A89" s="573" t="s">
        <v>37</v>
      </c>
      <c r="B89" s="573"/>
      <c r="C89" s="573"/>
    </row>
    <row r="90" spans="1:4" s="317" customFormat="1" ht="16.5" customHeight="1" thickBot="1">
      <c r="A90" s="575" t="s">
        <v>113</v>
      </c>
      <c r="B90" s="575"/>
      <c r="C90" s="89" t="s">
        <v>177</v>
      </c>
      <c r="D90" s="401" t="s">
        <v>177</v>
      </c>
    </row>
    <row r="91" spans="1:4" ht="37.5" customHeight="1" thickBot="1">
      <c r="A91" s="21" t="s">
        <v>59</v>
      </c>
      <c r="B91" s="22" t="s">
        <v>38</v>
      </c>
      <c r="C91" s="30" t="str">
        <f>+C3</f>
        <v>2015. évi előirányzat</v>
      </c>
      <c r="D91" s="389" t="s">
        <v>524</v>
      </c>
    </row>
    <row r="92" spans="1:4" s="306" customFormat="1" ht="12" customHeight="1" thickBot="1">
      <c r="A92" s="27" t="s">
        <v>453</v>
      </c>
      <c r="B92" s="28" t="s">
        <v>454</v>
      </c>
      <c r="C92" s="29" t="s">
        <v>455</v>
      </c>
      <c r="D92" s="390" t="s">
        <v>457</v>
      </c>
    </row>
    <row r="93" spans="1:4" ht="12" customHeight="1" thickBot="1">
      <c r="A93" s="20" t="s">
        <v>9</v>
      </c>
      <c r="B93" s="26" t="s">
        <v>397</v>
      </c>
      <c r="C93" s="218">
        <f>C94+C95+C96+C97+C98+C111</f>
        <v>15893</v>
      </c>
      <c r="D93" s="218">
        <f>D94+D95+D96+D97+D98+D111</f>
        <v>15893</v>
      </c>
    </row>
    <row r="94" spans="1:4" ht="12" customHeight="1">
      <c r="A94" s="15" t="s">
        <v>71</v>
      </c>
      <c r="B94" s="8" t="s">
        <v>39</v>
      </c>
      <c r="C94" s="220">
        <v>3125</v>
      </c>
      <c r="D94" s="478">
        <v>3125</v>
      </c>
    </row>
    <row r="95" spans="1:4" ht="12" customHeight="1">
      <c r="A95" s="12" t="s">
        <v>72</v>
      </c>
      <c r="B95" s="6" t="s">
        <v>134</v>
      </c>
      <c r="C95" s="221">
        <v>990</v>
      </c>
      <c r="D95" s="479">
        <v>990</v>
      </c>
    </row>
    <row r="96" spans="1:4" ht="12" customHeight="1">
      <c r="A96" s="12" t="s">
        <v>73</v>
      </c>
      <c r="B96" s="6" t="s">
        <v>100</v>
      </c>
      <c r="C96" s="223">
        <v>10243</v>
      </c>
      <c r="D96" s="479">
        <v>10243</v>
      </c>
    </row>
    <row r="97" spans="1:4" ht="12" customHeight="1">
      <c r="A97" s="12" t="s">
        <v>74</v>
      </c>
      <c r="B97" s="9" t="s">
        <v>135</v>
      </c>
      <c r="C97" s="223">
        <v>350</v>
      </c>
      <c r="D97" s="479">
        <v>350</v>
      </c>
    </row>
    <row r="98" spans="1:4" ht="12" customHeight="1">
      <c r="A98" s="12" t="s">
        <v>82</v>
      </c>
      <c r="B98" s="17" t="s">
        <v>136</v>
      </c>
      <c r="C98" s="223">
        <v>1185</v>
      </c>
      <c r="D98" s="479">
        <v>1185</v>
      </c>
    </row>
    <row r="99" spans="1:4" ht="12" customHeight="1">
      <c r="A99" s="12" t="s">
        <v>75</v>
      </c>
      <c r="B99" s="6" t="s">
        <v>402</v>
      </c>
      <c r="C99" s="223"/>
      <c r="D99" s="479"/>
    </row>
    <row r="100" spans="1:4" ht="12" customHeight="1">
      <c r="A100" s="12" t="s">
        <v>76</v>
      </c>
      <c r="B100" s="93" t="s">
        <v>401</v>
      </c>
      <c r="C100" s="223"/>
      <c r="D100" s="479"/>
    </row>
    <row r="101" spans="1:4" ht="12" customHeight="1">
      <c r="A101" s="12" t="s">
        <v>83</v>
      </c>
      <c r="B101" s="93" t="s">
        <v>400</v>
      </c>
      <c r="C101" s="223"/>
      <c r="D101" s="479"/>
    </row>
    <row r="102" spans="1:4" ht="12" customHeight="1">
      <c r="A102" s="12" t="s">
        <v>84</v>
      </c>
      <c r="B102" s="91" t="s">
        <v>308</v>
      </c>
      <c r="C102" s="223"/>
      <c r="D102" s="479"/>
    </row>
    <row r="103" spans="1:4" ht="12" customHeight="1">
      <c r="A103" s="12" t="s">
        <v>85</v>
      </c>
      <c r="B103" s="92" t="s">
        <v>309</v>
      </c>
      <c r="C103" s="223"/>
      <c r="D103" s="479"/>
    </row>
    <row r="104" spans="1:4" ht="12" customHeight="1">
      <c r="A104" s="12" t="s">
        <v>86</v>
      </c>
      <c r="B104" s="92" t="s">
        <v>310</v>
      </c>
      <c r="C104" s="223"/>
      <c r="D104" s="479"/>
    </row>
    <row r="105" spans="1:4" ht="12" customHeight="1">
      <c r="A105" s="12" t="s">
        <v>88</v>
      </c>
      <c r="B105" s="91" t="s">
        <v>311</v>
      </c>
      <c r="C105" s="223">
        <v>300</v>
      </c>
      <c r="D105" s="479">
        <v>300</v>
      </c>
    </row>
    <row r="106" spans="1:4" ht="12" customHeight="1">
      <c r="A106" s="12" t="s">
        <v>137</v>
      </c>
      <c r="B106" s="91" t="s">
        <v>312</v>
      </c>
      <c r="C106" s="223"/>
      <c r="D106" s="479"/>
    </row>
    <row r="107" spans="1:4" ht="12" customHeight="1">
      <c r="A107" s="12" t="s">
        <v>306</v>
      </c>
      <c r="B107" s="92" t="s">
        <v>313</v>
      </c>
      <c r="C107" s="223"/>
      <c r="D107" s="479"/>
    </row>
    <row r="108" spans="1:4" ht="12" customHeight="1">
      <c r="A108" s="11" t="s">
        <v>307</v>
      </c>
      <c r="B108" s="93" t="s">
        <v>314</v>
      </c>
      <c r="C108" s="223"/>
      <c r="D108" s="479"/>
    </row>
    <row r="109" spans="1:4" ht="12" customHeight="1">
      <c r="A109" s="12" t="s">
        <v>398</v>
      </c>
      <c r="B109" s="93" t="s">
        <v>315</v>
      </c>
      <c r="C109" s="223"/>
      <c r="D109" s="479"/>
    </row>
    <row r="110" spans="1:4" ht="12" customHeight="1">
      <c r="A110" s="14" t="s">
        <v>399</v>
      </c>
      <c r="B110" s="93" t="s">
        <v>316</v>
      </c>
      <c r="C110" s="223">
        <v>885</v>
      </c>
      <c r="D110" s="479"/>
    </row>
    <row r="111" spans="1:4" ht="12" customHeight="1">
      <c r="A111" s="12" t="s">
        <v>403</v>
      </c>
      <c r="B111" s="9" t="s">
        <v>40</v>
      </c>
      <c r="C111" s="221"/>
      <c r="D111" s="479"/>
    </row>
    <row r="112" spans="1:4" ht="12" customHeight="1">
      <c r="A112" s="12" t="s">
        <v>404</v>
      </c>
      <c r="B112" s="6" t="s">
        <v>406</v>
      </c>
      <c r="C112" s="221"/>
      <c r="D112" s="479"/>
    </row>
    <row r="113" spans="1:4" ht="12" customHeight="1" thickBot="1">
      <c r="A113" s="16" t="s">
        <v>405</v>
      </c>
      <c r="B113" s="370" t="s">
        <v>407</v>
      </c>
      <c r="C113" s="227"/>
      <c r="D113" s="480"/>
    </row>
    <row r="114" spans="1:4" ht="12" customHeight="1" thickBot="1">
      <c r="A114" s="367" t="s">
        <v>10</v>
      </c>
      <c r="B114" s="368" t="s">
        <v>317</v>
      </c>
      <c r="C114" s="369">
        <f>+C115+C117+C119</f>
        <v>74808</v>
      </c>
      <c r="D114" s="369">
        <f>+D115+D117+D119</f>
        <v>74808</v>
      </c>
    </row>
    <row r="115" spans="1:4" ht="12" customHeight="1">
      <c r="A115" s="13" t="s">
        <v>77</v>
      </c>
      <c r="B115" s="6" t="s">
        <v>176</v>
      </c>
      <c r="C115" s="222">
        <v>63590</v>
      </c>
      <c r="D115" s="478">
        <v>63590</v>
      </c>
    </row>
    <row r="116" spans="1:4" ht="12" customHeight="1">
      <c r="A116" s="13" t="s">
        <v>78</v>
      </c>
      <c r="B116" s="10" t="s">
        <v>321</v>
      </c>
      <c r="C116" s="222"/>
      <c r="D116" s="479"/>
    </row>
    <row r="117" spans="1:4" ht="12" customHeight="1">
      <c r="A117" s="13" t="s">
        <v>79</v>
      </c>
      <c r="B117" s="10" t="s">
        <v>138</v>
      </c>
      <c r="C117" s="221">
        <v>11218</v>
      </c>
      <c r="D117" s="479">
        <v>11218</v>
      </c>
    </row>
    <row r="118" spans="1:4" ht="12" customHeight="1">
      <c r="A118" s="13" t="s">
        <v>80</v>
      </c>
      <c r="B118" s="10" t="s">
        <v>322</v>
      </c>
      <c r="C118" s="212"/>
      <c r="D118" s="479"/>
    </row>
    <row r="119" spans="1:4" ht="12" customHeight="1">
      <c r="A119" s="13" t="s">
        <v>81</v>
      </c>
      <c r="B119" s="216" t="s">
        <v>179</v>
      </c>
      <c r="C119" s="212"/>
      <c r="D119" s="479"/>
    </row>
    <row r="120" spans="1:4" ht="12" customHeight="1">
      <c r="A120" s="13" t="s">
        <v>87</v>
      </c>
      <c r="B120" s="215" t="s">
        <v>384</v>
      </c>
      <c r="C120" s="212"/>
      <c r="D120" s="479"/>
    </row>
    <row r="121" spans="1:4" ht="12" customHeight="1">
      <c r="A121" s="13" t="s">
        <v>89</v>
      </c>
      <c r="B121" s="304" t="s">
        <v>327</v>
      </c>
      <c r="C121" s="212"/>
      <c r="D121" s="479"/>
    </row>
    <row r="122" spans="1:4" ht="22.5">
      <c r="A122" s="13" t="s">
        <v>139</v>
      </c>
      <c r="B122" s="92" t="s">
        <v>310</v>
      </c>
      <c r="C122" s="212"/>
      <c r="D122" s="479"/>
    </row>
    <row r="123" spans="1:4" ht="12" customHeight="1">
      <c r="A123" s="13" t="s">
        <v>140</v>
      </c>
      <c r="B123" s="92" t="s">
        <v>326</v>
      </c>
      <c r="C123" s="212"/>
      <c r="D123" s="479"/>
    </row>
    <row r="124" spans="1:4" ht="12" customHeight="1">
      <c r="A124" s="13" t="s">
        <v>141</v>
      </c>
      <c r="B124" s="92" t="s">
        <v>325</v>
      </c>
      <c r="C124" s="212"/>
      <c r="D124" s="479"/>
    </row>
    <row r="125" spans="1:4" ht="12" customHeight="1">
      <c r="A125" s="13" t="s">
        <v>318</v>
      </c>
      <c r="B125" s="92" t="s">
        <v>313</v>
      </c>
      <c r="C125" s="212"/>
      <c r="D125" s="479"/>
    </row>
    <row r="126" spans="1:4" ht="12" customHeight="1">
      <c r="A126" s="13" t="s">
        <v>319</v>
      </c>
      <c r="B126" s="92" t="s">
        <v>324</v>
      </c>
      <c r="C126" s="212"/>
      <c r="D126" s="479"/>
    </row>
    <row r="127" spans="1:4" ht="23.25" thickBot="1">
      <c r="A127" s="11" t="s">
        <v>320</v>
      </c>
      <c r="B127" s="92" t="s">
        <v>323</v>
      </c>
      <c r="C127" s="213"/>
      <c r="D127" s="480"/>
    </row>
    <row r="128" spans="1:4" ht="12" customHeight="1" thickBot="1">
      <c r="A128" s="18" t="s">
        <v>11</v>
      </c>
      <c r="B128" s="78" t="s">
        <v>408</v>
      </c>
      <c r="C128" s="219">
        <f>+C93+C114</f>
        <v>90701</v>
      </c>
      <c r="D128" s="219">
        <f>+D93+D114</f>
        <v>90701</v>
      </c>
    </row>
    <row r="129" spans="1:4" ht="12" customHeight="1" thickBot="1">
      <c r="A129" s="18" t="s">
        <v>12</v>
      </c>
      <c r="B129" s="78" t="s">
        <v>409</v>
      </c>
      <c r="C129" s="219">
        <f>+C130+C131+C132</f>
        <v>0</v>
      </c>
      <c r="D129" s="477"/>
    </row>
    <row r="130" spans="1:4" ht="12" customHeight="1">
      <c r="A130" s="13" t="s">
        <v>218</v>
      </c>
      <c r="B130" s="10" t="s">
        <v>416</v>
      </c>
      <c r="C130" s="212"/>
      <c r="D130" s="478"/>
    </row>
    <row r="131" spans="1:4" ht="12" customHeight="1">
      <c r="A131" s="13" t="s">
        <v>221</v>
      </c>
      <c r="B131" s="10" t="s">
        <v>417</v>
      </c>
      <c r="C131" s="212"/>
      <c r="D131" s="479"/>
    </row>
    <row r="132" spans="1:4" ht="12" customHeight="1" thickBot="1">
      <c r="A132" s="11" t="s">
        <v>222</v>
      </c>
      <c r="B132" s="10" t="s">
        <v>418</v>
      </c>
      <c r="C132" s="212"/>
      <c r="D132" s="480"/>
    </row>
    <row r="133" spans="1:4" ht="12" customHeight="1" thickBot="1">
      <c r="A133" s="18" t="s">
        <v>13</v>
      </c>
      <c r="B133" s="78" t="s">
        <v>410</v>
      </c>
      <c r="C133" s="219">
        <f>SUM(C134:C139)</f>
        <v>0</v>
      </c>
      <c r="D133" s="477"/>
    </row>
    <row r="134" spans="1:4" ht="12" customHeight="1">
      <c r="A134" s="13" t="s">
        <v>64</v>
      </c>
      <c r="B134" s="7" t="s">
        <v>419</v>
      </c>
      <c r="C134" s="212"/>
      <c r="D134" s="478"/>
    </row>
    <row r="135" spans="1:4" ht="12" customHeight="1">
      <c r="A135" s="13" t="s">
        <v>65</v>
      </c>
      <c r="B135" s="7" t="s">
        <v>411</v>
      </c>
      <c r="C135" s="212"/>
      <c r="D135" s="479"/>
    </row>
    <row r="136" spans="1:4" ht="12" customHeight="1">
      <c r="A136" s="13" t="s">
        <v>66</v>
      </c>
      <c r="B136" s="7" t="s">
        <v>412</v>
      </c>
      <c r="C136" s="212"/>
      <c r="D136" s="479"/>
    </row>
    <row r="137" spans="1:4" ht="12" customHeight="1">
      <c r="A137" s="13" t="s">
        <v>126</v>
      </c>
      <c r="B137" s="7" t="s">
        <v>413</v>
      </c>
      <c r="C137" s="212"/>
      <c r="D137" s="479"/>
    </row>
    <row r="138" spans="1:4" ht="12" customHeight="1">
      <c r="A138" s="13" t="s">
        <v>127</v>
      </c>
      <c r="B138" s="7" t="s">
        <v>414</v>
      </c>
      <c r="C138" s="212"/>
      <c r="D138" s="479"/>
    </row>
    <row r="139" spans="1:4" ht="12" customHeight="1" thickBot="1">
      <c r="A139" s="11" t="s">
        <v>128</v>
      </c>
      <c r="B139" s="7" t="s">
        <v>415</v>
      </c>
      <c r="C139" s="212"/>
      <c r="D139" s="480"/>
    </row>
    <row r="140" spans="1:4" ht="12" customHeight="1" thickBot="1">
      <c r="A140" s="18" t="s">
        <v>14</v>
      </c>
      <c r="B140" s="78" t="s">
        <v>423</v>
      </c>
      <c r="C140" s="225">
        <f>+C141+C142+C143+C144</f>
        <v>0</v>
      </c>
      <c r="D140" s="477"/>
    </row>
    <row r="141" spans="1:4" ht="12" customHeight="1">
      <c r="A141" s="13" t="s">
        <v>67</v>
      </c>
      <c r="B141" s="7" t="s">
        <v>328</v>
      </c>
      <c r="C141" s="212"/>
      <c r="D141" s="478"/>
    </row>
    <row r="142" spans="1:4" ht="12" customHeight="1">
      <c r="A142" s="13" t="s">
        <v>68</v>
      </c>
      <c r="B142" s="7" t="s">
        <v>329</v>
      </c>
      <c r="C142" s="212"/>
      <c r="D142" s="479"/>
    </row>
    <row r="143" spans="1:4" ht="12" customHeight="1">
      <c r="A143" s="13" t="s">
        <v>242</v>
      </c>
      <c r="B143" s="7" t="s">
        <v>424</v>
      </c>
      <c r="C143" s="212"/>
      <c r="D143" s="479"/>
    </row>
    <row r="144" spans="1:4" ht="12" customHeight="1" thickBot="1">
      <c r="A144" s="11" t="s">
        <v>243</v>
      </c>
      <c r="B144" s="5" t="s">
        <v>348</v>
      </c>
      <c r="C144" s="212"/>
      <c r="D144" s="480"/>
    </row>
    <row r="145" spans="1:4" ht="12" customHeight="1" thickBot="1">
      <c r="A145" s="18" t="s">
        <v>15</v>
      </c>
      <c r="B145" s="78" t="s">
        <v>425</v>
      </c>
      <c r="C145" s="228">
        <f>SUM(C146:C150)</f>
        <v>0</v>
      </c>
      <c r="D145" s="477"/>
    </row>
    <row r="146" spans="1:4" ht="12" customHeight="1">
      <c r="A146" s="13" t="s">
        <v>69</v>
      </c>
      <c r="B146" s="7" t="s">
        <v>420</v>
      </c>
      <c r="C146" s="212"/>
      <c r="D146" s="478"/>
    </row>
    <row r="147" spans="1:4" ht="12" customHeight="1">
      <c r="A147" s="13" t="s">
        <v>70</v>
      </c>
      <c r="B147" s="7" t="s">
        <v>427</v>
      </c>
      <c r="C147" s="212"/>
      <c r="D147" s="479"/>
    </row>
    <row r="148" spans="1:4" ht="12" customHeight="1">
      <c r="A148" s="13" t="s">
        <v>254</v>
      </c>
      <c r="B148" s="7" t="s">
        <v>422</v>
      </c>
      <c r="C148" s="212"/>
      <c r="D148" s="479"/>
    </row>
    <row r="149" spans="1:4" ht="12" customHeight="1">
      <c r="A149" s="13" t="s">
        <v>255</v>
      </c>
      <c r="B149" s="7" t="s">
        <v>428</v>
      </c>
      <c r="C149" s="212"/>
      <c r="D149" s="479"/>
    </row>
    <row r="150" spans="1:4" ht="12" customHeight="1" thickBot="1">
      <c r="A150" s="13" t="s">
        <v>426</v>
      </c>
      <c r="B150" s="7" t="s">
        <v>429</v>
      </c>
      <c r="C150" s="212"/>
      <c r="D150" s="480"/>
    </row>
    <row r="151" spans="1:4" ht="12" customHeight="1" thickBot="1">
      <c r="A151" s="18" t="s">
        <v>16</v>
      </c>
      <c r="B151" s="78" t="s">
        <v>430</v>
      </c>
      <c r="C151" s="371"/>
      <c r="D151" s="477"/>
    </row>
    <row r="152" spans="1:4" ht="12" customHeight="1" thickBot="1">
      <c r="A152" s="18" t="s">
        <v>17</v>
      </c>
      <c r="B152" s="78" t="s">
        <v>431</v>
      </c>
      <c r="C152" s="371"/>
      <c r="D152" s="477"/>
    </row>
    <row r="153" spans="1:9" ht="15" customHeight="1" thickBot="1">
      <c r="A153" s="18" t="s">
        <v>18</v>
      </c>
      <c r="B153" s="78" t="s">
        <v>433</v>
      </c>
      <c r="C153" s="318">
        <f>+C129+C133+C140+C145+C151+C152</f>
        <v>0</v>
      </c>
      <c r="D153" s="477"/>
      <c r="F153" s="319"/>
      <c r="G153" s="320"/>
      <c r="H153" s="320"/>
      <c r="I153" s="320"/>
    </row>
    <row r="154" spans="1:4" s="307" customFormat="1" ht="12.75" customHeight="1" thickBot="1">
      <c r="A154" s="217" t="s">
        <v>19</v>
      </c>
      <c r="B154" s="282" t="s">
        <v>432</v>
      </c>
      <c r="C154" s="318">
        <f>+C128+C153</f>
        <v>90701</v>
      </c>
      <c r="D154" s="318">
        <f>+D128+D153</f>
        <v>90701</v>
      </c>
    </row>
    <row r="155" ht="7.5" customHeight="1"/>
    <row r="156" spans="1:3" ht="15.75">
      <c r="A156" s="576" t="s">
        <v>330</v>
      </c>
      <c r="B156" s="576"/>
      <c r="C156" s="576"/>
    </row>
    <row r="157" spans="1:4" ht="15" customHeight="1" thickBot="1">
      <c r="A157" s="574" t="s">
        <v>114</v>
      </c>
      <c r="B157" s="574"/>
      <c r="C157" s="229" t="s">
        <v>177</v>
      </c>
      <c r="D157" s="229" t="s">
        <v>177</v>
      </c>
    </row>
    <row r="158" spans="1:4" ht="13.5" customHeight="1" thickBot="1">
      <c r="A158" s="18">
        <v>1</v>
      </c>
      <c r="B158" s="25" t="s">
        <v>434</v>
      </c>
      <c r="C158" s="219">
        <f>+C62-C128</f>
        <v>-84111</v>
      </c>
      <c r="D158" s="219">
        <f>+D62-D128</f>
        <v>-84111</v>
      </c>
    </row>
    <row r="159" spans="1:4" ht="27.75" customHeight="1" thickBot="1">
      <c r="A159" s="18" t="s">
        <v>10</v>
      </c>
      <c r="B159" s="25" t="s">
        <v>440</v>
      </c>
      <c r="C159" s="219">
        <f>+C86-C153</f>
        <v>70363</v>
      </c>
      <c r="D159" s="219">
        <f>+D86-D153</f>
        <v>70363</v>
      </c>
    </row>
  </sheetData>
  <sheetProtection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7" right="0.7874015748031497" top="1.4566929133858268" bottom="0.8661417322834646" header="0.5905511811023623" footer="0.5905511811023623"/>
  <pageSetup fitToHeight="2" horizontalDpi="300" verticalDpi="300" orientation="portrait" paperSize="9" scale="71" r:id="rId1"/>
  <headerFooter alignWithMargins="0">
    <oddHeader>&amp;C&amp;"Times New Roman CE,Félkövér"&amp;12
Tiszaszőlős Közs. Önkorm.
2015. ÉVI KÖLTSÉGVETÉS
ÖNKÉNT VÁLLALT FELADATAINAK MÉRLEGE
I. félévi előirányzatok&amp;R&amp;"Times New Roman CE,Félkövér dőlt"&amp;11 1.3. melléklet a ........./2015. (.......) önkormányzati rendelethez</oddHead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zoomScalePageLayoutView="0" workbookViewId="0" topLeftCell="A134">
      <selection activeCell="G131" sqref="G131"/>
    </sheetView>
  </sheetViews>
  <sheetFormatPr defaultColWidth="9.00390625" defaultRowHeight="12.75"/>
  <cols>
    <col min="1" max="1" width="9.50390625" style="283" customWidth="1"/>
    <col min="2" max="2" width="58.625" style="283" customWidth="1"/>
    <col min="3" max="3" width="21.625" style="284" customWidth="1"/>
    <col min="4" max="4" width="21.625" style="305" customWidth="1"/>
    <col min="5" max="16384" width="9.375" style="305" customWidth="1"/>
  </cols>
  <sheetData>
    <row r="1" spans="1:3" ht="15.75" customHeight="1">
      <c r="A1" s="573" t="s">
        <v>6</v>
      </c>
      <c r="B1" s="573"/>
      <c r="C1" s="573"/>
    </row>
    <row r="2" spans="1:4" ht="15.75" customHeight="1" thickBot="1">
      <c r="A2" s="574" t="s">
        <v>112</v>
      </c>
      <c r="B2" s="574"/>
      <c r="C2" s="229"/>
      <c r="D2" s="229" t="s">
        <v>177</v>
      </c>
    </row>
    <row r="3" spans="1:4" ht="37.5" customHeight="1" thickBot="1">
      <c r="A3" s="21" t="s">
        <v>59</v>
      </c>
      <c r="B3" s="22" t="s">
        <v>8</v>
      </c>
      <c r="C3" s="376" t="str">
        <f>+CONCATENATE(LEFT(ÖSSZEFÜGGÉSEK!A5,4),". évi előirányzat")</f>
        <v>2015. évi előirányzat</v>
      </c>
      <c r="D3" s="389" t="s">
        <v>524</v>
      </c>
    </row>
    <row r="4" spans="1:4" s="306" customFormat="1" ht="12" customHeight="1" thickBot="1">
      <c r="A4" s="300" t="s">
        <v>453</v>
      </c>
      <c r="B4" s="301" t="s">
        <v>454</v>
      </c>
      <c r="C4" s="377" t="s">
        <v>455</v>
      </c>
      <c r="D4" s="485" t="s">
        <v>457</v>
      </c>
    </row>
    <row r="5" spans="1:4" s="307" customFormat="1" ht="12" customHeight="1" thickBot="1">
      <c r="A5" s="18" t="s">
        <v>9</v>
      </c>
      <c r="B5" s="19" t="s">
        <v>202</v>
      </c>
      <c r="C5" s="378">
        <f>+C6+C7+C8+C9+C10+C11</f>
        <v>0</v>
      </c>
      <c r="D5" s="486"/>
    </row>
    <row r="6" spans="1:4" s="307" customFormat="1" ht="12" customHeight="1">
      <c r="A6" s="13" t="s">
        <v>71</v>
      </c>
      <c r="B6" s="308" t="s">
        <v>203</v>
      </c>
      <c r="C6" s="379"/>
      <c r="D6" s="487"/>
    </row>
    <row r="7" spans="1:4" s="307" customFormat="1" ht="12" customHeight="1">
      <c r="A7" s="12" t="s">
        <v>72</v>
      </c>
      <c r="B7" s="309" t="s">
        <v>204</v>
      </c>
      <c r="C7" s="380"/>
      <c r="D7" s="488"/>
    </row>
    <row r="8" spans="1:4" s="307" customFormat="1" ht="12" customHeight="1">
      <c r="A8" s="12" t="s">
        <v>73</v>
      </c>
      <c r="B8" s="309" t="s">
        <v>205</v>
      </c>
      <c r="C8" s="380"/>
      <c r="D8" s="488"/>
    </row>
    <row r="9" spans="1:4" s="307" customFormat="1" ht="12" customHeight="1">
      <c r="A9" s="12" t="s">
        <v>74</v>
      </c>
      <c r="B9" s="309" t="s">
        <v>206</v>
      </c>
      <c r="C9" s="380"/>
      <c r="D9" s="488"/>
    </row>
    <row r="10" spans="1:4" s="307" customFormat="1" ht="12" customHeight="1">
      <c r="A10" s="12" t="s">
        <v>108</v>
      </c>
      <c r="B10" s="215" t="s">
        <v>389</v>
      </c>
      <c r="C10" s="380"/>
      <c r="D10" s="488"/>
    </row>
    <row r="11" spans="1:4" s="307" customFormat="1" ht="12" customHeight="1" thickBot="1">
      <c r="A11" s="14" t="s">
        <v>75</v>
      </c>
      <c r="B11" s="216" t="s">
        <v>390</v>
      </c>
      <c r="C11" s="380"/>
      <c r="D11" s="489"/>
    </row>
    <row r="12" spans="1:4" s="307" customFormat="1" ht="12" customHeight="1" thickBot="1">
      <c r="A12" s="18" t="s">
        <v>10</v>
      </c>
      <c r="B12" s="214" t="s">
        <v>207</v>
      </c>
      <c r="C12" s="378">
        <f>+C13+C14+C15+C16+C17</f>
        <v>9058</v>
      </c>
      <c r="D12" s="219">
        <f>+D13+D14+D15+D16+D17</f>
        <v>9081</v>
      </c>
    </row>
    <row r="13" spans="1:4" s="307" customFormat="1" ht="12" customHeight="1">
      <c r="A13" s="13" t="s">
        <v>77</v>
      </c>
      <c r="B13" s="308" t="s">
        <v>208</v>
      </c>
      <c r="C13" s="379"/>
      <c r="D13" s="487"/>
    </row>
    <row r="14" spans="1:4" s="307" customFormat="1" ht="12" customHeight="1">
      <c r="A14" s="12" t="s">
        <v>78</v>
      </c>
      <c r="B14" s="309" t="s">
        <v>209</v>
      </c>
      <c r="C14" s="380"/>
      <c r="D14" s="488"/>
    </row>
    <row r="15" spans="1:4" s="307" customFormat="1" ht="12" customHeight="1">
      <c r="A15" s="12" t="s">
        <v>79</v>
      </c>
      <c r="B15" s="309" t="s">
        <v>378</v>
      </c>
      <c r="C15" s="380"/>
      <c r="D15" s="488"/>
    </row>
    <row r="16" spans="1:4" s="307" customFormat="1" ht="12" customHeight="1">
      <c r="A16" s="12" t="s">
        <v>80</v>
      </c>
      <c r="B16" s="309" t="s">
        <v>379</v>
      </c>
      <c r="C16" s="380"/>
      <c r="D16" s="488"/>
    </row>
    <row r="17" spans="1:4" s="307" customFormat="1" ht="12" customHeight="1">
      <c r="A17" s="12" t="s">
        <v>81</v>
      </c>
      <c r="B17" s="309" t="s">
        <v>210</v>
      </c>
      <c r="C17" s="380">
        <v>9058</v>
      </c>
      <c r="D17" s="488">
        <v>9081</v>
      </c>
    </row>
    <row r="18" spans="1:4" s="307" customFormat="1" ht="12" customHeight="1" thickBot="1">
      <c r="A18" s="14" t="s">
        <v>87</v>
      </c>
      <c r="B18" s="216" t="s">
        <v>211</v>
      </c>
      <c r="C18" s="381"/>
      <c r="D18" s="489"/>
    </row>
    <row r="19" spans="1:4" s="307" customFormat="1" ht="12" customHeight="1" thickBot="1">
      <c r="A19" s="18" t="s">
        <v>11</v>
      </c>
      <c r="B19" s="19" t="s">
        <v>212</v>
      </c>
      <c r="C19" s="378">
        <f>+C20+C21+C22+C23+C24</f>
        <v>0</v>
      </c>
      <c r="D19" s="486"/>
    </row>
    <row r="20" spans="1:4" s="307" customFormat="1" ht="12" customHeight="1">
      <c r="A20" s="13" t="s">
        <v>60</v>
      </c>
      <c r="B20" s="308" t="s">
        <v>213</v>
      </c>
      <c r="C20" s="379"/>
      <c r="D20" s="487"/>
    </row>
    <row r="21" spans="1:4" s="307" customFormat="1" ht="12" customHeight="1">
      <c r="A21" s="12" t="s">
        <v>61</v>
      </c>
      <c r="B21" s="309" t="s">
        <v>214</v>
      </c>
      <c r="C21" s="380"/>
      <c r="D21" s="488"/>
    </row>
    <row r="22" spans="1:4" s="307" customFormat="1" ht="12" customHeight="1">
      <c r="A22" s="12" t="s">
        <v>62</v>
      </c>
      <c r="B22" s="309" t="s">
        <v>380</v>
      </c>
      <c r="C22" s="380"/>
      <c r="D22" s="488"/>
    </row>
    <row r="23" spans="1:4" s="307" customFormat="1" ht="12" customHeight="1">
      <c r="A23" s="12" t="s">
        <v>63</v>
      </c>
      <c r="B23" s="309" t="s">
        <v>381</v>
      </c>
      <c r="C23" s="380"/>
      <c r="D23" s="488"/>
    </row>
    <row r="24" spans="1:4" s="307" customFormat="1" ht="12" customHeight="1">
      <c r="A24" s="12" t="s">
        <v>122</v>
      </c>
      <c r="B24" s="309" t="s">
        <v>215</v>
      </c>
      <c r="C24" s="380"/>
      <c r="D24" s="488"/>
    </row>
    <row r="25" spans="1:4" s="307" customFormat="1" ht="12" customHeight="1" thickBot="1">
      <c r="A25" s="14" t="s">
        <v>123</v>
      </c>
      <c r="B25" s="310" t="s">
        <v>216</v>
      </c>
      <c r="C25" s="381"/>
      <c r="D25" s="489"/>
    </row>
    <row r="26" spans="1:4" s="307" customFormat="1" ht="12" customHeight="1" thickBot="1">
      <c r="A26" s="18" t="s">
        <v>124</v>
      </c>
      <c r="B26" s="19" t="s">
        <v>217</v>
      </c>
      <c r="C26" s="382">
        <f>+C27+C31+C32+C33</f>
        <v>0</v>
      </c>
      <c r="D26" s="486"/>
    </row>
    <row r="27" spans="1:4" s="307" customFormat="1" ht="12" customHeight="1">
      <c r="A27" s="13" t="s">
        <v>218</v>
      </c>
      <c r="B27" s="308" t="s">
        <v>396</v>
      </c>
      <c r="C27" s="383">
        <f>+C28+C29+C30</f>
        <v>0</v>
      </c>
      <c r="D27" s="487"/>
    </row>
    <row r="28" spans="1:4" s="307" customFormat="1" ht="12" customHeight="1">
      <c r="A28" s="12" t="s">
        <v>219</v>
      </c>
      <c r="B28" s="309" t="s">
        <v>224</v>
      </c>
      <c r="C28" s="380"/>
      <c r="D28" s="488"/>
    </row>
    <row r="29" spans="1:4" s="307" customFormat="1" ht="12" customHeight="1">
      <c r="A29" s="12" t="s">
        <v>220</v>
      </c>
      <c r="B29" s="309" t="s">
        <v>225</v>
      </c>
      <c r="C29" s="380"/>
      <c r="D29" s="488"/>
    </row>
    <row r="30" spans="1:4" s="307" customFormat="1" ht="12" customHeight="1">
      <c r="A30" s="12" t="s">
        <v>394</v>
      </c>
      <c r="B30" s="365" t="s">
        <v>395</v>
      </c>
      <c r="C30" s="380"/>
      <c r="D30" s="488"/>
    </row>
    <row r="31" spans="1:4" s="307" customFormat="1" ht="12" customHeight="1">
      <c r="A31" s="12" t="s">
        <v>221</v>
      </c>
      <c r="B31" s="309" t="s">
        <v>226</v>
      </c>
      <c r="C31" s="380"/>
      <c r="D31" s="488"/>
    </row>
    <row r="32" spans="1:4" s="307" customFormat="1" ht="12" customHeight="1">
      <c r="A32" s="12" t="s">
        <v>222</v>
      </c>
      <c r="B32" s="309" t="s">
        <v>227</v>
      </c>
      <c r="C32" s="380"/>
      <c r="D32" s="488"/>
    </row>
    <row r="33" spans="1:4" s="307" customFormat="1" ht="12" customHeight="1" thickBot="1">
      <c r="A33" s="14" t="s">
        <v>223</v>
      </c>
      <c r="B33" s="310" t="s">
        <v>228</v>
      </c>
      <c r="C33" s="381"/>
      <c r="D33" s="489"/>
    </row>
    <row r="34" spans="1:4" s="307" customFormat="1" ht="12" customHeight="1" thickBot="1">
      <c r="A34" s="18" t="s">
        <v>13</v>
      </c>
      <c r="B34" s="19" t="s">
        <v>391</v>
      </c>
      <c r="C34" s="378">
        <f>SUM(C35:C45)</f>
        <v>0</v>
      </c>
      <c r="D34" s="486"/>
    </row>
    <row r="35" spans="1:4" s="307" customFormat="1" ht="12" customHeight="1">
      <c r="A35" s="13" t="s">
        <v>64</v>
      </c>
      <c r="B35" s="308" t="s">
        <v>231</v>
      </c>
      <c r="C35" s="379"/>
      <c r="D35" s="487"/>
    </row>
    <row r="36" spans="1:4" s="307" customFormat="1" ht="12" customHeight="1">
      <c r="A36" s="12" t="s">
        <v>65</v>
      </c>
      <c r="B36" s="309" t="s">
        <v>232</v>
      </c>
      <c r="C36" s="380"/>
      <c r="D36" s="488"/>
    </row>
    <row r="37" spans="1:4" s="307" customFormat="1" ht="12" customHeight="1">
      <c r="A37" s="12" t="s">
        <v>66</v>
      </c>
      <c r="B37" s="309" t="s">
        <v>233</v>
      </c>
      <c r="C37" s="380"/>
      <c r="D37" s="488"/>
    </row>
    <row r="38" spans="1:4" s="307" customFormat="1" ht="12" customHeight="1">
      <c r="A38" s="12" t="s">
        <v>126</v>
      </c>
      <c r="B38" s="309" t="s">
        <v>234</v>
      </c>
      <c r="C38" s="380"/>
      <c r="D38" s="488"/>
    </row>
    <row r="39" spans="1:4" s="307" customFormat="1" ht="12" customHeight="1">
      <c r="A39" s="12" t="s">
        <v>127</v>
      </c>
      <c r="B39" s="309" t="s">
        <v>235</v>
      </c>
      <c r="C39" s="380"/>
      <c r="D39" s="488"/>
    </row>
    <row r="40" spans="1:4" s="307" customFormat="1" ht="12" customHeight="1">
      <c r="A40" s="12" t="s">
        <v>128</v>
      </c>
      <c r="B40" s="309" t="s">
        <v>236</v>
      </c>
      <c r="C40" s="380"/>
      <c r="D40" s="488"/>
    </row>
    <row r="41" spans="1:4" s="307" customFormat="1" ht="12" customHeight="1">
      <c r="A41" s="12" t="s">
        <v>129</v>
      </c>
      <c r="B41" s="309" t="s">
        <v>237</v>
      </c>
      <c r="C41" s="380"/>
      <c r="D41" s="488"/>
    </row>
    <row r="42" spans="1:4" s="307" customFormat="1" ht="12" customHeight="1">
      <c r="A42" s="12" t="s">
        <v>130</v>
      </c>
      <c r="B42" s="309" t="s">
        <v>238</v>
      </c>
      <c r="C42" s="380"/>
      <c r="D42" s="488"/>
    </row>
    <row r="43" spans="1:4" s="307" customFormat="1" ht="12" customHeight="1">
      <c r="A43" s="12" t="s">
        <v>229</v>
      </c>
      <c r="B43" s="309" t="s">
        <v>239</v>
      </c>
      <c r="C43" s="384"/>
      <c r="D43" s="488"/>
    </row>
    <row r="44" spans="1:4" s="307" customFormat="1" ht="12" customHeight="1">
      <c r="A44" s="14" t="s">
        <v>230</v>
      </c>
      <c r="B44" s="310" t="s">
        <v>393</v>
      </c>
      <c r="C44" s="385"/>
      <c r="D44" s="488"/>
    </row>
    <row r="45" spans="1:4" s="307" customFormat="1" ht="12" customHeight="1" thickBot="1">
      <c r="A45" s="14" t="s">
        <v>392</v>
      </c>
      <c r="B45" s="216" t="s">
        <v>240</v>
      </c>
      <c r="C45" s="385"/>
      <c r="D45" s="489"/>
    </row>
    <row r="46" spans="1:4" s="307" customFormat="1" ht="12" customHeight="1" thickBot="1">
      <c r="A46" s="18" t="s">
        <v>14</v>
      </c>
      <c r="B46" s="19" t="s">
        <v>241</v>
      </c>
      <c r="C46" s="378">
        <f>SUM(C47:C51)</f>
        <v>0</v>
      </c>
      <c r="D46" s="486"/>
    </row>
    <row r="47" spans="1:4" s="307" customFormat="1" ht="12" customHeight="1">
      <c r="A47" s="13" t="s">
        <v>67</v>
      </c>
      <c r="B47" s="308" t="s">
        <v>245</v>
      </c>
      <c r="C47" s="386"/>
      <c r="D47" s="487"/>
    </row>
    <row r="48" spans="1:4" s="307" customFormat="1" ht="12" customHeight="1">
      <c r="A48" s="12" t="s">
        <v>68</v>
      </c>
      <c r="B48" s="309" t="s">
        <v>246</v>
      </c>
      <c r="C48" s="384"/>
      <c r="D48" s="488"/>
    </row>
    <row r="49" spans="1:4" s="307" customFormat="1" ht="12" customHeight="1">
      <c r="A49" s="12" t="s">
        <v>242</v>
      </c>
      <c r="B49" s="309" t="s">
        <v>247</v>
      </c>
      <c r="C49" s="384"/>
      <c r="D49" s="488"/>
    </row>
    <row r="50" spans="1:4" s="307" customFormat="1" ht="12" customHeight="1">
      <c r="A50" s="12" t="s">
        <v>243</v>
      </c>
      <c r="B50" s="309" t="s">
        <v>248</v>
      </c>
      <c r="C50" s="384"/>
      <c r="D50" s="488"/>
    </row>
    <row r="51" spans="1:4" s="307" customFormat="1" ht="12" customHeight="1" thickBot="1">
      <c r="A51" s="14" t="s">
        <v>244</v>
      </c>
      <c r="B51" s="216" t="s">
        <v>249</v>
      </c>
      <c r="C51" s="385"/>
      <c r="D51" s="489"/>
    </row>
    <row r="52" spans="1:4" s="307" customFormat="1" ht="12" customHeight="1" thickBot="1">
      <c r="A52" s="18" t="s">
        <v>131</v>
      </c>
      <c r="B52" s="19" t="s">
        <v>250</v>
      </c>
      <c r="C52" s="378">
        <f>SUM(C53:C55)</f>
        <v>0</v>
      </c>
      <c r="D52" s="486"/>
    </row>
    <row r="53" spans="1:4" s="307" customFormat="1" ht="12" customHeight="1">
      <c r="A53" s="13" t="s">
        <v>69</v>
      </c>
      <c r="B53" s="308" t="s">
        <v>251</v>
      </c>
      <c r="C53" s="379"/>
      <c r="D53" s="487"/>
    </row>
    <row r="54" spans="1:4" s="307" customFormat="1" ht="12" customHeight="1">
      <c r="A54" s="12" t="s">
        <v>70</v>
      </c>
      <c r="B54" s="309" t="s">
        <v>382</v>
      </c>
      <c r="C54" s="380"/>
      <c r="D54" s="488"/>
    </row>
    <row r="55" spans="1:4" s="307" customFormat="1" ht="12" customHeight="1">
      <c r="A55" s="12" t="s">
        <v>254</v>
      </c>
      <c r="B55" s="309" t="s">
        <v>252</v>
      </c>
      <c r="C55" s="380"/>
      <c r="D55" s="488"/>
    </row>
    <row r="56" spans="1:4" s="307" customFormat="1" ht="12" customHeight="1" thickBot="1">
      <c r="A56" s="14" t="s">
        <v>255</v>
      </c>
      <c r="B56" s="216" t="s">
        <v>253</v>
      </c>
      <c r="C56" s="381"/>
      <c r="D56" s="489"/>
    </row>
    <row r="57" spans="1:4" s="307" customFormat="1" ht="12" customHeight="1" thickBot="1">
      <c r="A57" s="18" t="s">
        <v>16</v>
      </c>
      <c r="B57" s="214" t="s">
        <v>256</v>
      </c>
      <c r="C57" s="378">
        <f>SUM(C58:C60)</f>
        <v>0</v>
      </c>
      <c r="D57" s="486"/>
    </row>
    <row r="58" spans="1:4" s="307" customFormat="1" ht="12" customHeight="1">
      <c r="A58" s="13" t="s">
        <v>132</v>
      </c>
      <c r="B58" s="308" t="s">
        <v>258</v>
      </c>
      <c r="C58" s="384"/>
      <c r="D58" s="487"/>
    </row>
    <row r="59" spans="1:4" s="307" customFormat="1" ht="12" customHeight="1">
      <c r="A59" s="12" t="s">
        <v>133</v>
      </c>
      <c r="B59" s="309" t="s">
        <v>383</v>
      </c>
      <c r="C59" s="384"/>
      <c r="D59" s="488"/>
    </row>
    <row r="60" spans="1:4" s="307" customFormat="1" ht="12" customHeight="1">
      <c r="A60" s="12" t="s">
        <v>178</v>
      </c>
      <c r="B60" s="309" t="s">
        <v>259</v>
      </c>
      <c r="C60" s="384"/>
      <c r="D60" s="488"/>
    </row>
    <row r="61" spans="1:4" s="307" customFormat="1" ht="12" customHeight="1" thickBot="1">
      <c r="A61" s="14" t="s">
        <v>257</v>
      </c>
      <c r="B61" s="216" t="s">
        <v>260</v>
      </c>
      <c r="C61" s="384"/>
      <c r="D61" s="489"/>
    </row>
    <row r="62" spans="1:4" s="307" customFormat="1" ht="12" customHeight="1" thickBot="1">
      <c r="A62" s="372" t="s">
        <v>436</v>
      </c>
      <c r="B62" s="19" t="s">
        <v>261</v>
      </c>
      <c r="C62" s="382">
        <f>+C5+C12+C19+C26+C34+C46+C52+C57</f>
        <v>9058</v>
      </c>
      <c r="D62" s="225">
        <f>+D5+D12+D19+D26+D34+D46+D52+D57</f>
        <v>9081</v>
      </c>
    </row>
    <row r="63" spans="1:4" s="307" customFormat="1" ht="12" customHeight="1" thickBot="1">
      <c r="A63" s="352" t="s">
        <v>262</v>
      </c>
      <c r="B63" s="214" t="s">
        <v>263</v>
      </c>
      <c r="C63" s="378">
        <f>SUM(C64:C66)</f>
        <v>0</v>
      </c>
      <c r="D63" s="486"/>
    </row>
    <row r="64" spans="1:4" s="307" customFormat="1" ht="12" customHeight="1">
      <c r="A64" s="13" t="s">
        <v>294</v>
      </c>
      <c r="B64" s="308" t="s">
        <v>264</v>
      </c>
      <c r="C64" s="384"/>
      <c r="D64" s="487"/>
    </row>
    <row r="65" spans="1:4" s="307" customFormat="1" ht="12" customHeight="1">
      <c r="A65" s="12" t="s">
        <v>303</v>
      </c>
      <c r="B65" s="309" t="s">
        <v>265</v>
      </c>
      <c r="C65" s="384"/>
      <c r="D65" s="488"/>
    </row>
    <row r="66" spans="1:4" s="307" customFormat="1" ht="12" customHeight="1" thickBot="1">
      <c r="A66" s="14" t="s">
        <v>304</v>
      </c>
      <c r="B66" s="366" t="s">
        <v>421</v>
      </c>
      <c r="C66" s="384"/>
      <c r="D66" s="489"/>
    </row>
    <row r="67" spans="1:4" s="307" customFormat="1" ht="12" customHeight="1" thickBot="1">
      <c r="A67" s="352" t="s">
        <v>267</v>
      </c>
      <c r="B67" s="214" t="s">
        <v>268</v>
      </c>
      <c r="C67" s="378">
        <f>SUM(C68:C71)</f>
        <v>0</v>
      </c>
      <c r="D67" s="486"/>
    </row>
    <row r="68" spans="1:4" s="307" customFormat="1" ht="12" customHeight="1">
      <c r="A68" s="13" t="s">
        <v>109</v>
      </c>
      <c r="B68" s="308" t="s">
        <v>269</v>
      </c>
      <c r="C68" s="384"/>
      <c r="D68" s="487"/>
    </row>
    <row r="69" spans="1:4" s="307" customFormat="1" ht="12" customHeight="1">
      <c r="A69" s="12" t="s">
        <v>110</v>
      </c>
      <c r="B69" s="309" t="s">
        <v>270</v>
      </c>
      <c r="C69" s="384"/>
      <c r="D69" s="488"/>
    </row>
    <row r="70" spans="1:4" s="307" customFormat="1" ht="12" customHeight="1">
      <c r="A70" s="12" t="s">
        <v>295</v>
      </c>
      <c r="B70" s="309" t="s">
        <v>271</v>
      </c>
      <c r="C70" s="384"/>
      <c r="D70" s="488"/>
    </row>
    <row r="71" spans="1:4" s="307" customFormat="1" ht="12" customHeight="1" thickBot="1">
      <c r="A71" s="14" t="s">
        <v>296</v>
      </c>
      <c r="B71" s="216" t="s">
        <v>272</v>
      </c>
      <c r="C71" s="384"/>
      <c r="D71" s="489"/>
    </row>
    <row r="72" spans="1:4" s="307" customFormat="1" ht="12" customHeight="1" thickBot="1">
      <c r="A72" s="352" t="s">
        <v>273</v>
      </c>
      <c r="B72" s="214" t="s">
        <v>274</v>
      </c>
      <c r="C72" s="378">
        <f>SUM(C73:C74)</f>
        <v>0</v>
      </c>
      <c r="D72" s="219">
        <f>SUM(D73:D74)</f>
        <v>4760</v>
      </c>
    </row>
    <row r="73" spans="1:4" s="307" customFormat="1" ht="12" customHeight="1">
      <c r="A73" s="13" t="s">
        <v>297</v>
      </c>
      <c r="B73" s="308" t="s">
        <v>275</v>
      </c>
      <c r="C73" s="384"/>
      <c r="D73" s="487">
        <v>4760</v>
      </c>
    </row>
    <row r="74" spans="1:4" s="307" customFormat="1" ht="12" customHeight="1" thickBot="1">
      <c r="A74" s="14" t="s">
        <v>298</v>
      </c>
      <c r="B74" s="216" t="s">
        <v>276</v>
      </c>
      <c r="C74" s="384"/>
      <c r="D74" s="489"/>
    </row>
    <row r="75" spans="1:4" s="307" customFormat="1" ht="12" customHeight="1" thickBot="1">
      <c r="A75" s="352" t="s">
        <v>277</v>
      </c>
      <c r="B75" s="214" t="s">
        <v>278</v>
      </c>
      <c r="C75" s="378">
        <f>SUM(C76:C78)</f>
        <v>0</v>
      </c>
      <c r="D75" s="486"/>
    </row>
    <row r="76" spans="1:4" s="307" customFormat="1" ht="12" customHeight="1">
      <c r="A76" s="13" t="s">
        <v>299</v>
      </c>
      <c r="B76" s="308" t="s">
        <v>279</v>
      </c>
      <c r="C76" s="384"/>
      <c r="D76" s="487"/>
    </row>
    <row r="77" spans="1:4" s="307" customFormat="1" ht="12" customHeight="1">
      <c r="A77" s="12" t="s">
        <v>300</v>
      </c>
      <c r="B77" s="309" t="s">
        <v>280</v>
      </c>
      <c r="C77" s="384"/>
      <c r="D77" s="488"/>
    </row>
    <row r="78" spans="1:4" s="307" customFormat="1" ht="12" customHeight="1" thickBot="1">
      <c r="A78" s="14" t="s">
        <v>301</v>
      </c>
      <c r="B78" s="216" t="s">
        <v>281</v>
      </c>
      <c r="C78" s="384"/>
      <c r="D78" s="489"/>
    </row>
    <row r="79" spans="1:4" s="307" customFormat="1" ht="12" customHeight="1" thickBot="1">
      <c r="A79" s="352" t="s">
        <v>282</v>
      </c>
      <c r="B79" s="214" t="s">
        <v>302</v>
      </c>
      <c r="C79" s="378">
        <f>SUM(C80:C83)</f>
        <v>0</v>
      </c>
      <c r="D79" s="486"/>
    </row>
    <row r="80" spans="1:4" s="307" customFormat="1" ht="12" customHeight="1">
      <c r="A80" s="312" t="s">
        <v>283</v>
      </c>
      <c r="B80" s="308" t="s">
        <v>284</v>
      </c>
      <c r="C80" s="384"/>
      <c r="D80" s="487"/>
    </row>
    <row r="81" spans="1:4" s="307" customFormat="1" ht="12" customHeight="1">
      <c r="A81" s="313" t="s">
        <v>285</v>
      </c>
      <c r="B81" s="309" t="s">
        <v>286</v>
      </c>
      <c r="C81" s="384"/>
      <c r="D81" s="488"/>
    </row>
    <row r="82" spans="1:4" s="307" customFormat="1" ht="12" customHeight="1">
      <c r="A82" s="313" t="s">
        <v>287</v>
      </c>
      <c r="B82" s="309" t="s">
        <v>288</v>
      </c>
      <c r="C82" s="384"/>
      <c r="D82" s="488"/>
    </row>
    <row r="83" spans="1:4" s="307" customFormat="1" ht="12" customHeight="1" thickBot="1">
      <c r="A83" s="314" t="s">
        <v>289</v>
      </c>
      <c r="B83" s="216" t="s">
        <v>290</v>
      </c>
      <c r="C83" s="384"/>
      <c r="D83" s="489"/>
    </row>
    <row r="84" spans="1:4" s="307" customFormat="1" ht="12" customHeight="1" thickBot="1">
      <c r="A84" s="352" t="s">
        <v>291</v>
      </c>
      <c r="B84" s="214" t="s">
        <v>435</v>
      </c>
      <c r="C84" s="387"/>
      <c r="D84" s="486"/>
    </row>
    <row r="85" spans="1:4" s="307" customFormat="1" ht="13.5" customHeight="1" thickBot="1">
      <c r="A85" s="352" t="s">
        <v>293</v>
      </c>
      <c r="B85" s="214" t="s">
        <v>292</v>
      </c>
      <c r="C85" s="387"/>
      <c r="D85" s="486"/>
    </row>
    <row r="86" spans="1:4" s="307" customFormat="1" ht="15.75" customHeight="1" thickBot="1">
      <c r="A86" s="352" t="s">
        <v>305</v>
      </c>
      <c r="B86" s="315" t="s">
        <v>438</v>
      </c>
      <c r="C86" s="382">
        <f>+C63+C67+C72+C75+C79+C85+C84</f>
        <v>0</v>
      </c>
      <c r="D86" s="225">
        <f>+D63+D67+D72+D75+D79+D85+D84</f>
        <v>4760</v>
      </c>
    </row>
    <row r="87" spans="1:4" s="307" customFormat="1" ht="26.25" customHeight="1" thickBot="1">
      <c r="A87" s="353" t="s">
        <v>437</v>
      </c>
      <c r="B87" s="316" t="s">
        <v>439</v>
      </c>
      <c r="C87" s="382">
        <f>+C62+C86</f>
        <v>9058</v>
      </c>
      <c r="D87" s="225">
        <f>+D62+D86</f>
        <v>13841</v>
      </c>
    </row>
    <row r="88" spans="1:3" s="307" customFormat="1" ht="83.25" customHeight="1">
      <c r="A88" s="3"/>
      <c r="B88" s="4"/>
      <c r="C88" s="226"/>
    </row>
    <row r="89" spans="1:3" ht="16.5" customHeight="1">
      <c r="A89" s="573" t="s">
        <v>37</v>
      </c>
      <c r="B89" s="573"/>
      <c r="C89" s="573"/>
    </row>
    <row r="90" spans="1:4" s="317" customFormat="1" ht="16.5" customHeight="1" thickBot="1">
      <c r="A90" s="575" t="s">
        <v>113</v>
      </c>
      <c r="B90" s="575"/>
      <c r="C90" s="89"/>
      <c r="D90" s="401" t="s">
        <v>177</v>
      </c>
    </row>
    <row r="91" spans="1:4" ht="37.5" customHeight="1" thickBot="1">
      <c r="A91" s="21" t="s">
        <v>59</v>
      </c>
      <c r="B91" s="22" t="s">
        <v>38</v>
      </c>
      <c r="C91" s="376" t="str">
        <f>+C3</f>
        <v>2015. évi előirányzat</v>
      </c>
      <c r="D91" s="389" t="s">
        <v>524</v>
      </c>
    </row>
    <row r="92" spans="1:4" s="306" customFormat="1" ht="12" customHeight="1" thickBot="1">
      <c r="A92" s="27" t="s">
        <v>453</v>
      </c>
      <c r="B92" s="28" t="s">
        <v>454</v>
      </c>
      <c r="C92" s="391" t="s">
        <v>455</v>
      </c>
      <c r="D92" s="390" t="s">
        <v>457</v>
      </c>
    </row>
    <row r="93" spans="1:4" ht="12" customHeight="1" thickBot="1">
      <c r="A93" s="20" t="s">
        <v>9</v>
      </c>
      <c r="B93" s="26" t="s">
        <v>397</v>
      </c>
      <c r="C93" s="392">
        <f>C94+C95+C96+C97+C98+C111</f>
        <v>58411</v>
      </c>
      <c r="D93" s="495">
        <f>D94+D95+D96+D97+D98+D111</f>
        <v>63569</v>
      </c>
    </row>
    <row r="94" spans="1:4" ht="12" customHeight="1">
      <c r="A94" s="15" t="s">
        <v>71</v>
      </c>
      <c r="B94" s="8" t="s">
        <v>39</v>
      </c>
      <c r="C94" s="393">
        <v>37389</v>
      </c>
      <c r="D94" s="482">
        <v>37703</v>
      </c>
    </row>
    <row r="95" spans="1:4" ht="12" customHeight="1">
      <c r="A95" s="12" t="s">
        <v>72</v>
      </c>
      <c r="B95" s="6" t="s">
        <v>134</v>
      </c>
      <c r="C95" s="380">
        <v>10367</v>
      </c>
      <c r="D95" s="483">
        <v>10451</v>
      </c>
    </row>
    <row r="96" spans="1:4" ht="12" customHeight="1">
      <c r="A96" s="12" t="s">
        <v>73</v>
      </c>
      <c r="B96" s="6" t="s">
        <v>100</v>
      </c>
      <c r="C96" s="381">
        <v>10655</v>
      </c>
      <c r="D96" s="483">
        <v>12025</v>
      </c>
    </row>
    <row r="97" spans="1:4" ht="12" customHeight="1">
      <c r="A97" s="12" t="s">
        <v>74</v>
      </c>
      <c r="B97" s="9" t="s">
        <v>135</v>
      </c>
      <c r="C97" s="381"/>
      <c r="D97" s="483"/>
    </row>
    <row r="98" spans="1:4" ht="12" customHeight="1">
      <c r="A98" s="12" t="s">
        <v>82</v>
      </c>
      <c r="B98" s="17" t="s">
        <v>136</v>
      </c>
      <c r="C98" s="381"/>
      <c r="D98" s="483">
        <v>3390</v>
      </c>
    </row>
    <row r="99" spans="1:4" ht="12" customHeight="1">
      <c r="A99" s="12" t="s">
        <v>75</v>
      </c>
      <c r="B99" s="6" t="s">
        <v>402</v>
      </c>
      <c r="C99" s="381"/>
      <c r="D99" s="483"/>
    </row>
    <row r="100" spans="1:4" ht="12" customHeight="1">
      <c r="A100" s="12" t="s">
        <v>76</v>
      </c>
      <c r="B100" s="93" t="s">
        <v>401</v>
      </c>
      <c r="C100" s="381"/>
      <c r="D100" s="483"/>
    </row>
    <row r="101" spans="1:4" ht="12" customHeight="1">
      <c r="A101" s="12" t="s">
        <v>83</v>
      </c>
      <c r="B101" s="93" t="s">
        <v>400</v>
      </c>
      <c r="C101" s="381"/>
      <c r="D101" s="483"/>
    </row>
    <row r="102" spans="1:4" ht="12" customHeight="1">
      <c r="A102" s="12" t="s">
        <v>84</v>
      </c>
      <c r="B102" s="91" t="s">
        <v>308</v>
      </c>
      <c r="C102" s="381"/>
      <c r="D102" s="483"/>
    </row>
    <row r="103" spans="1:4" ht="12" customHeight="1">
      <c r="A103" s="12" t="s">
        <v>85</v>
      </c>
      <c r="B103" s="92" t="s">
        <v>309</v>
      </c>
      <c r="C103" s="381"/>
      <c r="D103" s="483"/>
    </row>
    <row r="104" spans="1:4" ht="12" customHeight="1">
      <c r="A104" s="12" t="s">
        <v>86</v>
      </c>
      <c r="B104" s="92" t="s">
        <v>310</v>
      </c>
      <c r="C104" s="381"/>
      <c r="D104" s="483"/>
    </row>
    <row r="105" spans="1:4" ht="12" customHeight="1">
      <c r="A105" s="12" t="s">
        <v>88</v>
      </c>
      <c r="B105" s="91" t="s">
        <v>311</v>
      </c>
      <c r="C105" s="381"/>
      <c r="D105" s="483">
        <v>3390</v>
      </c>
    </row>
    <row r="106" spans="1:4" ht="12" customHeight="1">
      <c r="A106" s="12" t="s">
        <v>137</v>
      </c>
      <c r="B106" s="91" t="s">
        <v>312</v>
      </c>
      <c r="C106" s="381"/>
      <c r="D106" s="483"/>
    </row>
    <row r="107" spans="1:4" ht="12" customHeight="1">
      <c r="A107" s="12" t="s">
        <v>306</v>
      </c>
      <c r="B107" s="92" t="s">
        <v>313</v>
      </c>
      <c r="C107" s="381"/>
      <c r="D107" s="483"/>
    </row>
    <row r="108" spans="1:4" ht="12" customHeight="1">
      <c r="A108" s="11" t="s">
        <v>307</v>
      </c>
      <c r="B108" s="93" t="s">
        <v>314</v>
      </c>
      <c r="C108" s="381"/>
      <c r="D108" s="483"/>
    </row>
    <row r="109" spans="1:4" ht="12" customHeight="1">
      <c r="A109" s="12" t="s">
        <v>398</v>
      </c>
      <c r="B109" s="93" t="s">
        <v>315</v>
      </c>
      <c r="C109" s="381"/>
      <c r="D109" s="483"/>
    </row>
    <row r="110" spans="1:4" ht="12" customHeight="1">
      <c r="A110" s="14" t="s">
        <v>399</v>
      </c>
      <c r="B110" s="93" t="s">
        <v>316</v>
      </c>
      <c r="C110" s="381"/>
      <c r="D110" s="483"/>
    </row>
    <row r="111" spans="1:4" ht="12" customHeight="1">
      <c r="A111" s="12" t="s">
        <v>403</v>
      </c>
      <c r="B111" s="9" t="s">
        <v>40</v>
      </c>
      <c r="C111" s="380"/>
      <c r="D111" s="483"/>
    </row>
    <row r="112" spans="1:4" ht="12" customHeight="1">
      <c r="A112" s="12" t="s">
        <v>404</v>
      </c>
      <c r="B112" s="6" t="s">
        <v>406</v>
      </c>
      <c r="C112" s="380"/>
      <c r="D112" s="483"/>
    </row>
    <row r="113" spans="1:4" ht="12" customHeight="1" thickBot="1">
      <c r="A113" s="16" t="s">
        <v>405</v>
      </c>
      <c r="B113" s="370" t="s">
        <v>407</v>
      </c>
      <c r="C113" s="394"/>
      <c r="D113" s="496"/>
    </row>
    <row r="114" spans="1:4" ht="12" customHeight="1" thickBot="1">
      <c r="A114" s="367" t="s">
        <v>10</v>
      </c>
      <c r="B114" s="368" t="s">
        <v>317</v>
      </c>
      <c r="C114" s="395">
        <f>+C115+C117+C119</f>
        <v>1207</v>
      </c>
      <c r="D114" s="219">
        <f>+D115+D117+D119</f>
        <v>1207</v>
      </c>
    </row>
    <row r="115" spans="1:4" ht="12" customHeight="1">
      <c r="A115" s="13" t="s">
        <v>77</v>
      </c>
      <c r="B115" s="6" t="s">
        <v>176</v>
      </c>
      <c r="C115" s="379">
        <v>1207</v>
      </c>
      <c r="D115" s="482">
        <v>1207</v>
      </c>
    </row>
    <row r="116" spans="1:4" ht="12" customHeight="1">
      <c r="A116" s="13" t="s">
        <v>78</v>
      </c>
      <c r="B116" s="10" t="s">
        <v>321</v>
      </c>
      <c r="C116" s="379"/>
      <c r="D116" s="483"/>
    </row>
    <row r="117" spans="1:4" ht="12" customHeight="1">
      <c r="A117" s="13" t="s">
        <v>79</v>
      </c>
      <c r="B117" s="10" t="s">
        <v>138</v>
      </c>
      <c r="C117" s="380"/>
      <c r="D117" s="483"/>
    </row>
    <row r="118" spans="1:4" ht="12" customHeight="1">
      <c r="A118" s="13" t="s">
        <v>80</v>
      </c>
      <c r="B118" s="10" t="s">
        <v>322</v>
      </c>
      <c r="C118" s="396"/>
      <c r="D118" s="483"/>
    </row>
    <row r="119" spans="1:4" ht="12" customHeight="1">
      <c r="A119" s="13" t="s">
        <v>81</v>
      </c>
      <c r="B119" s="216" t="s">
        <v>179</v>
      </c>
      <c r="C119" s="396"/>
      <c r="D119" s="483"/>
    </row>
    <row r="120" spans="1:4" ht="12" customHeight="1">
      <c r="A120" s="13" t="s">
        <v>87</v>
      </c>
      <c r="B120" s="215" t="s">
        <v>384</v>
      </c>
      <c r="C120" s="396"/>
      <c r="D120" s="483"/>
    </row>
    <row r="121" spans="1:4" ht="12" customHeight="1">
      <c r="A121" s="13" t="s">
        <v>89</v>
      </c>
      <c r="B121" s="304" t="s">
        <v>327</v>
      </c>
      <c r="C121" s="396"/>
      <c r="D121" s="483"/>
    </row>
    <row r="122" spans="1:4" ht="22.5">
      <c r="A122" s="13" t="s">
        <v>139</v>
      </c>
      <c r="B122" s="92" t="s">
        <v>310</v>
      </c>
      <c r="C122" s="396"/>
      <c r="D122" s="483"/>
    </row>
    <row r="123" spans="1:4" ht="12" customHeight="1">
      <c r="A123" s="13" t="s">
        <v>140</v>
      </c>
      <c r="B123" s="92" t="s">
        <v>326</v>
      </c>
      <c r="C123" s="396"/>
      <c r="D123" s="483"/>
    </row>
    <row r="124" spans="1:4" ht="12" customHeight="1">
      <c r="A124" s="13" t="s">
        <v>141</v>
      </c>
      <c r="B124" s="92" t="s">
        <v>325</v>
      </c>
      <c r="C124" s="396"/>
      <c r="D124" s="483"/>
    </row>
    <row r="125" spans="1:4" ht="12" customHeight="1">
      <c r="A125" s="13" t="s">
        <v>318</v>
      </c>
      <c r="B125" s="92" t="s">
        <v>313</v>
      </c>
      <c r="C125" s="396"/>
      <c r="D125" s="483"/>
    </row>
    <row r="126" spans="1:4" ht="12" customHeight="1">
      <c r="A126" s="13" t="s">
        <v>319</v>
      </c>
      <c r="B126" s="92" t="s">
        <v>324</v>
      </c>
      <c r="C126" s="396"/>
      <c r="D126" s="483"/>
    </row>
    <row r="127" spans="1:4" ht="23.25" thickBot="1">
      <c r="A127" s="11" t="s">
        <v>320</v>
      </c>
      <c r="B127" s="92" t="s">
        <v>323</v>
      </c>
      <c r="C127" s="397"/>
      <c r="D127" s="484"/>
    </row>
    <row r="128" spans="1:4" ht="12" customHeight="1" thickBot="1">
      <c r="A128" s="18" t="s">
        <v>11</v>
      </c>
      <c r="B128" s="78" t="s">
        <v>408</v>
      </c>
      <c r="C128" s="378">
        <f>+C93+C114</f>
        <v>59618</v>
      </c>
      <c r="D128" s="219">
        <f>+D93+D114</f>
        <v>64776</v>
      </c>
    </row>
    <row r="129" spans="1:4" ht="12" customHeight="1" thickBot="1">
      <c r="A129" s="18" t="s">
        <v>12</v>
      </c>
      <c r="B129" s="78" t="s">
        <v>409</v>
      </c>
      <c r="C129" s="378">
        <f>+C130+C131+C132</f>
        <v>0</v>
      </c>
      <c r="D129" s="481"/>
    </row>
    <row r="130" spans="1:4" ht="12" customHeight="1">
      <c r="A130" s="13" t="s">
        <v>218</v>
      </c>
      <c r="B130" s="10" t="s">
        <v>416</v>
      </c>
      <c r="C130" s="396"/>
      <c r="D130" s="482"/>
    </row>
    <row r="131" spans="1:4" ht="12" customHeight="1">
      <c r="A131" s="13" t="s">
        <v>221</v>
      </c>
      <c r="B131" s="10" t="s">
        <v>417</v>
      </c>
      <c r="C131" s="396"/>
      <c r="D131" s="483"/>
    </row>
    <row r="132" spans="1:4" ht="12" customHeight="1" thickBot="1">
      <c r="A132" s="11" t="s">
        <v>222</v>
      </c>
      <c r="B132" s="10" t="s">
        <v>418</v>
      </c>
      <c r="C132" s="396"/>
      <c r="D132" s="484"/>
    </row>
    <row r="133" spans="1:4" ht="12" customHeight="1" thickBot="1">
      <c r="A133" s="18" t="s">
        <v>13</v>
      </c>
      <c r="B133" s="78" t="s">
        <v>410</v>
      </c>
      <c r="C133" s="378">
        <f>SUM(C134:C139)</f>
        <v>0</v>
      </c>
      <c r="D133" s="481"/>
    </row>
    <row r="134" spans="1:4" ht="12" customHeight="1">
      <c r="A134" s="13" t="s">
        <v>64</v>
      </c>
      <c r="B134" s="7" t="s">
        <v>419</v>
      </c>
      <c r="C134" s="396"/>
      <c r="D134" s="482"/>
    </row>
    <row r="135" spans="1:4" ht="12" customHeight="1">
      <c r="A135" s="13" t="s">
        <v>65</v>
      </c>
      <c r="B135" s="7" t="s">
        <v>411</v>
      </c>
      <c r="C135" s="396"/>
      <c r="D135" s="483"/>
    </row>
    <row r="136" spans="1:4" ht="12" customHeight="1">
      <c r="A136" s="13" t="s">
        <v>66</v>
      </c>
      <c r="B136" s="7" t="s">
        <v>412</v>
      </c>
      <c r="C136" s="396"/>
      <c r="D136" s="483"/>
    </row>
    <row r="137" spans="1:4" ht="12" customHeight="1">
      <c r="A137" s="13" t="s">
        <v>126</v>
      </c>
      <c r="B137" s="7" t="s">
        <v>413</v>
      </c>
      <c r="C137" s="396"/>
      <c r="D137" s="483"/>
    </row>
    <row r="138" spans="1:4" ht="12" customHeight="1">
      <c r="A138" s="13" t="s">
        <v>127</v>
      </c>
      <c r="B138" s="7" t="s">
        <v>414</v>
      </c>
      <c r="C138" s="396"/>
      <c r="D138" s="483"/>
    </row>
    <row r="139" spans="1:4" ht="12" customHeight="1" thickBot="1">
      <c r="A139" s="11" t="s">
        <v>128</v>
      </c>
      <c r="B139" s="7" t="s">
        <v>415</v>
      </c>
      <c r="C139" s="396"/>
      <c r="D139" s="484"/>
    </row>
    <row r="140" spans="1:4" ht="12" customHeight="1" thickBot="1">
      <c r="A140" s="18" t="s">
        <v>14</v>
      </c>
      <c r="B140" s="78" t="s">
        <v>423</v>
      </c>
      <c r="C140" s="382">
        <f>+C141+C142+C143+C144</f>
        <v>0</v>
      </c>
      <c r="D140" s="481"/>
    </row>
    <row r="141" spans="1:4" ht="12" customHeight="1">
      <c r="A141" s="13" t="s">
        <v>67</v>
      </c>
      <c r="B141" s="7" t="s">
        <v>328</v>
      </c>
      <c r="C141" s="396"/>
      <c r="D141" s="482"/>
    </row>
    <row r="142" spans="1:4" ht="12" customHeight="1">
      <c r="A142" s="13" t="s">
        <v>68</v>
      </c>
      <c r="B142" s="7" t="s">
        <v>329</v>
      </c>
      <c r="C142" s="396"/>
      <c r="D142" s="483"/>
    </row>
    <row r="143" spans="1:4" ht="12" customHeight="1">
      <c r="A143" s="13" t="s">
        <v>242</v>
      </c>
      <c r="B143" s="7" t="s">
        <v>424</v>
      </c>
      <c r="C143" s="396"/>
      <c r="D143" s="483"/>
    </row>
    <row r="144" spans="1:4" ht="12" customHeight="1" thickBot="1">
      <c r="A144" s="11" t="s">
        <v>243</v>
      </c>
      <c r="B144" s="5" t="s">
        <v>348</v>
      </c>
      <c r="C144" s="396"/>
      <c r="D144" s="484"/>
    </row>
    <row r="145" spans="1:4" ht="12" customHeight="1" thickBot="1">
      <c r="A145" s="18" t="s">
        <v>15</v>
      </c>
      <c r="B145" s="78" t="s">
        <v>425</v>
      </c>
      <c r="C145" s="398">
        <f>SUM(C146:C150)</f>
        <v>0</v>
      </c>
      <c r="D145" s="481"/>
    </row>
    <row r="146" spans="1:4" ht="12" customHeight="1">
      <c r="A146" s="13" t="s">
        <v>69</v>
      </c>
      <c r="B146" s="7" t="s">
        <v>420</v>
      </c>
      <c r="C146" s="396"/>
      <c r="D146" s="482"/>
    </row>
    <row r="147" spans="1:4" ht="12" customHeight="1">
      <c r="A147" s="13" t="s">
        <v>70</v>
      </c>
      <c r="B147" s="7" t="s">
        <v>427</v>
      </c>
      <c r="C147" s="396"/>
      <c r="D147" s="483"/>
    </row>
    <row r="148" spans="1:4" ht="12" customHeight="1">
      <c r="A148" s="13" t="s">
        <v>254</v>
      </c>
      <c r="B148" s="7" t="s">
        <v>422</v>
      </c>
      <c r="C148" s="396"/>
      <c r="D148" s="483"/>
    </row>
    <row r="149" spans="1:4" ht="12" customHeight="1">
      <c r="A149" s="13" t="s">
        <v>255</v>
      </c>
      <c r="B149" s="7" t="s">
        <v>428</v>
      </c>
      <c r="C149" s="396"/>
      <c r="D149" s="483"/>
    </row>
    <row r="150" spans="1:4" ht="12" customHeight="1" thickBot="1">
      <c r="A150" s="13" t="s">
        <v>426</v>
      </c>
      <c r="B150" s="7" t="s">
        <v>429</v>
      </c>
      <c r="C150" s="396"/>
      <c r="D150" s="484"/>
    </row>
    <row r="151" spans="1:4" ht="12" customHeight="1" thickBot="1">
      <c r="A151" s="18" t="s">
        <v>16</v>
      </c>
      <c r="B151" s="78" t="s">
        <v>430</v>
      </c>
      <c r="C151" s="399"/>
      <c r="D151" s="481"/>
    </row>
    <row r="152" spans="1:4" ht="12" customHeight="1" thickBot="1">
      <c r="A152" s="18" t="s">
        <v>17</v>
      </c>
      <c r="B152" s="78" t="s">
        <v>431</v>
      </c>
      <c r="C152" s="399"/>
      <c r="D152" s="481"/>
    </row>
    <row r="153" spans="1:9" ht="15" customHeight="1" thickBot="1">
      <c r="A153" s="18" t="s">
        <v>18</v>
      </c>
      <c r="B153" s="78" t="s">
        <v>433</v>
      </c>
      <c r="C153" s="400">
        <f>+C129+C133+C140+C145+C151+C152</f>
        <v>0</v>
      </c>
      <c r="D153" s="481"/>
      <c r="F153" s="319"/>
      <c r="G153" s="320"/>
      <c r="H153" s="320"/>
      <c r="I153" s="320"/>
    </row>
    <row r="154" spans="1:4" s="307" customFormat="1" ht="12.75" customHeight="1" thickBot="1">
      <c r="A154" s="217" t="s">
        <v>19</v>
      </c>
      <c r="B154" s="282" t="s">
        <v>432</v>
      </c>
      <c r="C154" s="400">
        <f>+C128+C153</f>
        <v>59618</v>
      </c>
      <c r="D154" s="318">
        <f>+D128+D153</f>
        <v>64776</v>
      </c>
    </row>
    <row r="155" ht="7.5" customHeight="1"/>
    <row r="156" spans="1:3" ht="15.75">
      <c r="A156" s="576" t="s">
        <v>330</v>
      </c>
      <c r="B156" s="576"/>
      <c r="C156" s="576"/>
    </row>
    <row r="157" spans="1:4" ht="15" customHeight="1" thickBot="1">
      <c r="A157" s="574" t="s">
        <v>114</v>
      </c>
      <c r="B157" s="574"/>
      <c r="C157" s="229" t="s">
        <v>177</v>
      </c>
      <c r="D157" s="229" t="s">
        <v>177</v>
      </c>
    </row>
    <row r="158" spans="1:4" ht="13.5" customHeight="1" thickBot="1">
      <c r="A158" s="18">
        <v>1</v>
      </c>
      <c r="B158" s="25" t="s">
        <v>434</v>
      </c>
      <c r="C158" s="378">
        <f>+C62-C128</f>
        <v>-50560</v>
      </c>
      <c r="D158" s="219">
        <f>+D62-D128</f>
        <v>-55695</v>
      </c>
    </row>
    <row r="159" spans="1:4" ht="32.25" customHeight="1" thickBot="1">
      <c r="A159" s="18" t="s">
        <v>10</v>
      </c>
      <c r="B159" s="25" t="s">
        <v>440</v>
      </c>
      <c r="C159" s="378">
        <f>+C86-C153</f>
        <v>0</v>
      </c>
      <c r="D159" s="388"/>
    </row>
  </sheetData>
  <sheetProtection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300" verticalDpi="300" orientation="portrait" paperSize="9" scale="71" r:id="rId1"/>
  <headerFooter alignWithMargins="0">
    <oddHeader>&amp;C&amp;"Times New Roman CE,Félkövér"&amp;12
Tiszaszőlős Községi Önkormányzat
2015. ÉVI KÖLTSÉGVETÉS
ÁLLAMI (ÁLLAMIGAZGATÁSI) FELADATOK MÉRLEGE
&amp;R&amp;"Times New Roman CE,Félkövér dőlt"&amp;11 1.4. melléklet a ........./2015. (.......) önkormányzati rendelethez</oddHeader>
  </headerFooter>
  <rowBreaks count="1" manualBreakCount="1">
    <brk id="8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="115" zoomScaleNormal="115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6.875" style="43" customWidth="1"/>
    <col min="2" max="2" width="45.375" style="143" customWidth="1"/>
    <col min="3" max="4" width="13.00390625" style="43" customWidth="1"/>
    <col min="5" max="5" width="45.375" style="43" customWidth="1"/>
    <col min="6" max="7" width="13.00390625" style="43" customWidth="1"/>
    <col min="8" max="8" width="4.875" style="43" customWidth="1"/>
    <col min="9" max="16384" width="9.375" style="43" customWidth="1"/>
  </cols>
  <sheetData>
    <row r="1" spans="2:8" ht="39.75" customHeight="1">
      <c r="B1" s="241" t="s">
        <v>118</v>
      </c>
      <c r="C1" s="242"/>
      <c r="D1" s="242"/>
      <c r="E1" s="242"/>
      <c r="F1" s="242"/>
      <c r="G1" s="242"/>
      <c r="H1" s="579" t="str">
        <f>+CONCATENATE("2.1. melléklet a ………../",LEFT(ÖSSZEFÜGGÉSEK!A5,4),". (……….) önkormányzati rendelethez")</f>
        <v>2.1. melléklet a ………../2015. (……….) önkormányzati rendelethez</v>
      </c>
    </row>
    <row r="2" spans="6:8" ht="14.25" thickBot="1">
      <c r="F2" s="243" t="s">
        <v>51</v>
      </c>
      <c r="G2" s="243"/>
      <c r="H2" s="579"/>
    </row>
    <row r="3" spans="1:8" ht="18" customHeight="1" thickBot="1">
      <c r="A3" s="577" t="s">
        <v>59</v>
      </c>
      <c r="B3" s="244" t="s">
        <v>46</v>
      </c>
      <c r="C3" s="245"/>
      <c r="D3" s="403"/>
      <c r="E3" s="244" t="s">
        <v>47</v>
      </c>
      <c r="F3" s="414"/>
      <c r="G3" s="422"/>
      <c r="H3" s="579"/>
    </row>
    <row r="4" spans="1:8" s="246" customFormat="1" ht="35.25" customHeight="1" thickBot="1">
      <c r="A4" s="578"/>
      <c r="B4" s="144" t="s">
        <v>52</v>
      </c>
      <c r="C4" s="145" t="str">
        <f>+'1.1.sz.mell.'!C3</f>
        <v>2015. évi előirányzat</v>
      </c>
      <c r="D4" s="404" t="s">
        <v>524</v>
      </c>
      <c r="E4" s="144" t="s">
        <v>52</v>
      </c>
      <c r="F4" s="415" t="str">
        <f>+C4</f>
        <v>2015. évi előirányzat</v>
      </c>
      <c r="G4" s="498" t="s">
        <v>524</v>
      </c>
      <c r="H4" s="579"/>
    </row>
    <row r="5" spans="1:8" s="251" customFormat="1" ht="12" customHeight="1" thickBot="1">
      <c r="A5" s="247" t="s">
        <v>453</v>
      </c>
      <c r="B5" s="248" t="s">
        <v>454</v>
      </c>
      <c r="C5" s="249" t="s">
        <v>455</v>
      </c>
      <c r="D5" s="405" t="s">
        <v>457</v>
      </c>
      <c r="E5" s="248" t="s">
        <v>456</v>
      </c>
      <c r="F5" s="416" t="s">
        <v>458</v>
      </c>
      <c r="G5" s="250" t="s">
        <v>525</v>
      </c>
      <c r="H5" s="579"/>
    </row>
    <row r="6" spans="1:8" ht="12.75" customHeight="1">
      <c r="A6" s="252" t="s">
        <v>9</v>
      </c>
      <c r="B6" s="253" t="s">
        <v>331</v>
      </c>
      <c r="C6" s="230">
        <v>174417</v>
      </c>
      <c r="D6" s="406">
        <v>204423</v>
      </c>
      <c r="E6" s="253" t="s">
        <v>53</v>
      </c>
      <c r="F6" s="417">
        <v>136151</v>
      </c>
      <c r="G6" s="236">
        <v>233964</v>
      </c>
      <c r="H6" s="579"/>
    </row>
    <row r="7" spans="1:8" ht="12.75" customHeight="1">
      <c r="A7" s="254" t="s">
        <v>10</v>
      </c>
      <c r="B7" s="255" t="s">
        <v>332</v>
      </c>
      <c r="C7" s="231">
        <v>64665</v>
      </c>
      <c r="D7" s="407">
        <v>182401</v>
      </c>
      <c r="E7" s="255" t="s">
        <v>134</v>
      </c>
      <c r="F7" s="232">
        <v>31194</v>
      </c>
      <c r="G7" s="237">
        <v>44459</v>
      </c>
      <c r="H7" s="579"/>
    </row>
    <row r="8" spans="1:8" ht="12.75" customHeight="1">
      <c r="A8" s="254" t="s">
        <v>11</v>
      </c>
      <c r="B8" s="255" t="s">
        <v>353</v>
      </c>
      <c r="C8" s="231"/>
      <c r="D8" s="407"/>
      <c r="E8" s="255" t="s">
        <v>182</v>
      </c>
      <c r="F8" s="232">
        <v>89328</v>
      </c>
      <c r="G8" s="237">
        <v>139720</v>
      </c>
      <c r="H8" s="579"/>
    </row>
    <row r="9" spans="1:8" ht="12.75" customHeight="1">
      <c r="A9" s="254" t="s">
        <v>12</v>
      </c>
      <c r="B9" s="255" t="s">
        <v>125</v>
      </c>
      <c r="C9" s="231">
        <v>19380</v>
      </c>
      <c r="D9" s="407">
        <v>19380</v>
      </c>
      <c r="E9" s="255" t="s">
        <v>135</v>
      </c>
      <c r="F9" s="232">
        <v>16297</v>
      </c>
      <c r="G9" s="237">
        <v>28361</v>
      </c>
      <c r="H9" s="579"/>
    </row>
    <row r="10" spans="1:8" ht="12.75" customHeight="1">
      <c r="A10" s="254" t="s">
        <v>13</v>
      </c>
      <c r="B10" s="256" t="s">
        <v>377</v>
      </c>
      <c r="C10" s="231">
        <v>27478</v>
      </c>
      <c r="D10" s="407">
        <v>27478</v>
      </c>
      <c r="E10" s="255" t="s">
        <v>136</v>
      </c>
      <c r="F10" s="232">
        <v>4110</v>
      </c>
      <c r="G10" s="237">
        <v>25668</v>
      </c>
      <c r="H10" s="579"/>
    </row>
    <row r="11" spans="1:8" ht="12.75" customHeight="1">
      <c r="A11" s="254" t="s">
        <v>14</v>
      </c>
      <c r="B11" s="255" t="s">
        <v>333</v>
      </c>
      <c r="C11" s="232">
        <v>240</v>
      </c>
      <c r="D11" s="408">
        <v>240</v>
      </c>
      <c r="E11" s="255" t="s">
        <v>40</v>
      </c>
      <c r="F11" s="232">
        <v>400</v>
      </c>
      <c r="G11" s="237">
        <v>400</v>
      </c>
      <c r="H11" s="579"/>
    </row>
    <row r="12" spans="1:8" ht="12.75" customHeight="1">
      <c r="A12" s="254" t="s">
        <v>15</v>
      </c>
      <c r="B12" s="255" t="s">
        <v>441</v>
      </c>
      <c r="C12" s="231"/>
      <c r="D12" s="407"/>
      <c r="E12" s="34"/>
      <c r="F12" s="232"/>
      <c r="G12" s="237"/>
      <c r="H12" s="579"/>
    </row>
    <row r="13" spans="1:8" ht="12.75" customHeight="1">
      <c r="A13" s="254" t="s">
        <v>16</v>
      </c>
      <c r="B13" s="34"/>
      <c r="C13" s="231"/>
      <c r="D13" s="407"/>
      <c r="E13" s="34"/>
      <c r="F13" s="232"/>
      <c r="G13" s="237"/>
      <c r="H13" s="579"/>
    </row>
    <row r="14" spans="1:8" ht="12.75" customHeight="1">
      <c r="A14" s="254" t="s">
        <v>17</v>
      </c>
      <c r="B14" s="321"/>
      <c r="C14" s="232"/>
      <c r="D14" s="408"/>
      <c r="E14" s="34"/>
      <c r="F14" s="232"/>
      <c r="G14" s="237"/>
      <c r="H14" s="579"/>
    </row>
    <row r="15" spans="1:8" ht="12.75" customHeight="1">
      <c r="A15" s="254" t="s">
        <v>18</v>
      </c>
      <c r="B15" s="34"/>
      <c r="C15" s="231"/>
      <c r="D15" s="407"/>
      <c r="E15" s="34"/>
      <c r="F15" s="232"/>
      <c r="G15" s="237"/>
      <c r="H15" s="579"/>
    </row>
    <row r="16" spans="1:8" ht="12.75" customHeight="1">
      <c r="A16" s="254" t="s">
        <v>19</v>
      </c>
      <c r="B16" s="34"/>
      <c r="C16" s="231"/>
      <c r="D16" s="407"/>
      <c r="E16" s="34"/>
      <c r="F16" s="232"/>
      <c r="G16" s="237"/>
      <c r="H16" s="579"/>
    </row>
    <row r="17" spans="1:8" ht="12.75" customHeight="1" thickBot="1">
      <c r="A17" s="254" t="s">
        <v>20</v>
      </c>
      <c r="B17" s="45"/>
      <c r="C17" s="233"/>
      <c r="D17" s="409"/>
      <c r="E17" s="34"/>
      <c r="F17" s="418"/>
      <c r="G17" s="238"/>
      <c r="H17" s="579"/>
    </row>
    <row r="18" spans="1:8" ht="24" customHeight="1" thickBot="1">
      <c r="A18" s="257" t="s">
        <v>21</v>
      </c>
      <c r="B18" s="79" t="s">
        <v>442</v>
      </c>
      <c r="C18" s="234">
        <f>SUM(C6:C17)</f>
        <v>286180</v>
      </c>
      <c r="D18" s="234">
        <f>SUM(D6:D17)</f>
        <v>433922</v>
      </c>
      <c r="E18" s="79" t="s">
        <v>339</v>
      </c>
      <c r="F18" s="419">
        <f>SUM(F6:F17)</f>
        <v>277480</v>
      </c>
      <c r="G18" s="239">
        <f>SUM(G6:G17)</f>
        <v>472572</v>
      </c>
      <c r="H18" s="579"/>
    </row>
    <row r="19" spans="1:8" ht="12.75" customHeight="1">
      <c r="A19" s="258" t="s">
        <v>22</v>
      </c>
      <c r="B19" s="259" t="s">
        <v>336</v>
      </c>
      <c r="C19" s="373">
        <f>+C20+C21+C22+C23</f>
        <v>0</v>
      </c>
      <c r="D19" s="373">
        <f>+D20+D21+D22+D23</f>
        <v>47350</v>
      </c>
      <c r="E19" s="260" t="s">
        <v>142</v>
      </c>
      <c r="F19" s="420"/>
      <c r="G19" s="59"/>
      <c r="H19" s="579"/>
    </row>
    <row r="20" spans="1:8" ht="12.75" customHeight="1">
      <c r="A20" s="261" t="s">
        <v>23</v>
      </c>
      <c r="B20" s="260" t="s">
        <v>174</v>
      </c>
      <c r="C20" s="60"/>
      <c r="D20" s="410">
        <v>47350</v>
      </c>
      <c r="E20" s="260" t="s">
        <v>338</v>
      </c>
      <c r="F20" s="421"/>
      <c r="G20" s="61"/>
      <c r="H20" s="579"/>
    </row>
    <row r="21" spans="1:8" ht="12.75" customHeight="1">
      <c r="A21" s="261" t="s">
        <v>24</v>
      </c>
      <c r="B21" s="260" t="s">
        <v>175</v>
      </c>
      <c r="C21" s="60"/>
      <c r="D21" s="410"/>
      <c r="E21" s="260" t="s">
        <v>116</v>
      </c>
      <c r="F21" s="421"/>
      <c r="G21" s="61"/>
      <c r="H21" s="579"/>
    </row>
    <row r="22" spans="1:8" ht="12.75" customHeight="1">
      <c r="A22" s="261" t="s">
        <v>25</v>
      </c>
      <c r="B22" s="260" t="s">
        <v>180</v>
      </c>
      <c r="C22" s="60"/>
      <c r="D22" s="410"/>
      <c r="E22" s="260" t="s">
        <v>117</v>
      </c>
      <c r="F22" s="421"/>
      <c r="G22" s="61"/>
      <c r="H22" s="579"/>
    </row>
    <row r="23" spans="1:8" ht="12.75" customHeight="1">
      <c r="A23" s="261" t="s">
        <v>26</v>
      </c>
      <c r="B23" s="260" t="s">
        <v>181</v>
      </c>
      <c r="C23" s="60"/>
      <c r="D23" s="411"/>
      <c r="E23" s="259" t="s">
        <v>183</v>
      </c>
      <c r="F23" s="421"/>
      <c r="G23" s="61"/>
      <c r="H23" s="579"/>
    </row>
    <row r="24" spans="1:8" ht="12.75" customHeight="1">
      <c r="A24" s="261" t="s">
        <v>27</v>
      </c>
      <c r="B24" s="260" t="s">
        <v>337</v>
      </c>
      <c r="C24" s="262">
        <f>+C25+C26</f>
        <v>0</v>
      </c>
      <c r="D24" s="412"/>
      <c r="E24" s="260" t="s">
        <v>143</v>
      </c>
      <c r="F24" s="421"/>
      <c r="G24" s="61"/>
      <c r="H24" s="579"/>
    </row>
    <row r="25" spans="1:8" ht="12.75" customHeight="1">
      <c r="A25" s="258" t="s">
        <v>28</v>
      </c>
      <c r="B25" s="259" t="s">
        <v>334</v>
      </c>
      <c r="C25" s="235"/>
      <c r="D25" s="411"/>
      <c r="E25" s="253" t="s">
        <v>424</v>
      </c>
      <c r="F25" s="420"/>
      <c r="G25" s="61"/>
      <c r="H25" s="579"/>
    </row>
    <row r="26" spans="1:8" ht="12.75" customHeight="1">
      <c r="A26" s="261" t="s">
        <v>29</v>
      </c>
      <c r="B26" s="260" t="s">
        <v>335</v>
      </c>
      <c r="C26" s="60"/>
      <c r="D26" s="410"/>
      <c r="E26" s="255" t="s">
        <v>430</v>
      </c>
      <c r="F26" s="421"/>
      <c r="G26" s="61"/>
      <c r="H26" s="579"/>
    </row>
    <row r="27" spans="1:8" ht="12.75" customHeight="1">
      <c r="A27" s="254" t="s">
        <v>30</v>
      </c>
      <c r="B27" s="260" t="s">
        <v>435</v>
      </c>
      <c r="C27" s="60"/>
      <c r="D27" s="410"/>
      <c r="E27" s="255" t="s">
        <v>431</v>
      </c>
      <c r="F27" s="421"/>
      <c r="G27" s="61"/>
      <c r="H27" s="579"/>
    </row>
    <row r="28" spans="1:8" ht="12.75" customHeight="1" thickBot="1">
      <c r="A28" s="294" t="s">
        <v>31</v>
      </c>
      <c r="B28" s="259" t="s">
        <v>292</v>
      </c>
      <c r="C28" s="235"/>
      <c r="D28" s="411"/>
      <c r="E28" s="323"/>
      <c r="F28" s="420"/>
      <c r="G28" s="423"/>
      <c r="H28" s="579"/>
    </row>
    <row r="29" spans="1:8" ht="22.5" customHeight="1" thickBot="1">
      <c r="A29" s="257" t="s">
        <v>32</v>
      </c>
      <c r="B29" s="79" t="s">
        <v>443</v>
      </c>
      <c r="C29" s="234">
        <f>+C19+C24+C27+C28</f>
        <v>0</v>
      </c>
      <c r="D29" s="234">
        <f>+D19+D24+D27+D28</f>
        <v>47350</v>
      </c>
      <c r="E29" s="79" t="s">
        <v>445</v>
      </c>
      <c r="F29" s="419">
        <f>SUM(F19:F28)</f>
        <v>0</v>
      </c>
      <c r="G29" s="239"/>
      <c r="H29" s="579"/>
    </row>
    <row r="30" spans="1:8" ht="13.5" thickBot="1">
      <c r="A30" s="257" t="s">
        <v>33</v>
      </c>
      <c r="B30" s="263" t="s">
        <v>444</v>
      </c>
      <c r="C30" s="413">
        <f>+C18+C29</f>
        <v>286180</v>
      </c>
      <c r="D30" s="413">
        <f>+D18+D29</f>
        <v>481272</v>
      </c>
      <c r="E30" s="263" t="s">
        <v>446</v>
      </c>
      <c r="F30" s="413">
        <f>+F18+F29</f>
        <v>277480</v>
      </c>
      <c r="G30" s="497">
        <f>+G18+G29</f>
        <v>472572</v>
      </c>
      <c r="H30" s="579"/>
    </row>
    <row r="31" spans="1:8" ht="13.5" thickBot="1">
      <c r="A31" s="257" t="s">
        <v>34</v>
      </c>
      <c r="B31" s="263" t="s">
        <v>120</v>
      </c>
      <c r="C31" s="413" t="str">
        <f>IF(C18-F18&lt;0,F18-C18,"-")</f>
        <v>-</v>
      </c>
      <c r="D31" s="413">
        <f>IF(D18-G18&lt;0,G18-D18,"-")</f>
        <v>38650</v>
      </c>
      <c r="E31" s="263" t="s">
        <v>121</v>
      </c>
      <c r="F31" s="413">
        <f>IF(C18-F18&gt;0,C18-F18,"-")</f>
        <v>8700</v>
      </c>
      <c r="G31" s="424"/>
      <c r="H31" s="579"/>
    </row>
    <row r="32" spans="1:8" ht="13.5" thickBot="1">
      <c r="A32" s="257" t="s">
        <v>35</v>
      </c>
      <c r="B32" s="263" t="s">
        <v>184</v>
      </c>
      <c r="C32" s="413" t="str">
        <f>IF(C18+C29-F30&lt;0,F30-(C18+C29),"-")</f>
        <v>-</v>
      </c>
      <c r="D32" s="413" t="str">
        <f>IF(D18+D29-G30&lt;0,G30-(D18+D29),"-")</f>
        <v>-</v>
      </c>
      <c r="E32" s="263" t="s">
        <v>185</v>
      </c>
      <c r="F32" s="413">
        <f>IF(C18+C29-F30&gt;0,C18+C29-F30,"-")</f>
        <v>8700</v>
      </c>
      <c r="G32" s="497">
        <f>IF(D18+D29-G30&gt;0,D18+D29-G30,"-")</f>
        <v>8700</v>
      </c>
      <c r="H32" s="579"/>
    </row>
    <row r="33" spans="2:5" ht="18.75">
      <c r="B33" s="580"/>
      <c r="C33" s="580"/>
      <c r="D33" s="580"/>
      <c r="E33" s="580"/>
    </row>
  </sheetData>
  <sheetProtection/>
  <mergeCells count="3">
    <mergeCell ref="A3:A4"/>
    <mergeCell ref="H1:H32"/>
    <mergeCell ref="B33:E33"/>
  </mergeCells>
  <printOptions horizontalCentered="1"/>
  <pageMargins left="0.33" right="0.48" top="0.9055118110236221" bottom="0.5" header="0.6692913385826772" footer="0.28"/>
  <pageSetup horizontalDpi="300" verticalDpi="3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SheetLayoutView="115" zoomScalePageLayoutView="0" workbookViewId="0" topLeftCell="A7">
      <selection activeCell="F31" sqref="F31:G31"/>
    </sheetView>
  </sheetViews>
  <sheetFormatPr defaultColWidth="9.00390625" defaultRowHeight="12.75"/>
  <cols>
    <col min="1" max="1" width="6.875" style="43" customWidth="1"/>
    <col min="2" max="2" width="44.875" style="143" customWidth="1"/>
    <col min="3" max="4" width="12.875" style="43" customWidth="1"/>
    <col min="5" max="5" width="44.875" style="43" customWidth="1"/>
    <col min="6" max="7" width="12.875" style="43" customWidth="1"/>
    <col min="8" max="8" width="4.875" style="43" customWidth="1"/>
    <col min="9" max="16384" width="9.375" style="43" customWidth="1"/>
  </cols>
  <sheetData>
    <row r="1" spans="2:8" ht="31.5">
      <c r="B1" s="241" t="s">
        <v>119</v>
      </c>
      <c r="C1" s="242"/>
      <c r="D1" s="242"/>
      <c r="E1" s="242"/>
      <c r="F1" s="242"/>
      <c r="G1" s="242"/>
      <c r="H1" s="579" t="str">
        <f>+CONCATENATE("2.2. melléklet a ………../",LEFT(ÖSSZEFÜGGÉSEK!A5,4),". (……….) önkormányzati rendelethez")</f>
        <v>2.2. melléklet a ………../2015. (……….) önkormányzati rendelethez</v>
      </c>
    </row>
    <row r="2" spans="6:8" ht="14.25" thickBot="1">
      <c r="F2" s="243" t="s">
        <v>51</v>
      </c>
      <c r="G2" s="243"/>
      <c r="H2" s="579"/>
    </row>
    <row r="3" spans="1:8" ht="13.5" thickBot="1">
      <c r="A3" s="581" t="s">
        <v>59</v>
      </c>
      <c r="B3" s="244" t="s">
        <v>46</v>
      </c>
      <c r="C3" s="245"/>
      <c r="D3" s="403"/>
      <c r="E3" s="244" t="s">
        <v>47</v>
      </c>
      <c r="F3" s="414"/>
      <c r="G3" s="422"/>
      <c r="H3" s="579"/>
    </row>
    <row r="4" spans="1:8" s="246" customFormat="1" ht="36.75" thickBot="1">
      <c r="A4" s="582"/>
      <c r="B4" s="144" t="s">
        <v>52</v>
      </c>
      <c r="C4" s="415" t="str">
        <f>+'2.1.sz.mell  '!C4</f>
        <v>2015. évi előirányzat</v>
      </c>
      <c r="D4" s="39" t="s">
        <v>524</v>
      </c>
      <c r="E4" s="404" t="s">
        <v>52</v>
      </c>
      <c r="F4" s="415" t="str">
        <f>+'2.1.sz.mell  '!C4</f>
        <v>2015. évi előirányzat</v>
      </c>
      <c r="G4" s="39" t="s">
        <v>524</v>
      </c>
      <c r="H4" s="579"/>
    </row>
    <row r="5" spans="1:8" s="246" customFormat="1" ht="13.5" thickBot="1">
      <c r="A5" s="247" t="s">
        <v>453</v>
      </c>
      <c r="B5" s="248" t="s">
        <v>454</v>
      </c>
      <c r="C5" s="416" t="s">
        <v>455</v>
      </c>
      <c r="D5" s="250" t="s">
        <v>457</v>
      </c>
      <c r="E5" s="248" t="s">
        <v>526</v>
      </c>
      <c r="F5" s="416" t="s">
        <v>458</v>
      </c>
      <c r="G5" s="250" t="s">
        <v>525</v>
      </c>
      <c r="H5" s="579"/>
    </row>
    <row r="6" spans="1:8" ht="12.75" customHeight="1">
      <c r="A6" s="252" t="s">
        <v>9</v>
      </c>
      <c r="B6" s="253" t="s">
        <v>340</v>
      </c>
      <c r="C6" s="417">
        <v>20593</v>
      </c>
      <c r="D6" s="236">
        <v>20593</v>
      </c>
      <c r="E6" s="253" t="s">
        <v>176</v>
      </c>
      <c r="F6" s="417">
        <v>88528</v>
      </c>
      <c r="G6" s="236">
        <v>105261</v>
      </c>
      <c r="H6" s="579"/>
    </row>
    <row r="7" spans="1:8" ht="12.75">
      <c r="A7" s="254" t="s">
        <v>10</v>
      </c>
      <c r="B7" s="255" t="s">
        <v>341</v>
      </c>
      <c r="C7" s="232"/>
      <c r="D7" s="237"/>
      <c r="E7" s="255" t="s">
        <v>346</v>
      </c>
      <c r="F7" s="232">
        <v>20593</v>
      </c>
      <c r="G7" s="237">
        <v>20593</v>
      </c>
      <c r="H7" s="579"/>
    </row>
    <row r="8" spans="1:8" ht="12.75" customHeight="1">
      <c r="A8" s="254" t="s">
        <v>11</v>
      </c>
      <c r="B8" s="255" t="s">
        <v>4</v>
      </c>
      <c r="C8" s="232"/>
      <c r="D8" s="237"/>
      <c r="E8" s="255" t="s">
        <v>138</v>
      </c>
      <c r="F8" s="232">
        <v>11218</v>
      </c>
      <c r="G8" s="237">
        <v>11218</v>
      </c>
      <c r="H8" s="579"/>
    </row>
    <row r="9" spans="1:8" ht="12.75" customHeight="1">
      <c r="A9" s="254" t="s">
        <v>12</v>
      </c>
      <c r="B9" s="255" t="s">
        <v>342</v>
      </c>
      <c r="C9" s="232">
        <v>90</v>
      </c>
      <c r="D9" s="237">
        <v>90</v>
      </c>
      <c r="E9" s="255" t="s">
        <v>347</v>
      </c>
      <c r="F9" s="232"/>
      <c r="G9" s="237"/>
      <c r="H9" s="579"/>
    </row>
    <row r="10" spans="1:8" ht="12.75" customHeight="1">
      <c r="A10" s="254" t="s">
        <v>13</v>
      </c>
      <c r="B10" s="255" t="s">
        <v>343</v>
      </c>
      <c r="C10" s="232"/>
      <c r="D10" s="237"/>
      <c r="E10" s="255" t="s">
        <v>179</v>
      </c>
      <c r="F10" s="232"/>
      <c r="G10" s="237"/>
      <c r="H10" s="579"/>
    </row>
    <row r="11" spans="1:8" ht="12.75" customHeight="1">
      <c r="A11" s="254" t="s">
        <v>14</v>
      </c>
      <c r="B11" s="255" t="s">
        <v>344</v>
      </c>
      <c r="C11" s="232"/>
      <c r="D11" s="237">
        <v>16733</v>
      </c>
      <c r="E11" s="324"/>
      <c r="F11" s="232"/>
      <c r="G11" s="237"/>
      <c r="H11" s="579"/>
    </row>
    <row r="12" spans="1:8" ht="12.75" customHeight="1">
      <c r="A12" s="254" t="s">
        <v>15</v>
      </c>
      <c r="B12" s="34"/>
      <c r="C12" s="232"/>
      <c r="D12" s="237"/>
      <c r="E12" s="324"/>
      <c r="F12" s="232"/>
      <c r="G12" s="237"/>
      <c r="H12" s="579"/>
    </row>
    <row r="13" spans="1:8" ht="12.75" customHeight="1">
      <c r="A13" s="254" t="s">
        <v>16</v>
      </c>
      <c r="B13" s="34"/>
      <c r="C13" s="232"/>
      <c r="D13" s="237"/>
      <c r="E13" s="325"/>
      <c r="F13" s="232"/>
      <c r="G13" s="237"/>
      <c r="H13" s="579"/>
    </row>
    <row r="14" spans="1:8" ht="12.75" customHeight="1">
      <c r="A14" s="254" t="s">
        <v>17</v>
      </c>
      <c r="B14" s="322"/>
      <c r="C14" s="232"/>
      <c r="D14" s="237"/>
      <c r="E14" s="324"/>
      <c r="F14" s="232"/>
      <c r="G14" s="237"/>
      <c r="H14" s="579"/>
    </row>
    <row r="15" spans="1:8" ht="12.75">
      <c r="A15" s="254" t="s">
        <v>18</v>
      </c>
      <c r="B15" s="34"/>
      <c r="C15" s="232"/>
      <c r="D15" s="237"/>
      <c r="E15" s="324"/>
      <c r="F15" s="232"/>
      <c r="G15" s="237"/>
      <c r="H15" s="579"/>
    </row>
    <row r="16" spans="1:8" ht="12.75" customHeight="1" thickBot="1">
      <c r="A16" s="294" t="s">
        <v>19</v>
      </c>
      <c r="B16" s="323"/>
      <c r="C16" s="296"/>
      <c r="D16" s="276"/>
      <c r="E16" s="295" t="s">
        <v>40</v>
      </c>
      <c r="F16" s="296"/>
      <c r="G16" s="238"/>
      <c r="H16" s="579"/>
    </row>
    <row r="17" spans="1:8" ht="27.75" customHeight="1" thickBot="1">
      <c r="A17" s="257" t="s">
        <v>20</v>
      </c>
      <c r="B17" s="79" t="s">
        <v>354</v>
      </c>
      <c r="C17" s="419">
        <f>+C6+C8+C9+C11+C12+C13+C14+C15+C16</f>
        <v>20683</v>
      </c>
      <c r="D17" s="419">
        <f>+D6+D8+D9+D11+D12+D13+D14+D15+D16</f>
        <v>37416</v>
      </c>
      <c r="E17" s="79" t="s">
        <v>355</v>
      </c>
      <c r="F17" s="419">
        <f>+F6+F8+F10+F11+F12+F13+F14+F15+F16</f>
        <v>99746</v>
      </c>
      <c r="G17" s="239">
        <f>+G6+G8+G10+G11+G12+G13+G14+G15+G16</f>
        <v>116479</v>
      </c>
      <c r="H17" s="579"/>
    </row>
    <row r="18" spans="1:8" ht="12.75" customHeight="1">
      <c r="A18" s="252" t="s">
        <v>21</v>
      </c>
      <c r="B18" s="265" t="s">
        <v>197</v>
      </c>
      <c r="C18" s="426">
        <f>+C19+C20+C21+C22+C23</f>
        <v>70363</v>
      </c>
      <c r="D18" s="426">
        <f>+D19+D20+D21+D22+D23</f>
        <v>70363</v>
      </c>
      <c r="E18" s="260" t="s">
        <v>142</v>
      </c>
      <c r="F18" s="425"/>
      <c r="G18" s="59"/>
      <c r="H18" s="579"/>
    </row>
    <row r="19" spans="1:8" ht="12.75" customHeight="1">
      <c r="A19" s="254" t="s">
        <v>22</v>
      </c>
      <c r="B19" s="266" t="s">
        <v>186</v>
      </c>
      <c r="C19" s="421"/>
      <c r="D19" s="61"/>
      <c r="E19" s="260" t="s">
        <v>145</v>
      </c>
      <c r="F19" s="421"/>
      <c r="G19" s="61"/>
      <c r="H19" s="579"/>
    </row>
    <row r="20" spans="1:8" ht="12.75" customHeight="1">
      <c r="A20" s="252" t="s">
        <v>23</v>
      </c>
      <c r="B20" s="266" t="s">
        <v>187</v>
      </c>
      <c r="C20" s="421"/>
      <c r="D20" s="61"/>
      <c r="E20" s="260" t="s">
        <v>116</v>
      </c>
      <c r="F20" s="421"/>
      <c r="G20" s="61"/>
      <c r="H20" s="579"/>
    </row>
    <row r="21" spans="1:8" ht="12.75" customHeight="1">
      <c r="A21" s="254" t="s">
        <v>24</v>
      </c>
      <c r="B21" s="266" t="s">
        <v>188</v>
      </c>
      <c r="C21" s="421">
        <v>70363</v>
      </c>
      <c r="D21" s="61">
        <v>70363</v>
      </c>
      <c r="E21" s="260" t="s">
        <v>117</v>
      </c>
      <c r="F21" s="421"/>
      <c r="G21" s="61"/>
      <c r="H21" s="579"/>
    </row>
    <row r="22" spans="1:8" ht="12.75" customHeight="1">
      <c r="A22" s="252" t="s">
        <v>25</v>
      </c>
      <c r="B22" s="266" t="s">
        <v>189</v>
      </c>
      <c r="C22" s="421"/>
      <c r="D22" s="240"/>
      <c r="E22" s="259" t="s">
        <v>183</v>
      </c>
      <c r="F22" s="421"/>
      <c r="G22" s="61"/>
      <c r="H22" s="579"/>
    </row>
    <row r="23" spans="1:8" ht="12.75" customHeight="1">
      <c r="A23" s="254" t="s">
        <v>26</v>
      </c>
      <c r="B23" s="267" t="s">
        <v>190</v>
      </c>
      <c r="C23" s="421"/>
      <c r="D23" s="61"/>
      <c r="E23" s="260" t="s">
        <v>146</v>
      </c>
      <c r="F23" s="421"/>
      <c r="G23" s="61"/>
      <c r="H23" s="579"/>
    </row>
    <row r="24" spans="1:8" ht="12.75" customHeight="1">
      <c r="A24" s="252" t="s">
        <v>27</v>
      </c>
      <c r="B24" s="268" t="s">
        <v>191</v>
      </c>
      <c r="C24" s="427">
        <f>+C25+C26+C27+C28+C29</f>
        <v>0</v>
      </c>
      <c r="D24" s="428"/>
      <c r="E24" s="269" t="s">
        <v>144</v>
      </c>
      <c r="F24" s="421"/>
      <c r="G24" s="61"/>
      <c r="H24" s="579"/>
    </row>
    <row r="25" spans="1:8" ht="12.75" customHeight="1">
      <c r="A25" s="254" t="s">
        <v>28</v>
      </c>
      <c r="B25" s="267" t="s">
        <v>192</v>
      </c>
      <c r="C25" s="421"/>
      <c r="D25" s="59"/>
      <c r="E25" s="269" t="s">
        <v>348</v>
      </c>
      <c r="F25" s="421"/>
      <c r="G25" s="61"/>
      <c r="H25" s="579"/>
    </row>
    <row r="26" spans="1:8" ht="12.75" customHeight="1">
      <c r="A26" s="252" t="s">
        <v>29</v>
      </c>
      <c r="B26" s="267" t="s">
        <v>193</v>
      </c>
      <c r="C26" s="421"/>
      <c r="D26" s="59"/>
      <c r="E26" s="264"/>
      <c r="F26" s="421"/>
      <c r="G26" s="61"/>
      <c r="H26" s="579"/>
    </row>
    <row r="27" spans="1:8" ht="12.75" customHeight="1">
      <c r="A27" s="254" t="s">
        <v>30</v>
      </c>
      <c r="B27" s="266" t="s">
        <v>194</v>
      </c>
      <c r="C27" s="421"/>
      <c r="D27" s="59"/>
      <c r="E27" s="77"/>
      <c r="F27" s="421"/>
      <c r="G27" s="61"/>
      <c r="H27" s="579"/>
    </row>
    <row r="28" spans="1:8" ht="12.75" customHeight="1">
      <c r="A28" s="252" t="s">
        <v>31</v>
      </c>
      <c r="B28" s="270" t="s">
        <v>195</v>
      </c>
      <c r="C28" s="421"/>
      <c r="D28" s="61"/>
      <c r="E28" s="34"/>
      <c r="F28" s="421"/>
      <c r="G28" s="61"/>
      <c r="H28" s="579"/>
    </row>
    <row r="29" spans="1:8" ht="12.75" customHeight="1" thickBot="1">
      <c r="A29" s="254" t="s">
        <v>32</v>
      </c>
      <c r="B29" s="271" t="s">
        <v>196</v>
      </c>
      <c r="C29" s="421"/>
      <c r="D29" s="59"/>
      <c r="E29" s="77"/>
      <c r="F29" s="421"/>
      <c r="G29" s="423"/>
      <c r="H29" s="579"/>
    </row>
    <row r="30" spans="1:8" ht="21.75" customHeight="1" thickBot="1">
      <c r="A30" s="257" t="s">
        <v>33</v>
      </c>
      <c r="B30" s="79" t="s">
        <v>345</v>
      </c>
      <c r="C30" s="419">
        <f>+C18+C24</f>
        <v>70363</v>
      </c>
      <c r="D30" s="419">
        <f>+D18+D24</f>
        <v>70363</v>
      </c>
      <c r="E30" s="79" t="s">
        <v>349</v>
      </c>
      <c r="F30" s="419">
        <f>SUM(F18:F29)</f>
        <v>0</v>
      </c>
      <c r="G30" s="239"/>
      <c r="H30" s="579"/>
    </row>
    <row r="31" spans="1:8" ht="13.5" thickBot="1">
      <c r="A31" s="257" t="s">
        <v>34</v>
      </c>
      <c r="B31" s="263" t="s">
        <v>350</v>
      </c>
      <c r="C31" s="413">
        <f>+C17+C30</f>
        <v>91046</v>
      </c>
      <c r="D31" s="413">
        <f>+D17+D30</f>
        <v>107779</v>
      </c>
      <c r="E31" s="263" t="s">
        <v>351</v>
      </c>
      <c r="F31" s="413">
        <f>+F17+F30</f>
        <v>99746</v>
      </c>
      <c r="G31" s="413">
        <f>+G17+G30</f>
        <v>116479</v>
      </c>
      <c r="H31" s="579"/>
    </row>
    <row r="32" spans="1:8" ht="13.5" thickBot="1">
      <c r="A32" s="257" t="s">
        <v>35</v>
      </c>
      <c r="B32" s="263" t="s">
        <v>120</v>
      </c>
      <c r="C32" s="413">
        <f>IF(C17-F17&lt;0,F17-C17,"-")</f>
        <v>79063</v>
      </c>
      <c r="D32" s="413">
        <f>IF(D17-G17&lt;0,G17-D17,"-")</f>
        <v>79063</v>
      </c>
      <c r="E32" s="263" t="s">
        <v>121</v>
      </c>
      <c r="F32" s="413" t="str">
        <f>IF(C17-F17&gt;0,C17-F17,"-")</f>
        <v>-</v>
      </c>
      <c r="G32" s="424"/>
      <c r="H32" s="579"/>
    </row>
    <row r="33" spans="1:8" ht="13.5" thickBot="1">
      <c r="A33" s="257" t="s">
        <v>36</v>
      </c>
      <c r="B33" s="263" t="s">
        <v>184</v>
      </c>
      <c r="C33" s="413">
        <f>IF(C17+C30-F31&lt;0,F31-(C17+C30),"-")</f>
        <v>8700</v>
      </c>
      <c r="D33" s="413">
        <f>IF(D17+D30-G31&lt;0,G31-(D17+D30),"-")</f>
        <v>8700</v>
      </c>
      <c r="E33" s="263" t="s">
        <v>185</v>
      </c>
      <c r="F33" s="413" t="str">
        <f>IF(C17+C30-F31&gt;0,C17+C30-F31,"-")</f>
        <v>-</v>
      </c>
      <c r="G33" s="424"/>
      <c r="H33" s="579"/>
    </row>
  </sheetData>
  <sheetProtection/>
  <mergeCells count="2">
    <mergeCell ref="A3:A4"/>
    <mergeCell ref="H1:H33"/>
  </mergeCells>
  <printOptions horizontalCentered="1"/>
  <pageMargins left="0.7874015748031497" right="0.7874015748031497" top="0.49" bottom="0.79" header="0.49" footer="0.7874015748031497"/>
  <pageSetup horizontalDpi="300" verticalDpi="3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80" t="s">
        <v>111</v>
      </c>
      <c r="E1" s="83" t="s">
        <v>115</v>
      </c>
    </row>
    <row r="3" spans="1:5" ht="12.75">
      <c r="A3" s="85"/>
      <c r="B3" s="86"/>
      <c r="C3" s="85"/>
      <c r="D3" s="88"/>
      <c r="E3" s="86"/>
    </row>
    <row r="4" spans="1:5" ht="15.75">
      <c r="A4" s="62" t="str">
        <f>+ÖSSZEFÜGGÉSEK!A5</f>
        <v>2015. évi előirányzat BEVÉTELEK</v>
      </c>
      <c r="B4" s="87"/>
      <c r="C4" s="95"/>
      <c r="D4" s="88"/>
      <c r="E4" s="86"/>
    </row>
    <row r="5" spans="1:5" ht="12.75">
      <c r="A5" s="85"/>
      <c r="B5" s="86"/>
      <c r="C5" s="85"/>
      <c r="D5" s="88"/>
      <c r="E5" s="86"/>
    </row>
    <row r="6" spans="1:5" ht="12.75">
      <c r="A6" s="85" t="s">
        <v>491</v>
      </c>
      <c r="B6" s="86">
        <f>+'1.1.sz.mell.'!C62</f>
        <v>306863</v>
      </c>
      <c r="C6" s="85" t="s">
        <v>447</v>
      </c>
      <c r="D6" s="88">
        <f>+'2.1.sz.mell  '!C18+'2.2.sz.mell  '!C17</f>
        <v>306863</v>
      </c>
      <c r="E6" s="86">
        <f aca="true" t="shared" si="0" ref="E6:E15">+B6-D6</f>
        <v>0</v>
      </c>
    </row>
    <row r="7" spans="1:5" ht="12.75">
      <c r="A7" s="85" t="s">
        <v>492</v>
      </c>
      <c r="B7" s="86">
        <f>+'1.1.sz.mell.'!C86</f>
        <v>70363</v>
      </c>
      <c r="C7" s="85" t="s">
        <v>448</v>
      </c>
      <c r="D7" s="88">
        <f>+'2.1.sz.mell  '!C29+'2.2.sz.mell  '!C30</f>
        <v>70363</v>
      </c>
      <c r="E7" s="86">
        <f t="shared" si="0"/>
        <v>0</v>
      </c>
    </row>
    <row r="8" spans="1:5" ht="12.75">
      <c r="A8" s="85" t="s">
        <v>493</v>
      </c>
      <c r="B8" s="86">
        <f>+'1.1.sz.mell.'!C87</f>
        <v>377226</v>
      </c>
      <c r="C8" s="85" t="s">
        <v>449</v>
      </c>
      <c r="D8" s="88">
        <f>+'2.1.sz.mell  '!C30+'2.2.sz.mell  '!C31</f>
        <v>377226</v>
      </c>
      <c r="E8" s="86">
        <f t="shared" si="0"/>
        <v>0</v>
      </c>
    </row>
    <row r="9" spans="1:5" ht="12.75">
      <c r="A9" s="85"/>
      <c r="B9" s="86"/>
      <c r="C9" s="85"/>
      <c r="D9" s="88"/>
      <c r="E9" s="86"/>
    </row>
    <row r="10" spans="1:5" ht="12.75">
      <c r="A10" s="85"/>
      <c r="B10" s="86"/>
      <c r="C10" s="85"/>
      <c r="D10" s="88"/>
      <c r="E10" s="86"/>
    </row>
    <row r="11" spans="1:5" ht="15.75">
      <c r="A11" s="62" t="str">
        <f>+ÖSSZEFÜGGÉSEK!A12</f>
        <v>2015. évi előirányzat KIADÁSOK</v>
      </c>
      <c r="B11" s="87"/>
      <c r="C11" s="95"/>
      <c r="D11" s="88"/>
      <c r="E11" s="86"/>
    </row>
    <row r="12" spans="1:5" ht="12.75">
      <c r="A12" s="85"/>
      <c r="B12" s="86"/>
      <c r="C12" s="85"/>
      <c r="D12" s="88"/>
      <c r="E12" s="86"/>
    </row>
    <row r="13" spans="1:5" ht="12.75">
      <c r="A13" s="85" t="s">
        <v>494</v>
      </c>
      <c r="B13" s="86">
        <f>+'1.1.sz.mell.'!C128</f>
        <v>377226</v>
      </c>
      <c r="C13" s="85" t="s">
        <v>450</v>
      </c>
      <c r="D13" s="88">
        <f>+'2.1.sz.mell  '!F18+'2.2.sz.mell  '!F17</f>
        <v>377226</v>
      </c>
      <c r="E13" s="86">
        <f t="shared" si="0"/>
        <v>0</v>
      </c>
    </row>
    <row r="14" spans="1:5" ht="12.75">
      <c r="A14" s="85" t="s">
        <v>495</v>
      </c>
      <c r="B14" s="86">
        <f>+'1.1.sz.mell.'!C153</f>
        <v>0</v>
      </c>
      <c r="C14" s="85" t="s">
        <v>451</v>
      </c>
      <c r="D14" s="88">
        <f>+'2.1.sz.mell  '!F29+'2.2.sz.mell  '!F30</f>
        <v>0</v>
      </c>
      <c r="E14" s="86">
        <f t="shared" si="0"/>
        <v>0</v>
      </c>
    </row>
    <row r="15" spans="1:5" ht="12.75">
      <c r="A15" s="85" t="s">
        <v>496</v>
      </c>
      <c r="B15" s="86">
        <f>+'1.1.sz.mell.'!C154</f>
        <v>377226</v>
      </c>
      <c r="C15" s="85" t="s">
        <v>452</v>
      </c>
      <c r="D15" s="88">
        <f>+'2.1.sz.mell  '!F30+'2.2.sz.mell  '!F31</f>
        <v>377226</v>
      </c>
      <c r="E15" s="86">
        <f t="shared" si="0"/>
        <v>0</v>
      </c>
    </row>
    <row r="16" spans="1:5" ht="12.75">
      <c r="A16" s="81"/>
      <c r="B16" s="81"/>
      <c r="C16" s="85"/>
      <c r="D16" s="88"/>
      <c r="E16" s="82"/>
    </row>
    <row r="17" spans="1:5" ht="12.75">
      <c r="A17" s="81"/>
      <c r="B17" s="81"/>
      <c r="C17" s="81"/>
      <c r="D17" s="81"/>
      <c r="E17" s="81"/>
    </row>
    <row r="18" spans="1:5" ht="12.75">
      <c r="A18" s="81"/>
      <c r="B18" s="81"/>
      <c r="C18" s="81"/>
      <c r="D18" s="81"/>
      <c r="E18" s="81"/>
    </row>
    <row r="19" spans="1:5" ht="12.75">
      <c r="A19" s="81"/>
      <c r="B19" s="81"/>
      <c r="C19" s="81"/>
      <c r="D19" s="81"/>
      <c r="E19" s="81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zoomScalePageLayoutView="0" workbookViewId="0" topLeftCell="A1">
      <selection activeCell="B15" sqref="B15"/>
    </sheetView>
  </sheetViews>
  <sheetFormatPr defaultColWidth="9.00390625" defaultRowHeight="12.75"/>
  <cols>
    <col min="1" max="1" width="5.625" style="97" customWidth="1"/>
    <col min="2" max="2" width="35.625" style="97" customWidth="1"/>
    <col min="3" max="6" width="14.00390625" style="97" customWidth="1"/>
    <col min="7" max="16384" width="9.375" style="97" customWidth="1"/>
  </cols>
  <sheetData>
    <row r="1" spans="1:6" ht="33" customHeight="1">
      <c r="A1" s="583" t="s">
        <v>504</v>
      </c>
      <c r="B1" s="583"/>
      <c r="C1" s="583"/>
      <c r="D1" s="583"/>
      <c r="E1" s="583"/>
      <c r="F1" s="583"/>
    </row>
    <row r="2" spans="1:7" ht="15.75" customHeight="1" thickBot="1">
      <c r="A2" s="98"/>
      <c r="B2" s="98"/>
      <c r="C2" s="584"/>
      <c r="D2" s="584"/>
      <c r="E2" s="591" t="s">
        <v>44</v>
      </c>
      <c r="F2" s="591"/>
      <c r="G2" s="104"/>
    </row>
    <row r="3" spans="1:6" ht="63" customHeight="1">
      <c r="A3" s="587" t="s">
        <v>7</v>
      </c>
      <c r="B3" s="589" t="s">
        <v>148</v>
      </c>
      <c r="C3" s="589" t="s">
        <v>201</v>
      </c>
      <c r="D3" s="589"/>
      <c r="E3" s="589"/>
      <c r="F3" s="585" t="s">
        <v>459</v>
      </c>
    </row>
    <row r="4" spans="1:6" ht="15.75" thickBot="1">
      <c r="A4" s="588"/>
      <c r="B4" s="590"/>
      <c r="C4" s="364">
        <f>+LEFT(ÖSSZEFÜGGÉSEK!A5,4)+1</f>
        <v>2016</v>
      </c>
      <c r="D4" s="364">
        <f>+C4+1</f>
        <v>2017</v>
      </c>
      <c r="E4" s="364">
        <f>+D4+1</f>
        <v>2018</v>
      </c>
      <c r="F4" s="586"/>
    </row>
    <row r="5" spans="1:6" ht="15.75" thickBot="1">
      <c r="A5" s="101" t="s">
        <v>453</v>
      </c>
      <c r="B5" s="102" t="s">
        <v>454</v>
      </c>
      <c r="C5" s="102" t="s">
        <v>455</v>
      </c>
      <c r="D5" s="102" t="s">
        <v>457</v>
      </c>
      <c r="E5" s="102" t="s">
        <v>456</v>
      </c>
      <c r="F5" s="103" t="s">
        <v>458</v>
      </c>
    </row>
    <row r="6" spans="1:6" ht="15">
      <c r="A6" s="100" t="s">
        <v>9</v>
      </c>
      <c r="B6" s="121"/>
      <c r="C6" s="122"/>
      <c r="D6" s="122"/>
      <c r="E6" s="122"/>
      <c r="F6" s="107">
        <f>SUM(C6:E6)</f>
        <v>0</v>
      </c>
    </row>
    <row r="7" spans="1:6" ht="15">
      <c r="A7" s="99" t="s">
        <v>10</v>
      </c>
      <c r="B7" s="123"/>
      <c r="C7" s="124"/>
      <c r="D7" s="124"/>
      <c r="E7" s="124"/>
      <c r="F7" s="108">
        <f>SUM(C7:E7)</f>
        <v>0</v>
      </c>
    </row>
    <row r="8" spans="1:6" ht="15">
      <c r="A8" s="99" t="s">
        <v>11</v>
      </c>
      <c r="B8" s="123"/>
      <c r="C8" s="124"/>
      <c r="D8" s="124"/>
      <c r="E8" s="124"/>
      <c r="F8" s="108">
        <f>SUM(C8:E8)</f>
        <v>0</v>
      </c>
    </row>
    <row r="9" spans="1:6" ht="15">
      <c r="A9" s="99" t="s">
        <v>12</v>
      </c>
      <c r="B9" s="123"/>
      <c r="C9" s="124"/>
      <c r="D9" s="124"/>
      <c r="E9" s="124"/>
      <c r="F9" s="108">
        <f>SUM(C9:E9)</f>
        <v>0</v>
      </c>
    </row>
    <row r="10" spans="1:6" ht="15.75" thickBot="1">
      <c r="A10" s="105" t="s">
        <v>13</v>
      </c>
      <c r="B10" s="125"/>
      <c r="C10" s="126"/>
      <c r="D10" s="126"/>
      <c r="E10" s="126"/>
      <c r="F10" s="108">
        <f>SUM(C10:E10)</f>
        <v>0</v>
      </c>
    </row>
    <row r="11" spans="1:6" s="357" customFormat="1" ht="15" thickBot="1">
      <c r="A11" s="354" t="s">
        <v>14</v>
      </c>
      <c r="B11" s="106" t="s">
        <v>149</v>
      </c>
      <c r="C11" s="355">
        <f>SUM(C6:C10)</f>
        <v>0</v>
      </c>
      <c r="D11" s="355">
        <f>SUM(D6:D10)</f>
        <v>0</v>
      </c>
      <c r="E11" s="355">
        <f>SUM(E6:E10)</f>
        <v>0</v>
      </c>
      <c r="F11" s="35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 dőlt"&amp;11 3. melléklet a ...../2015.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Pénzügy - Marcsi</cp:lastModifiedBy>
  <cp:lastPrinted>2015-09-03T11:41:21Z</cp:lastPrinted>
  <dcterms:created xsi:type="dcterms:W3CDTF">1999-10-30T10:30:45Z</dcterms:created>
  <dcterms:modified xsi:type="dcterms:W3CDTF">2015-09-03T11:42:01Z</dcterms:modified>
  <cp:category/>
  <cp:version/>
  <cp:contentType/>
  <cp:contentStatus/>
</cp:coreProperties>
</file>