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3" activeTab="17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 sz.m. előir felh terv" sheetId="11" r:id="rId11"/>
    <sheet name="11.sz.m. . saját bevételek" sheetId="12" r:id="rId12"/>
    <sheet name="12.sz.m. állami támogatás " sheetId="13" r:id="rId13"/>
    <sheet name="13. sz.m. közvetett tám." sheetId="14" r:id="rId14"/>
    <sheet name=".14.sz.m.adosságáá.alakulása" sheetId="15" r:id="rId15"/>
    <sheet name="15. sz. m. adósságot kel. ügyle" sheetId="16" r:id="rId16"/>
    <sheet name="16. sz. m. EU (2)" sheetId="17" r:id="rId17"/>
    <sheet name="17.sz.m. tartozás" sheetId="18" r:id="rId18"/>
  </sheets>
  <definedNames>
    <definedName name="_xlnm.Print_Area" localSheetId="1">'1 .sz.m.önk.össz.kiad.'!$A$1:$W$65</definedName>
    <definedName name="_xlnm.Print_Area" localSheetId="0">'1.sz.m-önk.össze.bev'!$A$1:$V$61</definedName>
    <definedName name="_xlnm.Print_Area" localSheetId="10">'10. sz.m. előir felh terv'!$A$1:$O$25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'5. sz. m óvoda'!$A$1:$R$47</definedName>
    <definedName name="_xlnm.Print_Area" localSheetId="6">'6 .sz.m. Létszám (2)'!$A$1:$K$15</definedName>
    <definedName name="_xlnm.Print_Area" localSheetId="7">'7.sz.m.Dologi kiadás (2)'!$A$1:$U$24</definedName>
    <definedName name="_xlnm.Print_Area" localSheetId="8">'8.sz.m.szociális kiadások'!$A$1:$Q$31</definedName>
    <definedName name="_xlnm.Print_Area" localSheetId="9">'9.sz.m.átadott pe (2)'!$A$1:$U$47</definedName>
  </definedNames>
  <calcPr fullCalcOnLoad="1"/>
</workbook>
</file>

<file path=xl/sharedStrings.xml><?xml version="1.0" encoding="utf-8"?>
<sst xmlns="http://schemas.openxmlformats.org/spreadsheetml/2006/main" count="1071" uniqueCount="561">
  <si>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</si>
  <si>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</si>
  <si>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</si>
  <si>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</si>
  <si>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</si>
  <si>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</si>
  <si>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</si>
  <si>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</si>
  <si>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</si>
  <si>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</si>
  <si>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</si>
  <si>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</si>
  <si>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</si>
  <si>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</si>
  <si>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</si>
  <si>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Közvilágítási feladatok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</si>
  <si>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</si>
  <si>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</si>
  <si>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</si>
  <si>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</si>
  <si>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</si>
  <si>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</si>
  <si>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</si>
  <si>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</si>
  <si>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</si>
  <si>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</si>
  <si>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</si>
  <si>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</si>
  <si>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</si>
  <si>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Helyi adók</t>
  </si>
  <si>
    <t>Szakmai tev. ellátók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</si>
  <si>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</si>
  <si>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</si>
  <si>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</si>
  <si>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</si>
  <si>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</si>
  <si>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</si>
  <si>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</si>
  <si>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</si>
  <si>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</si>
  <si>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</si>
  <si>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</si>
  <si>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</si>
  <si>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</si>
  <si>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</si>
  <si>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</si>
  <si>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</si>
  <si>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</si>
  <si>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</si>
  <si>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</si>
  <si>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</si>
  <si>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</si>
  <si>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</si>
  <si>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</si>
  <si>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</si>
  <si>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</si>
  <si>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</si>
  <si>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</si>
  <si>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</si>
  <si>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</si>
  <si>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</si>
  <si>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</si>
  <si>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</si>
  <si>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</si>
  <si>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</si>
  <si>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</si>
  <si>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</si>
  <si>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</si>
  <si>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</si>
  <si>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</si>
  <si>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</si>
  <si>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</si>
  <si>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</si>
  <si>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</si>
  <si>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</si>
  <si>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</si>
  <si>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</si>
  <si>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Köztemetés Szt. 48. §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</si>
  <si>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</si>
  <si>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</si>
  <si>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</si>
  <si>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</si>
  <si>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</si>
  <si>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</si>
  <si>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</si>
  <si>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</si>
  <si>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</si>
  <si>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</si>
  <si>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</si>
  <si>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</si>
  <si>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</si>
  <si>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</si>
  <si>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</si>
  <si>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</si>
  <si>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</si>
  <si>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</si>
  <si>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</si>
  <si>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</si>
  <si>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</si>
  <si>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</si>
  <si>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</si>
  <si>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</si>
  <si>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</si>
  <si>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</si>
  <si>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</si>
  <si>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</si>
  <si>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</si>
  <si>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</si>
  <si>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</si>
  <si>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</si>
  <si>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</si>
  <si>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</si>
  <si>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</si>
  <si>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</si>
  <si>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</si>
  <si>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</si>
  <si>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</si>
  <si>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</si>
  <si>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</si>
  <si>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</si>
  <si>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</si>
  <si>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</si>
  <si>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</si>
  <si>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1.1.</t>
  </si>
  <si>
    <t>1.2.</t>
  </si>
  <si>
    <t>1.3.</t>
  </si>
  <si>
    <t>1.4.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</si>
  <si>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</si>
  <si>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</si>
  <si>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</si>
  <si>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</si>
  <si>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</si>
  <si>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Költségvetési maradvány igénybevétele</t>
  </si>
  <si>
    <t>Vállalkozási maradvány igénybevétele</t>
  </si>
  <si>
    <t>VI. Függő, átfutó, kiegyenlítő bevételek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</si>
  <si>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</si>
  <si>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</si>
  <si>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</si>
  <si>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</si>
  <si>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</si>
  <si>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</si>
  <si>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</si>
  <si>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</si>
  <si>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</si>
  <si>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</si>
  <si>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</si>
  <si>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</si>
  <si>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</si>
  <si>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</si>
  <si>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</si>
  <si>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</si>
  <si>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</si>
  <si>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</si>
  <si>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</si>
  <si>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</si>
  <si>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</si>
  <si>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</si>
  <si>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</si>
  <si>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</si>
  <si>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</si>
  <si>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</si>
  <si>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</si>
  <si>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</si>
  <si>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</si>
  <si>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</si>
  <si>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</si>
  <si>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</si>
  <si>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</si>
  <si>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</si>
  <si>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</si>
  <si>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</si>
  <si>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</si>
  <si>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</si>
  <si>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</si>
  <si>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</si>
  <si>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</si>
  <si>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</si>
  <si>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</si>
  <si>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</si>
  <si>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</si>
  <si>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</si>
  <si>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</si>
  <si>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</si>
  <si>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</si>
  <si>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</si>
  <si>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</si>
  <si>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</si>
  <si>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</si>
  <si>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</si>
  <si>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</si>
  <si>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</si>
  <si>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</si>
  <si>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</si>
  <si>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</si>
  <si>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</si>
  <si>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</si>
  <si>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</si>
  <si>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</si>
  <si>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</si>
  <si>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</si>
  <si>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6.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</si>
  <si>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</si>
  <si>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</si>
  <si>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</si>
  <si>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</si>
  <si>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</si>
  <si>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</si>
  <si>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</si>
  <si>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</si>
  <si>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</si>
  <si>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</si>
  <si>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</si>
  <si>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</si>
  <si>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</si>
  <si>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</si>
  <si>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</si>
  <si>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</si>
  <si>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</si>
  <si>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</si>
  <si>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</si>
  <si>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</si>
  <si>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</si>
  <si>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V. Finanszírozási kiadások</t>
  </si>
  <si>
    <t>Önkormányzat</t>
  </si>
  <si>
    <t>Város- és községgazdálkodás</t>
  </si>
  <si>
    <t>Ifjúság-, egészségügyi gondozás</t>
  </si>
  <si>
    <t>Köztemető fenntartása</t>
  </si>
  <si>
    <t xml:space="preserve">Átmeneti segély Szt. 45. §                      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</si>
  <si>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</si>
  <si>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</si>
  <si>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</si>
  <si>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</si>
  <si>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</si>
  <si>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</si>
  <si>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</si>
  <si>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</si>
  <si>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</si>
  <si>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</si>
  <si>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</si>
  <si>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</si>
  <si>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</si>
  <si>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</si>
  <si>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</si>
  <si>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</si>
  <si>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</si>
  <si>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</si>
  <si>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</si>
  <si>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</si>
  <si>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</si>
  <si>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</si>
  <si>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</si>
  <si>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</si>
  <si>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</si>
  <si>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</si>
  <si>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</si>
  <si>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Beledi Szociális és Gyermekjóléti Társulás</t>
  </si>
  <si>
    <t>Mód. II-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</si>
  <si>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</si>
  <si>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</si>
  <si>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</si>
  <si>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</si>
  <si>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</si>
  <si>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</si>
  <si>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</si>
  <si>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</si>
  <si>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</si>
  <si>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</si>
  <si>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</si>
  <si>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</si>
  <si>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Máshova nem sorolható egyéb sporttámogatás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</si>
  <si>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</si>
  <si>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</si>
  <si>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</si>
  <si>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</si>
  <si>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</si>
  <si>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</si>
  <si>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</si>
  <si>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Mód. I., II., II.</t>
  </si>
  <si>
    <t xml:space="preserve"> </t>
  </si>
  <si>
    <t>Függő, átfutó, kiegyenlítő bevételelk</t>
  </si>
  <si>
    <t>mód. II, III.</t>
  </si>
  <si>
    <t>Mód. IV.</t>
  </si>
  <si>
    <t>Mód IV.</t>
  </si>
  <si>
    <t>mód. IV.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</si>
  <si>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</si>
  <si>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</si>
  <si>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</si>
  <si>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</si>
  <si>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</si>
  <si>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</si>
  <si>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</si>
  <si>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</si>
  <si>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</si>
  <si>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</si>
  <si>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</si>
  <si>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</si>
  <si>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</si>
  <si>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</si>
  <si>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</si>
  <si>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</si>
  <si>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</si>
  <si>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</si>
  <si>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</si>
  <si>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</si>
  <si>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</si>
  <si>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</si>
  <si>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</si>
  <si>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</si>
  <si>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</si>
  <si>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</si>
  <si>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</si>
  <si>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</si>
  <si>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</si>
  <si>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</si>
  <si>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</si>
  <si>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</si>
  <si>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</si>
  <si>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</si>
  <si>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</si>
  <si>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</si>
  <si>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</si>
  <si>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</si>
  <si>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</si>
  <si>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</si>
  <si>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</si>
  <si>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</si>
  <si>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</si>
  <si>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</si>
  <si>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</si>
  <si>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</si>
  <si>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</si>
  <si>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</si>
  <si>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</si>
  <si>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</si>
  <si>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</si>
  <si>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</si>
  <si>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</si>
  <si>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</si>
  <si>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</si>
  <si>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</si>
  <si>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</si>
  <si>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</si>
  <si>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</si>
  <si>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</si>
  <si>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</si>
  <si>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</si>
  <si>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</si>
  <si>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</si>
  <si>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</si>
  <si>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</si>
  <si>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</si>
  <si>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Önkormányzat költségvetési szerveinek 2014. évi létszámkerete</t>
  </si>
  <si>
    <t>Támogatás</t>
  </si>
  <si>
    <t>2014. év</t>
  </si>
  <si>
    <t>Önkormányzati segély Szt. 45 §.</t>
  </si>
  <si>
    <t>2014.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</si>
  <si>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</si>
  <si>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</si>
  <si>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2014. évi előirányzat</t>
  </si>
  <si>
    <t>2013. évi I. mód.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</si>
  <si>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</si>
  <si>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</si>
  <si>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</si>
  <si>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</si>
  <si>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</si>
  <si>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</si>
  <si>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</si>
  <si>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</si>
  <si>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</si>
  <si>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</si>
  <si>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</si>
  <si>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</si>
  <si>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</si>
  <si>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</si>
  <si>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</si>
  <si>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</si>
  <si>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</si>
  <si>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</si>
  <si>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</si>
  <si>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</si>
  <si>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</si>
  <si>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</si>
  <si>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</si>
  <si>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</si>
  <si>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</si>
  <si>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15.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</si>
  <si>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</si>
  <si>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</si>
  <si>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</si>
  <si>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</si>
  <si>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</si>
  <si>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</si>
  <si>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</si>
  <si>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</si>
  <si>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</si>
  <si>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</si>
  <si>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</si>
  <si>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</si>
  <si>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</si>
  <si>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</si>
  <si>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</si>
  <si>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</si>
  <si>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Előirányzat-felhasználási terv
2014. évre</t>
  </si>
  <si>
    <t>A 2014. évi általános működés és ágazati feladatok támogatásának alakulása jogcímenként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</si>
  <si>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</si>
  <si>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</si>
  <si>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</si>
  <si>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</si>
  <si>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</si>
  <si>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</si>
  <si>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Projekt megvalósítás</t>
  </si>
  <si>
    <t>Pénzmaradvány</t>
  </si>
  <si>
    <t>Összes bevétel</t>
  </si>
  <si>
    <t>Összes kiadás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</si>
  <si>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</si>
  <si>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</si>
  <si>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</si>
  <si>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</si>
  <si>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</si>
  <si>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</si>
  <si>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</si>
  <si>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</si>
  <si>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</si>
  <si>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</si>
  <si>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</si>
  <si>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</si>
  <si>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</si>
  <si>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</si>
  <si>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</si>
  <si>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</si>
  <si>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</si>
  <si>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</si>
  <si>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</si>
  <si>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</si>
  <si>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</si>
  <si>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</si>
  <si>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</si>
  <si>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</si>
  <si>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</si>
  <si>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</si>
  <si>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</si>
  <si>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</si>
  <si>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</si>
  <si>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</si>
  <si>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</si>
  <si>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</si>
  <si>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</si>
  <si>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</si>
  <si>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</si>
  <si>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</si>
  <si>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</si>
  <si>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</si>
  <si>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</si>
  <si>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</si>
  <si>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</si>
  <si>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</si>
  <si>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</si>
  <si>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</si>
  <si>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</si>
  <si>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</si>
  <si>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</si>
  <si>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</si>
  <si>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</si>
  <si>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</si>
  <si>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</si>
  <si>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</si>
  <si>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</si>
  <si>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</si>
  <si>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</si>
  <si>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</si>
  <si>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</si>
  <si>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</si>
  <si>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</si>
  <si>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</si>
  <si>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</si>
  <si>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</si>
  <si>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</si>
  <si>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</si>
  <si>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</si>
  <si>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</si>
  <si>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</si>
  <si>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</si>
  <si>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</si>
  <si>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</si>
  <si>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</si>
  <si>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</si>
  <si>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</si>
  <si>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</si>
  <si>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</si>
  <si>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</si>
  <si>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</si>
  <si>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</si>
  <si>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</si>
  <si>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>Önkormányzat 2014. évi bevételi előirányzatai</t>
  </si>
  <si>
    <t>Önkormányzat 2014. évi kiadási előirányzatai</t>
  </si>
  <si>
    <t>Egyéb szárazföldi személyszállítás</t>
  </si>
  <si>
    <t>Hosszabb időtartamú közfoglalkoztatás</t>
  </si>
  <si>
    <t xml:space="preserve">Más pénzbeli támogatás Szt. 26.§ </t>
  </si>
  <si>
    <t>Ápolási díj Szt. 43. B §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</si>
  <si>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</si>
  <si>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</si>
  <si>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</si>
  <si>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</si>
  <si>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</si>
  <si>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</si>
  <si>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</si>
  <si>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Napköziotthonos Óvoda</t>
  </si>
  <si>
    <t>Nem veszélyes hulladék kezelése, ártalmatlanítása</t>
  </si>
  <si>
    <t>Közutak, hídak, alagutak  üzemeltetése, fenntartása</t>
  </si>
  <si>
    <t>Területfejl. és területrendezési helyi feladatok</t>
  </si>
  <si>
    <t>Tűz- és katasztrófavédelmi tevékenységek</t>
  </si>
  <si>
    <t>Háziorvosi alapellátás</t>
  </si>
  <si>
    <t>Könyvtári szolgáltatások</t>
  </si>
  <si>
    <t>Sportlétesítmények, edzőtáborok működtetése és fejlesztése</t>
  </si>
  <si>
    <t>TÁMOP</t>
  </si>
  <si>
    <t xml:space="preserve">SZOCIÁLIS ÉS GYERMEKJÓLÉTI ELLÁTÁSOK                                  
</t>
  </si>
  <si>
    <t>védőnő utiköltség hozzájár.</t>
  </si>
  <si>
    <t>SAJÁT BEVÉTELEK 50 %-A</t>
  </si>
  <si>
    <t>III.3.m. Kistelepülések szociális feladatainak támogatása</t>
  </si>
  <si>
    <t>Központosított támogatás /lakott külterület/</t>
  </si>
  <si>
    <t xml:space="preserve">IV.1. Közművelődési feladatok </t>
  </si>
  <si>
    <t>TÁMOP-3.2.3.B-12/1-2013-0107</t>
  </si>
  <si>
    <t xml:space="preserve">Közösség és könyvtári programok megvalósulása a rábakecöli IKSZT-ben </t>
  </si>
  <si>
    <t>Napköziotthonos Óvoda Rábakecöl</t>
  </si>
  <si>
    <t>1. számú melléklet</t>
  </si>
  <si>
    <t>5. számú melléklet</t>
  </si>
  <si>
    <t>7. számú melléklet</t>
  </si>
  <si>
    <t>13. számú melléklet</t>
  </si>
  <si>
    <t>Étkezési díj /óvoda/</t>
  </si>
  <si>
    <t>Étkezési díj /iskola/</t>
  </si>
  <si>
    <t>Rábakecöl Községi Önkormányzat 2014. költségvetésének összevont mérlege</t>
  </si>
  <si>
    <t>2014. január 1.</t>
  </si>
  <si>
    <t>Az önkormányzat által felvett adósságállomány alakulása</t>
  </si>
  <si>
    <t>lejárat és eszközök szerinti bontásban</t>
  </si>
  <si>
    <t xml:space="preserve"> Ezer forintban </t>
  </si>
  <si>
    <t>Sor-
szám</t>
  </si>
  <si>
    <t>Hitel jellege</t>
  </si>
  <si>
    <t>Hitel folyósítója</t>
  </si>
  <si>
    <t>Felvétel</t>
  </si>
  <si>
    <t xml:space="preserve">Lejárat </t>
  </si>
  <si>
    <t>Hitel állomány január 1-jén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</si>
  <si>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</si>
  <si>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</si>
  <si>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</si>
  <si>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</si>
  <si>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</si>
  <si>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Kis-Rába Menti Tak.Szöv.</t>
  </si>
  <si>
    <t xml:space="preserve">Összesen </t>
  </si>
  <si>
    <t>Hitelviszonyt megtestesítő értékpapír (kötvény) (2012. dec. 31. 241,06 MNB árfolyammal számolva)</t>
  </si>
  <si>
    <t>Megjegyzés: a 2013. évi CCXXX. Törvény 67-68. §.-a alapján az önkormányzat 2013. december 31-én fennálló összegű adósságelemeit és ezen adósságelemek járulékai összegét 2014. február 28-áig átvállalja az állam a 2014. február 28-i állapotnak megfelelően.</t>
  </si>
  <si>
    <t>2013.</t>
  </si>
  <si>
    <t xml:space="preserve">Többéves kihatással járó döntésekből származó kötelezettségek </t>
  </si>
  <si>
    <t>célok szerint,  évenkénti megbontásban</t>
  </si>
  <si>
    <t>Kötelezettség jogcíme</t>
  </si>
  <si>
    <t>Köt. váll éve</t>
  </si>
  <si>
    <t>Kiadás vonzata évenként</t>
  </si>
  <si>
    <t>HUF alapú fejlesztési hitel + kamat</t>
  </si>
  <si>
    <t>Templomtér felújítás</t>
  </si>
  <si>
    <t>2015.</t>
  </si>
  <si>
    <t>16. számú melléklet</t>
  </si>
  <si>
    <t>17. számú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</si>
</sst>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#"/>
  </numFmts>
  <fonts count="122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b/>
      <sz val="14"/>
      <name val="Perpetua Titling MT"/>
      <family val="1"/>
    </font>
    <font>
      <b/>
      <i/>
      <sz val="12"/>
      <name val="Calibri"/>
      <family val="2"/>
    </font>
    <font>
      <i/>
      <sz val="12"/>
      <name val="Script MT Bold"/>
      <family val="4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double"/>
      <right style="double"/>
      <top style="medium"/>
      <bottom style="double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20" borderId="1" applyNumberFormat="0" applyAlignment="0" applyProtection="0"/>
    <xf numFmtId="0" fontId="108" fillId="0" borderId="0" applyNumberFormat="0" applyFill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11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0" fillId="22" borderId="7" applyNumberFormat="0" applyFont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15" fillId="29" borderId="0" applyNumberFormat="0" applyBorder="0" applyAlignment="0" applyProtection="0"/>
    <xf numFmtId="0" fontId="116" fillId="30" borderId="8" applyNumberFormat="0" applyAlignment="0" applyProtection="0"/>
    <xf numFmtId="0" fontId="11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120" fillId="32" borderId="0" applyNumberFormat="0" applyBorder="0" applyAlignment="0" applyProtection="0"/>
    <xf numFmtId="0" fontId="121" fillId="30" borderId="1" applyNumberFormat="0" applyAlignment="0" applyProtection="0"/>
    <xf numFmtId="9" fontId="0" fillId="0" borderId="0" applyFont="0" applyFill="0" applyBorder="0" applyAlignment="0" applyProtection="0"/>
  </cellStyleXfs>
  <cellXfs count="11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6" fillId="0" borderId="0" xfId="58" applyFont="1" applyAlignment="1">
      <alignment horizontal="center"/>
      <protection/>
    </xf>
    <xf numFmtId="0" fontId="19" fillId="0" borderId="0" xfId="60">
      <alignment/>
      <protection/>
    </xf>
    <xf numFmtId="0" fontId="11" fillId="0" borderId="0" xfId="58" applyAlignment="1">
      <alignment vertical="center"/>
      <protection/>
    </xf>
    <xf numFmtId="0" fontId="14" fillId="0" borderId="0" xfId="58" applyFont="1">
      <alignment/>
      <protection/>
    </xf>
    <xf numFmtId="0" fontId="15" fillId="0" borderId="0" xfId="58" applyFont="1">
      <alignment/>
      <protection/>
    </xf>
    <xf numFmtId="0" fontId="11" fillId="0" borderId="0" xfId="58" applyFont="1">
      <alignment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1" fillId="0" borderId="0" xfId="59" applyFont="1" applyAlignment="1">
      <alignment horizontal="center" vertical="center"/>
      <protection/>
    </xf>
    <xf numFmtId="0" fontId="33" fillId="0" borderId="10" xfId="59" applyFont="1" applyBorder="1" applyAlignment="1">
      <alignment horizontal="left" vertical="center" wrapText="1"/>
      <protection/>
    </xf>
    <xf numFmtId="3" fontId="40" fillId="0" borderId="11" xfId="58" applyNumberFormat="1" applyFont="1" applyBorder="1" applyAlignment="1">
      <alignment horizontal="right" vertical="center" wrapText="1"/>
      <protection/>
    </xf>
    <xf numFmtId="0" fontId="44" fillId="0" borderId="12" xfId="59" applyFont="1" applyBorder="1" applyAlignment="1">
      <alignment horizontal="center" vertical="center" wrapText="1"/>
      <protection/>
    </xf>
    <xf numFmtId="0" fontId="44" fillId="0" borderId="13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9" fillId="0" borderId="0" xfId="59" applyFont="1" applyAlignment="1">
      <alignment horizontal="left" vertical="center" wrapText="1"/>
      <protection/>
    </xf>
    <xf numFmtId="0" fontId="23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0" fontId="50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4" fillId="0" borderId="0" xfId="58" applyFont="1" applyAlignment="1">
      <alignment wrapText="1"/>
      <protection/>
    </xf>
    <xf numFmtId="0" fontId="14" fillId="0" borderId="10" xfId="58" applyFont="1" applyBorder="1" applyAlignment="1">
      <alignment wrapText="1"/>
      <protection/>
    </xf>
    <xf numFmtId="0" fontId="14" fillId="0" borderId="10" xfId="58" applyFont="1" applyFill="1" applyBorder="1" applyAlignment="1">
      <alignment wrapText="1"/>
      <protection/>
    </xf>
    <xf numFmtId="0" fontId="12" fillId="0" borderId="14" xfId="58" applyFont="1" applyBorder="1" applyAlignment="1">
      <alignment vertical="center" wrapText="1"/>
      <protection/>
    </xf>
    <xf numFmtId="0" fontId="12" fillId="0" borderId="14" xfId="58" applyFont="1" applyBorder="1" applyAlignment="1">
      <alignment wrapText="1"/>
      <protection/>
    </xf>
    <xf numFmtId="3" fontId="51" fillId="0" borderId="11" xfId="58" applyNumberFormat="1" applyFont="1" applyFill="1" applyBorder="1" applyAlignment="1">
      <alignment horizontal="right"/>
      <protection/>
    </xf>
    <xf numFmtId="0" fontId="51" fillId="0" borderId="11" xfId="58" applyFont="1" applyBorder="1" applyAlignment="1">
      <alignment horizontal="right"/>
      <protection/>
    </xf>
    <xf numFmtId="3" fontId="51" fillId="0" borderId="15" xfId="58" applyNumberFormat="1" applyFont="1" applyBorder="1" applyAlignment="1">
      <alignment horizontal="right"/>
      <protection/>
    </xf>
    <xf numFmtId="3" fontId="51" fillId="0" borderId="11" xfId="58" applyNumberFormat="1" applyFont="1" applyBorder="1" applyAlignment="1">
      <alignment horizontal="right"/>
      <protection/>
    </xf>
    <xf numFmtId="3" fontId="17" fillId="0" borderId="12" xfId="40" applyNumberFormat="1" applyFont="1" applyBorder="1" applyAlignment="1">
      <alignment horizontal="right" vertical="center"/>
    </xf>
    <xf numFmtId="3" fontId="17" fillId="0" borderId="12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16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1" fillId="0" borderId="15" xfId="58" applyNumberFormat="1" applyFont="1" applyFill="1" applyBorder="1" applyAlignment="1">
      <alignment horizontal="right"/>
      <protection/>
    </xf>
    <xf numFmtId="0" fontId="22" fillId="0" borderId="18" xfId="0" applyFont="1" applyBorder="1" applyAlignment="1">
      <alignment vertical="center" wrapText="1"/>
    </xf>
    <xf numFmtId="3" fontId="27" fillId="0" borderId="0" xfId="58" applyNumberFormat="1" applyFont="1" applyFill="1" applyBorder="1" applyAlignment="1">
      <alignment horizontal="center" vertical="center" wrapText="1"/>
      <protection/>
    </xf>
    <xf numFmtId="3" fontId="46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2" fillId="0" borderId="18" xfId="0" applyFont="1" applyFill="1" applyBorder="1" applyAlignment="1">
      <alignment vertical="center" wrapText="1"/>
    </xf>
    <xf numFmtId="3" fontId="40" fillId="0" borderId="11" xfId="58" applyNumberFormat="1" applyFont="1" applyFill="1" applyBorder="1" applyAlignment="1">
      <alignment horizontal="right" vertical="center" wrapText="1"/>
      <protection/>
    </xf>
    <xf numFmtId="0" fontId="22" fillId="0" borderId="19" xfId="0" applyFont="1" applyFill="1" applyBorder="1" applyAlignment="1">
      <alignment vertical="center" wrapText="1"/>
    </xf>
    <xf numFmtId="3" fontId="40" fillId="0" borderId="11" xfId="58" applyNumberFormat="1" applyFont="1" applyFill="1" applyBorder="1" applyAlignment="1">
      <alignment vertical="center"/>
      <protection/>
    </xf>
    <xf numFmtId="3" fontId="16" fillId="0" borderId="0" xfId="58" applyNumberFormat="1" applyFont="1" applyAlignment="1">
      <alignment horizontal="right" vertical="center"/>
      <protection/>
    </xf>
    <xf numFmtId="3" fontId="27" fillId="33" borderId="20" xfId="58" applyNumberFormat="1" applyFont="1" applyFill="1" applyBorder="1" applyAlignment="1">
      <alignment horizontal="center" vertical="center" wrapText="1"/>
      <protection/>
    </xf>
    <xf numFmtId="3" fontId="46" fillId="33" borderId="21" xfId="58" applyNumberFormat="1" applyFont="1" applyFill="1" applyBorder="1" applyAlignment="1">
      <alignment horizontal="right" vertical="center" wrapText="1"/>
      <protection/>
    </xf>
    <xf numFmtId="3" fontId="51" fillId="0" borderId="22" xfId="58" applyNumberFormat="1" applyFont="1" applyBorder="1" applyAlignment="1">
      <alignment horizontal="right"/>
      <protection/>
    </xf>
    <xf numFmtId="0" fontId="14" fillId="0" borderId="23" xfId="58" applyFont="1" applyBorder="1" applyAlignment="1">
      <alignment wrapText="1"/>
      <protection/>
    </xf>
    <xf numFmtId="0" fontId="22" fillId="0" borderId="24" xfId="60" applyFont="1" applyFill="1" applyBorder="1" applyAlignment="1">
      <alignment horizontal="left"/>
      <protection/>
    </xf>
    <xf numFmtId="0" fontId="3" fillId="0" borderId="25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3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9" fillId="0" borderId="0" xfId="0" applyFont="1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/>
    </xf>
    <xf numFmtId="3" fontId="3" fillId="0" borderId="17" xfId="0" applyNumberFormat="1" applyFont="1" applyFill="1" applyBorder="1" applyAlignment="1">
      <alignment horizontal="righ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28" xfId="0" applyNumberFormat="1" applyFont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5" fillId="0" borderId="31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6" fillId="0" borderId="32" xfId="59" applyFont="1" applyBorder="1" applyAlignment="1">
      <alignment horizontal="left" vertical="center" wrapText="1"/>
      <protection/>
    </xf>
    <xf numFmtId="0" fontId="33" fillId="0" borderId="33" xfId="0" applyFont="1" applyBorder="1" applyAlignment="1">
      <alignment vertical="center" wrapText="1"/>
    </xf>
    <xf numFmtId="2" fontId="45" fillId="0" borderId="11" xfId="59" applyNumberFormat="1" applyFont="1" applyFill="1" applyBorder="1" applyAlignment="1">
      <alignment horizontal="center" vertical="center" wrapText="1"/>
      <protection/>
    </xf>
    <xf numFmtId="2" fontId="45" fillId="0" borderId="34" xfId="59" applyNumberFormat="1" applyFont="1" applyFill="1" applyBorder="1" applyAlignment="1">
      <alignment horizontal="center" vertical="center" wrapText="1"/>
      <protection/>
    </xf>
    <xf numFmtId="2" fontId="45" fillId="0" borderId="12" xfId="59" applyNumberFormat="1" applyFont="1" applyFill="1" applyBorder="1" applyAlignment="1">
      <alignment horizontal="center" vertical="center" wrapText="1"/>
      <protection/>
    </xf>
    <xf numFmtId="165" fontId="38" fillId="0" borderId="0" xfId="0" applyNumberFormat="1" applyFont="1" applyFill="1" applyAlignment="1" applyProtection="1">
      <alignment horizontal="left" vertical="center" wrapText="1"/>
      <protection/>
    </xf>
    <xf numFmtId="165" fontId="38" fillId="0" borderId="0" xfId="0" applyNumberFormat="1" applyFont="1" applyFill="1" applyAlignment="1" applyProtection="1">
      <alignment vertical="center" wrapText="1"/>
      <protection/>
    </xf>
    <xf numFmtId="165" fontId="60" fillId="0" borderId="0" xfId="0" applyNumberFormat="1" applyFont="1" applyFill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right" vertical="top"/>
      <protection locked="0"/>
    </xf>
    <xf numFmtId="165" fontId="38" fillId="0" borderId="0" xfId="0" applyNumberFormat="1" applyFont="1" applyFill="1" applyAlignment="1">
      <alignment vertical="center" wrapText="1"/>
    </xf>
    <xf numFmtId="0" fontId="62" fillId="0" borderId="0" xfId="0" applyFont="1" applyAlignment="1" applyProtection="1">
      <alignment horizontal="right" vertical="top"/>
      <protection locked="0"/>
    </xf>
    <xf numFmtId="165" fontId="63" fillId="0" borderId="0" xfId="0" applyNumberFormat="1" applyFont="1" applyFill="1" applyAlignment="1" applyProtection="1">
      <alignment vertical="center" wrapText="1"/>
      <protection locked="0"/>
    </xf>
    <xf numFmtId="0" fontId="56" fillId="0" borderId="0" xfId="0" applyFont="1" applyFill="1" applyAlignment="1">
      <alignment vertical="center"/>
    </xf>
    <xf numFmtId="0" fontId="60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right"/>
      <protection/>
    </xf>
    <xf numFmtId="0" fontId="35" fillId="0" borderId="0" xfId="0" applyFont="1" applyFill="1" applyAlignment="1">
      <alignment vertical="center"/>
    </xf>
    <xf numFmtId="0" fontId="60" fillId="0" borderId="35" xfId="0" applyFont="1" applyFill="1" applyBorder="1" applyAlignment="1" applyProtection="1">
      <alignment horizontal="center" vertical="center" wrapText="1"/>
      <protection/>
    </xf>
    <xf numFmtId="0" fontId="64" fillId="0" borderId="31" xfId="0" applyFont="1" applyFill="1" applyBorder="1" applyAlignment="1" applyProtection="1">
      <alignment horizontal="center" vertical="center" wrapText="1"/>
      <protection/>
    </xf>
    <xf numFmtId="0" fontId="64" fillId="0" borderId="17" xfId="0" applyFont="1" applyFill="1" applyBorder="1" applyAlignment="1" applyProtection="1">
      <alignment horizontal="center" vertical="center" wrapText="1"/>
      <protection/>
    </xf>
    <xf numFmtId="0" fontId="64" fillId="0" borderId="36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60" fillId="0" borderId="28" xfId="0" applyFont="1" applyFill="1" applyBorder="1" applyAlignment="1" applyProtection="1">
      <alignment horizontal="center" vertical="center" wrapText="1"/>
      <protection/>
    </xf>
    <xf numFmtId="0" fontId="60" fillId="0" borderId="29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165" fontId="6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0" applyFont="1" applyFill="1" applyAlignment="1">
      <alignment vertical="center" wrapText="1"/>
    </xf>
    <xf numFmtId="0" fontId="64" fillId="0" borderId="37" xfId="0" applyFont="1" applyFill="1" applyBorder="1" applyAlignment="1" applyProtection="1">
      <alignment horizontal="center" vertical="center" wrapText="1"/>
      <protection/>
    </xf>
    <xf numFmtId="49" fontId="55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165" fontId="5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>
      <alignment vertical="center" wrapText="1"/>
    </xf>
    <xf numFmtId="0" fontId="64" fillId="0" borderId="31" xfId="0" applyFont="1" applyFill="1" applyBorder="1" applyAlignment="1" applyProtection="1">
      <alignment horizontal="center" vertical="center" wrapText="1"/>
      <protection/>
    </xf>
    <xf numFmtId="0" fontId="64" fillId="0" borderId="17" xfId="61" applyFont="1" applyFill="1" applyBorder="1" applyAlignment="1" applyProtection="1">
      <alignment horizontal="left" vertical="center" wrapText="1" indent="1"/>
      <protection/>
    </xf>
    <xf numFmtId="0" fontId="64" fillId="0" borderId="37" xfId="0" applyFont="1" applyFill="1" applyBorder="1" applyAlignment="1" applyProtection="1">
      <alignment horizontal="center" vertical="center" wrapText="1"/>
      <protection/>
    </xf>
    <xf numFmtId="49" fontId="55" fillId="0" borderId="38" xfId="0" applyNumberFormat="1" applyFont="1" applyFill="1" applyBorder="1" applyAlignment="1" applyProtection="1">
      <alignment horizontal="center" vertical="center" wrapText="1"/>
      <protection/>
    </xf>
    <xf numFmtId="165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32" xfId="0" applyFont="1" applyFill="1" applyBorder="1" applyAlignment="1" applyProtection="1">
      <alignment horizontal="center" vertical="center" wrapText="1"/>
      <protection/>
    </xf>
    <xf numFmtId="49" fontId="55" fillId="0" borderId="34" xfId="0" applyNumberFormat="1" applyFont="1" applyFill="1" applyBorder="1" applyAlignment="1" applyProtection="1">
      <alignment horizontal="center" vertical="center" wrapText="1"/>
      <protection/>
    </xf>
    <xf numFmtId="165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4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41" xfId="0" applyFont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vertical="center" wrapText="1"/>
      <protection/>
    </xf>
    <xf numFmtId="49" fontId="55" fillId="0" borderId="38" xfId="61" applyNumberFormat="1" applyFont="1" applyFill="1" applyBorder="1" applyAlignment="1" applyProtection="1">
      <alignment horizontal="left" vertical="center" wrapText="1" indent="1"/>
      <protection/>
    </xf>
    <xf numFmtId="0" fontId="36" fillId="0" borderId="14" xfId="0" applyFont="1" applyFill="1" applyBorder="1" applyAlignment="1" applyProtection="1">
      <alignment vertical="center" wrapTex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165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31" xfId="0" applyFont="1" applyBorder="1" applyAlignment="1" applyProtection="1">
      <alignment horizontal="center" vertical="center" wrapText="1"/>
      <protection/>
    </xf>
    <xf numFmtId="165" fontId="64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 wrapText="1" indent="1"/>
      <protection/>
    </xf>
    <xf numFmtId="165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6" fillId="0" borderId="0" xfId="0" applyFont="1" applyFill="1" applyAlignment="1">
      <alignment vertical="center" wrapText="1"/>
    </xf>
    <xf numFmtId="0" fontId="55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vertical="center" wrapText="1"/>
      <protection/>
    </xf>
    <xf numFmtId="0" fontId="55" fillId="0" borderId="0" xfId="0" applyFont="1" applyFill="1" applyAlignment="1" applyProtection="1">
      <alignment horizontal="right" vertical="center" wrapText="1" indent="1"/>
      <protection/>
    </xf>
    <xf numFmtId="0" fontId="64" fillId="0" borderId="25" xfId="0" applyFont="1" applyFill="1" applyBorder="1" applyAlignment="1" applyProtection="1">
      <alignment horizontal="center" vertical="center" wrapText="1"/>
      <protection/>
    </xf>
    <xf numFmtId="0" fontId="64" fillId="0" borderId="30" xfId="0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 wrapText="1"/>
      <protection/>
    </xf>
    <xf numFmtId="0" fontId="64" fillId="0" borderId="17" xfId="61" applyFont="1" applyFill="1" applyBorder="1" applyAlignment="1" applyProtection="1">
      <alignment horizontal="left" vertical="center" wrapText="1" indent="1"/>
      <protection/>
    </xf>
    <xf numFmtId="0" fontId="64" fillId="0" borderId="16" xfId="0" applyFont="1" applyFill="1" applyBorder="1" applyAlignment="1" applyProtection="1">
      <alignment horizontal="center" vertical="center" wrapText="1"/>
      <protection/>
    </xf>
    <xf numFmtId="49" fontId="55" fillId="0" borderId="34" xfId="61" applyNumberFormat="1" applyFont="1" applyFill="1" applyBorder="1" applyAlignment="1" applyProtection="1">
      <alignment horizontal="left" vertical="center" wrapText="1" inden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49" fontId="55" fillId="0" borderId="11" xfId="61" applyNumberFormat="1" applyFont="1" applyFill="1" applyBorder="1" applyAlignment="1" applyProtection="1">
      <alignment horizontal="left" vertical="center" wrapText="1" indent="1"/>
      <protection/>
    </xf>
    <xf numFmtId="165" fontId="5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165" fontId="6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31" xfId="0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 applyProtection="1">
      <alignment vertical="center" wrapText="1"/>
      <protection/>
    </xf>
    <xf numFmtId="165" fontId="64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5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5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5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61" applyFill="1">
      <alignment/>
      <protection/>
    </xf>
    <xf numFmtId="3" fontId="55" fillId="0" borderId="0" xfId="61" applyNumberFormat="1" applyFont="1" applyFill="1" applyBorder="1">
      <alignment/>
      <protection/>
    </xf>
    <xf numFmtId="165" fontId="55" fillId="0" borderId="0" xfId="61" applyNumberFormat="1" applyFont="1" applyFill="1" applyBorder="1">
      <alignment/>
      <protection/>
    </xf>
    <xf numFmtId="0" fontId="64" fillId="0" borderId="31" xfId="61" applyFont="1" applyFill="1" applyBorder="1" applyAlignment="1" applyProtection="1">
      <alignment horizontal="left" vertical="center" wrapText="1" indent="1"/>
      <protection/>
    </xf>
    <xf numFmtId="0" fontId="69" fillId="0" borderId="0" xfId="61" applyFont="1" applyFill="1">
      <alignment/>
      <protection/>
    </xf>
    <xf numFmtId="49" fontId="55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0" xfId="61" applyFont="1" applyFill="1" applyBorder="1" applyAlignment="1" applyProtection="1">
      <alignment horizontal="left" indent="5"/>
      <protection/>
    </xf>
    <xf numFmtId="3" fontId="55" fillId="0" borderId="0" xfId="61" applyNumberFormat="1" applyFont="1" applyFill="1" applyBorder="1" applyAlignment="1" applyProtection="1">
      <alignment horizontal="right" vertical="center" wrapText="1"/>
      <protection/>
    </xf>
    <xf numFmtId="0" fontId="56" fillId="0" borderId="0" xfId="61" applyFont="1" applyFill="1" applyAlignment="1">
      <alignment horizontal="center" wrapText="1"/>
      <protection/>
    </xf>
    <xf numFmtId="3" fontId="55" fillId="0" borderId="0" xfId="61" applyNumberFormat="1" applyFont="1" applyFill="1">
      <alignment/>
      <protection/>
    </xf>
    <xf numFmtId="0" fontId="55" fillId="0" borderId="0" xfId="61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9" fillId="0" borderId="0" xfId="0" applyFont="1" applyBorder="1" applyAlignment="1">
      <alignment vertical="center"/>
    </xf>
    <xf numFmtId="49" fontId="7" fillId="0" borderId="44" xfId="0" applyNumberFormat="1" applyFont="1" applyFill="1" applyBorder="1" applyAlignment="1">
      <alignment horizontal="left" vertical="center" wrapText="1"/>
    </xf>
    <xf numFmtId="0" fontId="11" fillId="0" borderId="31" xfId="58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left" vertical="center" wrapText="1"/>
    </xf>
    <xf numFmtId="0" fontId="14" fillId="0" borderId="23" xfId="58" applyFont="1" applyFill="1" applyBorder="1" applyAlignment="1">
      <alignment wrapText="1"/>
      <protection/>
    </xf>
    <xf numFmtId="0" fontId="64" fillId="0" borderId="37" xfId="61" applyFont="1" applyFill="1" applyBorder="1" applyAlignment="1" applyProtection="1">
      <alignment horizontal="left" vertical="center" wrapText="1" indent="1"/>
      <protection/>
    </xf>
    <xf numFmtId="49" fontId="64" fillId="0" borderId="10" xfId="61" applyNumberFormat="1" applyFont="1" applyFill="1" applyBorder="1" applyAlignment="1" applyProtection="1">
      <alignment horizontal="left" vertical="center" wrapText="1" indent="1"/>
      <protection/>
    </xf>
    <xf numFmtId="49" fontId="64" fillId="0" borderId="14" xfId="61" applyNumberFormat="1" applyFont="1" applyFill="1" applyBorder="1" applyAlignment="1" applyProtection="1">
      <alignment horizontal="left" vertical="center" wrapText="1" indent="1"/>
      <protection/>
    </xf>
    <xf numFmtId="165" fontId="38" fillId="0" borderId="0" xfId="0" applyNumberFormat="1" applyFont="1" applyFill="1" applyBorder="1" applyAlignment="1" applyProtection="1">
      <alignment horizontal="left" vertical="center" wrapText="1"/>
      <protection/>
    </xf>
    <xf numFmtId="2" fontId="43" fillId="0" borderId="43" xfId="59" applyNumberFormat="1" applyFont="1" applyBorder="1" applyAlignment="1">
      <alignment horizontal="center" vertical="center"/>
      <protection/>
    </xf>
    <xf numFmtId="165" fontId="34" fillId="0" borderId="17" xfId="61" applyNumberFormat="1" applyFont="1" applyFill="1" applyBorder="1" applyAlignment="1" applyProtection="1">
      <alignment horizontal="right" vertical="center" wrapText="1"/>
      <protection/>
    </xf>
    <xf numFmtId="165" fontId="52" fillId="0" borderId="45" xfId="61" applyNumberFormat="1" applyFont="1" applyFill="1" applyBorder="1" applyAlignment="1" applyProtection="1">
      <alignment horizontal="left" vertical="center"/>
      <protection/>
    </xf>
    <xf numFmtId="3" fontId="34" fillId="0" borderId="38" xfId="61" applyNumberFormat="1" applyFont="1" applyFill="1" applyBorder="1" applyAlignment="1" applyProtection="1">
      <alignment horizontal="right" vertical="center" wrapText="1"/>
      <protection/>
    </xf>
    <xf numFmtId="3" fontId="34" fillId="0" borderId="11" xfId="61" applyNumberFormat="1" applyFont="1" applyFill="1" applyBorder="1" applyAlignment="1" applyProtection="1">
      <alignment horizontal="right" vertical="center" wrapText="1"/>
      <protection/>
    </xf>
    <xf numFmtId="3" fontId="34" fillId="0" borderId="12" xfId="61" applyNumberFormat="1" applyFont="1" applyFill="1" applyBorder="1" applyAlignment="1" applyProtection="1">
      <alignment horizontal="right" vertical="center" wrapText="1"/>
      <protection/>
    </xf>
    <xf numFmtId="49" fontId="53" fillId="0" borderId="10" xfId="61" applyNumberFormat="1" applyFont="1" applyFill="1" applyBorder="1" applyAlignment="1" applyProtection="1">
      <alignment horizontal="left" vertical="center" wrapText="1"/>
      <protection/>
    </xf>
    <xf numFmtId="49" fontId="36" fillId="0" borderId="10" xfId="61" applyNumberFormat="1" applyFont="1" applyFill="1" applyBorder="1" applyAlignment="1">
      <alignment horizontal="left"/>
      <protection/>
    </xf>
    <xf numFmtId="49" fontId="36" fillId="0" borderId="10" xfId="61" applyNumberFormat="1" applyFont="1" applyFill="1" applyBorder="1" applyAlignment="1" applyProtection="1">
      <alignment horizontal="left" vertical="center" wrapText="1"/>
      <protection/>
    </xf>
    <xf numFmtId="0" fontId="34" fillId="0" borderId="37" xfId="61" applyFont="1" applyFill="1" applyBorder="1" applyAlignment="1">
      <alignment horizontal="center"/>
      <protection/>
    </xf>
    <xf numFmtId="3" fontId="34" fillId="0" borderId="38" xfId="61" applyNumberFormat="1" applyFont="1" applyFill="1" applyBorder="1">
      <alignment/>
      <protection/>
    </xf>
    <xf numFmtId="3" fontId="36" fillId="0" borderId="11" xfId="61" applyNumberFormat="1" applyFont="1" applyFill="1" applyBorder="1">
      <alignment/>
      <protection/>
    </xf>
    <xf numFmtId="165" fontId="36" fillId="0" borderId="11" xfId="61" applyNumberFormat="1" applyFont="1" applyFill="1" applyBorder="1">
      <alignment/>
      <protection/>
    </xf>
    <xf numFmtId="49" fontId="53" fillId="0" borderId="14" xfId="61" applyNumberFormat="1" applyFont="1" applyFill="1" applyBorder="1" applyAlignment="1">
      <alignment horizontal="left"/>
      <protection/>
    </xf>
    <xf numFmtId="3" fontId="36" fillId="0" borderId="12" xfId="61" applyNumberFormat="1" applyFont="1" applyFill="1" applyBorder="1">
      <alignment/>
      <protection/>
    </xf>
    <xf numFmtId="165" fontId="34" fillId="0" borderId="43" xfId="61" applyNumberFormat="1" applyFont="1" applyFill="1" applyBorder="1" applyAlignment="1" applyProtection="1">
      <alignment horizontal="right" vertical="center" wrapText="1"/>
      <protection/>
    </xf>
    <xf numFmtId="165" fontId="34" fillId="0" borderId="38" xfId="61" applyNumberFormat="1" applyFont="1" applyFill="1" applyBorder="1" applyAlignment="1" applyProtection="1">
      <alignment horizontal="right" vertical="center" wrapText="1"/>
      <protection/>
    </xf>
    <xf numFmtId="165" fontId="34" fillId="0" borderId="11" xfId="61" applyNumberFormat="1" applyFont="1" applyFill="1" applyBorder="1" applyAlignment="1" applyProtection="1">
      <alignment horizontal="right" vertical="center" wrapText="1"/>
      <protection/>
    </xf>
    <xf numFmtId="3" fontId="27" fillId="33" borderId="21" xfId="58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3" fontId="17" fillId="0" borderId="13" xfId="58" applyNumberFormat="1" applyFont="1" applyBorder="1" applyAlignment="1">
      <alignment horizontal="right"/>
      <protection/>
    </xf>
    <xf numFmtId="0" fontId="7" fillId="0" borderId="4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0" fillId="0" borderId="35" xfId="0" applyNumberFormat="1" applyFont="1" applyFill="1" applyBorder="1" applyAlignment="1" applyProtection="1">
      <alignment horizontal="center" vertical="center" wrapText="1"/>
      <protection/>
    </xf>
    <xf numFmtId="165" fontId="60" fillId="0" borderId="47" xfId="0" applyNumberFormat="1" applyFont="1" applyFill="1" applyBorder="1" applyAlignment="1" applyProtection="1">
      <alignment horizontal="center" vertical="center" wrapText="1"/>
      <protection/>
    </xf>
    <xf numFmtId="165" fontId="5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3" fillId="34" borderId="17" xfId="0" applyNumberFormat="1" applyFont="1" applyFill="1" applyBorder="1" applyAlignment="1">
      <alignment horizontal="right" vertical="center" wrapText="1"/>
    </xf>
    <xf numFmtId="3" fontId="7" fillId="34" borderId="34" xfId="0" applyNumberFormat="1" applyFont="1" applyFill="1" applyBorder="1" applyAlignment="1">
      <alignment horizontal="right" vertical="center" wrapText="1"/>
    </xf>
    <xf numFmtId="3" fontId="7" fillId="34" borderId="11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14" fillId="0" borderId="0" xfId="58" applyNumberFormat="1" applyFont="1">
      <alignment/>
      <protection/>
    </xf>
    <xf numFmtId="2" fontId="41" fillId="0" borderId="0" xfId="59" applyNumberFormat="1" applyFont="1" applyAlignment="1">
      <alignment horizontal="center" vertical="center"/>
      <protection/>
    </xf>
    <xf numFmtId="1" fontId="45" fillId="0" borderId="39" xfId="59" applyNumberFormat="1" applyFont="1" applyFill="1" applyBorder="1" applyAlignment="1">
      <alignment horizontal="center" vertical="center" wrapText="1"/>
      <protection/>
    </xf>
    <xf numFmtId="1" fontId="45" fillId="0" borderId="15" xfId="59" applyNumberFormat="1" applyFont="1" applyFill="1" applyBorder="1" applyAlignment="1">
      <alignment horizontal="center" vertical="center" wrapText="1"/>
      <protection/>
    </xf>
    <xf numFmtId="1" fontId="45" fillId="0" borderId="13" xfId="59" applyNumberFormat="1" applyFont="1" applyFill="1" applyBorder="1" applyAlignment="1">
      <alignment horizontal="center" vertical="center" wrapText="1"/>
      <protection/>
    </xf>
    <xf numFmtId="1" fontId="43" fillId="0" borderId="40" xfId="59" applyNumberFormat="1" applyFont="1" applyBorder="1" applyAlignment="1">
      <alignment horizontal="center" vertical="center"/>
      <protection/>
    </xf>
    <xf numFmtId="1" fontId="43" fillId="0" borderId="36" xfId="59" applyNumberFormat="1" applyFont="1" applyBorder="1" applyAlignment="1">
      <alignment horizontal="center" vertical="center" wrapText="1"/>
      <protection/>
    </xf>
    <xf numFmtId="0" fontId="56" fillId="0" borderId="0" xfId="61" applyFont="1" applyFill="1" applyBorder="1" applyAlignment="1">
      <alignment horizont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56" fillId="0" borderId="0" xfId="61" applyFont="1" applyFill="1" applyAlignment="1">
      <alignment horizont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4" fillId="0" borderId="4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Continuous" vertical="center" wrapText="1"/>
    </xf>
    <xf numFmtId="0" fontId="12" fillId="1" borderId="16" xfId="58" applyFont="1" applyFill="1" applyBorder="1" applyAlignment="1">
      <alignment horizontal="center" vertical="center" wrapText="1"/>
      <protection/>
    </xf>
    <xf numFmtId="0" fontId="12" fillId="1" borderId="34" xfId="58" applyFont="1" applyFill="1" applyBorder="1" applyAlignment="1">
      <alignment horizontal="center" vertical="center"/>
      <protection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164" fontId="21" fillId="0" borderId="50" xfId="60" applyNumberFormat="1" applyFont="1" applyBorder="1" applyAlignment="1">
      <alignment horizontal="center" vertical="center" wrapText="1"/>
      <protection/>
    </xf>
    <xf numFmtId="0" fontId="27" fillId="33" borderId="28" xfId="58" applyFont="1" applyFill="1" applyBorder="1" applyAlignment="1">
      <alignment horizontal="center" vertical="center" wrapText="1"/>
      <protection/>
    </xf>
    <xf numFmtId="0" fontId="27" fillId="33" borderId="51" xfId="58" applyFont="1" applyFill="1" applyBorder="1" applyAlignment="1">
      <alignment horizontal="center" vertical="center" wrapText="1"/>
      <protection/>
    </xf>
    <xf numFmtId="0" fontId="22" fillId="0" borderId="26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center" vertical="center" wrapText="1"/>
    </xf>
    <xf numFmtId="3" fontId="40" fillId="0" borderId="34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7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5" fillId="0" borderId="52" xfId="0" applyFont="1" applyBorder="1" applyAlignment="1" applyProtection="1">
      <alignment horizontal="center" wrapText="1"/>
      <protection/>
    </xf>
    <xf numFmtId="0" fontId="62" fillId="0" borderId="52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0" fillId="0" borderId="34" xfId="58" applyNumberFormat="1" applyFont="1" applyBorder="1" applyAlignment="1">
      <alignment horizontal="right" vertical="center" wrapText="1"/>
      <protection/>
    </xf>
    <xf numFmtId="0" fontId="57" fillId="0" borderId="0" xfId="58" applyFont="1" applyAlignment="1">
      <alignment horizontal="center"/>
      <protection/>
    </xf>
    <xf numFmtId="0" fontId="37" fillId="0" borderId="0" xfId="58" applyFont="1" applyAlignment="1">
      <alignment horizontal="center"/>
      <protection/>
    </xf>
    <xf numFmtId="3" fontId="16" fillId="0" borderId="0" xfId="58" applyNumberFormat="1" applyFont="1" applyAlignment="1">
      <alignment horizontal="right"/>
      <protection/>
    </xf>
    <xf numFmtId="0" fontId="19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1" xfId="58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5" fillId="0" borderId="25" xfId="58" applyFont="1" applyBorder="1" applyAlignment="1">
      <alignment horizontal="center" vertical="center"/>
      <protection/>
    </xf>
    <xf numFmtId="3" fontId="15" fillId="0" borderId="16" xfId="58" applyNumberFormat="1" applyFont="1" applyFill="1" applyBorder="1" applyAlignment="1">
      <alignment vertical="center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18" xfId="58" applyFont="1" applyBorder="1" applyAlignment="1">
      <alignment vertical="center" wrapText="1"/>
      <protection/>
    </xf>
    <xf numFmtId="0" fontId="11" fillId="0" borderId="28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5" fillId="0" borderId="53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/>
      <protection/>
    </xf>
    <xf numFmtId="0" fontId="11" fillId="0" borderId="28" xfId="58" applyFont="1" applyBorder="1" applyAlignment="1">
      <alignment vertical="center"/>
      <protection/>
    </xf>
    <xf numFmtId="0" fontId="15" fillId="0" borderId="25" xfId="58" applyFont="1" applyBorder="1" applyAlignment="1">
      <alignment vertical="center"/>
      <protection/>
    </xf>
    <xf numFmtId="0" fontId="16" fillId="0" borderId="25" xfId="58" applyFont="1" applyBorder="1" applyAlignment="1">
      <alignment horizontal="center" vertical="center"/>
      <protection/>
    </xf>
    <xf numFmtId="0" fontId="10" fillId="0" borderId="53" xfId="0" applyFont="1" applyBorder="1" applyAlignment="1">
      <alignment horizontal="center" vertical="center" wrapText="1"/>
    </xf>
    <xf numFmtId="0" fontId="19" fillId="0" borderId="28" xfId="58" applyFont="1" applyFill="1" applyBorder="1" applyAlignment="1">
      <alignment vertical="center" wrapText="1"/>
      <protection/>
    </xf>
    <xf numFmtId="0" fontId="15" fillId="0" borderId="25" xfId="58" applyFont="1" applyBorder="1" applyAlignment="1">
      <alignment vertical="center" wrapText="1"/>
      <protection/>
    </xf>
    <xf numFmtId="0" fontId="15" fillId="0" borderId="25" xfId="58" applyFont="1" applyFill="1" applyBorder="1" applyAlignment="1">
      <alignment vertical="center"/>
      <protection/>
    </xf>
    <xf numFmtId="0" fontId="46" fillId="0" borderId="53" xfId="58" applyFont="1" applyBorder="1" applyAlignment="1">
      <alignment horizontal="center" vertical="center"/>
      <protection/>
    </xf>
    <xf numFmtId="0" fontId="7" fillId="0" borderId="2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43" applyFont="1" applyBorder="1" applyAlignment="1" applyProtection="1">
      <alignment vertical="center" wrapText="1"/>
      <protection/>
    </xf>
    <xf numFmtId="0" fontId="7" fillId="0" borderId="24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48" fillId="0" borderId="31" xfId="0" applyNumberFormat="1" applyFont="1" applyFill="1" applyBorder="1" applyAlignment="1">
      <alignment vertical="center"/>
    </xf>
    <xf numFmtId="3" fontId="48" fillId="0" borderId="17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right" vertical="center" wrapText="1"/>
    </xf>
    <xf numFmtId="3" fontId="7" fillId="34" borderId="16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3" fontId="7" fillId="34" borderId="22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27" fillId="33" borderId="54" xfId="58" applyNumberFormat="1" applyFont="1" applyFill="1" applyBorder="1" applyAlignment="1">
      <alignment horizontal="center" vertical="center" wrapText="1"/>
      <protection/>
    </xf>
    <xf numFmtId="0" fontId="27" fillId="33" borderId="55" xfId="58" applyFont="1" applyFill="1" applyBorder="1" applyAlignment="1">
      <alignment horizontal="center" vertical="center" wrapText="1"/>
      <protection/>
    </xf>
    <xf numFmtId="0" fontId="27" fillId="33" borderId="54" xfId="58" applyFont="1" applyFill="1" applyBorder="1" applyAlignment="1">
      <alignment horizontal="center" vertical="center" wrapText="1"/>
      <protection/>
    </xf>
    <xf numFmtId="0" fontId="72" fillId="0" borderId="0" xfId="59" applyFont="1" applyAlignment="1">
      <alignment horizontal="right" vertical="center"/>
      <protection/>
    </xf>
    <xf numFmtId="0" fontId="42" fillId="0" borderId="0" xfId="59" applyFont="1" applyAlignment="1">
      <alignment horizontal="center" vertical="center"/>
      <protection/>
    </xf>
    <xf numFmtId="49" fontId="0" fillId="0" borderId="46" xfId="0" applyNumberFormat="1" applyFont="1" applyBorder="1" applyAlignment="1">
      <alignment horizontal="left"/>
    </xf>
    <xf numFmtId="3" fontId="7" fillId="0" borderId="56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0" fontId="15" fillId="0" borderId="30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1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1" fillId="0" borderId="0" xfId="59" applyNumberFormat="1" applyFont="1" applyAlignment="1">
      <alignment horizontal="center" vertical="center"/>
      <protection/>
    </xf>
    <xf numFmtId="1" fontId="43" fillId="0" borderId="42" xfId="59" applyNumberFormat="1" applyFont="1" applyBorder="1" applyAlignment="1">
      <alignment horizontal="center" vertical="center" wrapText="1"/>
      <protection/>
    </xf>
    <xf numFmtId="1" fontId="43" fillId="0" borderId="25" xfId="59" applyNumberFormat="1" applyFont="1" applyBorder="1" applyAlignment="1">
      <alignment horizontal="center" vertical="center" wrapText="1"/>
      <protection/>
    </xf>
    <xf numFmtId="1" fontId="43" fillId="0" borderId="30" xfId="59" applyNumberFormat="1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/>
      <protection/>
    </xf>
    <xf numFmtId="10" fontId="41" fillId="0" borderId="15" xfId="59" applyNumberFormat="1" applyFont="1" applyBorder="1" applyAlignment="1">
      <alignment horizontal="center" vertical="center"/>
      <protection/>
    </xf>
    <xf numFmtId="0" fontId="41" fillId="0" borderId="16" xfId="59" applyFont="1" applyBorder="1" applyAlignment="1">
      <alignment horizontal="center" vertical="center"/>
      <protection/>
    </xf>
    <xf numFmtId="10" fontId="41" fillId="0" borderId="48" xfId="59" applyNumberFormat="1" applyFont="1" applyBorder="1" applyAlignment="1">
      <alignment horizontal="center" vertical="center"/>
      <protection/>
    </xf>
    <xf numFmtId="0" fontId="41" fillId="0" borderId="14" xfId="59" applyFont="1" applyBorder="1" applyAlignment="1">
      <alignment horizontal="center" vertical="center"/>
      <protection/>
    </xf>
    <xf numFmtId="0" fontId="41" fillId="0" borderId="13" xfId="59" applyFont="1" applyBorder="1" applyAlignment="1">
      <alignment horizontal="center" vertical="center"/>
      <protection/>
    </xf>
    <xf numFmtId="0" fontId="41" fillId="0" borderId="23" xfId="59" applyFont="1" applyBorder="1" applyAlignment="1">
      <alignment horizontal="center" vertical="center"/>
      <protection/>
    </xf>
    <xf numFmtId="10" fontId="41" fillId="0" borderId="58" xfId="59" applyNumberFormat="1" applyFont="1" applyBorder="1" applyAlignment="1">
      <alignment horizontal="center" vertical="center"/>
      <protection/>
    </xf>
    <xf numFmtId="0" fontId="41" fillId="0" borderId="25" xfId="59" applyFont="1" applyBorder="1" applyAlignment="1">
      <alignment horizontal="center" vertical="center"/>
      <protection/>
    </xf>
    <xf numFmtId="10" fontId="41" fillId="0" borderId="42" xfId="59" applyNumberFormat="1" applyFont="1" applyBorder="1" applyAlignment="1">
      <alignment horizontal="center" vertical="center"/>
      <protection/>
    </xf>
    <xf numFmtId="1" fontId="43" fillId="0" borderId="31" xfId="59" applyNumberFormat="1" applyFont="1" applyBorder="1" applyAlignment="1">
      <alignment horizontal="center" vertical="center"/>
      <protection/>
    </xf>
    <xf numFmtId="10" fontId="41" fillId="0" borderId="36" xfId="59" applyNumberFormat="1" applyFont="1" applyBorder="1" applyAlignment="1">
      <alignment horizontal="center" vertical="center"/>
      <protection/>
    </xf>
    <xf numFmtId="0" fontId="22" fillId="0" borderId="46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horizontal="center" vertical="center" wrapText="1"/>
    </xf>
    <xf numFmtId="3" fontId="40" fillId="0" borderId="51" xfId="58" applyNumberFormat="1" applyFont="1" applyFill="1" applyBorder="1" applyAlignment="1">
      <alignment horizontal="right" vertical="center" wrapText="1"/>
      <protection/>
    </xf>
    <xf numFmtId="10" fontId="40" fillId="0" borderId="34" xfId="58" applyNumberFormat="1" applyFont="1" applyBorder="1" applyAlignment="1">
      <alignment horizontal="right" vertical="center" wrapText="1"/>
      <protection/>
    </xf>
    <xf numFmtId="10" fontId="40" fillId="0" borderId="11" xfId="58" applyNumberFormat="1" applyFont="1" applyBorder="1" applyAlignment="1">
      <alignment horizontal="right" vertical="center" wrapText="1"/>
      <protection/>
    </xf>
    <xf numFmtId="10" fontId="46" fillId="33" borderId="21" xfId="58" applyNumberFormat="1" applyFont="1" applyFill="1" applyBorder="1" applyAlignment="1">
      <alignment horizontal="right" vertical="center" wrapText="1"/>
      <protection/>
    </xf>
    <xf numFmtId="3" fontId="27" fillId="33" borderId="59" xfId="58" applyNumberFormat="1" applyFont="1" applyFill="1" applyBorder="1" applyAlignment="1">
      <alignment horizontal="center" vertical="center" wrapText="1"/>
      <protection/>
    </xf>
    <xf numFmtId="3" fontId="40" fillId="0" borderId="22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3" fontId="51" fillId="0" borderId="60" xfId="58" applyNumberFormat="1" applyFont="1" applyFill="1" applyBorder="1" applyAlignment="1">
      <alignment horizontal="right"/>
      <protection/>
    </xf>
    <xf numFmtId="3" fontId="51" fillId="0" borderId="60" xfId="58" applyNumberFormat="1" applyFont="1" applyBorder="1" applyAlignment="1">
      <alignment horizontal="right"/>
      <protection/>
    </xf>
    <xf numFmtId="0" fontId="12" fillId="1" borderId="10" xfId="58" applyFont="1" applyFill="1" applyBorder="1" applyAlignment="1">
      <alignment horizontal="center" vertical="center"/>
      <protection/>
    </xf>
    <xf numFmtId="0" fontId="51" fillId="0" borderId="10" xfId="58" applyFont="1" applyBorder="1" applyAlignment="1">
      <alignment horizontal="right"/>
      <protection/>
    </xf>
    <xf numFmtId="3" fontId="51" fillId="0" borderId="10" xfId="58" applyNumberFormat="1" applyFont="1" applyBorder="1" applyAlignment="1">
      <alignment horizontal="right"/>
      <protection/>
    </xf>
    <xf numFmtId="3" fontId="51" fillId="0" borderId="10" xfId="58" applyNumberFormat="1" applyFont="1" applyFill="1" applyBorder="1" applyAlignment="1">
      <alignment horizontal="right"/>
      <protection/>
    </xf>
    <xf numFmtId="3" fontId="17" fillId="0" borderId="14" xfId="40" applyNumberFormat="1" applyFont="1" applyBorder="1" applyAlignment="1">
      <alignment horizontal="right" vertical="center"/>
    </xf>
    <xf numFmtId="3" fontId="51" fillId="0" borderId="61" xfId="58" applyNumberFormat="1" applyFont="1" applyBorder="1" applyAlignment="1">
      <alignment horizontal="right"/>
      <protection/>
    </xf>
    <xf numFmtId="3" fontId="17" fillId="0" borderId="14" xfId="58" applyNumberFormat="1" applyFont="1" applyBorder="1" applyAlignment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10" fontId="3" fillId="0" borderId="17" xfId="0" applyNumberFormat="1" applyFont="1" applyFill="1" applyBorder="1" applyAlignment="1">
      <alignment horizontal="centerContinuous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0" fontId="4" fillId="0" borderId="17" xfId="0" applyNumberFormat="1" applyFont="1" applyBorder="1" applyAlignment="1">
      <alignment vertical="center"/>
    </xf>
    <xf numFmtId="10" fontId="4" fillId="0" borderId="36" xfId="0" applyNumberFormat="1" applyFont="1" applyBorder="1" applyAlignment="1">
      <alignment vertical="center"/>
    </xf>
    <xf numFmtId="0" fontId="11" fillId="0" borderId="27" xfId="58" applyFont="1" applyBorder="1" applyAlignment="1">
      <alignment vertical="center" wrapText="1"/>
      <protection/>
    </xf>
    <xf numFmtId="0" fontId="11" fillId="0" borderId="24" xfId="58" applyFont="1" applyBorder="1" applyAlignment="1">
      <alignment vertical="center" wrapText="1"/>
      <protection/>
    </xf>
    <xf numFmtId="0" fontId="11" fillId="0" borderId="24" xfId="58" applyFont="1" applyFill="1" applyBorder="1" applyAlignment="1">
      <alignment vertical="center" wrapText="1"/>
      <protection/>
    </xf>
    <xf numFmtId="0" fontId="11" fillId="0" borderId="29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5" fillId="0" borderId="30" xfId="58" applyFont="1" applyBorder="1" applyAlignment="1">
      <alignment vertical="center" wrapText="1"/>
      <protection/>
    </xf>
    <xf numFmtId="0" fontId="16" fillId="0" borderId="30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vertical="center" wrapText="1"/>
      <protection/>
    </xf>
    <xf numFmtId="0" fontId="15" fillId="0" borderId="30" xfId="58" applyFont="1" applyBorder="1" applyAlignment="1">
      <alignment vertical="center"/>
      <protection/>
    </xf>
    <xf numFmtId="0" fontId="11" fillId="0" borderId="27" xfId="58" applyFont="1" applyFill="1" applyBorder="1" applyAlignment="1">
      <alignment vertical="center" wrapText="1"/>
      <protection/>
    </xf>
    <xf numFmtId="0" fontId="11" fillId="0" borderId="29" xfId="58" applyFont="1" applyBorder="1" applyAlignment="1">
      <alignment vertical="center"/>
      <protection/>
    </xf>
    <xf numFmtId="0" fontId="10" fillId="0" borderId="45" xfId="0" applyFont="1" applyBorder="1" applyAlignment="1">
      <alignment horizontal="center" vertical="center" wrapText="1"/>
    </xf>
    <xf numFmtId="0" fontId="46" fillId="0" borderId="30" xfId="58" applyFont="1" applyBorder="1" applyAlignment="1">
      <alignment horizontal="center" vertical="center"/>
      <protection/>
    </xf>
    <xf numFmtId="0" fontId="15" fillId="0" borderId="31" xfId="58" applyFont="1" applyBorder="1" applyAlignment="1">
      <alignment horizontal="center" vertical="center"/>
      <protection/>
    </xf>
    <xf numFmtId="0" fontId="15" fillId="0" borderId="17" xfId="58" applyFont="1" applyBorder="1" applyAlignment="1">
      <alignment horizontal="center" vertical="center"/>
      <protection/>
    </xf>
    <xf numFmtId="0" fontId="15" fillId="0" borderId="36" xfId="58" applyFont="1" applyBorder="1" applyAlignment="1">
      <alignment horizontal="center"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10" xfId="58" applyNumberFormat="1" applyBorder="1" applyAlignment="1">
      <alignment vertical="center"/>
      <protection/>
    </xf>
    <xf numFmtId="3" fontId="11" fillId="0" borderId="11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32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5" fillId="0" borderId="34" xfId="58" applyNumberFormat="1" applyFont="1" applyFill="1" applyBorder="1" applyAlignment="1">
      <alignment vertical="center"/>
      <protection/>
    </xf>
    <xf numFmtId="3" fontId="15" fillId="0" borderId="23" xfId="58" applyNumberFormat="1" applyFont="1" applyBorder="1" applyAlignment="1">
      <alignment vertical="center"/>
      <protection/>
    </xf>
    <xf numFmtId="3" fontId="15" fillId="0" borderId="22" xfId="58" applyNumberFormat="1" applyFont="1" applyBorder="1" applyAlignment="1">
      <alignment vertical="center"/>
      <protection/>
    </xf>
    <xf numFmtId="3" fontId="15" fillId="0" borderId="31" xfId="58" applyNumberFormat="1" applyFont="1" applyBorder="1" applyAlignment="1">
      <alignment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6" fillId="0" borderId="31" xfId="58" applyNumberFormat="1" applyFont="1" applyBorder="1" applyAlignment="1">
      <alignment vertical="center"/>
      <protection/>
    </xf>
    <xf numFmtId="3" fontId="16" fillId="0" borderId="17" xfId="58" applyNumberFormat="1" applyFont="1" applyBorder="1" applyAlignment="1">
      <alignment vertical="center"/>
      <protection/>
    </xf>
    <xf numFmtId="3" fontId="11" fillId="0" borderId="37" xfId="58" applyNumberFormat="1" applyFill="1" applyBorder="1" applyAlignment="1">
      <alignment vertical="center"/>
      <protection/>
    </xf>
    <xf numFmtId="3" fontId="11" fillId="0" borderId="38" xfId="58" applyNumberFormat="1" applyFill="1" applyBorder="1" applyAlignment="1">
      <alignment vertical="center"/>
      <protection/>
    </xf>
    <xf numFmtId="3" fontId="11" fillId="0" borderId="16" xfId="58" applyNumberFormat="1" applyFont="1" applyBorder="1" applyAlignment="1">
      <alignment vertical="center"/>
      <protection/>
    </xf>
    <xf numFmtId="3" fontId="11" fillId="0" borderId="34" xfId="58" applyNumberFormat="1" applyFont="1" applyBorder="1" applyAlignment="1">
      <alignment vertical="center"/>
      <protection/>
    </xf>
    <xf numFmtId="3" fontId="16" fillId="0" borderId="23" xfId="58" applyNumberFormat="1" applyFont="1" applyBorder="1" applyAlignment="1">
      <alignment vertical="center"/>
      <protection/>
    </xf>
    <xf numFmtId="3" fontId="16" fillId="0" borderId="22" xfId="58" applyNumberFormat="1" applyFont="1" applyBorder="1" applyAlignment="1">
      <alignment vertical="center"/>
      <protection/>
    </xf>
    <xf numFmtId="3" fontId="16" fillId="0" borderId="32" xfId="58" applyNumberFormat="1" applyFont="1" applyBorder="1" applyAlignment="1">
      <alignment vertical="center"/>
      <protection/>
    </xf>
    <xf numFmtId="3" fontId="16" fillId="0" borderId="43" xfId="58" applyNumberFormat="1" applyFont="1" applyBorder="1" applyAlignment="1">
      <alignment vertical="center"/>
      <protection/>
    </xf>
    <xf numFmtId="3" fontId="46" fillId="0" borderId="32" xfId="58" applyNumberFormat="1" applyFont="1" applyBorder="1" applyAlignment="1">
      <alignment vertical="center"/>
      <protection/>
    </xf>
    <xf numFmtId="3" fontId="46" fillId="0" borderId="43" xfId="58" applyNumberFormat="1" applyFont="1" applyBorder="1" applyAlignment="1">
      <alignment vertical="center"/>
      <protection/>
    </xf>
    <xf numFmtId="3" fontId="11" fillId="0" borderId="37" xfId="58" applyNumberFormat="1" applyBorder="1" applyAlignment="1">
      <alignment vertical="center"/>
      <protection/>
    </xf>
    <xf numFmtId="3" fontId="11" fillId="0" borderId="38" xfId="58" applyNumberFormat="1" applyBorder="1" applyAlignment="1">
      <alignment vertical="center"/>
      <protection/>
    </xf>
    <xf numFmtId="3" fontId="11" fillId="0" borderId="10" xfId="58" applyNumberFormat="1" applyFill="1" applyBorder="1" applyAlignment="1">
      <alignment vertical="center"/>
      <protection/>
    </xf>
    <xf numFmtId="3" fontId="11" fillId="0" borderId="11" xfId="58" applyNumberFormat="1" applyFill="1" applyBorder="1" applyAlignment="1">
      <alignment vertical="center"/>
      <protection/>
    </xf>
    <xf numFmtId="3" fontId="11" fillId="0" borderId="31" xfId="58" applyNumberForma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46" fillId="0" borderId="31" xfId="58" applyNumberFormat="1" applyFont="1" applyBorder="1" applyAlignment="1">
      <alignment vertical="center"/>
      <protection/>
    </xf>
    <xf numFmtId="3" fontId="46" fillId="0" borderId="17" xfId="58" applyNumberFormat="1" applyFont="1" applyBorder="1" applyAlignment="1">
      <alignment vertical="center"/>
      <protection/>
    </xf>
    <xf numFmtId="0" fontId="3" fillId="0" borderId="31" xfId="0" applyFont="1" applyFill="1" applyBorder="1" applyAlignment="1">
      <alignment horizontal="centerContinuous" vertical="center" wrapText="1"/>
    </xf>
    <xf numFmtId="3" fontId="3" fillId="0" borderId="2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4" borderId="37" xfId="0" applyNumberFormat="1" applyFont="1" applyFill="1" applyBorder="1" applyAlignment="1">
      <alignment horizontal="right" vertical="center" wrapText="1"/>
    </xf>
    <xf numFmtId="3" fontId="7" fillId="34" borderId="38" xfId="0" applyNumberFormat="1" applyFont="1" applyFill="1" applyBorder="1" applyAlignment="1">
      <alignment horizontal="right" vertical="center" wrapText="1"/>
    </xf>
    <xf numFmtId="3" fontId="7" fillId="34" borderId="14" xfId="0" applyNumberFormat="1" applyFont="1" applyFill="1" applyBorder="1" applyAlignment="1">
      <alignment horizontal="right" vertical="center" wrapText="1"/>
    </xf>
    <xf numFmtId="3" fontId="7" fillId="34" borderId="12" xfId="0" applyNumberFormat="1" applyFont="1" applyFill="1" applyBorder="1" applyAlignment="1">
      <alignment horizontal="right" vertical="center" wrapText="1"/>
    </xf>
    <xf numFmtId="49" fontId="0" fillId="0" borderId="33" xfId="0" applyNumberFormat="1" applyFont="1" applyBorder="1" applyAlignment="1">
      <alignment horizontal="left"/>
    </xf>
    <xf numFmtId="3" fontId="21" fillId="0" borderId="41" xfId="60" applyNumberFormat="1" applyFont="1" applyBorder="1" applyAlignment="1">
      <alignment horizontal="center" vertical="center" wrapText="1"/>
      <protection/>
    </xf>
    <xf numFmtId="3" fontId="21" fillId="0" borderId="35" xfId="60" applyNumberFormat="1" applyFont="1" applyBorder="1" applyAlignment="1">
      <alignment horizontal="center" vertical="center" wrapText="1"/>
      <protection/>
    </xf>
    <xf numFmtId="3" fontId="21" fillId="0" borderId="47" xfId="60" applyNumberFormat="1" applyFont="1" applyBorder="1" applyAlignment="1">
      <alignment horizontal="center" vertical="center" wrapText="1"/>
      <protection/>
    </xf>
    <xf numFmtId="3" fontId="28" fillId="0" borderId="38" xfId="60" applyNumberFormat="1" applyFont="1" applyFill="1" applyBorder="1" applyAlignment="1">
      <alignment vertical="top"/>
      <protection/>
    </xf>
    <xf numFmtId="3" fontId="28" fillId="0" borderId="39" xfId="60" applyNumberFormat="1" applyFont="1" applyFill="1" applyBorder="1" applyAlignment="1">
      <alignment vertical="top"/>
      <protection/>
    </xf>
    <xf numFmtId="3" fontId="28" fillId="0" borderId="10" xfId="60" applyNumberFormat="1" applyFont="1" applyFill="1" applyBorder="1" applyAlignment="1">
      <alignment vertical="top"/>
      <protection/>
    </xf>
    <xf numFmtId="3" fontId="28" fillId="0" borderId="11" xfId="60" applyNumberFormat="1" applyFont="1" applyFill="1" applyBorder="1" applyAlignment="1">
      <alignment vertical="top"/>
      <protection/>
    </xf>
    <xf numFmtId="3" fontId="28" fillId="0" borderId="15" xfId="60" applyNumberFormat="1" applyFont="1" applyFill="1" applyBorder="1" applyAlignment="1">
      <alignment vertical="top"/>
      <protection/>
    </xf>
    <xf numFmtId="3" fontId="28" fillId="0" borderId="10" xfId="60" applyNumberFormat="1" applyFont="1" applyFill="1" applyBorder="1">
      <alignment/>
      <protection/>
    </xf>
    <xf numFmtId="3" fontId="28" fillId="0" borderId="11" xfId="60" applyNumberFormat="1" applyFont="1" applyFill="1" applyBorder="1">
      <alignment/>
      <protection/>
    </xf>
    <xf numFmtId="3" fontId="28" fillId="0" borderId="15" xfId="60" applyNumberFormat="1" applyFont="1" applyFill="1" applyBorder="1">
      <alignment/>
      <protection/>
    </xf>
    <xf numFmtId="3" fontId="24" fillId="0" borderId="31" xfId="60" applyNumberFormat="1" applyFont="1" applyBorder="1" applyAlignment="1">
      <alignment vertical="center"/>
      <protection/>
    </xf>
    <xf numFmtId="3" fontId="24" fillId="0" borderId="17" xfId="60" applyNumberFormat="1" applyFont="1" applyBorder="1" applyAlignment="1">
      <alignment vertical="center"/>
      <protection/>
    </xf>
    <xf numFmtId="10" fontId="28" fillId="0" borderId="15" xfId="60" applyNumberFormat="1" applyFont="1" applyFill="1" applyBorder="1" applyAlignment="1">
      <alignment vertical="top"/>
      <protection/>
    </xf>
    <xf numFmtId="10" fontId="24" fillId="0" borderId="36" xfId="60" applyNumberFormat="1" applyFont="1" applyBorder="1" applyAlignment="1">
      <alignment vertical="center"/>
      <protection/>
    </xf>
    <xf numFmtId="0" fontId="11" fillId="0" borderId="14" xfId="58" applyFont="1" applyBorder="1" applyAlignment="1">
      <alignment horizontal="center" vertical="center"/>
      <protection/>
    </xf>
    <xf numFmtId="3" fontId="28" fillId="0" borderId="14" xfId="60" applyNumberFormat="1" applyFont="1" applyFill="1" applyBorder="1">
      <alignment/>
      <protection/>
    </xf>
    <xf numFmtId="3" fontId="28" fillId="0" borderId="12" xfId="60" applyNumberFormat="1" applyFont="1" applyFill="1" applyBorder="1">
      <alignment/>
      <protection/>
    </xf>
    <xf numFmtId="10" fontId="28" fillId="0" borderId="13" xfId="60" applyNumberFormat="1" applyFont="1" applyFill="1" applyBorder="1">
      <alignment/>
      <protection/>
    </xf>
    <xf numFmtId="3" fontId="28" fillId="0" borderId="13" xfId="60" applyNumberFormat="1" applyFont="1" applyFill="1" applyBorder="1">
      <alignment/>
      <protection/>
    </xf>
    <xf numFmtId="49" fontId="7" fillId="0" borderId="50" xfId="0" applyNumberFormat="1" applyFont="1" applyBorder="1" applyAlignment="1">
      <alignment horizontal="left" vertical="center"/>
    </xf>
    <xf numFmtId="0" fontId="60" fillId="0" borderId="63" xfId="0" applyFont="1" applyFill="1" applyBorder="1" applyAlignment="1" applyProtection="1">
      <alignment horizontal="center" vertical="center" wrapText="1"/>
      <protection/>
    </xf>
    <xf numFmtId="165" fontId="64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3" xfId="0" applyNumberFormat="1" applyFont="1" applyFill="1" applyBorder="1" applyAlignment="1" applyProtection="1">
      <alignment horizontal="center" vertical="center" wrapText="1"/>
      <protection/>
    </xf>
    <xf numFmtId="165" fontId="64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5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41" xfId="0" applyNumberFormat="1" applyFont="1" applyFill="1" applyBorder="1" applyAlignment="1" applyProtection="1">
      <alignment horizontal="right" vertical="center" wrapText="1" indent="1"/>
      <protection/>
    </xf>
    <xf numFmtId="165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5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49" xfId="61" applyFont="1" applyFill="1" applyBorder="1" applyAlignment="1" applyProtection="1">
      <alignment horizontal="left" vertical="center" wrapText="1" indent="1"/>
      <protection/>
    </xf>
    <xf numFmtId="0" fontId="55" fillId="0" borderId="64" xfId="61" applyFont="1" applyFill="1" applyBorder="1" applyAlignment="1" applyProtection="1">
      <alignment horizontal="left" vertical="center" wrapText="1" indent="1"/>
      <protection/>
    </xf>
    <xf numFmtId="0" fontId="55" fillId="0" borderId="60" xfId="61" applyFont="1" applyFill="1" applyBorder="1" applyAlignment="1" applyProtection="1">
      <alignment horizontal="left" vertical="center" wrapText="1" indent="1"/>
      <protection/>
    </xf>
    <xf numFmtId="0" fontId="64" fillId="0" borderId="49" xfId="61" applyFont="1" applyFill="1" applyBorder="1" applyAlignment="1" applyProtection="1">
      <alignment horizontal="left" vertical="center" wrapText="1" indent="1"/>
      <protection/>
    </xf>
    <xf numFmtId="0" fontId="64" fillId="0" borderId="30" xfId="61" applyFont="1" applyFill="1" applyBorder="1" applyAlignment="1" applyProtection="1">
      <alignment horizontal="left" vertical="center" wrapText="1" indent="1"/>
      <protection/>
    </xf>
    <xf numFmtId="0" fontId="60" fillId="0" borderId="49" xfId="0" applyFont="1" applyFill="1" applyBorder="1" applyAlignment="1" applyProtection="1">
      <alignment horizontal="left" vertical="center" wrapText="1" indent="1"/>
      <protection/>
    </xf>
    <xf numFmtId="0" fontId="35" fillId="0" borderId="30" xfId="0" applyFont="1" applyFill="1" applyBorder="1" applyAlignment="1" applyProtection="1">
      <alignment vertical="center" wrapText="1"/>
      <protection/>
    </xf>
    <xf numFmtId="165" fontId="5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41" xfId="0" applyFont="1" applyFill="1" applyBorder="1" applyAlignment="1" applyProtection="1">
      <alignment horizontal="center" vertical="center" wrapText="1"/>
      <protection/>
    </xf>
    <xf numFmtId="165" fontId="5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66" xfId="0" applyFont="1" applyFill="1" applyBorder="1" applyAlignment="1" applyProtection="1">
      <alignment horizontal="center" vertical="center" wrapText="1"/>
      <protection/>
    </xf>
    <xf numFmtId="0" fontId="64" fillId="0" borderId="49" xfId="0" applyFont="1" applyFill="1" applyBorder="1" applyAlignment="1" applyProtection="1">
      <alignment horizontal="left" vertical="center" wrapText="1" indent="1"/>
      <protection/>
    </xf>
    <xf numFmtId="0" fontId="55" fillId="0" borderId="67" xfId="61" applyFont="1" applyFill="1" applyBorder="1" applyAlignment="1" applyProtection="1">
      <alignment horizontal="left" vertical="center" wrapText="1" indent="1"/>
      <protection/>
    </xf>
    <xf numFmtId="0" fontId="55" fillId="0" borderId="68" xfId="61" applyFont="1" applyFill="1" applyBorder="1" applyAlignment="1" applyProtection="1">
      <alignment horizontal="left" vertical="center" wrapText="1" indent="1"/>
      <protection/>
    </xf>
    <xf numFmtId="0" fontId="64" fillId="0" borderId="66" xfId="61" applyFont="1" applyFill="1" applyBorder="1" applyAlignment="1" applyProtection="1">
      <alignment horizontal="left" vertical="center" wrapText="1" indent="1"/>
      <protection/>
    </xf>
    <xf numFmtId="0" fontId="55" fillId="0" borderId="69" xfId="61" applyFont="1" applyFill="1" applyBorder="1" applyAlignment="1" applyProtection="1">
      <alignment horizontal="left" vertical="center" wrapText="1" indent="1"/>
      <protection/>
    </xf>
    <xf numFmtId="0" fontId="61" fillId="0" borderId="30" xfId="0" applyFont="1" applyBorder="1" applyAlignment="1" applyProtection="1">
      <alignment horizontal="left" wrapText="1" indent="1"/>
      <protection/>
    </xf>
    <xf numFmtId="0" fontId="64" fillId="0" borderId="42" xfId="0" applyFont="1" applyFill="1" applyBorder="1" applyAlignment="1" applyProtection="1">
      <alignment horizontal="center" vertical="center" wrapText="1"/>
      <protection/>
    </xf>
    <xf numFmtId="165" fontId="60" fillId="0" borderId="70" xfId="0" applyNumberFormat="1" applyFont="1" applyFill="1" applyBorder="1" applyAlignment="1" applyProtection="1">
      <alignment horizontal="center" vertical="center" wrapText="1"/>
      <protection/>
    </xf>
    <xf numFmtId="165" fontId="55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51" xfId="0" applyNumberFormat="1" applyFont="1" applyFill="1" applyBorder="1" applyAlignment="1" applyProtection="1">
      <alignment horizontal="center" vertical="center" wrapText="1"/>
      <protection/>
    </xf>
    <xf numFmtId="165" fontId="6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0" fillId="0" borderId="51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44" fillId="0" borderId="14" xfId="59" applyFont="1" applyBorder="1" applyAlignment="1">
      <alignment horizontal="center" vertical="center" wrapText="1"/>
      <protection/>
    </xf>
    <xf numFmtId="2" fontId="45" fillId="0" borderId="10" xfId="59" applyNumberFormat="1" applyFont="1" applyFill="1" applyBorder="1" applyAlignment="1">
      <alignment horizontal="center" vertical="center" wrapText="1"/>
      <protection/>
    </xf>
    <xf numFmtId="2" fontId="45" fillId="0" borderId="14" xfId="59" applyNumberFormat="1" applyFont="1" applyFill="1" applyBorder="1" applyAlignment="1">
      <alignment horizontal="center" vertical="center" wrapText="1"/>
      <protection/>
    </xf>
    <xf numFmtId="2" fontId="43" fillId="0" borderId="32" xfId="59" applyNumberFormat="1" applyFont="1" applyBorder="1" applyAlignment="1">
      <alignment horizontal="center" vertical="center"/>
      <protection/>
    </xf>
    <xf numFmtId="3" fontId="27" fillId="33" borderId="76" xfId="58" applyNumberFormat="1" applyFont="1" applyFill="1" applyBorder="1" applyAlignment="1">
      <alignment horizontal="center" vertical="center" wrapText="1"/>
      <protection/>
    </xf>
    <xf numFmtId="10" fontId="40" fillId="0" borderId="48" xfId="58" applyNumberFormat="1" applyFont="1" applyBorder="1" applyAlignment="1">
      <alignment horizontal="right" vertical="center" wrapText="1"/>
      <protection/>
    </xf>
    <xf numFmtId="10" fontId="40" fillId="0" borderId="15" xfId="58" applyNumberFormat="1" applyFont="1" applyBorder="1" applyAlignment="1">
      <alignment horizontal="right" vertical="center" wrapText="1"/>
      <protection/>
    </xf>
    <xf numFmtId="10" fontId="46" fillId="33" borderId="77" xfId="58" applyNumberFormat="1" applyFont="1" applyFill="1" applyBorder="1" applyAlignment="1">
      <alignment horizontal="right" vertical="center" wrapText="1"/>
      <protection/>
    </xf>
    <xf numFmtId="3" fontId="27" fillId="33" borderId="78" xfId="58" applyNumberFormat="1" applyFont="1" applyFill="1" applyBorder="1" applyAlignment="1">
      <alignment horizontal="center" vertical="center" wrapText="1"/>
      <protection/>
    </xf>
    <xf numFmtId="0" fontId="50" fillId="0" borderId="46" xfId="58" applyFont="1" applyBorder="1" applyAlignment="1">
      <alignment vertical="center"/>
      <protection/>
    </xf>
    <xf numFmtId="0" fontId="11" fillId="0" borderId="46" xfId="58" applyBorder="1" applyAlignment="1">
      <alignment vertical="center"/>
      <protection/>
    </xf>
    <xf numFmtId="0" fontId="11" fillId="0" borderId="46" xfId="58" applyFill="1" applyBorder="1" applyAlignment="1">
      <alignment vertical="center"/>
      <protection/>
    </xf>
    <xf numFmtId="0" fontId="11" fillId="0" borderId="46" xfId="58" applyFont="1" applyBorder="1">
      <alignment/>
      <protection/>
    </xf>
    <xf numFmtId="0" fontId="11" fillId="0" borderId="46" xfId="58" applyFont="1" applyFill="1" applyBorder="1">
      <alignment/>
      <protection/>
    </xf>
    <xf numFmtId="0" fontId="12" fillId="1" borderId="34" xfId="58" applyFont="1" applyFill="1" applyBorder="1" applyAlignment="1">
      <alignment horizontal="center" vertical="center" wrapText="1"/>
      <protection/>
    </xf>
    <xf numFmtId="3" fontId="38" fillId="0" borderId="0" xfId="62" applyNumberFormat="1" applyFill="1" applyProtection="1">
      <alignment/>
      <protection/>
    </xf>
    <xf numFmtId="3" fontId="38" fillId="0" borderId="0" xfId="62" applyNumberFormat="1" applyFill="1" applyAlignment="1" applyProtection="1">
      <alignment wrapText="1"/>
      <protection locked="0"/>
    </xf>
    <xf numFmtId="3" fontId="38" fillId="0" borderId="0" xfId="62" applyNumberFormat="1" applyFill="1" applyProtection="1">
      <alignment/>
      <protection locked="0"/>
    </xf>
    <xf numFmtId="3" fontId="39" fillId="0" borderId="0" xfId="56" applyNumberFormat="1" applyFont="1" applyFill="1" applyAlignment="1">
      <alignment horizontal="right"/>
      <protection/>
    </xf>
    <xf numFmtId="3" fontId="60" fillId="0" borderId="41" xfId="62" applyNumberFormat="1" applyFont="1" applyFill="1" applyBorder="1" applyAlignment="1" applyProtection="1">
      <alignment horizontal="center" vertical="center" wrapText="1"/>
      <protection/>
    </xf>
    <xf numFmtId="3" fontId="60" fillId="0" borderId="35" xfId="62" applyNumberFormat="1" applyFont="1" applyFill="1" applyBorder="1" applyAlignment="1" applyProtection="1">
      <alignment horizontal="center" vertical="center" wrapText="1"/>
      <protection/>
    </xf>
    <xf numFmtId="3" fontId="60" fillId="0" borderId="35" xfId="62" applyNumberFormat="1" applyFont="1" applyFill="1" applyBorder="1" applyAlignment="1" applyProtection="1">
      <alignment horizontal="center" vertical="center"/>
      <protection/>
    </xf>
    <xf numFmtId="3" fontId="60" fillId="0" borderId="47" xfId="62" applyNumberFormat="1" applyFont="1" applyFill="1" applyBorder="1" applyAlignment="1" applyProtection="1">
      <alignment horizontal="center" vertical="center"/>
      <protection/>
    </xf>
    <xf numFmtId="3" fontId="55" fillId="0" borderId="31" xfId="62" applyNumberFormat="1" applyFont="1" applyFill="1" applyBorder="1" applyAlignment="1" applyProtection="1">
      <alignment horizontal="left" vertical="center" indent="1"/>
      <protection/>
    </xf>
    <xf numFmtId="3" fontId="38" fillId="0" borderId="0" xfId="62" applyNumberFormat="1" applyFill="1" applyAlignment="1" applyProtection="1">
      <alignment vertical="center"/>
      <protection/>
    </xf>
    <xf numFmtId="3" fontId="55" fillId="0" borderId="56" xfId="62" applyNumberFormat="1" applyFont="1" applyFill="1" applyBorder="1" applyAlignment="1" applyProtection="1">
      <alignment horizontal="left" vertical="center" indent="1"/>
      <protection/>
    </xf>
    <xf numFmtId="3" fontId="55" fillId="0" borderId="51" xfId="62" applyNumberFormat="1" applyFont="1" applyFill="1" applyBorder="1" applyAlignment="1" applyProtection="1">
      <alignment horizontal="left" vertical="center" wrapText="1"/>
      <protection/>
    </xf>
    <xf numFmtId="3" fontId="55" fillId="0" borderId="51" xfId="62" applyNumberFormat="1" applyFont="1" applyFill="1" applyBorder="1" applyAlignment="1" applyProtection="1">
      <alignment vertical="center"/>
      <protection locked="0"/>
    </xf>
    <xf numFmtId="3" fontId="55" fillId="0" borderId="10" xfId="62" applyNumberFormat="1" applyFont="1" applyFill="1" applyBorder="1" applyAlignment="1" applyProtection="1">
      <alignment horizontal="left" vertical="center" indent="1"/>
      <protection/>
    </xf>
    <xf numFmtId="3" fontId="55" fillId="0" borderId="11" xfId="62" applyNumberFormat="1" applyFont="1" applyFill="1" applyBorder="1" applyAlignment="1" applyProtection="1">
      <alignment horizontal="left" vertical="center" wrapText="1"/>
      <protection/>
    </xf>
    <xf numFmtId="3" fontId="55" fillId="0" borderId="11" xfId="62" applyNumberFormat="1" applyFont="1" applyFill="1" applyBorder="1" applyAlignment="1" applyProtection="1">
      <alignment vertical="center"/>
      <protection locked="0"/>
    </xf>
    <xf numFmtId="3" fontId="55" fillId="0" borderId="15" xfId="62" applyNumberFormat="1" applyFont="1" applyFill="1" applyBorder="1" applyAlignment="1" applyProtection="1">
      <alignment vertical="center"/>
      <protection/>
    </xf>
    <xf numFmtId="3" fontId="38" fillId="0" borderId="0" xfId="62" applyNumberFormat="1" applyFill="1" applyAlignment="1" applyProtection="1">
      <alignment vertical="center"/>
      <protection locked="0"/>
    </xf>
    <xf numFmtId="3" fontId="55" fillId="0" borderId="34" xfId="62" applyNumberFormat="1" applyFont="1" applyFill="1" applyBorder="1" applyAlignment="1" applyProtection="1">
      <alignment horizontal="left" vertical="center" wrapText="1"/>
      <protection/>
    </xf>
    <xf numFmtId="3" fontId="55" fillId="0" borderId="34" xfId="62" applyNumberFormat="1" applyFont="1" applyFill="1" applyBorder="1" applyAlignment="1" applyProtection="1">
      <alignment vertical="center"/>
      <protection locked="0"/>
    </xf>
    <xf numFmtId="3" fontId="60" fillId="0" borderId="17" xfId="62" applyNumberFormat="1" applyFont="1" applyFill="1" applyBorder="1" applyAlignment="1" applyProtection="1">
      <alignment horizontal="left" vertical="center" wrapText="1"/>
      <protection/>
    </xf>
    <xf numFmtId="3" fontId="64" fillId="0" borderId="17" xfId="62" applyNumberFormat="1" applyFont="1" applyFill="1" applyBorder="1" applyAlignment="1" applyProtection="1">
      <alignment vertical="center"/>
      <protection/>
    </xf>
    <xf numFmtId="3" fontId="64" fillId="0" borderId="36" xfId="62" applyNumberFormat="1" applyFont="1" applyFill="1" applyBorder="1" applyAlignment="1" applyProtection="1">
      <alignment vertical="center"/>
      <protection/>
    </xf>
    <xf numFmtId="3" fontId="55" fillId="0" borderId="48" xfId="62" applyNumberFormat="1" applyFont="1" applyFill="1" applyBorder="1" applyAlignment="1" applyProtection="1">
      <alignment vertical="center"/>
      <protection/>
    </xf>
    <xf numFmtId="3" fontId="60" fillId="0" borderId="17" xfId="62" applyNumberFormat="1" applyFont="1" applyFill="1" applyBorder="1" applyAlignment="1" applyProtection="1">
      <alignment horizontal="left" wrapText="1"/>
      <protection/>
    </xf>
    <xf numFmtId="3" fontId="64" fillId="0" borderId="17" xfId="62" applyNumberFormat="1" applyFont="1" applyFill="1" applyBorder="1" applyProtection="1">
      <alignment/>
      <protection/>
    </xf>
    <xf numFmtId="3" fontId="64" fillId="0" borderId="36" xfId="62" applyNumberFormat="1" applyFont="1" applyFill="1" applyBorder="1" applyProtection="1">
      <alignment/>
      <protection/>
    </xf>
    <xf numFmtId="3" fontId="67" fillId="0" borderId="0" xfId="62" applyNumberFormat="1" applyFont="1" applyFill="1" applyProtection="1">
      <alignment/>
      <protection/>
    </xf>
    <xf numFmtId="3" fontId="34" fillId="0" borderId="0" xfId="62" applyNumberFormat="1" applyFont="1" applyFill="1" applyAlignment="1" applyProtection="1">
      <alignment wrapText="1"/>
      <protection locked="0"/>
    </xf>
    <xf numFmtId="3" fontId="56" fillId="0" borderId="0" xfId="62" applyNumberFormat="1" applyFont="1" applyFill="1" applyProtection="1">
      <alignment/>
      <protection locked="0"/>
    </xf>
    <xf numFmtId="0" fontId="7" fillId="0" borderId="24" xfId="0" applyFont="1" applyBorder="1" applyAlignment="1">
      <alignment horizontal="left" wrapText="1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2" fillId="0" borderId="31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49" fontId="3" fillId="0" borderId="50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10" fontId="2" fillId="0" borderId="36" xfId="0" applyNumberFormat="1" applyFont="1" applyBorder="1" applyAlignment="1">
      <alignment vertical="center"/>
    </xf>
    <xf numFmtId="49" fontId="3" fillId="0" borderId="50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1" fillId="0" borderId="46" xfId="58" applyBorder="1" applyAlignment="1">
      <alignment vertical="center" wrapText="1"/>
      <protection/>
    </xf>
    <xf numFmtId="3" fontId="21" fillId="0" borderId="63" xfId="60" applyNumberFormat="1" applyFont="1" applyBorder="1" applyAlignment="1">
      <alignment horizontal="center" vertical="center" wrapText="1"/>
      <protection/>
    </xf>
    <xf numFmtId="3" fontId="28" fillId="0" borderId="79" xfId="60" applyNumberFormat="1" applyFont="1" applyFill="1" applyBorder="1" applyAlignment="1">
      <alignment vertical="top"/>
      <protection/>
    </xf>
    <xf numFmtId="3" fontId="28" fillId="0" borderId="80" xfId="60" applyNumberFormat="1" applyFont="1" applyFill="1" applyBorder="1" applyAlignment="1">
      <alignment vertical="top"/>
      <protection/>
    </xf>
    <xf numFmtId="3" fontId="28" fillId="0" borderId="80" xfId="60" applyNumberFormat="1" applyFont="1" applyFill="1" applyBorder="1">
      <alignment/>
      <protection/>
    </xf>
    <xf numFmtId="3" fontId="28" fillId="0" borderId="81" xfId="60" applyNumberFormat="1" applyFont="1" applyFill="1" applyBorder="1">
      <alignment/>
      <protection/>
    </xf>
    <xf numFmtId="3" fontId="24" fillId="0" borderId="52" xfId="60" applyNumberFormat="1" applyFont="1" applyBorder="1" applyAlignment="1">
      <alignment vertical="center"/>
      <protection/>
    </xf>
    <xf numFmtId="3" fontId="24" fillId="0" borderId="36" xfId="60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78" fillId="0" borderId="0" xfId="56" applyFont="1" applyFill="1" applyBorder="1" applyAlignment="1" applyProtection="1">
      <alignment horizontal="center" vertical="center"/>
      <protection/>
    </xf>
    <xf numFmtId="0" fontId="79" fillId="0" borderId="0" xfId="56" applyFont="1" applyFill="1" applyBorder="1" applyAlignment="1" applyProtection="1">
      <alignment horizontal="right"/>
      <protection/>
    </xf>
    <xf numFmtId="0" fontId="61" fillId="0" borderId="25" xfId="56" applyFont="1" applyFill="1" applyBorder="1" applyAlignment="1" applyProtection="1">
      <alignment horizontal="center" vertical="center" wrapText="1"/>
      <protection/>
    </xf>
    <xf numFmtId="0" fontId="61" fillId="0" borderId="36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4" fillId="0" borderId="10" xfId="56" applyFont="1" applyBorder="1">
      <alignment/>
      <protection/>
    </xf>
    <xf numFmtId="3" fontId="74" fillId="0" borderId="48" xfId="56" applyNumberFormat="1" applyFont="1" applyBorder="1" applyAlignment="1">
      <alignment horizontal="right"/>
      <protection/>
    </xf>
    <xf numFmtId="0" fontId="66" fillId="0" borderId="0" xfId="56" applyFont="1" applyFill="1" applyAlignment="1">
      <alignment vertical="center"/>
      <protection/>
    </xf>
    <xf numFmtId="3" fontId="66" fillId="0" borderId="0" xfId="56" applyNumberFormat="1" applyFont="1" applyFill="1" applyAlignment="1">
      <alignment vertical="center"/>
      <protection/>
    </xf>
    <xf numFmtId="0" fontId="1" fillId="0" borderId="10" xfId="56" applyBorder="1">
      <alignment/>
      <protection/>
    </xf>
    <xf numFmtId="3" fontId="1" fillId="0" borderId="15" xfId="56" applyNumberFormat="1" applyFont="1" applyBorder="1" applyAlignment="1">
      <alignment horizontal="right"/>
      <protection/>
    </xf>
    <xf numFmtId="0" fontId="1" fillId="0" borderId="10" xfId="56" applyFont="1" applyBorder="1">
      <alignment/>
      <protection/>
    </xf>
    <xf numFmtId="3" fontId="74" fillId="0" borderId="15" xfId="56" applyNumberFormat="1" applyFont="1" applyBorder="1" applyAlignment="1">
      <alignment horizontal="right"/>
      <protection/>
    </xf>
    <xf numFmtId="0" fontId="74" fillId="0" borderId="18" xfId="56" applyFont="1" applyBorder="1">
      <alignment/>
      <protection/>
    </xf>
    <xf numFmtId="0" fontId="74" fillId="0" borderId="28" xfId="56" applyFont="1" applyBorder="1">
      <alignment/>
      <protection/>
    </xf>
    <xf numFmtId="3" fontId="74" fillId="0" borderId="58" xfId="56" applyNumberFormat="1" applyFont="1" applyBorder="1" applyAlignment="1">
      <alignment horizontal="right"/>
      <protection/>
    </xf>
    <xf numFmtId="0" fontId="74" fillId="0" borderId="25" xfId="56" applyFont="1" applyBorder="1" applyAlignment="1">
      <alignment vertical="center"/>
      <protection/>
    </xf>
    <xf numFmtId="3" fontId="74" fillId="0" borderId="36" xfId="56" applyNumberFormat="1" applyFont="1" applyBorder="1" applyAlignment="1">
      <alignment horizontal="right" vertical="center"/>
      <protection/>
    </xf>
    <xf numFmtId="0" fontId="1" fillId="0" borderId="0" xfId="56" applyFill="1" applyAlignment="1">
      <alignment vertical="center"/>
      <protection/>
    </xf>
    <xf numFmtId="0" fontId="74" fillId="0" borderId="26" xfId="56" applyFont="1" applyBorder="1">
      <alignment/>
      <protection/>
    </xf>
    <xf numFmtId="0" fontId="74" fillId="0" borderId="25" xfId="56" applyFont="1" applyFill="1" applyBorder="1" applyAlignment="1">
      <alignment vertical="center"/>
      <protection/>
    </xf>
    <xf numFmtId="3" fontId="74" fillId="0" borderId="36" xfId="56" applyNumberFormat="1" applyFont="1" applyFill="1" applyBorder="1" applyAlignment="1">
      <alignment vertical="center"/>
      <protection/>
    </xf>
    <xf numFmtId="0" fontId="74" fillId="0" borderId="46" xfId="56" applyFont="1" applyFill="1" applyBorder="1">
      <alignment/>
      <protection/>
    </xf>
    <xf numFmtId="3" fontId="74" fillId="0" borderId="48" xfId="56" applyNumberFormat="1" applyFont="1" applyFill="1" applyBorder="1">
      <alignment/>
      <protection/>
    </xf>
    <xf numFmtId="3" fontId="74" fillId="0" borderId="58" xfId="56" applyNumberFormat="1" applyFont="1" applyFill="1" applyBorder="1">
      <alignment/>
      <protection/>
    </xf>
    <xf numFmtId="0" fontId="74" fillId="0" borderId="0" xfId="56" applyFont="1" applyFill="1">
      <alignment/>
      <protection/>
    </xf>
    <xf numFmtId="0" fontId="74" fillId="0" borderId="0" xfId="56" applyFont="1" applyFill="1" applyAlignment="1">
      <alignment vertical="center"/>
      <protection/>
    </xf>
    <xf numFmtId="0" fontId="74" fillId="0" borderId="25" xfId="56" applyFont="1" applyFill="1" applyBorder="1">
      <alignment/>
      <protection/>
    </xf>
    <xf numFmtId="3" fontId="74" fillId="0" borderId="36" xfId="56" applyNumberFormat="1" applyFont="1" applyFill="1" applyBorder="1">
      <alignment/>
      <protection/>
    </xf>
    <xf numFmtId="3" fontId="74" fillId="0" borderId="15" xfId="56" applyNumberFormat="1" applyFont="1" applyBorder="1">
      <alignment/>
      <protection/>
    </xf>
    <xf numFmtId="3" fontId="74" fillId="0" borderId="58" xfId="56" applyNumberFormat="1" applyFont="1" applyBorder="1">
      <alignment/>
      <protection/>
    </xf>
    <xf numFmtId="0" fontId="80" fillId="0" borderId="33" xfId="56" applyFont="1" applyBorder="1" applyAlignment="1">
      <alignment vertical="center"/>
      <protection/>
    </xf>
    <xf numFmtId="3" fontId="80" fillId="0" borderId="13" xfId="56" applyNumberFormat="1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1" fillId="0" borderId="17" xfId="56" applyFont="1" applyFill="1" applyBorder="1" applyAlignment="1" applyProtection="1">
      <alignment horizontal="center" vertical="center" wrapText="1"/>
      <protection/>
    </xf>
    <xf numFmtId="3" fontId="74" fillId="0" borderId="34" xfId="56" applyNumberFormat="1" applyFont="1" applyBorder="1" applyAlignment="1">
      <alignment horizontal="right"/>
      <protection/>
    </xf>
    <xf numFmtId="3" fontId="1" fillId="0" borderId="11" xfId="56" applyNumberFormat="1" applyFont="1" applyBorder="1" applyAlignment="1">
      <alignment horizontal="right"/>
      <protection/>
    </xf>
    <xf numFmtId="3" fontId="74" fillId="0" borderId="11" xfId="56" applyNumberFormat="1" applyFont="1" applyBorder="1" applyAlignment="1">
      <alignment horizontal="right"/>
      <protection/>
    </xf>
    <xf numFmtId="3" fontId="74" fillId="0" borderId="22" xfId="56" applyNumberFormat="1" applyFont="1" applyBorder="1" applyAlignment="1">
      <alignment horizontal="right"/>
      <protection/>
    </xf>
    <xf numFmtId="3" fontId="74" fillId="0" borderId="17" xfId="56" applyNumberFormat="1" applyFont="1" applyBorder="1" applyAlignment="1">
      <alignment horizontal="right" vertical="center"/>
      <protection/>
    </xf>
    <xf numFmtId="3" fontId="74" fillId="0" borderId="17" xfId="56" applyNumberFormat="1" applyFont="1" applyFill="1" applyBorder="1" applyAlignment="1">
      <alignment vertical="center"/>
      <protection/>
    </xf>
    <xf numFmtId="3" fontId="74" fillId="0" borderId="34" xfId="56" applyNumberFormat="1" applyFont="1" applyFill="1" applyBorder="1">
      <alignment/>
      <protection/>
    </xf>
    <xf numFmtId="3" fontId="1" fillId="0" borderId="11" xfId="56" applyNumberFormat="1" applyFont="1" applyFill="1" applyBorder="1">
      <alignment/>
      <protection/>
    </xf>
    <xf numFmtId="3" fontId="74" fillId="0" borderId="22" xfId="56" applyNumberFormat="1" applyFont="1" applyFill="1" applyBorder="1">
      <alignment/>
      <protection/>
    </xf>
    <xf numFmtId="3" fontId="74" fillId="0" borderId="17" xfId="56" applyNumberFormat="1" applyFont="1" applyFill="1" applyBorder="1">
      <alignment/>
      <protection/>
    </xf>
    <xf numFmtId="3" fontId="74" fillId="0" borderId="11" xfId="56" applyNumberFormat="1" applyFont="1" applyBorder="1">
      <alignment/>
      <protection/>
    </xf>
    <xf numFmtId="3" fontId="74" fillId="0" borderId="22" xfId="56" applyNumberFormat="1" applyFont="1" applyBorder="1">
      <alignment/>
      <protection/>
    </xf>
    <xf numFmtId="3" fontId="80" fillId="0" borderId="12" xfId="56" applyNumberFormat="1" applyFont="1" applyBorder="1" applyAlignment="1">
      <alignment vertical="center"/>
      <protection/>
    </xf>
    <xf numFmtId="3" fontId="81" fillId="0" borderId="11" xfId="0" applyNumberFormat="1" applyFont="1" applyFill="1" applyBorder="1" applyAlignment="1">
      <alignment vertical="center"/>
    </xf>
    <xf numFmtId="165" fontId="34" fillId="0" borderId="0" xfId="61" applyNumberFormat="1" applyFont="1" applyFill="1" applyBorder="1" applyAlignment="1" applyProtection="1">
      <alignment horizontal="centerContinuous" vertical="center"/>
      <protection/>
    </xf>
    <xf numFmtId="0" fontId="36" fillId="0" borderId="0" xfId="61" applyFont="1" applyFill="1" applyAlignment="1">
      <alignment vertical="center"/>
      <protection/>
    </xf>
    <xf numFmtId="0" fontId="52" fillId="0" borderId="0" xfId="61" applyFont="1" applyFill="1" applyAlignment="1">
      <alignment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6" fillId="0" borderId="37" xfId="61" applyFont="1" applyFill="1" applyBorder="1" applyAlignment="1" applyProtection="1">
      <alignment horizontal="center" vertical="center" wrapText="1"/>
      <protection/>
    </xf>
    <xf numFmtId="0" fontId="56" fillId="0" borderId="38" xfId="61" applyFont="1" applyFill="1" applyBorder="1" applyAlignment="1" applyProtection="1">
      <alignment horizontal="center" vertical="center" wrapText="1"/>
      <protection/>
    </xf>
    <xf numFmtId="0" fontId="56" fillId="0" borderId="39" xfId="61" applyFont="1" applyFill="1" applyBorder="1" applyAlignment="1" applyProtection="1">
      <alignment horizontal="center" vertical="center" wrapText="1"/>
      <protection/>
    </xf>
    <xf numFmtId="0" fontId="38" fillId="0" borderId="31" xfId="61" applyFont="1" applyFill="1" applyBorder="1" applyAlignment="1" applyProtection="1">
      <alignment horizontal="center" vertical="center"/>
      <protection/>
    </xf>
    <xf numFmtId="0" fontId="38" fillId="0" borderId="17" xfId="61" applyFont="1" applyFill="1" applyBorder="1" applyAlignment="1" applyProtection="1">
      <alignment horizontal="center" vertical="center"/>
      <protection/>
    </xf>
    <xf numFmtId="0" fontId="38" fillId="0" borderId="36" xfId="61" applyFont="1" applyFill="1" applyBorder="1" applyAlignment="1" applyProtection="1">
      <alignment horizontal="center" vertical="center"/>
      <protection/>
    </xf>
    <xf numFmtId="0" fontId="38" fillId="0" borderId="37" xfId="61" applyFont="1" applyFill="1" applyBorder="1" applyAlignment="1" applyProtection="1">
      <alignment horizontal="center" vertical="center"/>
      <protection/>
    </xf>
    <xf numFmtId="0" fontId="38" fillId="0" borderId="34" xfId="61" applyFont="1" applyFill="1" applyBorder="1" applyAlignment="1" applyProtection="1">
      <alignment vertical="center"/>
      <protection/>
    </xf>
    <xf numFmtId="166" fontId="38" fillId="0" borderId="39" xfId="40" applyNumberFormat="1" applyFont="1" applyFill="1" applyBorder="1" applyAlignment="1" applyProtection="1">
      <alignment vertical="center"/>
      <protection locked="0"/>
    </xf>
    <xf numFmtId="0" fontId="38" fillId="0" borderId="16" xfId="61" applyFont="1" applyFill="1" applyBorder="1" applyAlignment="1" applyProtection="1">
      <alignment horizontal="center" vertical="center"/>
      <protection/>
    </xf>
    <xf numFmtId="166" fontId="38" fillId="0" borderId="48" xfId="40" applyNumberFormat="1" applyFont="1" applyFill="1" applyBorder="1" applyAlignment="1" applyProtection="1">
      <alignment vertical="center"/>
      <protection locked="0"/>
    </xf>
    <xf numFmtId="0" fontId="38" fillId="0" borderId="10" xfId="6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justify" vertical="center" wrapText="1"/>
    </xf>
    <xf numFmtId="166" fontId="38" fillId="0" borderId="15" xfId="40" applyNumberFormat="1" applyFon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>
      <alignment vertical="center" wrapText="1"/>
    </xf>
    <xf numFmtId="166" fontId="38" fillId="0" borderId="58" xfId="40" applyNumberFormat="1" applyFont="1" applyFill="1" applyBorder="1" applyAlignment="1" applyProtection="1">
      <alignment vertical="center"/>
      <protection locked="0"/>
    </xf>
    <xf numFmtId="0" fontId="28" fillId="0" borderId="12" xfId="0" applyFont="1" applyFill="1" applyBorder="1" applyAlignment="1">
      <alignment vertical="center" wrapText="1"/>
    </xf>
    <xf numFmtId="166" fontId="56" fillId="0" borderId="36" xfId="4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horizontal="center"/>
    </xf>
    <xf numFmtId="0" fontId="70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5" fillId="0" borderId="3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48" xfId="0" applyNumberForma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65" fontId="0" fillId="0" borderId="11" xfId="0" applyNumberFormat="1" applyBorder="1" applyAlignment="1" applyProtection="1">
      <alignment/>
      <protection locked="0"/>
    </xf>
    <xf numFmtId="165" fontId="0" fillId="0" borderId="15" xfId="0" applyNumberFormat="1" applyBorder="1" applyAlignment="1">
      <alignment/>
    </xf>
    <xf numFmtId="0" fontId="67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58" xfId="0" applyNumberFormat="1" applyBorder="1" applyAlignment="1">
      <alignment/>
    </xf>
    <xf numFmtId="0" fontId="35" fillId="0" borderId="31" xfId="0" applyFont="1" applyBorder="1" applyAlignment="1">
      <alignment horizontal="center" vertical="center"/>
    </xf>
    <xf numFmtId="0" fontId="34" fillId="0" borderId="17" xfId="0" applyFont="1" applyBorder="1" applyAlignment="1">
      <alignment vertical="center" wrapText="1"/>
    </xf>
    <xf numFmtId="165" fontId="35" fillId="0" borderId="17" xfId="0" applyNumberFormat="1" applyFont="1" applyBorder="1" applyAlignment="1">
      <alignment/>
    </xf>
    <xf numFmtId="165" fontId="35" fillId="0" borderId="36" xfId="0" applyNumberFormat="1" applyFont="1" applyBorder="1" applyAlignment="1">
      <alignment/>
    </xf>
    <xf numFmtId="0" fontId="0" fillId="0" borderId="82" xfId="0" applyBorder="1" applyAlignment="1">
      <alignment/>
    </xf>
    <xf numFmtId="0" fontId="39" fillId="0" borderId="82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84" fillId="0" borderId="12" xfId="56" applyNumberFormat="1" applyFont="1" applyFill="1" applyBorder="1" applyAlignment="1">
      <alignment horizontal="center" vertical="center"/>
      <protection/>
    </xf>
    <xf numFmtId="3" fontId="84" fillId="0" borderId="81" xfId="56" applyNumberFormat="1" applyFont="1" applyFill="1" applyBorder="1" applyAlignment="1">
      <alignment horizontal="center" vertical="center"/>
      <protection/>
    </xf>
    <xf numFmtId="3" fontId="84" fillId="0" borderId="13" xfId="56" applyNumberFormat="1" applyFont="1" applyFill="1" applyBorder="1" applyAlignment="1">
      <alignment horizontal="center" vertical="center"/>
      <protection/>
    </xf>
    <xf numFmtId="3" fontId="33" fillId="0" borderId="16" xfId="56" applyNumberFormat="1" applyFont="1" applyBorder="1" applyAlignment="1">
      <alignment vertical="center" wrapText="1"/>
      <protection/>
    </xf>
    <xf numFmtId="3" fontId="33" fillId="0" borderId="34" xfId="56" applyNumberFormat="1" applyFont="1" applyBorder="1" applyAlignment="1">
      <alignment vertical="center"/>
      <protection/>
    </xf>
    <xf numFmtId="3" fontId="33" fillId="0" borderId="34" xfId="56" applyNumberFormat="1" applyFont="1" applyBorder="1" applyAlignment="1">
      <alignment horizontal="right" vertical="center"/>
      <protection/>
    </xf>
    <xf numFmtId="3" fontId="33" fillId="0" borderId="48" xfId="56" applyNumberFormat="1" applyFont="1" applyBorder="1" applyAlignment="1">
      <alignment horizontal="right" vertical="center"/>
      <protection/>
    </xf>
    <xf numFmtId="3" fontId="33" fillId="0" borderId="10" xfId="56" applyNumberFormat="1" applyFont="1" applyBorder="1" applyAlignment="1">
      <alignment vertical="center" wrapText="1"/>
      <protection/>
    </xf>
    <xf numFmtId="3" fontId="33" fillId="0" borderId="11" xfId="56" applyNumberFormat="1" applyFont="1" applyBorder="1" applyAlignment="1">
      <alignment vertical="center"/>
      <protection/>
    </xf>
    <xf numFmtId="3" fontId="33" fillId="0" borderId="11" xfId="56" applyNumberFormat="1" applyFont="1" applyBorder="1" applyAlignment="1">
      <alignment horizontal="right" vertical="center"/>
      <protection/>
    </xf>
    <xf numFmtId="3" fontId="33" fillId="0" borderId="15" xfId="56" applyNumberFormat="1" applyFont="1" applyBorder="1" applyAlignment="1">
      <alignment horizontal="right" vertical="center"/>
      <protection/>
    </xf>
    <xf numFmtId="3" fontId="33" fillId="0" borderId="23" xfId="56" applyNumberFormat="1" applyFont="1" applyBorder="1" applyAlignment="1">
      <alignment vertical="center" wrapText="1"/>
      <protection/>
    </xf>
    <xf numFmtId="3" fontId="33" fillId="0" borderId="22" xfId="56" applyNumberFormat="1" applyFont="1" applyBorder="1" applyAlignment="1">
      <alignment vertical="center"/>
      <protection/>
    </xf>
    <xf numFmtId="3" fontId="33" fillId="0" borderId="22" xfId="56" applyNumberFormat="1" applyFont="1" applyBorder="1" applyAlignment="1">
      <alignment horizontal="right" vertical="center"/>
      <protection/>
    </xf>
    <xf numFmtId="3" fontId="33" fillId="0" borderId="14" xfId="56" applyNumberFormat="1" applyFont="1" applyBorder="1" applyAlignment="1">
      <alignment vertical="center" wrapText="1"/>
      <protection/>
    </xf>
    <xf numFmtId="3" fontId="33" fillId="0" borderId="12" xfId="56" applyNumberFormat="1" applyFont="1" applyBorder="1" applyAlignment="1">
      <alignment vertical="center"/>
      <protection/>
    </xf>
    <xf numFmtId="3" fontId="33" fillId="0" borderId="12" xfId="56" applyNumberFormat="1" applyFont="1" applyBorder="1" applyAlignment="1">
      <alignment horizontal="right" vertical="center"/>
      <protection/>
    </xf>
    <xf numFmtId="3" fontId="33" fillId="0" borderId="13" xfId="56" applyNumberFormat="1" applyFont="1" applyBorder="1" applyAlignment="1">
      <alignment horizontal="right" vertical="center"/>
      <protection/>
    </xf>
    <xf numFmtId="3" fontId="29" fillId="0" borderId="32" xfId="56" applyNumberFormat="1" applyFont="1" applyBorder="1" applyAlignment="1">
      <alignment vertical="center" wrapText="1"/>
      <protection/>
    </xf>
    <xf numFmtId="3" fontId="29" fillId="0" borderId="43" xfId="56" applyNumberFormat="1" applyFont="1" applyBorder="1" applyAlignment="1">
      <alignment vertical="center"/>
      <protection/>
    </xf>
    <xf numFmtId="3" fontId="29" fillId="0" borderId="40" xfId="56" applyNumberFormat="1" applyFont="1" applyBorder="1" applyAlignment="1">
      <alignment vertical="center"/>
      <protection/>
    </xf>
    <xf numFmtId="0" fontId="33" fillId="0" borderId="16" xfId="56" applyFont="1" applyFill="1" applyBorder="1" applyAlignment="1">
      <alignment vertical="center"/>
      <protection/>
    </xf>
    <xf numFmtId="0" fontId="33" fillId="0" borderId="14" xfId="56" applyFont="1" applyFill="1" applyBorder="1" applyAlignment="1">
      <alignment vertical="center"/>
      <protection/>
    </xf>
    <xf numFmtId="0" fontId="29" fillId="0" borderId="32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3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3" fontId="0" fillId="0" borderId="48" xfId="0" applyNumberFormat="1" applyBorder="1" applyAlignment="1">
      <alignment/>
    </xf>
    <xf numFmtId="0" fontId="0" fillId="0" borderId="22" xfId="0" applyFont="1" applyBorder="1" applyAlignment="1">
      <alignment vertical="center" wrapText="1"/>
    </xf>
    <xf numFmtId="3" fontId="0" fillId="0" borderId="22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0" fontId="0" fillId="0" borderId="3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3" fontId="0" fillId="0" borderId="38" xfId="0" applyNumberFormat="1" applyFont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3" fontId="0" fillId="0" borderId="7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4" fillId="0" borderId="56" xfId="0" applyFont="1" applyFill="1" applyBorder="1" applyAlignment="1" applyProtection="1">
      <alignment horizontal="center" vertical="center" wrapText="1"/>
      <protection/>
    </xf>
    <xf numFmtId="49" fontId="55" fillId="0" borderId="51" xfId="61" applyNumberFormat="1" applyFont="1" applyFill="1" applyBorder="1" applyAlignment="1" applyProtection="1">
      <alignment horizontal="left" vertical="center" wrapText="1" indent="1"/>
      <protection/>
    </xf>
    <xf numFmtId="165" fontId="5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46" xfId="0" applyNumberFormat="1" applyFont="1" applyBorder="1" applyAlignment="1">
      <alignment horizontal="left" vertical="center"/>
    </xf>
    <xf numFmtId="3" fontId="7" fillId="34" borderId="51" xfId="0" applyNumberFormat="1" applyFont="1" applyFill="1" applyBorder="1" applyAlignment="1">
      <alignment horizontal="right" vertical="center" wrapText="1"/>
    </xf>
    <xf numFmtId="3" fontId="7" fillId="0" borderId="51" xfId="0" applyNumberFormat="1" applyFont="1" applyFill="1" applyBorder="1" applyAlignment="1">
      <alignment horizontal="right" vertical="center" wrapText="1"/>
    </xf>
    <xf numFmtId="49" fontId="0" fillId="0" borderId="84" xfId="0" applyNumberFormat="1" applyFont="1" applyBorder="1" applyAlignment="1">
      <alignment horizontal="left"/>
    </xf>
    <xf numFmtId="3" fontId="7" fillId="0" borderId="11" xfId="0" applyNumberFormat="1" applyFont="1" applyFill="1" applyBorder="1" applyAlignment="1">
      <alignment horizontal="right" vertical="center" wrapText="1"/>
    </xf>
    <xf numFmtId="49" fontId="7" fillId="0" borderId="6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15" fillId="0" borderId="45" xfId="58" applyFont="1" applyBorder="1" applyAlignment="1">
      <alignment vertical="center" wrapText="1"/>
      <protection/>
    </xf>
    <xf numFmtId="3" fontId="7" fillId="0" borderId="31" xfId="0" applyNumberFormat="1" applyFont="1" applyFill="1" applyBorder="1" applyAlignment="1">
      <alignment vertical="center"/>
    </xf>
    <xf numFmtId="3" fontId="17" fillId="0" borderId="85" xfId="58" applyNumberFormat="1" applyFont="1" applyBorder="1" applyAlignment="1">
      <alignment horizontal="right"/>
      <protection/>
    </xf>
    <xf numFmtId="3" fontId="74" fillId="0" borderId="51" xfId="56" applyNumberFormat="1" applyFont="1" applyBorder="1" applyAlignment="1">
      <alignment horizontal="right"/>
      <protection/>
    </xf>
    <xf numFmtId="3" fontId="74" fillId="0" borderId="75" xfId="56" applyNumberFormat="1" applyFont="1" applyBorder="1" applyAlignment="1">
      <alignment horizontal="right"/>
      <protection/>
    </xf>
    <xf numFmtId="3" fontId="74" fillId="0" borderId="51" xfId="56" applyNumberFormat="1" applyFont="1" applyFill="1" applyBorder="1">
      <alignment/>
      <protection/>
    </xf>
    <xf numFmtId="3" fontId="74" fillId="0" borderId="75" xfId="56" applyNumberFormat="1" applyFont="1" applyFill="1" applyBorder="1">
      <alignment/>
      <protection/>
    </xf>
    <xf numFmtId="3" fontId="1" fillId="0" borderId="51" xfId="56" applyNumberFormat="1" applyFont="1" applyFill="1" applyBorder="1">
      <alignment/>
      <protection/>
    </xf>
    <xf numFmtId="0" fontId="1" fillId="0" borderId="46" xfId="56" applyFont="1" applyFill="1" applyBorder="1">
      <alignment/>
      <protection/>
    </xf>
    <xf numFmtId="0" fontId="15" fillId="0" borderId="56" xfId="58" applyFont="1" applyBorder="1" applyAlignment="1">
      <alignment horizontal="center" vertical="center" wrapText="1"/>
      <protection/>
    </xf>
    <xf numFmtId="3" fontId="28" fillId="0" borderId="16" xfId="60" applyNumberFormat="1" applyFont="1" applyFill="1" applyBorder="1" applyAlignment="1">
      <alignment vertical="top"/>
      <protection/>
    </xf>
    <xf numFmtId="3" fontId="28" fillId="0" borderId="34" xfId="60" applyNumberFormat="1" applyFont="1" applyFill="1" applyBorder="1" applyAlignment="1">
      <alignment vertical="top"/>
      <protection/>
    </xf>
    <xf numFmtId="10" fontId="28" fillId="0" borderId="48" xfId="60" applyNumberFormat="1" applyFont="1" applyFill="1" applyBorder="1" applyAlignment="1">
      <alignment vertical="top"/>
      <protection/>
    </xf>
    <xf numFmtId="3" fontId="21" fillId="0" borderId="10" xfId="60" applyNumberFormat="1" applyFont="1" applyBorder="1" applyAlignment="1">
      <alignment horizontal="center" vertical="center" wrapText="1"/>
      <protection/>
    </xf>
    <xf numFmtId="3" fontId="21" fillId="0" borderId="11" xfId="60" applyNumberFormat="1" applyFont="1" applyBorder="1" applyAlignment="1">
      <alignment horizontal="center" vertical="center" wrapText="1"/>
      <protection/>
    </xf>
    <xf numFmtId="3" fontId="21" fillId="0" borderId="15" xfId="60" applyNumberFormat="1" applyFont="1" applyBorder="1" applyAlignment="1">
      <alignment horizontal="center" vertical="center" wrapText="1"/>
      <protection/>
    </xf>
    <xf numFmtId="3" fontId="22" fillId="0" borderId="10" xfId="60" applyNumberFormat="1" applyFont="1" applyBorder="1" applyAlignment="1">
      <alignment horizontal="right" vertical="center" wrapText="1"/>
      <protection/>
    </xf>
    <xf numFmtId="3" fontId="22" fillId="0" borderId="11" xfId="60" applyNumberFormat="1" applyFont="1" applyBorder="1" applyAlignment="1">
      <alignment horizontal="center" vertical="center" wrapText="1"/>
      <protection/>
    </xf>
    <xf numFmtId="3" fontId="22" fillId="0" borderId="15" xfId="60" applyNumberFormat="1" applyFont="1" applyBorder="1" applyAlignment="1">
      <alignment horizontal="center" vertical="center" wrapText="1"/>
      <protection/>
    </xf>
    <xf numFmtId="3" fontId="28" fillId="0" borderId="48" xfId="60" applyNumberFormat="1" applyFont="1" applyFill="1" applyBorder="1" applyAlignment="1">
      <alignment vertical="top"/>
      <protection/>
    </xf>
    <xf numFmtId="3" fontId="28" fillId="0" borderId="86" xfId="60" applyNumberFormat="1" applyFont="1" applyFill="1" applyBorder="1" applyAlignment="1">
      <alignment vertical="top"/>
      <protection/>
    </xf>
    <xf numFmtId="1" fontId="28" fillId="0" borderId="15" xfId="60" applyNumberFormat="1" applyFont="1" applyFill="1" applyBorder="1" applyAlignment="1">
      <alignment vertical="top"/>
      <protection/>
    </xf>
    <xf numFmtId="3" fontId="0" fillId="0" borderId="87" xfId="0" applyNumberFormat="1" applyBorder="1" applyAlignment="1">
      <alignment vertical="top"/>
    </xf>
    <xf numFmtId="0" fontId="36" fillId="0" borderId="0" xfId="61" applyFont="1" applyFill="1" applyAlignment="1">
      <alignment horizontal="right" vertical="center"/>
      <protection/>
    </xf>
    <xf numFmtId="3" fontId="82" fillId="0" borderId="88" xfId="61" applyNumberFormat="1" applyFont="1" applyFill="1" applyBorder="1" applyAlignment="1">
      <alignment horizontal="right" vertical="center" wrapText="1"/>
      <protection/>
    </xf>
    <xf numFmtId="3" fontId="64" fillId="0" borderId="36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55" fillId="0" borderId="13" xfId="62" applyNumberFormat="1" applyFont="1" applyFill="1" applyBorder="1" applyAlignment="1" applyProtection="1">
      <alignment vertical="center"/>
      <protection/>
    </xf>
    <xf numFmtId="3" fontId="74" fillId="0" borderId="11" xfId="56" applyNumberFormat="1" applyFont="1" applyFill="1" applyBorder="1">
      <alignment/>
      <protection/>
    </xf>
    <xf numFmtId="0" fontId="1" fillId="0" borderId="46" xfId="56" applyFont="1" applyFill="1" applyBorder="1">
      <alignment/>
      <protection/>
    </xf>
    <xf numFmtId="3" fontId="1" fillId="0" borderId="51" xfId="56" applyNumberFormat="1" applyFont="1" applyFill="1" applyBorder="1">
      <alignment/>
      <protection/>
    </xf>
    <xf numFmtId="0" fontId="1" fillId="0" borderId="0" xfId="57">
      <alignment/>
      <protection/>
    </xf>
    <xf numFmtId="0" fontId="1" fillId="0" borderId="0" xfId="57" applyAlignment="1">
      <alignment wrapText="1"/>
      <protection/>
    </xf>
    <xf numFmtId="0" fontId="77" fillId="0" borderId="0" xfId="57" applyFont="1" applyAlignment="1">
      <alignment horizontal="right"/>
      <protection/>
    </xf>
    <xf numFmtId="0" fontId="83" fillId="0" borderId="0" xfId="57" applyFont="1" applyAlignment="1">
      <alignment horizontal="center"/>
      <protection/>
    </xf>
    <xf numFmtId="165" fontId="1" fillId="0" borderId="0" xfId="57" applyNumberFormat="1" applyAlignment="1">
      <alignment vertical="center" wrapText="1"/>
      <protection/>
    </xf>
    <xf numFmtId="165" fontId="52" fillId="0" borderId="0" xfId="57" applyNumberFormat="1" applyFont="1" applyAlignment="1">
      <alignment horizontal="right" vertical="center"/>
      <protection/>
    </xf>
    <xf numFmtId="165" fontId="34" fillId="0" borderId="38" xfId="57" applyNumberFormat="1" applyFont="1" applyBorder="1" applyAlignment="1">
      <alignment horizontal="center"/>
      <protection/>
    </xf>
    <xf numFmtId="165" fontId="34" fillId="0" borderId="38" xfId="57" applyNumberFormat="1" applyFont="1" applyBorder="1" applyAlignment="1">
      <alignment horizontal="center" wrapText="1"/>
      <protection/>
    </xf>
    <xf numFmtId="165" fontId="34" fillId="0" borderId="43" xfId="57" applyNumberFormat="1" applyFont="1" applyBorder="1" applyAlignment="1">
      <alignment horizontal="center" vertical="center" wrapText="1"/>
      <protection/>
    </xf>
    <xf numFmtId="165" fontId="34" fillId="0" borderId="43" xfId="57" applyNumberFormat="1" applyFont="1" applyBorder="1" applyAlignment="1">
      <alignment horizontal="center" vertical="center"/>
      <protection/>
    </xf>
    <xf numFmtId="165" fontId="35" fillId="0" borderId="25" xfId="57" applyNumberFormat="1" applyFont="1" applyBorder="1" applyAlignment="1">
      <alignment horizontal="center" vertical="center" wrapText="1"/>
      <protection/>
    </xf>
    <xf numFmtId="165" fontId="34" fillId="0" borderId="17" xfId="57" applyNumberFormat="1" applyFont="1" applyBorder="1" applyAlignment="1">
      <alignment vertical="center" wrapText="1"/>
      <protection/>
    </xf>
    <xf numFmtId="165" fontId="1" fillId="35" borderId="17" xfId="57" applyNumberFormat="1" applyFill="1" applyBorder="1" applyAlignment="1">
      <alignment vertical="center" wrapText="1"/>
      <protection/>
    </xf>
    <xf numFmtId="165" fontId="1" fillId="0" borderId="36" xfId="57" applyNumberFormat="1" applyBorder="1" applyAlignment="1">
      <alignment vertical="center" wrapText="1"/>
      <protection/>
    </xf>
    <xf numFmtId="165" fontId="35" fillId="0" borderId="18" xfId="57" applyNumberFormat="1" applyFont="1" applyBorder="1" applyAlignment="1">
      <alignment horizontal="center" vertical="center" wrapText="1"/>
      <protection/>
    </xf>
    <xf numFmtId="165" fontId="36" fillId="0" borderId="17" xfId="57" applyNumberFormat="1" applyFont="1" applyBorder="1" applyAlignment="1" applyProtection="1">
      <alignment vertical="center" wrapText="1"/>
      <protection locked="0"/>
    </xf>
    <xf numFmtId="0" fontId="74" fillId="0" borderId="17" xfId="57" applyFont="1" applyBorder="1" applyAlignment="1">
      <alignment horizontal="center" vertical="center" wrapText="1"/>
      <protection/>
    </xf>
    <xf numFmtId="167" fontId="1" fillId="0" borderId="17" xfId="57" applyNumberFormat="1" applyBorder="1" applyAlignment="1" applyProtection="1">
      <alignment vertical="center" wrapText="1"/>
      <protection locked="0"/>
    </xf>
    <xf numFmtId="165" fontId="1" fillId="0" borderId="15" xfId="57" applyNumberFormat="1" applyBorder="1" applyAlignment="1" applyProtection="1">
      <alignment vertical="center" wrapText="1"/>
      <protection locked="0"/>
    </xf>
    <xf numFmtId="3" fontId="6" fillId="0" borderId="36" xfId="57" applyNumberFormat="1" applyFont="1" applyBorder="1" applyAlignment="1">
      <alignment vertical="center" wrapText="1"/>
      <protection/>
    </xf>
    <xf numFmtId="165" fontId="35" fillId="0" borderId="37" xfId="57" applyNumberFormat="1" applyFont="1" applyBorder="1" applyAlignment="1">
      <alignment horizontal="center" vertical="center" wrapText="1"/>
      <protection/>
    </xf>
    <xf numFmtId="165" fontId="36" fillId="0" borderId="11" xfId="57" applyNumberFormat="1" applyFont="1" applyBorder="1" applyAlignment="1" applyProtection="1">
      <alignment vertical="center" wrapText="1"/>
      <protection locked="0"/>
    </xf>
    <xf numFmtId="14" fontId="1" fillId="0" borderId="11" xfId="57" applyNumberFormat="1" applyFont="1" applyBorder="1" applyAlignment="1" applyProtection="1">
      <alignment vertical="center" wrapText="1"/>
      <protection locked="0"/>
    </xf>
    <xf numFmtId="3" fontId="1" fillId="0" borderId="15" xfId="57" applyNumberFormat="1" applyBorder="1" applyAlignment="1" applyProtection="1">
      <alignment vertical="center" wrapText="1"/>
      <protection locked="0"/>
    </xf>
    <xf numFmtId="165" fontId="35" fillId="0" borderId="26" xfId="57" applyNumberFormat="1" applyFont="1" applyBorder="1" applyAlignment="1">
      <alignment horizontal="center" vertical="center" wrapText="1"/>
      <protection/>
    </xf>
    <xf numFmtId="14" fontId="1" fillId="0" borderId="22" xfId="57" applyNumberFormat="1" applyBorder="1" applyAlignment="1" applyProtection="1">
      <alignment vertical="center" wrapText="1"/>
      <protection locked="0"/>
    </xf>
    <xf numFmtId="3" fontId="1" fillId="0" borderId="58" xfId="57" applyNumberFormat="1" applyBorder="1" applyAlignment="1" applyProtection="1">
      <alignment vertical="center" wrapText="1"/>
      <protection locked="0"/>
    </xf>
    <xf numFmtId="165" fontId="35" fillId="0" borderId="33" xfId="57" applyNumberFormat="1" applyFont="1" applyBorder="1" applyAlignment="1">
      <alignment horizontal="center" vertical="center" wrapText="1"/>
      <protection/>
    </xf>
    <xf numFmtId="165" fontId="36" fillId="0" borderId="51" xfId="57" applyNumberFormat="1" applyFont="1" applyBorder="1" applyAlignment="1" applyProtection="1">
      <alignment vertical="center" wrapText="1"/>
      <protection locked="0"/>
    </xf>
    <xf numFmtId="14" fontId="1" fillId="0" borderId="12" xfId="57" applyNumberFormat="1" applyBorder="1" applyAlignment="1" applyProtection="1">
      <alignment vertical="center" wrapText="1"/>
      <protection locked="0"/>
    </xf>
    <xf numFmtId="3" fontId="1" fillId="0" borderId="13" xfId="57" applyNumberFormat="1" applyBorder="1" applyAlignment="1" applyProtection="1">
      <alignment vertical="center" wrapText="1"/>
      <protection locked="0"/>
    </xf>
    <xf numFmtId="165" fontId="56" fillId="0" borderId="17" xfId="57" applyNumberFormat="1" applyFont="1" applyBorder="1" applyAlignment="1">
      <alignment vertical="center" wrapText="1"/>
      <protection/>
    </xf>
    <xf numFmtId="165" fontId="1" fillId="0" borderId="0" xfId="57" applyNumberFormat="1" applyAlignment="1">
      <alignment horizontal="center" vertical="center" wrapText="1"/>
      <protection/>
    </xf>
    <xf numFmtId="0" fontId="74" fillId="0" borderId="31" xfId="57" applyFont="1" applyBorder="1" applyAlignment="1">
      <alignment horizontal="center" vertical="center"/>
      <protection/>
    </xf>
    <xf numFmtId="165" fontId="34" fillId="0" borderId="17" xfId="57" applyNumberFormat="1" applyFont="1" applyFill="1" applyBorder="1" applyAlignment="1" applyProtection="1">
      <alignment vertical="center" wrapText="1"/>
      <protection locked="0"/>
    </xf>
    <xf numFmtId="14" fontId="74" fillId="0" borderId="17" xfId="57" applyNumberFormat="1" applyFont="1" applyBorder="1" applyAlignment="1">
      <alignment vertical="center"/>
      <protection/>
    </xf>
    <xf numFmtId="3" fontId="74" fillId="0" borderId="36" xfId="57" applyNumberFormat="1" applyFont="1" applyBorder="1" applyAlignment="1">
      <alignment vertical="center"/>
      <protection/>
    </xf>
    <xf numFmtId="166" fontId="38" fillId="0" borderId="15" xfId="40" applyNumberFormat="1" applyFont="1" applyFill="1" applyBorder="1" applyAlignment="1" applyProtection="1">
      <alignment horizontal="right" vertical="center"/>
      <protection locked="0"/>
    </xf>
    <xf numFmtId="0" fontId="56" fillId="0" borderId="0" xfId="61" applyFont="1" applyFill="1" applyBorder="1" applyAlignment="1">
      <alignment horizontal="center" vertical="center" wrapText="1"/>
      <protection/>
    </xf>
    <xf numFmtId="0" fontId="38" fillId="0" borderId="0" xfId="61" applyFont="1" applyFill="1" applyBorder="1" applyAlignment="1">
      <alignment horizontal="center" vertical="center"/>
      <protection/>
    </xf>
    <xf numFmtId="166" fontId="38" fillId="0" borderId="0" xfId="40" applyNumberFormat="1" applyFont="1" applyFill="1" applyBorder="1" applyAlignment="1" applyProtection="1">
      <alignment horizontal="right" vertical="center"/>
      <protection locked="0"/>
    </xf>
    <xf numFmtId="166" fontId="56" fillId="0" borderId="0" xfId="61" applyNumberFormat="1" applyFont="1" applyFill="1" applyBorder="1" applyAlignment="1">
      <alignment horizontal="right" vertical="center"/>
      <protection/>
    </xf>
    <xf numFmtId="0" fontId="52" fillId="0" borderId="0" xfId="61" applyFont="1" applyFill="1" applyBorder="1" applyAlignment="1">
      <alignment horizontal="right"/>
      <protection/>
    </xf>
    <xf numFmtId="165" fontId="86" fillId="0" borderId="0" xfId="61" applyNumberFormat="1" applyFont="1" applyFill="1" applyBorder="1" applyAlignment="1" applyProtection="1">
      <alignment horizontal="center" vertical="center"/>
      <protection/>
    </xf>
    <xf numFmtId="0" fontId="56" fillId="0" borderId="0" xfId="61" applyFont="1" applyFill="1" applyBorder="1" applyAlignment="1">
      <alignment horizontal="center" vertical="center"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88" fillId="0" borderId="0" xfId="58" applyFont="1" applyAlignment="1">
      <alignment horizontal="right"/>
      <protection/>
    </xf>
    <xf numFmtId="0" fontId="89" fillId="0" borderId="0" xfId="58" applyFont="1" applyBorder="1" applyAlignment="1">
      <alignment horizontal="center" vertical="center"/>
      <protection/>
    </xf>
    <xf numFmtId="0" fontId="90" fillId="0" borderId="0" xfId="58" applyFont="1" applyBorder="1" applyAlignment="1">
      <alignment horizontal="center" vertical="center"/>
      <protection/>
    </xf>
    <xf numFmtId="0" fontId="78" fillId="36" borderId="12" xfId="58" applyFont="1" applyFill="1" applyBorder="1" applyAlignment="1">
      <alignment horizontal="center" vertical="center" wrapText="1"/>
      <protection/>
    </xf>
    <xf numFmtId="0" fontId="78" fillId="36" borderId="69" xfId="58" applyFont="1" applyFill="1" applyBorder="1" applyAlignment="1">
      <alignment horizontal="center" vertical="center" wrapText="1"/>
      <protection/>
    </xf>
    <xf numFmtId="0" fontId="78" fillId="36" borderId="13" xfId="58" applyFont="1" applyFill="1" applyBorder="1" applyAlignment="1">
      <alignment horizontal="center" vertical="center" wrapText="1"/>
      <protection/>
    </xf>
    <xf numFmtId="0" fontId="28" fillId="0" borderId="10" xfId="58" applyFont="1" applyBorder="1" applyAlignment="1">
      <alignment vertical="center" wrapText="1"/>
      <protection/>
    </xf>
    <xf numFmtId="0" fontId="28" fillId="0" borderId="80" xfId="58" applyFont="1" applyBorder="1" applyAlignment="1">
      <alignment horizontal="center" vertical="center" wrapText="1"/>
      <protection/>
    </xf>
    <xf numFmtId="166" fontId="38" fillId="0" borderId="11" xfId="40" applyNumberFormat="1" applyFont="1" applyFill="1" applyBorder="1" applyAlignment="1" applyProtection="1">
      <alignment horizontal="right" vertical="center"/>
      <protection locked="0"/>
    </xf>
    <xf numFmtId="3" fontId="28" fillId="0" borderId="80" xfId="58" applyNumberFormat="1" applyFont="1" applyFill="1" applyBorder="1" applyAlignment="1">
      <alignment horizontal="right" vertical="center" wrapText="1"/>
      <protection/>
    </xf>
    <xf numFmtId="3" fontId="28" fillId="0" borderId="11" xfId="58" applyNumberFormat="1" applyFont="1" applyFill="1" applyBorder="1" applyAlignment="1">
      <alignment horizontal="right" vertical="center" wrapText="1"/>
      <protection/>
    </xf>
    <xf numFmtId="3" fontId="28" fillId="0" borderId="15" xfId="58" applyNumberFormat="1" applyFont="1" applyFill="1" applyBorder="1" applyAlignment="1">
      <alignment horizontal="right" vertical="center" wrapText="1"/>
      <protection/>
    </xf>
    <xf numFmtId="166" fontId="38" fillId="0" borderId="22" xfId="40" applyNumberFormat="1" applyFont="1" applyFill="1" applyBorder="1" applyAlignment="1" applyProtection="1">
      <alignment horizontal="right" vertical="center"/>
      <protection locked="0"/>
    </xf>
    <xf numFmtId="0" fontId="78" fillId="0" borderId="31" xfId="58" applyFont="1" applyBorder="1" applyAlignment="1">
      <alignment horizontal="center" vertical="center"/>
      <protection/>
    </xf>
    <xf numFmtId="0" fontId="78" fillId="0" borderId="52" xfId="58" applyFont="1" applyBorder="1" applyAlignment="1">
      <alignment vertical="center"/>
      <protection/>
    </xf>
    <xf numFmtId="3" fontId="78" fillId="0" borderId="52" xfId="58" applyNumberFormat="1" applyFont="1" applyBorder="1" applyAlignment="1">
      <alignment horizontal="right" vertical="center"/>
      <protection/>
    </xf>
    <xf numFmtId="3" fontId="78" fillId="0" borderId="36" xfId="58" applyNumberFormat="1" applyFont="1" applyBorder="1" applyAlignment="1">
      <alignment horizontal="right" vertical="center"/>
      <protection/>
    </xf>
    <xf numFmtId="49" fontId="49" fillId="0" borderId="0" xfId="0" applyNumberFormat="1" applyFont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62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wrapText="1"/>
    </xf>
    <xf numFmtId="0" fontId="73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65" fontId="52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53" fillId="0" borderId="12" xfId="61" applyFont="1" applyFill="1" applyBorder="1" applyAlignment="1">
      <alignment horizontal="left"/>
      <protection/>
    </xf>
    <xf numFmtId="0" fontId="36" fillId="0" borderId="60" xfId="61" applyFont="1" applyFill="1" applyBorder="1" applyAlignment="1" applyProtection="1">
      <alignment horizontal="left" vertical="center" wrapText="1"/>
      <protection/>
    </xf>
    <xf numFmtId="0" fontId="36" fillId="0" borderId="24" xfId="61" applyFont="1" applyFill="1" applyBorder="1" applyAlignment="1" applyProtection="1">
      <alignment horizontal="left" vertical="center" wrapText="1"/>
      <protection/>
    </xf>
    <xf numFmtId="0" fontId="36" fillId="0" borderId="80" xfId="61" applyFont="1" applyFill="1" applyBorder="1" applyAlignment="1" applyProtection="1">
      <alignment horizontal="left" vertical="center" wrapText="1"/>
      <protection/>
    </xf>
    <xf numFmtId="0" fontId="36" fillId="0" borderId="69" xfId="61" applyFont="1" applyFill="1" applyBorder="1" applyAlignment="1" applyProtection="1">
      <alignment horizontal="left" vertical="center" wrapText="1"/>
      <protection/>
    </xf>
    <xf numFmtId="0" fontId="36" fillId="0" borderId="62" xfId="61" applyFont="1" applyFill="1" applyBorder="1" applyAlignment="1" applyProtection="1">
      <alignment horizontal="left" vertical="center" wrapText="1"/>
      <protection/>
    </xf>
    <xf numFmtId="0" fontId="36" fillId="0" borderId="81" xfId="61" applyFont="1" applyFill="1" applyBorder="1" applyAlignment="1" applyProtection="1">
      <alignment horizontal="left" vertical="center" wrapText="1"/>
      <protection/>
    </xf>
    <xf numFmtId="0" fontId="34" fillId="0" borderId="38" xfId="61" applyFont="1" applyFill="1" applyBorder="1" applyAlignment="1">
      <alignment horizontal="left"/>
      <protection/>
    </xf>
    <xf numFmtId="0" fontId="36" fillId="0" borderId="11" xfId="61" applyFont="1" applyFill="1" applyBorder="1" applyAlignment="1">
      <alignment horizontal="left"/>
      <protection/>
    </xf>
    <xf numFmtId="0" fontId="53" fillId="0" borderId="11" xfId="61" applyFont="1" applyFill="1" applyBorder="1" applyAlignment="1">
      <alignment horizontal="left"/>
      <protection/>
    </xf>
    <xf numFmtId="0" fontId="56" fillId="0" borderId="0" xfId="61" applyFont="1" applyFill="1" applyAlignment="1">
      <alignment horizontal="center" wrapText="1"/>
      <protection/>
    </xf>
    <xf numFmtId="0" fontId="56" fillId="0" borderId="0" xfId="61" applyFont="1" applyFill="1" applyBorder="1" applyAlignment="1">
      <alignment horizontal="center" wrapText="1"/>
      <protection/>
    </xf>
    <xf numFmtId="0" fontId="68" fillId="0" borderId="0" xfId="61" applyFont="1" applyFill="1" applyBorder="1" applyAlignment="1">
      <alignment horizontal="left"/>
      <protection/>
    </xf>
    <xf numFmtId="0" fontId="36" fillId="0" borderId="67" xfId="61" applyFont="1" applyFill="1" applyBorder="1" applyAlignment="1" applyProtection="1">
      <alignment horizontal="left" vertical="center" wrapText="1"/>
      <protection/>
    </xf>
    <xf numFmtId="0" fontId="36" fillId="0" borderId="44" xfId="61" applyFont="1" applyFill="1" applyBorder="1" applyAlignment="1" applyProtection="1">
      <alignment horizontal="left" vertical="center" wrapText="1"/>
      <protection/>
    </xf>
    <xf numFmtId="0" fontId="36" fillId="0" borderId="79" xfId="61" applyFont="1" applyFill="1" applyBorder="1" applyAlignment="1" applyProtection="1">
      <alignment horizontal="left" vertical="center" wrapText="1"/>
      <protection/>
    </xf>
    <xf numFmtId="49" fontId="7" fillId="0" borderId="27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 wrapText="1"/>
    </xf>
    <xf numFmtId="0" fontId="34" fillId="0" borderId="49" xfId="61" applyFont="1" applyFill="1" applyBorder="1" applyAlignment="1" applyProtection="1">
      <alignment horizontal="left" vertical="center" wrapText="1"/>
      <protection/>
    </xf>
    <xf numFmtId="0" fontId="34" fillId="0" borderId="30" xfId="61" applyFont="1" applyFill="1" applyBorder="1" applyAlignment="1" applyProtection="1">
      <alignment horizontal="left" vertical="center" wrapText="1"/>
      <protection/>
    </xf>
    <xf numFmtId="0" fontId="34" fillId="0" borderId="52" xfId="61" applyFont="1" applyFill="1" applyBorder="1" applyAlignment="1" applyProtection="1">
      <alignment horizontal="left" vertical="center" wrapText="1"/>
      <protection/>
    </xf>
    <xf numFmtId="165" fontId="68" fillId="0" borderId="45" xfId="61" applyNumberFormat="1" applyFont="1" applyFill="1" applyBorder="1" applyAlignment="1" applyProtection="1">
      <alignment horizontal="left" vertical="center"/>
      <protection/>
    </xf>
    <xf numFmtId="0" fontId="56" fillId="0" borderId="0" xfId="61" applyFont="1" applyFill="1" applyAlignment="1">
      <alignment horizontal="center"/>
      <protection/>
    </xf>
    <xf numFmtId="0" fontId="36" fillId="0" borderId="68" xfId="61" applyFont="1" applyFill="1" applyBorder="1" applyAlignment="1" applyProtection="1">
      <alignment horizontal="left" vertical="center" wrapText="1"/>
      <protection/>
    </xf>
    <xf numFmtId="0" fontId="36" fillId="0" borderId="45" xfId="61" applyFont="1" applyFill="1" applyBorder="1" applyAlignment="1" applyProtection="1">
      <alignment horizontal="left" vertical="center" wrapText="1"/>
      <protection/>
    </xf>
    <xf numFmtId="0" fontId="36" fillId="0" borderId="89" xfId="61" applyFont="1" applyFill="1" applyBorder="1" applyAlignment="1" applyProtection="1">
      <alignment horizontal="left" vertical="center" wrapText="1"/>
      <protection/>
    </xf>
    <xf numFmtId="165" fontId="68" fillId="0" borderId="0" xfId="61" applyNumberFormat="1" applyFont="1" applyFill="1" applyBorder="1" applyAlignment="1" applyProtection="1">
      <alignment horizontal="left" vertical="center"/>
      <protection/>
    </xf>
    <xf numFmtId="0" fontId="7" fillId="0" borderId="24" xfId="0" applyFont="1" applyBorder="1" applyAlignment="1">
      <alignment horizontal="left" vertical="center" wrapText="1"/>
    </xf>
    <xf numFmtId="49" fontId="7" fillId="0" borderId="61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center" vertical="center"/>
    </xf>
    <xf numFmtId="0" fontId="10" fillId="0" borderId="0" xfId="58" applyFont="1" applyAlignment="1">
      <alignment horizontal="right" vertical="center"/>
      <protection/>
    </xf>
    <xf numFmtId="0" fontId="25" fillId="0" borderId="0" xfId="58" applyFont="1" applyAlignment="1">
      <alignment horizontal="center" vertical="center"/>
      <protection/>
    </xf>
    <xf numFmtId="0" fontId="26" fillId="0" borderId="45" xfId="58" applyFont="1" applyBorder="1" applyAlignment="1">
      <alignment horizontal="center" vertical="center"/>
      <protection/>
    </xf>
    <xf numFmtId="0" fontId="26" fillId="0" borderId="0" xfId="58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165" fontId="70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 applyProtection="1">
      <alignment horizontal="center" vertical="center" wrapText="1"/>
      <protection/>
    </xf>
    <xf numFmtId="0" fontId="60" fillId="0" borderId="52" xfId="0" applyFont="1" applyFill="1" applyBorder="1" applyAlignment="1" applyProtection="1">
      <alignment horizontal="center" vertical="center" wrapText="1"/>
      <protection/>
    </xf>
    <xf numFmtId="0" fontId="35" fillId="0" borderId="3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72" fillId="0" borderId="0" xfId="59" applyFont="1" applyAlignment="1">
      <alignment horizontal="right" vertical="center"/>
      <protection/>
    </xf>
    <xf numFmtId="0" fontId="29" fillId="0" borderId="67" xfId="59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0" fillId="0" borderId="71" xfId="0" applyBorder="1" applyAlignment="1">
      <alignment/>
    </xf>
    <xf numFmtId="0" fontId="29" fillId="0" borderId="41" xfId="59" applyFont="1" applyBorder="1" applyAlignment="1">
      <alignment horizontal="center" vertical="center" wrapText="1"/>
      <protection/>
    </xf>
    <xf numFmtId="0" fontId="29" fillId="0" borderId="32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center" vertical="center"/>
      <protection/>
    </xf>
    <xf numFmtId="0" fontId="29" fillId="0" borderId="25" xfId="59" applyFont="1" applyBorder="1" applyAlignment="1">
      <alignment horizontal="left" vertical="center"/>
      <protection/>
    </xf>
    <xf numFmtId="0" fontId="29" fillId="0" borderId="30" xfId="59" applyFont="1" applyBorder="1" applyAlignment="1">
      <alignment horizontal="left" vertical="center"/>
      <protection/>
    </xf>
    <xf numFmtId="0" fontId="29" fillId="0" borderId="52" xfId="59" applyFont="1" applyBorder="1" applyAlignment="1">
      <alignment horizontal="left" vertical="center"/>
      <protection/>
    </xf>
    <xf numFmtId="0" fontId="44" fillId="0" borderId="37" xfId="59" applyFont="1" applyBorder="1" applyAlignment="1">
      <alignment horizontal="center" vertical="center" wrapText="1"/>
      <protection/>
    </xf>
    <xf numFmtId="0" fontId="44" fillId="0" borderId="39" xfId="59" applyFont="1" applyBorder="1" applyAlignment="1">
      <alignment horizontal="center" vertical="center" wrapText="1"/>
      <protection/>
    </xf>
    <xf numFmtId="0" fontId="29" fillId="0" borderId="84" xfId="59" applyFont="1" applyFill="1" applyBorder="1" applyAlignment="1">
      <alignment horizontal="center" vertical="center" wrapText="1"/>
      <protection/>
    </xf>
    <xf numFmtId="16" fontId="42" fillId="0" borderId="0" xfId="59" applyNumberFormat="1" applyFont="1" applyBorder="1" applyAlignment="1">
      <alignment horizontal="center" vertical="center" wrapText="1"/>
      <protection/>
    </xf>
    <xf numFmtId="0" fontId="44" fillId="0" borderId="0" xfId="59" applyFont="1" applyAlignment="1">
      <alignment horizontal="center" vertical="center"/>
      <protection/>
    </xf>
    <xf numFmtId="3" fontId="16" fillId="0" borderId="0" xfId="58" applyNumberFormat="1" applyFont="1" applyAlignment="1">
      <alignment horizontal="right"/>
      <protection/>
    </xf>
    <xf numFmtId="0" fontId="19" fillId="0" borderId="0" xfId="58" applyFont="1" applyAlignment="1">
      <alignment horizontal="center"/>
      <protection/>
    </xf>
    <xf numFmtId="0" fontId="22" fillId="0" borderId="24" xfId="60" applyFont="1" applyFill="1" applyBorder="1" applyAlignment="1">
      <alignment horizontal="left"/>
      <protection/>
    </xf>
    <xf numFmtId="0" fontId="57" fillId="0" borderId="0" xfId="58" applyFont="1" applyAlignment="1">
      <alignment horizontal="center"/>
      <protection/>
    </xf>
    <xf numFmtId="0" fontId="37" fillId="0" borderId="0" xfId="58" applyFont="1" applyAlignment="1">
      <alignment horizontal="center"/>
      <protection/>
    </xf>
    <xf numFmtId="3" fontId="21" fillId="0" borderId="31" xfId="60" applyNumberFormat="1" applyFont="1" applyBorder="1" applyAlignment="1">
      <alignment horizontal="center" vertical="center" wrapText="1"/>
      <protection/>
    </xf>
    <xf numFmtId="3" fontId="21" fillId="0" borderId="17" xfId="60" applyNumberFormat="1" applyFont="1" applyBorder="1" applyAlignment="1">
      <alignment horizontal="center" vertical="center" wrapText="1"/>
      <protection/>
    </xf>
    <xf numFmtId="3" fontId="21" fillId="0" borderId="36" xfId="60" applyNumberFormat="1" applyFont="1" applyBorder="1" applyAlignment="1">
      <alignment horizontal="center" vertical="center" wrapText="1"/>
      <protection/>
    </xf>
    <xf numFmtId="0" fontId="22" fillId="0" borderId="60" xfId="60" applyFont="1" applyFill="1" applyBorder="1" applyAlignment="1">
      <alignment horizontal="left" vertical="center" wrapText="1"/>
      <protection/>
    </xf>
    <xf numFmtId="0" fontId="0" fillId="0" borderId="65" xfId="0" applyBorder="1" applyAlignment="1">
      <alignment horizontal="left" vertical="center" wrapText="1"/>
    </xf>
    <xf numFmtId="164" fontId="21" fillId="0" borderId="30" xfId="60" applyNumberFormat="1" applyFont="1" applyBorder="1" applyAlignment="1">
      <alignment horizontal="center" vertical="center" wrapText="1"/>
      <protection/>
    </xf>
    <xf numFmtId="0" fontId="22" fillId="0" borderId="27" xfId="60" applyFont="1" applyFill="1" applyBorder="1" applyAlignment="1">
      <alignment horizontal="left"/>
      <protection/>
    </xf>
    <xf numFmtId="164" fontId="22" fillId="0" borderId="60" xfId="60" applyNumberFormat="1" applyFont="1" applyBorder="1" applyAlignment="1">
      <alignment horizontal="left" vertical="center" wrapText="1"/>
      <protection/>
    </xf>
    <xf numFmtId="164" fontId="22" fillId="0" borderId="65" xfId="60" applyNumberFormat="1" applyFont="1" applyBorder="1" applyAlignment="1">
      <alignment horizontal="left" vertical="center" wrapText="1"/>
      <protection/>
    </xf>
    <xf numFmtId="0" fontId="24" fillId="0" borderId="30" xfId="60" applyFont="1" applyBorder="1" applyAlignment="1">
      <alignment horizontal="center" vertical="center" wrapText="1"/>
      <protection/>
    </xf>
    <xf numFmtId="164" fontId="22" fillId="0" borderId="60" xfId="60" applyNumberFormat="1" applyFont="1" applyBorder="1" applyAlignment="1">
      <alignment horizontal="left" wrapText="1"/>
      <protection/>
    </xf>
    <xf numFmtId="164" fontId="22" fillId="0" borderId="24" xfId="60" applyNumberFormat="1" applyFont="1" applyBorder="1" applyAlignment="1">
      <alignment horizontal="left" wrapText="1"/>
      <protection/>
    </xf>
    <xf numFmtId="164" fontId="22" fillId="0" borderId="69" xfId="60" applyNumberFormat="1" applyFont="1" applyBorder="1" applyAlignment="1">
      <alignment horizontal="left" wrapText="1"/>
      <protection/>
    </xf>
    <xf numFmtId="164" fontId="22" fillId="0" borderId="62" xfId="60" applyNumberFormat="1" applyFont="1" applyBorder="1" applyAlignment="1">
      <alignment horizontal="left" wrapText="1"/>
      <protection/>
    </xf>
    <xf numFmtId="0" fontId="22" fillId="0" borderId="24" xfId="60" applyFont="1" applyFill="1" applyBorder="1" applyAlignment="1">
      <alignment horizontal="left" vertical="center" wrapText="1"/>
      <protection/>
    </xf>
    <xf numFmtId="0" fontId="22" fillId="0" borderId="60" xfId="60" applyFont="1" applyFill="1" applyBorder="1" applyAlignment="1">
      <alignment horizontal="left"/>
      <protection/>
    </xf>
    <xf numFmtId="0" fontId="22" fillId="0" borderId="65" xfId="60" applyFont="1" applyFill="1" applyBorder="1" applyAlignment="1">
      <alignment horizontal="left"/>
      <protection/>
    </xf>
    <xf numFmtId="164" fontId="22" fillId="0" borderId="18" xfId="60" applyNumberFormat="1" applyFont="1" applyBorder="1" applyAlignment="1">
      <alignment horizontal="left" wrapText="1"/>
      <protection/>
    </xf>
    <xf numFmtId="0" fontId="0" fillId="0" borderId="65" xfId="0" applyBorder="1" applyAlignment="1">
      <alignment/>
    </xf>
    <xf numFmtId="3" fontId="16" fillId="0" borderId="0" xfId="58" applyNumberFormat="1" applyFont="1" applyAlignment="1">
      <alignment horizontal="right" vertical="center"/>
      <protection/>
    </xf>
    <xf numFmtId="0" fontId="27" fillId="33" borderId="35" xfId="58" applyFont="1" applyFill="1" applyBorder="1" applyAlignment="1">
      <alignment horizontal="center" vertical="center" wrapText="1"/>
      <protection/>
    </xf>
    <xf numFmtId="0" fontId="27" fillId="33" borderId="51" xfId="58" applyFont="1" applyFill="1" applyBorder="1" applyAlignment="1">
      <alignment horizontal="center" vertical="center" wrapText="1"/>
      <protection/>
    </xf>
    <xf numFmtId="0" fontId="27" fillId="33" borderId="90" xfId="58" applyFont="1" applyFill="1" applyBorder="1" applyAlignment="1">
      <alignment horizontal="center" vertical="center" wrapText="1"/>
      <protection/>
    </xf>
    <xf numFmtId="0" fontId="31" fillId="0" borderId="0" xfId="58" applyFont="1" applyAlignment="1">
      <alignment horizontal="center"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27" fillId="33" borderId="84" xfId="58" applyFont="1" applyFill="1" applyBorder="1" applyAlignment="1">
      <alignment horizontal="center" vertical="center" wrapText="1"/>
      <protection/>
    </xf>
    <xf numFmtId="0" fontId="27" fillId="33" borderId="18" xfId="58" applyFont="1" applyFill="1" applyBorder="1" applyAlignment="1">
      <alignment horizontal="center" vertical="center" wrapText="1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8" fillId="0" borderId="0" xfId="58" applyFont="1" applyAlignment="1">
      <alignment horizontal="center" vertical="center"/>
      <protection/>
    </xf>
    <xf numFmtId="3" fontId="27" fillId="33" borderId="66" xfId="58" applyNumberFormat="1" applyFont="1" applyFill="1" applyBorder="1" applyAlignment="1">
      <alignment horizontal="center" vertical="center" wrapText="1"/>
      <protection/>
    </xf>
    <xf numFmtId="3" fontId="27" fillId="33" borderId="50" xfId="58" applyNumberFormat="1" applyFont="1" applyFill="1" applyBorder="1" applyAlignment="1">
      <alignment horizontal="center" vertical="center" wrapText="1"/>
      <protection/>
    </xf>
    <xf numFmtId="3" fontId="27" fillId="33" borderId="63" xfId="58" applyNumberFormat="1" applyFont="1" applyFill="1" applyBorder="1" applyAlignment="1">
      <alignment horizontal="center" vertical="center" wrapText="1"/>
      <protection/>
    </xf>
    <xf numFmtId="3" fontId="27" fillId="33" borderId="91" xfId="58" applyNumberFormat="1" applyFont="1" applyFill="1" applyBorder="1" applyAlignment="1">
      <alignment horizontal="center" vertical="center" wrapText="1"/>
      <protection/>
    </xf>
    <xf numFmtId="3" fontId="27" fillId="33" borderId="0" xfId="58" applyNumberFormat="1" applyFont="1" applyFill="1" applyBorder="1" applyAlignment="1">
      <alignment horizontal="center" vertical="center" wrapText="1"/>
      <protection/>
    </xf>
    <xf numFmtId="3" fontId="27" fillId="33" borderId="92" xfId="58" applyNumberFormat="1" applyFont="1" applyFill="1" applyBorder="1" applyAlignment="1">
      <alignment horizontal="center" vertical="center" wrapText="1"/>
      <protection/>
    </xf>
    <xf numFmtId="3" fontId="27" fillId="33" borderId="93" xfId="58" applyNumberFormat="1" applyFont="1" applyFill="1" applyBorder="1" applyAlignment="1">
      <alignment horizontal="center" vertical="center" wrapText="1"/>
      <protection/>
    </xf>
    <xf numFmtId="3" fontId="27" fillId="33" borderId="94" xfId="58" applyNumberFormat="1" applyFont="1" applyFill="1" applyBorder="1" applyAlignment="1">
      <alignment horizontal="center" vertical="center" wrapText="1"/>
      <protection/>
    </xf>
    <xf numFmtId="3" fontId="27" fillId="33" borderId="95" xfId="58" applyNumberFormat="1" applyFont="1" applyFill="1" applyBorder="1" applyAlignment="1">
      <alignment horizontal="center" vertical="center" wrapText="1"/>
      <protection/>
    </xf>
    <xf numFmtId="3" fontId="27" fillId="33" borderId="70" xfId="58" applyNumberFormat="1" applyFont="1" applyFill="1" applyBorder="1" applyAlignment="1">
      <alignment horizontal="center" vertical="center" wrapText="1"/>
      <protection/>
    </xf>
    <xf numFmtId="3" fontId="27" fillId="33" borderId="83" xfId="58" applyNumberFormat="1" applyFont="1" applyFill="1" applyBorder="1" applyAlignment="1">
      <alignment horizontal="center" vertical="center" wrapText="1"/>
      <protection/>
    </xf>
    <xf numFmtId="3" fontId="27" fillId="33" borderId="96" xfId="58" applyNumberFormat="1" applyFont="1" applyFill="1" applyBorder="1" applyAlignment="1">
      <alignment horizontal="center" vertical="center" wrapText="1"/>
      <protection/>
    </xf>
    <xf numFmtId="0" fontId="12" fillId="1" borderId="60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80" xfId="58" applyFont="1" applyFill="1" applyBorder="1" applyAlignment="1">
      <alignment horizontal="center" vertical="center"/>
      <protection/>
    </xf>
    <xf numFmtId="0" fontId="12" fillId="1" borderId="10" xfId="58" applyFont="1" applyFill="1" applyBorder="1" applyAlignment="1">
      <alignment horizontal="center" vertical="center"/>
      <protection/>
    </xf>
    <xf numFmtId="0" fontId="12" fillId="1" borderId="11" xfId="58" applyFont="1" applyFill="1" applyBorder="1" applyAlignment="1">
      <alignment horizontal="center" vertical="center"/>
      <protection/>
    </xf>
    <xf numFmtId="0" fontId="12" fillId="1" borderId="37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39" xfId="58" applyFont="1" applyFill="1" applyBorder="1" applyAlignment="1">
      <alignment horizontal="center" vertical="center"/>
      <protection/>
    </xf>
    <xf numFmtId="0" fontId="12" fillId="1" borderId="67" xfId="58" applyFont="1" applyFill="1" applyBorder="1" applyAlignment="1">
      <alignment horizontal="center" vertical="center"/>
      <protection/>
    </xf>
    <xf numFmtId="0" fontId="12" fillId="1" borderId="44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8" fillId="0" borderId="0" xfId="58" applyFont="1" applyAlignment="1">
      <alignment horizontal="right"/>
      <protection/>
    </xf>
    <xf numFmtId="0" fontId="13" fillId="0" borderId="0" xfId="58" applyFont="1" applyAlignment="1">
      <alignment horizontal="center" wrapText="1"/>
      <protection/>
    </xf>
    <xf numFmtId="0" fontId="12" fillId="1" borderId="41" xfId="58" applyFont="1" applyFill="1" applyBorder="1" applyAlignment="1">
      <alignment horizontal="center" vertical="center" wrapText="1"/>
      <protection/>
    </xf>
    <xf numFmtId="0" fontId="12" fillId="1" borderId="16" xfId="58" applyFont="1" applyFill="1" applyBorder="1" applyAlignment="1">
      <alignment horizontal="center" vertical="center" wrapText="1"/>
      <protection/>
    </xf>
    <xf numFmtId="0" fontId="25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3" fontId="76" fillId="0" borderId="0" xfId="62" applyNumberFormat="1" applyFont="1" applyFill="1" applyAlignment="1" applyProtection="1">
      <alignment horizontal="center"/>
      <protection locked="0"/>
    </xf>
    <xf numFmtId="3" fontId="56" fillId="0" borderId="0" xfId="62" applyNumberFormat="1" applyFont="1" applyFill="1" applyAlignment="1" applyProtection="1">
      <alignment horizontal="center" wrapText="1"/>
      <protection/>
    </xf>
    <xf numFmtId="3" fontId="56" fillId="0" borderId="0" xfId="62" applyNumberFormat="1" applyFont="1" applyFill="1" applyAlignment="1" applyProtection="1">
      <alignment horizontal="center"/>
      <protection/>
    </xf>
    <xf numFmtId="3" fontId="68" fillId="0" borderId="49" xfId="62" applyNumberFormat="1" applyFont="1" applyFill="1" applyBorder="1" applyAlignment="1" applyProtection="1">
      <alignment horizontal="left" vertical="center" indent="1"/>
      <protection/>
    </xf>
    <xf numFmtId="3" fontId="68" fillId="0" borderId="30" xfId="62" applyNumberFormat="1" applyFont="1" applyFill="1" applyBorder="1" applyAlignment="1" applyProtection="1">
      <alignment horizontal="left" vertical="center" indent="1"/>
      <protection/>
    </xf>
    <xf numFmtId="3" fontId="68" fillId="0" borderId="42" xfId="62" applyNumberFormat="1" applyFont="1" applyFill="1" applyBorder="1" applyAlignment="1" applyProtection="1">
      <alignment horizontal="left" vertical="center" indent="1"/>
      <protection/>
    </xf>
    <xf numFmtId="165" fontId="82" fillId="0" borderId="0" xfId="61" applyNumberFormat="1" applyFont="1" applyFill="1" applyBorder="1" applyAlignment="1" applyProtection="1">
      <alignment horizontal="center" vertical="center" wrapText="1"/>
      <protection/>
    </xf>
    <xf numFmtId="0" fontId="56" fillId="0" borderId="31" xfId="61" applyFont="1" applyFill="1" applyBorder="1" applyAlignment="1" applyProtection="1">
      <alignment horizontal="left" vertical="center"/>
      <protection/>
    </xf>
    <xf numFmtId="0" fontId="56" fillId="0" borderId="17" xfId="61" applyFont="1" applyFill="1" applyBorder="1" applyAlignment="1" applyProtection="1">
      <alignment horizontal="left" vertical="center"/>
      <protection/>
    </xf>
    <xf numFmtId="0" fontId="82" fillId="0" borderId="88" xfId="61" applyFont="1" applyFill="1" applyBorder="1" applyAlignment="1">
      <alignment horizontal="justify" vertical="center" wrapTex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3" fontId="1" fillId="0" borderId="75" xfId="56" applyNumberFormat="1" applyFont="1" applyFill="1" applyBorder="1" applyAlignment="1">
      <alignment horizontal="center"/>
      <protection/>
    </xf>
    <xf numFmtId="3" fontId="1" fillId="0" borderId="48" xfId="56" applyNumberFormat="1" applyFont="1" applyFill="1" applyBorder="1" applyAlignment="1">
      <alignment horizontal="center"/>
      <protection/>
    </xf>
    <xf numFmtId="0" fontId="77" fillId="0" borderId="0" xfId="56" applyFont="1" applyFill="1" applyAlignment="1">
      <alignment horizontal="right" vertical="center"/>
      <protection/>
    </xf>
    <xf numFmtId="3" fontId="33" fillId="0" borderId="69" xfId="56" applyNumberFormat="1" applyFont="1" applyFill="1" applyBorder="1" applyAlignment="1">
      <alignment horizontal="right" vertical="center"/>
      <protection/>
    </xf>
    <xf numFmtId="3" fontId="33" fillId="0" borderId="74" xfId="56" applyNumberFormat="1" applyFont="1" applyFill="1" applyBorder="1" applyAlignment="1">
      <alignment horizontal="right" vertical="center"/>
      <protection/>
    </xf>
    <xf numFmtId="3" fontId="29" fillId="0" borderId="68" xfId="56" applyNumberFormat="1" applyFont="1" applyFill="1" applyBorder="1" applyAlignment="1">
      <alignment horizontal="right" vertical="center"/>
      <protection/>
    </xf>
    <xf numFmtId="3" fontId="29" fillId="0" borderId="72" xfId="56" applyNumberFormat="1" applyFont="1" applyFill="1" applyBorder="1" applyAlignment="1">
      <alignment horizontal="right" vertical="center"/>
      <protection/>
    </xf>
    <xf numFmtId="3" fontId="83" fillId="0" borderId="0" xfId="56" applyNumberFormat="1" applyFont="1" applyFill="1" applyBorder="1" applyAlignment="1">
      <alignment horizontal="center" vertical="center"/>
      <protection/>
    </xf>
    <xf numFmtId="0" fontId="85" fillId="0" borderId="37" xfId="56" applyFont="1" applyFill="1" applyBorder="1" applyAlignment="1">
      <alignment horizontal="center" vertical="center" wrapText="1"/>
      <protection/>
    </xf>
    <xf numFmtId="0" fontId="85" fillId="0" borderId="14" xfId="56" applyFont="1" applyFill="1" applyBorder="1" applyAlignment="1">
      <alignment horizontal="center" vertical="center" wrapText="1"/>
      <protection/>
    </xf>
    <xf numFmtId="0" fontId="85" fillId="0" borderId="66" xfId="56" applyFont="1" applyFill="1" applyBorder="1" applyAlignment="1">
      <alignment horizontal="center" vertical="center" wrapText="1"/>
      <protection/>
    </xf>
    <xf numFmtId="0" fontId="85" fillId="0" borderId="70" xfId="56" applyFont="1" applyFill="1" applyBorder="1" applyAlignment="1">
      <alignment horizontal="center" vertical="center" wrapText="1"/>
      <protection/>
    </xf>
    <xf numFmtId="0" fontId="85" fillId="0" borderId="68" xfId="56" applyFont="1" applyFill="1" applyBorder="1" applyAlignment="1">
      <alignment horizontal="center" vertical="center" wrapText="1"/>
      <protection/>
    </xf>
    <xf numFmtId="0" fontId="85" fillId="0" borderId="72" xfId="56" applyFont="1" applyFill="1" applyBorder="1" applyAlignment="1">
      <alignment horizontal="center" vertical="center" wrapText="1"/>
      <protection/>
    </xf>
    <xf numFmtId="3" fontId="33" fillId="0" borderId="64" xfId="56" applyNumberFormat="1" applyFont="1" applyFill="1" applyBorder="1" applyAlignment="1">
      <alignment horizontal="right" vertical="center"/>
      <protection/>
    </xf>
    <xf numFmtId="3" fontId="33" fillId="0" borderId="73" xfId="56" applyNumberFormat="1" applyFont="1" applyFill="1" applyBorder="1" applyAlignment="1">
      <alignment horizontal="right" vertical="center"/>
      <protection/>
    </xf>
    <xf numFmtId="3" fontId="84" fillId="0" borderId="41" xfId="56" applyNumberFormat="1" applyFont="1" applyFill="1" applyBorder="1" applyAlignment="1">
      <alignment horizontal="center" vertical="center" wrapText="1"/>
      <protection/>
    </xf>
    <xf numFmtId="3" fontId="84" fillId="0" borderId="32" xfId="56" applyNumberFormat="1" applyFont="1" applyFill="1" applyBorder="1" applyAlignment="1">
      <alignment horizontal="center" vertical="center" wrapText="1"/>
      <protection/>
    </xf>
    <xf numFmtId="3" fontId="84" fillId="0" borderId="38" xfId="56" applyNumberFormat="1" applyFont="1" applyFill="1" applyBorder="1" applyAlignment="1">
      <alignment horizontal="center" vertical="center"/>
      <protection/>
    </xf>
    <xf numFmtId="3" fontId="84" fillId="0" borderId="79" xfId="56" applyNumberFormat="1" applyFont="1" applyFill="1" applyBorder="1" applyAlignment="1">
      <alignment horizontal="center" vertical="center"/>
      <protection/>
    </xf>
    <xf numFmtId="3" fontId="84" fillId="0" borderId="39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7" fillId="0" borderId="0" xfId="56" applyNumberFormat="1" applyFont="1" applyAlignment="1">
      <alignment horizontal="center" vertical="center"/>
      <protection/>
    </xf>
    <xf numFmtId="0" fontId="83" fillId="0" borderId="0" xfId="56" applyNumberFormat="1" applyFont="1" applyAlignment="1">
      <alignment horizontal="center" vertical="center"/>
      <protection/>
    </xf>
    <xf numFmtId="3" fontId="83" fillId="0" borderId="0" xfId="56" applyNumberFormat="1" applyFont="1" applyAlignment="1">
      <alignment horizontal="center" vertical="center"/>
      <protection/>
    </xf>
    <xf numFmtId="0" fontId="1" fillId="0" borderId="0" xfId="57" applyFont="1" applyAlignment="1">
      <alignment horizontal="left" wrapText="1"/>
      <protection/>
    </xf>
    <xf numFmtId="0" fontId="83" fillId="0" borderId="0" xfId="57" applyFont="1" applyAlignment="1">
      <alignment horizontal="center" vertical="center"/>
      <protection/>
    </xf>
    <xf numFmtId="165" fontId="34" fillId="0" borderId="57" xfId="57" applyNumberFormat="1" applyFont="1" applyBorder="1" applyAlignment="1">
      <alignment horizontal="center" vertical="top" wrapText="1"/>
      <protection/>
    </xf>
    <xf numFmtId="165" fontId="34" fillId="0" borderId="53" xfId="57" applyNumberFormat="1" applyFont="1" applyBorder="1" applyAlignment="1">
      <alignment horizontal="center" vertical="top" wrapText="1"/>
      <protection/>
    </xf>
    <xf numFmtId="165" fontId="56" fillId="0" borderId="35" xfId="57" applyNumberFormat="1" applyFont="1" applyBorder="1" applyAlignment="1">
      <alignment horizontal="center" vertical="center"/>
      <protection/>
    </xf>
    <xf numFmtId="165" fontId="56" fillId="0" borderId="43" xfId="57" applyNumberFormat="1" applyFont="1" applyBorder="1" applyAlignment="1">
      <alignment horizontal="center" vertical="center"/>
      <protection/>
    </xf>
    <xf numFmtId="165" fontId="56" fillId="0" borderId="35" xfId="57" applyNumberFormat="1" applyFont="1" applyBorder="1" applyAlignment="1">
      <alignment horizontal="center" vertical="top" wrapText="1"/>
      <protection/>
    </xf>
    <xf numFmtId="165" fontId="56" fillId="0" borderId="43" xfId="57" applyNumberFormat="1" applyFont="1" applyBorder="1" applyAlignment="1">
      <alignment horizontal="center" vertical="top" wrapText="1"/>
      <protection/>
    </xf>
    <xf numFmtId="165" fontId="56" fillId="0" borderId="47" xfId="57" applyNumberFormat="1" applyFont="1" applyBorder="1" applyAlignment="1">
      <alignment horizontal="center" vertical="center"/>
      <protection/>
    </xf>
    <xf numFmtId="165" fontId="56" fillId="0" borderId="40" xfId="57" applyNumberFormat="1" applyFont="1" applyBorder="1" applyAlignment="1">
      <alignment horizontal="center" vertical="center"/>
      <protection/>
    </xf>
    <xf numFmtId="0" fontId="78" fillId="36" borderId="37" xfId="58" applyFont="1" applyFill="1" applyBorder="1" applyAlignment="1">
      <alignment horizontal="center" vertical="center" wrapText="1"/>
      <protection/>
    </xf>
    <xf numFmtId="0" fontId="78" fillId="36" borderId="14" xfId="58" applyFont="1" applyFill="1" applyBorder="1" applyAlignment="1">
      <alignment horizontal="center" vertical="center" wrapText="1"/>
      <protection/>
    </xf>
    <xf numFmtId="0" fontId="78" fillId="36" borderId="38" xfId="58" applyFont="1" applyFill="1" applyBorder="1" applyAlignment="1">
      <alignment horizontal="center" vertical="center" wrapText="1"/>
      <protection/>
    </xf>
    <xf numFmtId="0" fontId="78" fillId="36" borderId="12" xfId="58" applyFont="1" applyFill="1" applyBorder="1" applyAlignment="1">
      <alignment horizontal="center" vertical="center" wrapText="1"/>
      <protection/>
    </xf>
    <xf numFmtId="0" fontId="78" fillId="0" borderId="67" xfId="58" applyFont="1" applyBorder="1" applyAlignment="1">
      <alignment horizontal="center" vertical="center"/>
      <protection/>
    </xf>
    <xf numFmtId="0" fontId="78" fillId="0" borderId="44" xfId="58" applyFont="1" applyBorder="1" applyAlignment="1">
      <alignment horizontal="center" vertical="center"/>
      <protection/>
    </xf>
    <xf numFmtId="0" fontId="78" fillId="0" borderId="71" xfId="58" applyFont="1" applyBorder="1" applyAlignment="1">
      <alignment horizontal="center" vertical="center"/>
      <protection/>
    </xf>
    <xf numFmtId="0" fontId="87" fillId="0" borderId="0" xfId="58" applyFont="1" applyAlignment="1">
      <alignment horizontal="right"/>
      <protection/>
    </xf>
    <xf numFmtId="0" fontId="89" fillId="0" borderId="0" xfId="58" applyFont="1" applyFill="1" applyBorder="1" applyAlignment="1">
      <alignment horizontal="center" vertical="center"/>
      <protection/>
    </xf>
    <xf numFmtId="0" fontId="89" fillId="0" borderId="0" xfId="5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5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0" fillId="0" borderId="58" xfId="0" applyNumberFormat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8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(1)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="60" zoomScaleNormal="75" zoomScalePageLayoutView="0" workbookViewId="0" topLeftCell="A1">
      <selection activeCell="E59" sqref="E59"/>
    </sheetView>
  </sheetViews>
  <sheetFormatPr defaultColWidth="9.140625" defaultRowHeight="12.75"/>
  <cols>
    <col min="1" max="2" width="5.7109375" style="80" customWidth="1"/>
    <col min="3" max="3" width="8.8515625" style="80" customWidth="1"/>
    <col min="4" max="4" width="56.00390625" style="19" bestFit="1" customWidth="1"/>
    <col min="5" max="5" width="22.57421875" style="303" customWidth="1"/>
    <col min="6" max="7" width="13.00390625" style="303" hidden="1" customWidth="1"/>
    <col min="8" max="9" width="10.8515625" style="303" hidden="1" customWidth="1"/>
    <col min="10" max="10" width="13.140625" style="303" hidden="1" customWidth="1"/>
    <col min="11" max="11" width="22.7109375" style="304" customWidth="1"/>
    <col min="12" max="13" width="13.00390625" style="304" hidden="1" customWidth="1"/>
    <col min="14" max="16" width="10.8515625" style="304" hidden="1" customWidth="1"/>
    <col min="17" max="17" width="20.8515625" style="305" customWidth="1"/>
    <col min="18" max="18" width="8.28125" style="304" hidden="1" customWidth="1"/>
    <col min="19" max="19" width="8.8515625" style="304" hidden="1" customWidth="1"/>
    <col min="20" max="20" width="11.00390625" style="304" hidden="1" customWidth="1"/>
    <col min="21" max="21" width="12.7109375" style="305" hidden="1" customWidth="1"/>
    <col min="22" max="22" width="11.8515625" style="305" hidden="1" customWidth="1"/>
    <col min="23" max="16384" width="9.140625" style="305" customWidth="1"/>
  </cols>
  <sheetData>
    <row r="1" spans="1:17" ht="12.75">
      <c r="A1" s="77"/>
      <c r="B1" s="77"/>
      <c r="C1" s="77"/>
      <c r="D1" s="78"/>
      <c r="Q1" s="43" t="s">
        <v>524</v>
      </c>
    </row>
    <row r="2" spans="1:20" s="307" customFormat="1" ht="34.5" customHeight="1">
      <c r="A2" s="924" t="s">
        <v>530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215"/>
      <c r="S2" s="306"/>
      <c r="T2" s="306"/>
    </row>
    <row r="3" spans="1:17" ht="13.5" thickBot="1">
      <c r="A3" s="79"/>
      <c r="B3" s="79"/>
      <c r="C3" s="79"/>
      <c r="D3" s="75"/>
      <c r="K3" s="54"/>
      <c r="L3" s="54"/>
      <c r="M3" s="54"/>
      <c r="N3" s="54"/>
      <c r="O3" s="54"/>
      <c r="P3" s="54"/>
      <c r="Q3" s="31" t="s">
        <v>2</v>
      </c>
    </row>
    <row r="4" spans="1:22" ht="45.75" customHeight="1" thickBot="1">
      <c r="A4" s="925" t="s">
        <v>6</v>
      </c>
      <c r="B4" s="926"/>
      <c r="C4" s="926"/>
      <c r="D4" s="309" t="s">
        <v>9</v>
      </c>
      <c r="E4" s="928" t="s">
        <v>5</v>
      </c>
      <c r="F4" s="929"/>
      <c r="G4" s="929"/>
      <c r="H4" s="929"/>
      <c r="I4" s="929"/>
      <c r="J4" s="930"/>
      <c r="K4" s="928" t="s">
        <v>70</v>
      </c>
      <c r="L4" s="929"/>
      <c r="M4" s="929"/>
      <c r="N4" s="929"/>
      <c r="O4" s="929"/>
      <c r="P4" s="930"/>
      <c r="Q4" s="928" t="s">
        <v>71</v>
      </c>
      <c r="R4" s="929"/>
      <c r="S4" s="929"/>
      <c r="T4" s="929"/>
      <c r="U4" s="929"/>
      <c r="V4" s="930"/>
    </row>
    <row r="5" spans="1:22" ht="45.75" customHeight="1" thickBot="1">
      <c r="A5" s="280"/>
      <c r="B5" s="281"/>
      <c r="C5" s="281"/>
      <c r="D5" s="309"/>
      <c r="E5" s="344" t="s">
        <v>76</v>
      </c>
      <c r="F5" s="345" t="s">
        <v>246</v>
      </c>
      <c r="G5" s="345" t="s">
        <v>252</v>
      </c>
      <c r="H5" s="345" t="s">
        <v>258</v>
      </c>
      <c r="I5" s="345" t="s">
        <v>283</v>
      </c>
      <c r="J5" s="346" t="s">
        <v>325</v>
      </c>
      <c r="K5" s="344" t="s">
        <v>76</v>
      </c>
      <c r="L5" s="345" t="s">
        <v>246</v>
      </c>
      <c r="M5" s="345" t="s">
        <v>252</v>
      </c>
      <c r="N5" s="345" t="s">
        <v>258</v>
      </c>
      <c r="O5" s="345" t="s">
        <v>283</v>
      </c>
      <c r="P5" s="346" t="s">
        <v>325</v>
      </c>
      <c r="Q5" s="344" t="s">
        <v>76</v>
      </c>
      <c r="R5" s="345" t="s">
        <v>246</v>
      </c>
      <c r="S5" s="345" t="s">
        <v>252</v>
      </c>
      <c r="T5" s="345" t="s">
        <v>258</v>
      </c>
      <c r="U5" s="345" t="s">
        <v>283</v>
      </c>
      <c r="V5" s="346" t="s">
        <v>325</v>
      </c>
    </row>
    <row r="6" spans="1:22" s="7" customFormat="1" ht="21.75" customHeight="1" thickBot="1">
      <c r="A6" s="90"/>
      <c r="B6" s="927"/>
      <c r="C6" s="927"/>
      <c r="D6" s="927"/>
      <c r="E6" s="347"/>
      <c r="F6" s="254"/>
      <c r="G6" s="254"/>
      <c r="H6" s="254"/>
      <c r="I6" s="254"/>
      <c r="J6" s="254"/>
      <c r="K6" s="347"/>
      <c r="L6" s="254"/>
      <c r="M6" s="254"/>
      <c r="N6" s="254"/>
      <c r="O6" s="254"/>
      <c r="P6" s="254"/>
      <c r="Q6" s="347"/>
      <c r="R6" s="254"/>
      <c r="S6" s="254"/>
      <c r="T6" s="254"/>
      <c r="U6" s="254"/>
      <c r="V6" s="254"/>
    </row>
    <row r="7" spans="1:22" s="7" customFormat="1" ht="21.75" customHeight="1" thickBot="1">
      <c r="A7" s="90" t="s">
        <v>27</v>
      </c>
      <c r="B7" s="927" t="s">
        <v>430</v>
      </c>
      <c r="C7" s="927"/>
      <c r="D7" s="927"/>
      <c r="E7" s="347">
        <f>E8+E13+E16+E17+E20</f>
        <v>10738</v>
      </c>
      <c r="F7" s="254">
        <f aca="true" t="shared" si="0" ref="F7:V7">F8+F13+F16</f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254">
        <f t="shared" si="0"/>
        <v>0</v>
      </c>
      <c r="K7" s="347">
        <v>7111</v>
      </c>
      <c r="L7" s="254">
        <f t="shared" si="0"/>
        <v>0</v>
      </c>
      <c r="M7" s="254">
        <f t="shared" si="0"/>
        <v>0</v>
      </c>
      <c r="N7" s="254">
        <f t="shared" si="0"/>
        <v>0</v>
      </c>
      <c r="O7" s="254">
        <f t="shared" si="0"/>
        <v>0</v>
      </c>
      <c r="P7" s="254">
        <f t="shared" si="0"/>
        <v>0</v>
      </c>
      <c r="Q7" s="347">
        <v>3627</v>
      </c>
      <c r="R7" s="254">
        <f t="shared" si="0"/>
        <v>0</v>
      </c>
      <c r="S7" s="254">
        <f t="shared" si="0"/>
        <v>0</v>
      </c>
      <c r="T7" s="254">
        <f t="shared" si="0"/>
        <v>0</v>
      </c>
      <c r="U7" s="254">
        <f t="shared" si="0"/>
        <v>0</v>
      </c>
      <c r="V7" s="254">
        <f t="shared" si="0"/>
        <v>0</v>
      </c>
    </row>
    <row r="8" spans="1:22" ht="21.75" customHeight="1">
      <c r="A8" s="819"/>
      <c r="B8" s="217" t="s">
        <v>36</v>
      </c>
      <c r="C8" s="949" t="s">
        <v>431</v>
      </c>
      <c r="D8" s="949"/>
      <c r="E8" s="483">
        <f aca="true" t="shared" si="1" ref="E8:P8">SUM(E9:E12)</f>
        <v>1170</v>
      </c>
      <c r="F8" s="484">
        <f t="shared" si="1"/>
        <v>0</v>
      </c>
      <c r="G8" s="484">
        <f t="shared" si="1"/>
        <v>0</v>
      </c>
      <c r="H8" s="484">
        <f t="shared" si="1"/>
        <v>0</v>
      </c>
      <c r="I8" s="484">
        <f t="shared" si="1"/>
        <v>0</v>
      </c>
      <c r="J8" s="484">
        <f t="shared" si="1"/>
        <v>0</v>
      </c>
      <c r="K8" s="483">
        <v>1170</v>
      </c>
      <c r="L8" s="484">
        <f t="shared" si="1"/>
        <v>0</v>
      </c>
      <c r="M8" s="484">
        <f t="shared" si="1"/>
        <v>0</v>
      </c>
      <c r="N8" s="484">
        <f t="shared" si="1"/>
        <v>0</v>
      </c>
      <c r="O8" s="484">
        <f t="shared" si="1"/>
        <v>0</v>
      </c>
      <c r="P8" s="484">
        <f t="shared" si="1"/>
        <v>0</v>
      </c>
      <c r="Q8" s="483"/>
      <c r="R8" s="255"/>
      <c r="S8" s="255"/>
      <c r="T8" s="255"/>
      <c r="U8" s="255"/>
      <c r="V8" s="255"/>
    </row>
    <row r="9" spans="1:22" ht="21.75" customHeight="1">
      <c r="A9" s="87"/>
      <c r="B9" s="83"/>
      <c r="C9" s="83" t="s">
        <v>436</v>
      </c>
      <c r="D9" s="310" t="s">
        <v>432</v>
      </c>
      <c r="E9" s="349">
        <f>'3.sz.m Önk  bev.'!E9</f>
        <v>0</v>
      </c>
      <c r="F9" s="256"/>
      <c r="G9" s="256"/>
      <c r="H9" s="256"/>
      <c r="I9" s="256"/>
      <c r="J9" s="256"/>
      <c r="K9" s="349"/>
      <c r="L9" s="256"/>
      <c r="M9" s="256"/>
      <c r="N9" s="256"/>
      <c r="O9" s="256"/>
      <c r="P9" s="256"/>
      <c r="Q9" s="349"/>
      <c r="R9" s="256"/>
      <c r="S9" s="256"/>
      <c r="T9" s="256"/>
      <c r="U9" s="256"/>
      <c r="V9" s="256"/>
    </row>
    <row r="10" spans="1:22" ht="21.75" customHeight="1">
      <c r="A10" s="87"/>
      <c r="B10" s="83"/>
      <c r="C10" s="83" t="s">
        <v>437</v>
      </c>
      <c r="D10" s="310" t="s">
        <v>398</v>
      </c>
      <c r="E10" s="349">
        <f>'3.sz.m Önk  bev.'!E10</f>
        <v>1170</v>
      </c>
      <c r="F10" s="256"/>
      <c r="G10" s="256"/>
      <c r="H10" s="256"/>
      <c r="I10" s="256"/>
      <c r="J10" s="256"/>
      <c r="K10" s="349">
        <v>1170</v>
      </c>
      <c r="L10" s="256"/>
      <c r="M10" s="256"/>
      <c r="N10" s="256"/>
      <c r="O10" s="256"/>
      <c r="P10" s="256"/>
      <c r="Q10" s="349"/>
      <c r="R10" s="256"/>
      <c r="S10" s="256"/>
      <c r="T10" s="256"/>
      <c r="U10" s="256"/>
      <c r="V10" s="256"/>
    </row>
    <row r="11" spans="1:22" ht="21.75" customHeight="1">
      <c r="A11" s="87"/>
      <c r="B11" s="83"/>
      <c r="C11" s="83" t="s">
        <v>438</v>
      </c>
      <c r="D11" s="310" t="s">
        <v>395</v>
      </c>
      <c r="E11" s="349">
        <f>'3.sz.m Önk  bev.'!E11</f>
        <v>0</v>
      </c>
      <c r="F11" s="256"/>
      <c r="G11" s="256"/>
      <c r="H11" s="256"/>
      <c r="I11" s="256"/>
      <c r="J11" s="256"/>
      <c r="K11" s="349"/>
      <c r="L11" s="256"/>
      <c r="M11" s="256"/>
      <c r="N11" s="256"/>
      <c r="O11" s="256"/>
      <c r="P11" s="256"/>
      <c r="Q11" s="349"/>
      <c r="R11" s="256"/>
      <c r="S11" s="256"/>
      <c r="T11" s="256"/>
      <c r="U11" s="256"/>
      <c r="V11" s="256"/>
    </row>
    <row r="12" spans="1:32" ht="21.75" customHeight="1" hidden="1">
      <c r="A12" s="87"/>
      <c r="B12" s="83"/>
      <c r="C12" s="83"/>
      <c r="D12" s="310"/>
      <c r="E12" s="349"/>
      <c r="F12" s="256"/>
      <c r="G12" s="256"/>
      <c r="H12" s="256"/>
      <c r="I12" s="256"/>
      <c r="J12" s="256"/>
      <c r="K12" s="349"/>
      <c r="L12" s="256"/>
      <c r="M12" s="256"/>
      <c r="N12" s="256"/>
      <c r="O12" s="256"/>
      <c r="P12" s="256"/>
      <c r="Q12" s="349"/>
      <c r="R12" s="256"/>
      <c r="S12" s="256"/>
      <c r="T12" s="256"/>
      <c r="U12" s="256"/>
      <c r="V12" s="256"/>
      <c r="AF12" s="305" t="s">
        <v>278</v>
      </c>
    </row>
    <row r="13" spans="1:22" ht="21.75" customHeight="1">
      <c r="A13" s="87"/>
      <c r="B13" s="83" t="s">
        <v>37</v>
      </c>
      <c r="C13" s="950" t="s">
        <v>433</v>
      </c>
      <c r="D13" s="950"/>
      <c r="E13" s="349">
        <f>SUM(E14:E15)</f>
        <v>6645</v>
      </c>
      <c r="F13" s="256"/>
      <c r="G13" s="256"/>
      <c r="H13" s="256"/>
      <c r="I13" s="256"/>
      <c r="J13" s="256"/>
      <c r="K13" s="349">
        <v>3018</v>
      </c>
      <c r="L13" s="256"/>
      <c r="M13" s="256"/>
      <c r="N13" s="256"/>
      <c r="O13" s="256"/>
      <c r="P13" s="256"/>
      <c r="Q13" s="349">
        <v>3627</v>
      </c>
      <c r="R13" s="256"/>
      <c r="S13" s="256"/>
      <c r="T13" s="256"/>
      <c r="U13" s="256"/>
      <c r="V13" s="256"/>
    </row>
    <row r="14" spans="1:22" ht="21.75" customHeight="1">
      <c r="A14" s="87"/>
      <c r="B14" s="83"/>
      <c r="C14" s="83" t="s">
        <v>434</v>
      </c>
      <c r="D14" s="601" t="s">
        <v>439</v>
      </c>
      <c r="E14" s="349">
        <f>'3.sz.m Önk  bev.'!E14</f>
        <v>6645</v>
      </c>
      <c r="F14" s="256"/>
      <c r="G14" s="256"/>
      <c r="H14" s="256"/>
      <c r="I14" s="256"/>
      <c r="J14" s="256"/>
      <c r="K14" s="349">
        <v>3018</v>
      </c>
      <c r="L14" s="256"/>
      <c r="M14" s="256"/>
      <c r="N14" s="256"/>
      <c r="O14" s="256"/>
      <c r="P14" s="256"/>
      <c r="Q14" s="349">
        <v>3627</v>
      </c>
      <c r="R14" s="350"/>
      <c r="S14" s="350"/>
      <c r="T14" s="350"/>
      <c r="U14" s="350"/>
      <c r="V14" s="350"/>
    </row>
    <row r="15" spans="1:22" ht="21.75" customHeight="1">
      <c r="A15" s="87"/>
      <c r="B15" s="83"/>
      <c r="C15" s="83" t="s">
        <v>435</v>
      </c>
      <c r="D15" s="601" t="s">
        <v>440</v>
      </c>
      <c r="E15" s="349">
        <f>'3.sz.m Önk  bev.'!E15</f>
        <v>0</v>
      </c>
      <c r="F15" s="256"/>
      <c r="G15" s="256"/>
      <c r="H15" s="256"/>
      <c r="I15" s="256"/>
      <c r="J15" s="256"/>
      <c r="K15" s="349"/>
      <c r="L15" s="256"/>
      <c r="M15" s="256"/>
      <c r="N15" s="256"/>
      <c r="O15" s="256"/>
      <c r="P15" s="256"/>
      <c r="Q15" s="349"/>
      <c r="R15" s="350"/>
      <c r="S15" s="350"/>
      <c r="T15" s="350"/>
      <c r="U15" s="350"/>
      <c r="V15" s="350"/>
    </row>
    <row r="16" spans="1:22" ht="21.75" customHeight="1">
      <c r="A16" s="87"/>
      <c r="B16" s="83" t="s">
        <v>125</v>
      </c>
      <c r="C16" s="950" t="s">
        <v>441</v>
      </c>
      <c r="D16" s="950"/>
      <c r="E16" s="349">
        <f>'3.sz.m Önk  bev.'!E16</f>
        <v>1845</v>
      </c>
      <c r="F16" s="256"/>
      <c r="G16" s="256"/>
      <c r="H16" s="820"/>
      <c r="I16" s="820"/>
      <c r="J16" s="820"/>
      <c r="K16" s="349">
        <v>1845</v>
      </c>
      <c r="L16" s="256"/>
      <c r="M16" s="256"/>
      <c r="N16" s="820"/>
      <c r="O16" s="820"/>
      <c r="P16" s="820"/>
      <c r="Q16" s="349"/>
      <c r="R16" s="350"/>
      <c r="S16" s="350"/>
      <c r="T16" s="417"/>
      <c r="U16" s="417"/>
      <c r="V16" s="417"/>
    </row>
    <row r="17" spans="1:22" ht="21.75" customHeight="1">
      <c r="A17" s="87"/>
      <c r="B17" s="83" t="s">
        <v>52</v>
      </c>
      <c r="C17" s="933" t="s">
        <v>442</v>
      </c>
      <c r="D17" s="934"/>
      <c r="E17" s="349">
        <f>SUM(E18:E19)</f>
        <v>978</v>
      </c>
      <c r="F17" s="256"/>
      <c r="G17" s="256"/>
      <c r="H17" s="820"/>
      <c r="I17" s="820"/>
      <c r="J17" s="820"/>
      <c r="K17" s="349">
        <v>978</v>
      </c>
      <c r="L17" s="256"/>
      <c r="M17" s="256"/>
      <c r="N17" s="820"/>
      <c r="O17" s="820"/>
      <c r="P17" s="820"/>
      <c r="Q17" s="349"/>
      <c r="R17" s="817"/>
      <c r="S17" s="817"/>
      <c r="T17" s="818"/>
      <c r="U17" s="818"/>
      <c r="V17" s="818"/>
    </row>
    <row r="18" spans="1:22" ht="21.75" customHeight="1">
      <c r="A18" s="87"/>
      <c r="B18" s="83"/>
      <c r="C18" s="83" t="s">
        <v>443</v>
      </c>
      <c r="D18" s="601" t="s">
        <v>445</v>
      </c>
      <c r="E18" s="349">
        <f>'3.sz.m Önk  bev.'!E18</f>
        <v>0</v>
      </c>
      <c r="F18" s="256"/>
      <c r="G18" s="256"/>
      <c r="H18" s="820"/>
      <c r="I18" s="820"/>
      <c r="J18" s="820"/>
      <c r="K18" s="349"/>
      <c r="L18" s="256"/>
      <c r="M18" s="256"/>
      <c r="N18" s="820"/>
      <c r="O18" s="820"/>
      <c r="P18" s="820"/>
      <c r="Q18" s="349"/>
      <c r="R18" s="817"/>
      <c r="S18" s="817"/>
      <c r="T18" s="818"/>
      <c r="U18" s="818"/>
      <c r="V18" s="818"/>
    </row>
    <row r="19" spans="1:22" ht="21.75" customHeight="1">
      <c r="A19" s="87"/>
      <c r="B19" s="83"/>
      <c r="C19" s="83" t="s">
        <v>444</v>
      </c>
      <c r="D19" s="601" t="s">
        <v>399</v>
      </c>
      <c r="E19" s="349">
        <f>'3.sz.m Önk  bev.'!E19</f>
        <v>978</v>
      </c>
      <c r="F19" s="256"/>
      <c r="G19" s="256"/>
      <c r="H19" s="820"/>
      <c r="I19" s="820"/>
      <c r="J19" s="820"/>
      <c r="K19" s="349">
        <v>978</v>
      </c>
      <c r="L19" s="256"/>
      <c r="M19" s="256"/>
      <c r="N19" s="820"/>
      <c r="O19" s="820"/>
      <c r="P19" s="820"/>
      <c r="Q19" s="349"/>
      <c r="R19" s="817"/>
      <c r="S19" s="817"/>
      <c r="T19" s="818"/>
      <c r="U19" s="818"/>
      <c r="V19" s="818"/>
    </row>
    <row r="20" spans="1:22" ht="21.75" customHeight="1" thickBot="1">
      <c r="A20" s="487"/>
      <c r="B20" s="821" t="s">
        <v>53</v>
      </c>
      <c r="C20" s="935" t="s">
        <v>446</v>
      </c>
      <c r="D20" s="936"/>
      <c r="E20" s="349">
        <f>'3.sz.m Önk  bev.'!E20</f>
        <v>100</v>
      </c>
      <c r="F20" s="486"/>
      <c r="G20" s="486"/>
      <c r="H20" s="822"/>
      <c r="I20" s="822"/>
      <c r="J20" s="822"/>
      <c r="K20" s="485">
        <v>100</v>
      </c>
      <c r="L20" s="486"/>
      <c r="M20" s="486"/>
      <c r="N20" s="822"/>
      <c r="O20" s="822"/>
      <c r="P20" s="822"/>
      <c r="Q20" s="485"/>
      <c r="R20" s="817"/>
      <c r="S20" s="817"/>
      <c r="T20" s="818"/>
      <c r="U20" s="818"/>
      <c r="V20" s="818"/>
    </row>
    <row r="21" spans="1:22" ht="21.75" customHeight="1" thickBot="1">
      <c r="A21" s="90" t="s">
        <v>447</v>
      </c>
      <c r="B21" s="927" t="s">
        <v>448</v>
      </c>
      <c r="C21" s="927"/>
      <c r="D21" s="927"/>
      <c r="E21" s="347">
        <f>E22+E23+E24+E28+E29+E30+E31</f>
        <v>10680</v>
      </c>
      <c r="F21" s="254">
        <f aca="true" t="shared" si="2" ref="F21:V21">SUM(F22:F31)</f>
        <v>0</v>
      </c>
      <c r="G21" s="254">
        <f t="shared" si="2"/>
        <v>0</v>
      </c>
      <c r="H21" s="418">
        <f t="shared" si="2"/>
        <v>0</v>
      </c>
      <c r="I21" s="418">
        <f t="shared" si="2"/>
        <v>0</v>
      </c>
      <c r="J21" s="418">
        <f t="shared" si="2"/>
        <v>0</v>
      </c>
      <c r="K21" s="347">
        <v>4770</v>
      </c>
      <c r="L21" s="254">
        <f t="shared" si="2"/>
        <v>0</v>
      </c>
      <c r="M21" s="254">
        <f t="shared" si="2"/>
        <v>0</v>
      </c>
      <c r="N21" s="418">
        <f t="shared" si="2"/>
        <v>0</v>
      </c>
      <c r="O21" s="418">
        <f t="shared" si="2"/>
        <v>0</v>
      </c>
      <c r="P21" s="418">
        <f t="shared" si="2"/>
        <v>0</v>
      </c>
      <c r="Q21" s="347">
        <v>5910</v>
      </c>
      <c r="R21" s="254">
        <f t="shared" si="2"/>
        <v>0</v>
      </c>
      <c r="S21" s="254">
        <f t="shared" si="2"/>
        <v>0</v>
      </c>
      <c r="T21" s="418">
        <f t="shared" si="2"/>
        <v>0</v>
      </c>
      <c r="U21" s="418">
        <f t="shared" si="2"/>
        <v>0</v>
      </c>
      <c r="V21" s="418">
        <f t="shared" si="2"/>
        <v>870</v>
      </c>
    </row>
    <row r="22" spans="1:22" ht="21.75" customHeight="1">
      <c r="A22" s="88"/>
      <c r="B22" s="89" t="s">
        <v>39</v>
      </c>
      <c r="C22" s="941" t="s">
        <v>449</v>
      </c>
      <c r="D22" s="941"/>
      <c r="E22" s="348">
        <f>'3.sz.m Önk  bev.'!E22+'5. sz. m óvoda'!D9</f>
        <v>8084</v>
      </c>
      <c r="F22" s="255"/>
      <c r="G22" s="255"/>
      <c r="H22" s="419"/>
      <c r="I22" s="419"/>
      <c r="J22" s="419"/>
      <c r="K22" s="348">
        <v>4520</v>
      </c>
      <c r="L22" s="255"/>
      <c r="M22" s="255"/>
      <c r="N22" s="419"/>
      <c r="O22" s="419"/>
      <c r="P22" s="419"/>
      <c r="Q22" s="348">
        <v>3564</v>
      </c>
      <c r="R22" s="255"/>
      <c r="S22" s="255"/>
      <c r="T22" s="419"/>
      <c r="U22" s="419"/>
      <c r="V22" s="419">
        <v>600</v>
      </c>
    </row>
    <row r="23" spans="1:22" ht="21.75" customHeight="1">
      <c r="A23" s="87"/>
      <c r="B23" s="83" t="s">
        <v>40</v>
      </c>
      <c r="C23" s="931" t="s">
        <v>450</v>
      </c>
      <c r="D23" s="931"/>
      <c r="E23" s="354">
        <f>'3.sz.m Önk  bev.'!E23</f>
        <v>0</v>
      </c>
      <c r="F23" s="258"/>
      <c r="G23" s="258"/>
      <c r="H23" s="258"/>
      <c r="I23" s="258"/>
      <c r="J23" s="258"/>
      <c r="K23" s="354"/>
      <c r="L23" s="258"/>
      <c r="M23" s="258"/>
      <c r="N23" s="258"/>
      <c r="O23" s="258"/>
      <c r="P23" s="258"/>
      <c r="Q23" s="354"/>
      <c r="R23" s="258"/>
      <c r="S23" s="258"/>
      <c r="T23" s="258"/>
      <c r="U23" s="258"/>
      <c r="V23" s="258"/>
    </row>
    <row r="24" spans="1:22" ht="21.75" customHeight="1">
      <c r="A24" s="87"/>
      <c r="B24" s="83" t="s">
        <v>41</v>
      </c>
      <c r="C24" s="931" t="s">
        <v>451</v>
      </c>
      <c r="D24" s="931"/>
      <c r="E24" s="354">
        <v>2396</v>
      </c>
      <c r="F24" s="258"/>
      <c r="G24" s="258"/>
      <c r="H24" s="258"/>
      <c r="I24" s="258"/>
      <c r="J24" s="258"/>
      <c r="K24" s="354">
        <v>50</v>
      </c>
      <c r="L24" s="258"/>
      <c r="M24" s="258"/>
      <c r="N24" s="258"/>
      <c r="O24" s="258"/>
      <c r="P24" s="258"/>
      <c r="Q24" s="354">
        <v>2346</v>
      </c>
      <c r="R24" s="258"/>
      <c r="S24" s="258"/>
      <c r="T24" s="258"/>
      <c r="U24" s="258"/>
      <c r="V24" s="258"/>
    </row>
    <row r="25" spans="1:22" ht="21.75" customHeight="1">
      <c r="A25" s="87"/>
      <c r="B25" s="83"/>
      <c r="C25" s="83" t="s">
        <v>109</v>
      </c>
      <c r="D25" s="310" t="s">
        <v>452</v>
      </c>
      <c r="E25" s="354">
        <v>2396</v>
      </c>
      <c r="F25" s="258"/>
      <c r="G25" s="258"/>
      <c r="H25" s="258"/>
      <c r="I25" s="258"/>
      <c r="J25" s="258"/>
      <c r="K25" s="354">
        <v>50</v>
      </c>
      <c r="L25" s="258"/>
      <c r="M25" s="258"/>
      <c r="N25" s="258"/>
      <c r="O25" s="258"/>
      <c r="P25" s="258"/>
      <c r="Q25" s="354">
        <v>2346</v>
      </c>
      <c r="R25" s="258"/>
      <c r="S25" s="258"/>
      <c r="T25" s="258"/>
      <c r="U25" s="258"/>
      <c r="V25" s="258"/>
    </row>
    <row r="26" spans="1:22" ht="41.25" customHeight="1">
      <c r="A26" s="87"/>
      <c r="B26" s="83"/>
      <c r="C26" s="83" t="s">
        <v>110</v>
      </c>
      <c r="D26" s="310" t="s">
        <v>453</v>
      </c>
      <c r="E26" s="354">
        <f>'3.sz.m Önk  bev.'!E26</f>
        <v>0</v>
      </c>
      <c r="F26" s="258"/>
      <c r="G26" s="258"/>
      <c r="H26" s="258"/>
      <c r="I26" s="258"/>
      <c r="J26" s="258"/>
      <c r="K26" s="354"/>
      <c r="L26" s="258"/>
      <c r="M26" s="258"/>
      <c r="N26" s="258"/>
      <c r="O26" s="258"/>
      <c r="P26" s="258"/>
      <c r="Q26" s="354"/>
      <c r="R26" s="258"/>
      <c r="S26" s="258"/>
      <c r="T26" s="258"/>
      <c r="U26" s="258"/>
      <c r="V26" s="258"/>
    </row>
    <row r="27" spans="1:22" ht="21.75" customHeight="1">
      <c r="A27" s="87"/>
      <c r="B27" s="83"/>
      <c r="C27" s="83" t="s">
        <v>111</v>
      </c>
      <c r="D27" s="310" t="s">
        <v>454</v>
      </c>
      <c r="E27" s="354">
        <f>'3.sz.m Önk  bev.'!E27</f>
        <v>0</v>
      </c>
      <c r="F27" s="258"/>
      <c r="G27" s="258"/>
      <c r="H27" s="258"/>
      <c r="I27" s="258"/>
      <c r="J27" s="258"/>
      <c r="K27" s="354"/>
      <c r="L27" s="258"/>
      <c r="M27" s="258"/>
      <c r="N27" s="258"/>
      <c r="O27" s="258"/>
      <c r="P27" s="258"/>
      <c r="Q27" s="354"/>
      <c r="R27" s="258"/>
      <c r="S27" s="258"/>
      <c r="T27" s="258"/>
      <c r="U27" s="258"/>
      <c r="V27" s="258"/>
    </row>
    <row r="28" spans="1:22" ht="21.75" customHeight="1">
      <c r="A28" s="87"/>
      <c r="B28" s="83" t="s">
        <v>417</v>
      </c>
      <c r="C28" s="931" t="s">
        <v>455</v>
      </c>
      <c r="D28" s="931"/>
      <c r="E28" s="354">
        <f>'3.sz.m Önk  bev.'!E28</f>
        <v>0</v>
      </c>
      <c r="F28" s="258"/>
      <c r="G28" s="258"/>
      <c r="H28" s="258"/>
      <c r="I28" s="258"/>
      <c r="J28" s="258"/>
      <c r="K28" s="354"/>
      <c r="L28" s="258"/>
      <c r="M28" s="258"/>
      <c r="N28" s="258"/>
      <c r="O28" s="258"/>
      <c r="P28" s="258"/>
      <c r="Q28" s="354"/>
      <c r="R28" s="258"/>
      <c r="S28" s="258"/>
      <c r="T28" s="258"/>
      <c r="U28" s="258"/>
      <c r="V28" s="258">
        <v>270</v>
      </c>
    </row>
    <row r="29" spans="1:22" ht="21.75" customHeight="1">
      <c r="A29" s="91"/>
      <c r="B29" s="92" t="s">
        <v>456</v>
      </c>
      <c r="C29" s="931" t="s">
        <v>457</v>
      </c>
      <c r="D29" s="932"/>
      <c r="E29" s="354">
        <f>'3.sz.m Önk  bev.'!E29</f>
        <v>0</v>
      </c>
      <c r="F29" s="258"/>
      <c r="G29" s="258"/>
      <c r="H29" s="258"/>
      <c r="I29" s="258"/>
      <c r="J29" s="258"/>
      <c r="K29" s="354"/>
      <c r="L29" s="258"/>
      <c r="M29" s="258"/>
      <c r="N29" s="258"/>
      <c r="O29" s="258"/>
      <c r="P29" s="258"/>
      <c r="Q29" s="354"/>
      <c r="R29" s="258"/>
      <c r="S29" s="258"/>
      <c r="T29" s="258"/>
      <c r="U29" s="258"/>
      <c r="V29" s="258"/>
    </row>
    <row r="30" spans="1:22" ht="21.75" customHeight="1">
      <c r="A30" s="91"/>
      <c r="B30" s="92" t="s">
        <v>458</v>
      </c>
      <c r="C30" s="931" t="s">
        <v>459</v>
      </c>
      <c r="D30" s="932"/>
      <c r="E30" s="354">
        <f>'3.sz.m Önk  bev.'!E30</f>
        <v>0</v>
      </c>
      <c r="F30" s="258"/>
      <c r="G30" s="258"/>
      <c r="H30" s="258"/>
      <c r="I30" s="258"/>
      <c r="J30" s="258"/>
      <c r="K30" s="354"/>
      <c r="L30" s="258"/>
      <c r="M30" s="258"/>
      <c r="N30" s="258"/>
      <c r="O30" s="258"/>
      <c r="P30" s="258"/>
      <c r="Q30" s="354"/>
      <c r="R30" s="258"/>
      <c r="S30" s="258"/>
      <c r="T30" s="258"/>
      <c r="U30" s="258"/>
      <c r="V30" s="258"/>
    </row>
    <row r="31" spans="1:22" ht="21.75" customHeight="1" thickBot="1">
      <c r="A31" s="91"/>
      <c r="B31" s="92" t="s">
        <v>82</v>
      </c>
      <c r="C31" s="945" t="s">
        <v>83</v>
      </c>
      <c r="D31" s="945"/>
      <c r="E31" s="354">
        <f>'3.sz.m Önk  bev.'!E31</f>
        <v>200</v>
      </c>
      <c r="F31" s="258"/>
      <c r="G31" s="258"/>
      <c r="H31" s="258"/>
      <c r="I31" s="258"/>
      <c r="J31" s="258"/>
      <c r="K31" s="354">
        <v>200</v>
      </c>
      <c r="L31" s="258"/>
      <c r="M31" s="258"/>
      <c r="N31" s="258"/>
      <c r="O31" s="258"/>
      <c r="P31" s="258"/>
      <c r="Q31" s="354"/>
      <c r="R31" s="258"/>
      <c r="S31" s="258"/>
      <c r="T31" s="258"/>
      <c r="U31" s="258"/>
      <c r="V31" s="258"/>
    </row>
    <row r="32" spans="1:22" ht="21.75" customHeight="1" thickBot="1">
      <c r="A32" s="94" t="s">
        <v>10</v>
      </c>
      <c r="B32" s="927" t="s">
        <v>460</v>
      </c>
      <c r="C32" s="927"/>
      <c r="D32" s="927"/>
      <c r="E32" s="342">
        <f>SUM(E33:E36)</f>
        <v>41154</v>
      </c>
      <c r="F32" s="97"/>
      <c r="G32" s="97"/>
      <c r="H32" s="97"/>
      <c r="I32" s="97"/>
      <c r="J32" s="97"/>
      <c r="K32" s="342">
        <v>38450</v>
      </c>
      <c r="L32" s="97"/>
      <c r="M32" s="97"/>
      <c r="N32" s="97"/>
      <c r="O32" s="97"/>
      <c r="P32" s="97"/>
      <c r="Q32" s="342">
        <v>2704</v>
      </c>
      <c r="R32" s="97"/>
      <c r="S32" s="97"/>
      <c r="T32" s="97"/>
      <c r="U32" s="97"/>
      <c r="V32" s="97"/>
    </row>
    <row r="33" spans="1:22" ht="21.75" customHeight="1" thickBot="1">
      <c r="A33" s="88"/>
      <c r="B33" s="92" t="s">
        <v>42</v>
      </c>
      <c r="C33" s="937" t="s">
        <v>461</v>
      </c>
      <c r="D33" s="938"/>
      <c r="E33" s="354">
        <f>'3.sz.m Önk  bev.'!E33</f>
        <v>24842</v>
      </c>
      <c r="F33" s="825"/>
      <c r="G33" s="825"/>
      <c r="H33" s="825"/>
      <c r="I33" s="825"/>
      <c r="J33" s="825"/>
      <c r="K33" s="824">
        <v>24842</v>
      </c>
      <c r="L33" s="825"/>
      <c r="M33" s="825"/>
      <c r="N33" s="825"/>
      <c r="O33" s="825"/>
      <c r="P33" s="825"/>
      <c r="Q33" s="824"/>
      <c r="R33" s="97"/>
      <c r="S33" s="97"/>
      <c r="T33" s="97"/>
      <c r="U33" s="97"/>
      <c r="V33" s="97"/>
    </row>
    <row r="34" spans="1:22" ht="21.75" customHeight="1" thickBot="1">
      <c r="A34" s="87"/>
      <c r="B34" s="92" t="s">
        <v>43</v>
      </c>
      <c r="C34" s="931" t="s">
        <v>462</v>
      </c>
      <c r="D34" s="932"/>
      <c r="E34" s="354">
        <f>'3.sz.m Önk  bev.'!E34</f>
        <v>13</v>
      </c>
      <c r="F34" s="827"/>
      <c r="G34" s="827"/>
      <c r="H34" s="827"/>
      <c r="I34" s="827"/>
      <c r="J34" s="827"/>
      <c r="K34" s="826">
        <v>13</v>
      </c>
      <c r="L34" s="827"/>
      <c r="M34" s="827"/>
      <c r="N34" s="827"/>
      <c r="O34" s="827"/>
      <c r="P34" s="827"/>
      <c r="Q34" s="826"/>
      <c r="R34" s="97"/>
      <c r="S34" s="97"/>
      <c r="T34" s="97"/>
      <c r="U34" s="97"/>
      <c r="V34" s="97"/>
    </row>
    <row r="35" spans="1:22" ht="21.75" customHeight="1" thickBot="1">
      <c r="A35" s="87"/>
      <c r="B35" s="92" t="s">
        <v>80</v>
      </c>
      <c r="C35" s="931" t="s">
        <v>463</v>
      </c>
      <c r="D35" s="932"/>
      <c r="E35" s="354">
        <f>'3.sz.m Önk  bev.'!E35</f>
        <v>1104</v>
      </c>
      <c r="F35" s="827"/>
      <c r="G35" s="827"/>
      <c r="H35" s="827"/>
      <c r="I35" s="827"/>
      <c r="J35" s="827"/>
      <c r="K35" s="826">
        <v>1104</v>
      </c>
      <c r="L35" s="827"/>
      <c r="M35" s="827"/>
      <c r="N35" s="827"/>
      <c r="O35" s="827"/>
      <c r="P35" s="827"/>
      <c r="Q35" s="826"/>
      <c r="R35" s="97"/>
      <c r="S35" s="97"/>
      <c r="T35" s="97"/>
      <c r="U35" s="97"/>
      <c r="V35" s="97"/>
    </row>
    <row r="36" spans="1:22" ht="21.75" customHeight="1" thickBot="1">
      <c r="A36" s="87"/>
      <c r="B36" s="92" t="s">
        <v>81</v>
      </c>
      <c r="C36" s="931" t="s">
        <v>464</v>
      </c>
      <c r="D36" s="932"/>
      <c r="E36" s="354">
        <f>SUM(E37:E39)</f>
        <v>15195</v>
      </c>
      <c r="F36" s="827"/>
      <c r="G36" s="827"/>
      <c r="H36" s="827"/>
      <c r="I36" s="827"/>
      <c r="J36" s="827"/>
      <c r="K36" s="826">
        <v>12491</v>
      </c>
      <c r="L36" s="827"/>
      <c r="M36" s="827"/>
      <c r="N36" s="827"/>
      <c r="O36" s="827"/>
      <c r="P36" s="827"/>
      <c r="Q36" s="826">
        <v>2704</v>
      </c>
      <c r="R36" s="97"/>
      <c r="S36" s="97"/>
      <c r="T36" s="97"/>
      <c r="U36" s="97"/>
      <c r="V36" s="97"/>
    </row>
    <row r="37" spans="1:22" ht="21.75" customHeight="1" thickBot="1">
      <c r="A37" s="87"/>
      <c r="B37" s="92"/>
      <c r="C37" s="89" t="s">
        <v>465</v>
      </c>
      <c r="D37" s="823" t="s">
        <v>32</v>
      </c>
      <c r="E37" s="354">
        <f>'3.sz.m Önk  bev.'!E37</f>
        <v>6832</v>
      </c>
      <c r="F37" s="827"/>
      <c r="G37" s="827"/>
      <c r="H37" s="827"/>
      <c r="I37" s="827"/>
      <c r="J37" s="827"/>
      <c r="K37" s="826">
        <v>6832</v>
      </c>
      <c r="L37" s="827"/>
      <c r="M37" s="827"/>
      <c r="N37" s="827"/>
      <c r="O37" s="827"/>
      <c r="P37" s="827"/>
      <c r="Q37" s="826"/>
      <c r="R37" s="97"/>
      <c r="S37" s="97"/>
      <c r="T37" s="97"/>
      <c r="U37" s="97"/>
      <c r="V37" s="97"/>
    </row>
    <row r="38" spans="1:22" ht="21.75" customHeight="1" thickBot="1">
      <c r="A38" s="87"/>
      <c r="B38" s="92"/>
      <c r="C38" s="83" t="s">
        <v>466</v>
      </c>
      <c r="D38" s="310" t="s">
        <v>31</v>
      </c>
      <c r="E38" s="354">
        <f>'3.sz.m Önk  bev.'!E38+'5. sz. m óvoda'!D12</f>
        <v>0</v>
      </c>
      <c r="F38" s="827"/>
      <c r="G38" s="827"/>
      <c r="H38" s="827"/>
      <c r="I38" s="827"/>
      <c r="J38" s="827"/>
      <c r="K38" s="826"/>
      <c r="L38" s="827"/>
      <c r="M38" s="827"/>
      <c r="N38" s="827"/>
      <c r="O38" s="827"/>
      <c r="P38" s="827"/>
      <c r="Q38" s="826"/>
      <c r="R38" s="97"/>
      <c r="S38" s="97"/>
      <c r="T38" s="97"/>
      <c r="U38" s="97"/>
      <c r="V38" s="97"/>
    </row>
    <row r="39" spans="1:22" ht="21.75" customHeight="1" thickBot="1">
      <c r="A39" s="87"/>
      <c r="B39" s="92"/>
      <c r="C39" s="83" t="s">
        <v>467</v>
      </c>
      <c r="D39" s="310" t="s">
        <v>33</v>
      </c>
      <c r="E39" s="354">
        <f>'3.sz.m Önk  bev.'!E39</f>
        <v>8363</v>
      </c>
      <c r="F39" s="829"/>
      <c r="G39" s="829"/>
      <c r="H39" s="829"/>
      <c r="I39" s="829"/>
      <c r="J39" s="829"/>
      <c r="K39" s="828">
        <v>5659</v>
      </c>
      <c r="L39" s="829"/>
      <c r="M39" s="829"/>
      <c r="N39" s="829"/>
      <c r="O39" s="829"/>
      <c r="P39" s="829"/>
      <c r="Q39" s="828">
        <v>2704</v>
      </c>
      <c r="R39" s="97"/>
      <c r="S39" s="97"/>
      <c r="T39" s="97"/>
      <c r="U39" s="97"/>
      <c r="V39" s="97"/>
    </row>
    <row r="40" spans="1:22" ht="21.75" customHeight="1" thickBot="1">
      <c r="A40" s="94" t="s">
        <v>11</v>
      </c>
      <c r="B40" s="946" t="s">
        <v>468</v>
      </c>
      <c r="C40" s="946"/>
      <c r="D40" s="946"/>
      <c r="E40" s="342">
        <f>SUM(E41:E42)</f>
        <v>0</v>
      </c>
      <c r="F40" s="97">
        <f>SUM(F41:F45)</f>
        <v>0</v>
      </c>
      <c r="G40" s="97">
        <f>SUM(G41:G45)</f>
        <v>0</v>
      </c>
      <c r="H40" s="97">
        <f>SUM(H41:H45)</f>
        <v>0</v>
      </c>
      <c r="I40" s="97">
        <f>SUM(I41:I45)</f>
        <v>0</v>
      </c>
      <c r="J40" s="97">
        <f>SUM(J41:J47)</f>
        <v>0</v>
      </c>
      <c r="K40" s="342">
        <f>SUM(K41:K45)</f>
        <v>0</v>
      </c>
      <c r="L40" s="97">
        <f>SUM(L41:L45)</f>
        <v>0</v>
      </c>
      <c r="M40" s="97">
        <f>SUM(M41:M45)</f>
        <v>0</v>
      </c>
      <c r="N40" s="97">
        <f>SUM(N41:N45)</f>
        <v>0</v>
      </c>
      <c r="O40" s="97">
        <f>SUM(O41:O45)</f>
        <v>0</v>
      </c>
      <c r="P40" s="97">
        <f>SUM(P41:P47)</f>
        <v>0</v>
      </c>
      <c r="Q40" s="342"/>
      <c r="R40" s="97"/>
      <c r="S40" s="97"/>
      <c r="T40" s="97"/>
      <c r="U40" s="97"/>
      <c r="V40" s="97"/>
    </row>
    <row r="41" spans="1:22" ht="21.75" customHeight="1">
      <c r="A41" s="88"/>
      <c r="B41" s="95" t="s">
        <v>469</v>
      </c>
      <c r="C41" s="941" t="s">
        <v>471</v>
      </c>
      <c r="D41" s="941"/>
      <c r="E41" s="354">
        <f>'3.sz.m Önk  bev.'!E41</f>
        <v>0</v>
      </c>
      <c r="F41" s="352"/>
      <c r="G41" s="352"/>
      <c r="H41" s="352"/>
      <c r="I41" s="352"/>
      <c r="J41" s="352"/>
      <c r="K41" s="351"/>
      <c r="L41" s="352"/>
      <c r="M41" s="352"/>
      <c r="N41" s="352"/>
      <c r="O41" s="352"/>
      <c r="P41" s="352"/>
      <c r="Q41" s="351"/>
      <c r="R41" s="352"/>
      <c r="S41" s="352"/>
      <c r="T41" s="352"/>
      <c r="U41" s="352"/>
      <c r="V41" s="352"/>
    </row>
    <row r="42" spans="1:22" ht="21.75" customHeight="1">
      <c r="A42" s="87"/>
      <c r="B42" s="84" t="s">
        <v>470</v>
      </c>
      <c r="C42" s="931" t="s">
        <v>472</v>
      </c>
      <c r="D42" s="931"/>
      <c r="E42" s="354">
        <f>SUM(E43:E45)</f>
        <v>0</v>
      </c>
      <c r="F42" s="258"/>
      <c r="G42" s="258"/>
      <c r="H42" s="258"/>
      <c r="I42" s="258"/>
      <c r="J42" s="258"/>
      <c r="K42" s="354"/>
      <c r="L42" s="258"/>
      <c r="M42" s="258"/>
      <c r="N42" s="258"/>
      <c r="O42" s="258"/>
      <c r="P42" s="258"/>
      <c r="Q42" s="354"/>
      <c r="R42" s="258"/>
      <c r="S42" s="258"/>
      <c r="T42" s="258"/>
      <c r="U42" s="258"/>
      <c r="V42" s="258"/>
    </row>
    <row r="43" spans="1:22" ht="21.75" customHeight="1">
      <c r="A43" s="87"/>
      <c r="B43" s="95"/>
      <c r="C43" s="89" t="s">
        <v>473</v>
      </c>
      <c r="D43" s="823" t="s">
        <v>32</v>
      </c>
      <c r="E43" s="354">
        <f>'3.sz.m Önk  bev.'!E43</f>
        <v>0</v>
      </c>
      <c r="F43" s="258"/>
      <c r="G43" s="258"/>
      <c r="H43" s="258"/>
      <c r="I43" s="258"/>
      <c r="J43" s="258"/>
      <c r="K43" s="354"/>
      <c r="L43" s="258"/>
      <c r="M43" s="258"/>
      <c r="N43" s="258"/>
      <c r="O43" s="258"/>
      <c r="P43" s="258"/>
      <c r="Q43" s="354"/>
      <c r="R43" s="258"/>
      <c r="S43" s="258"/>
      <c r="T43" s="258"/>
      <c r="U43" s="258"/>
      <c r="V43" s="258"/>
    </row>
    <row r="44" spans="1:22" ht="21.75" customHeight="1">
      <c r="A44" s="87"/>
      <c r="B44" s="84"/>
      <c r="C44" s="83" t="s">
        <v>474</v>
      </c>
      <c r="D44" s="823" t="s">
        <v>31</v>
      </c>
      <c r="E44" s="354">
        <f>'3.sz.m Önk  bev.'!E44</f>
        <v>0</v>
      </c>
      <c r="F44" s="258"/>
      <c r="G44" s="258"/>
      <c r="H44" s="258"/>
      <c r="I44" s="258"/>
      <c r="J44" s="602"/>
      <c r="K44" s="354"/>
      <c r="L44" s="258"/>
      <c r="M44" s="258"/>
      <c r="N44" s="258"/>
      <c r="O44" s="258"/>
      <c r="P44" s="602"/>
      <c r="Q44" s="354"/>
      <c r="R44" s="258"/>
      <c r="S44" s="258"/>
      <c r="T44" s="258"/>
      <c r="U44" s="258"/>
      <c r="V44" s="258"/>
    </row>
    <row r="45" spans="1:22" ht="21.75" customHeight="1" thickBot="1">
      <c r="A45" s="91"/>
      <c r="B45" s="95"/>
      <c r="C45" s="89" t="s">
        <v>475</v>
      </c>
      <c r="D45" s="823" t="s">
        <v>476</v>
      </c>
      <c r="E45" s="354">
        <f>'3.sz.m Önk  bev.'!E45</f>
        <v>0</v>
      </c>
      <c r="F45" s="258"/>
      <c r="G45" s="258"/>
      <c r="H45" s="258"/>
      <c r="I45" s="258"/>
      <c r="J45" s="602"/>
      <c r="K45" s="354"/>
      <c r="L45" s="258"/>
      <c r="M45" s="258"/>
      <c r="N45" s="258"/>
      <c r="O45" s="258"/>
      <c r="P45" s="602"/>
      <c r="Q45" s="415"/>
      <c r="R45" s="416"/>
      <c r="S45" s="416"/>
      <c r="T45" s="416"/>
      <c r="U45" s="416"/>
      <c r="V45" s="416"/>
    </row>
    <row r="46" spans="1:22" ht="21.75" customHeight="1" hidden="1">
      <c r="A46" s="363"/>
      <c r="B46" s="84"/>
      <c r="C46" s="931"/>
      <c r="D46" s="932"/>
      <c r="E46" s="354"/>
      <c r="F46" s="258"/>
      <c r="G46" s="258"/>
      <c r="H46" s="258"/>
      <c r="I46" s="258"/>
      <c r="J46" s="602"/>
      <c r="K46" s="354"/>
      <c r="L46" s="258"/>
      <c r="M46" s="258"/>
      <c r="N46" s="258"/>
      <c r="O46" s="258"/>
      <c r="P46" s="602"/>
      <c r="Q46" s="364"/>
      <c r="R46" s="365"/>
      <c r="S46" s="365"/>
      <c r="T46" s="365"/>
      <c r="U46" s="365"/>
      <c r="V46" s="365"/>
    </row>
    <row r="47" spans="1:22" ht="21.75" customHeight="1" hidden="1" thickBot="1">
      <c r="A47" s="363"/>
      <c r="B47" s="95"/>
      <c r="C47" s="947"/>
      <c r="D47" s="948"/>
      <c r="E47" s="603"/>
      <c r="F47" s="604"/>
      <c r="G47" s="604"/>
      <c r="H47" s="604"/>
      <c r="I47" s="604"/>
      <c r="J47" s="605"/>
      <c r="K47" s="603"/>
      <c r="L47" s="604"/>
      <c r="M47" s="604"/>
      <c r="N47" s="604"/>
      <c r="O47" s="604"/>
      <c r="P47" s="605"/>
      <c r="Q47" s="364"/>
      <c r="R47" s="365"/>
      <c r="S47" s="365"/>
      <c r="T47" s="365"/>
      <c r="U47" s="365"/>
      <c r="V47" s="365"/>
    </row>
    <row r="48" spans="1:22" ht="21.75" customHeight="1" thickBot="1">
      <c r="A48" s="94" t="s">
        <v>12</v>
      </c>
      <c r="B48" s="927" t="s">
        <v>87</v>
      </c>
      <c r="C48" s="927"/>
      <c r="D48" s="927"/>
      <c r="E48" s="342">
        <f aca="true" t="shared" si="3" ref="E48:V48">E49+E50</f>
        <v>0</v>
      </c>
      <c r="F48" s="97">
        <f t="shared" si="3"/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342">
        <f t="shared" si="3"/>
        <v>0</v>
      </c>
      <c r="L48" s="97">
        <f t="shared" si="3"/>
        <v>0</v>
      </c>
      <c r="M48" s="97">
        <f t="shared" si="3"/>
        <v>0</v>
      </c>
      <c r="N48" s="97">
        <f t="shared" si="3"/>
        <v>0</v>
      </c>
      <c r="O48" s="97">
        <f t="shared" si="3"/>
        <v>0</v>
      </c>
      <c r="P48" s="97">
        <f t="shared" si="3"/>
        <v>0</v>
      </c>
      <c r="Q48" s="342">
        <f t="shared" si="3"/>
        <v>0</v>
      </c>
      <c r="R48" s="97" t="e">
        <f t="shared" si="3"/>
        <v>#REF!</v>
      </c>
      <c r="S48" s="97" t="e">
        <f t="shared" si="3"/>
        <v>#REF!</v>
      </c>
      <c r="T48" s="97" t="e">
        <f t="shared" si="3"/>
        <v>#REF!</v>
      </c>
      <c r="U48" s="97" t="e">
        <f t="shared" si="3"/>
        <v>#REF!</v>
      </c>
      <c r="V48" s="97" t="e">
        <f t="shared" si="3"/>
        <v>#REF!</v>
      </c>
    </row>
    <row r="49" spans="1:22" s="7" customFormat="1" ht="21.75" customHeight="1">
      <c r="A49" s="96"/>
      <c r="B49" s="95" t="s">
        <v>44</v>
      </c>
      <c r="C49" s="941" t="s">
        <v>85</v>
      </c>
      <c r="D49" s="941"/>
      <c r="E49" s="354">
        <f>'3.sz.m Önk  bev.'!E49</f>
        <v>0</v>
      </c>
      <c r="F49" s="257"/>
      <c r="G49" s="257"/>
      <c r="H49" s="257"/>
      <c r="I49" s="257"/>
      <c r="J49" s="257"/>
      <c r="K49" s="353"/>
      <c r="L49" s="257"/>
      <c r="M49" s="257"/>
      <c r="N49" s="257"/>
      <c r="O49" s="257"/>
      <c r="P49" s="257"/>
      <c r="Q49" s="353"/>
      <c r="R49" s="257" t="e">
        <f>SUM(#REF!)</f>
        <v>#REF!</v>
      </c>
      <c r="S49" s="257" t="e">
        <f>SUM(#REF!)</f>
        <v>#REF!</v>
      </c>
      <c r="T49" s="257" t="e">
        <f>SUM(#REF!)</f>
        <v>#REF!</v>
      </c>
      <c r="U49" s="257" t="e">
        <f>SUM(#REF!)</f>
        <v>#REF!</v>
      </c>
      <c r="V49" s="257" t="e">
        <f>SUM(#REF!)</f>
        <v>#REF!</v>
      </c>
    </row>
    <row r="50" spans="1:22" ht="21.75" customHeight="1" thickBot="1">
      <c r="A50" s="87"/>
      <c r="B50" s="83" t="s">
        <v>45</v>
      </c>
      <c r="C50" s="931" t="s">
        <v>86</v>
      </c>
      <c r="D50" s="931"/>
      <c r="E50" s="354">
        <f>'3.sz.m Önk  bev.'!E50</f>
        <v>0</v>
      </c>
      <c r="F50" s="259"/>
      <c r="G50" s="259"/>
      <c r="H50" s="259"/>
      <c r="I50" s="259"/>
      <c r="J50" s="259"/>
      <c r="K50" s="332"/>
      <c r="L50" s="259"/>
      <c r="M50" s="259"/>
      <c r="N50" s="259"/>
      <c r="O50" s="259"/>
      <c r="P50" s="259"/>
      <c r="Q50" s="332"/>
      <c r="R50" s="259" t="e">
        <f>SUM(#REF!)</f>
        <v>#REF!</v>
      </c>
      <c r="S50" s="259" t="e">
        <f>SUM(#REF!)</f>
        <v>#REF!</v>
      </c>
      <c r="T50" s="259" t="e">
        <f>SUM(#REF!)</f>
        <v>#REF!</v>
      </c>
      <c r="U50" s="259" t="e">
        <f>SUM(#REF!)</f>
        <v>#REF!</v>
      </c>
      <c r="V50" s="259" t="e">
        <f>SUM(#REF!)</f>
        <v>#REF!</v>
      </c>
    </row>
    <row r="51" spans="1:22" ht="21.75" customHeight="1" thickBot="1">
      <c r="A51" s="94" t="s">
        <v>13</v>
      </c>
      <c r="B51" s="927" t="s">
        <v>477</v>
      </c>
      <c r="C51" s="927"/>
      <c r="D51" s="927"/>
      <c r="E51" s="337">
        <f aca="true" t="shared" si="4" ref="E51:V51">SUM(E52:E53)</f>
        <v>0</v>
      </c>
      <c r="F51" s="261">
        <f t="shared" si="4"/>
        <v>0</v>
      </c>
      <c r="G51" s="261">
        <f t="shared" si="4"/>
        <v>0</v>
      </c>
      <c r="H51" s="261">
        <f t="shared" si="4"/>
        <v>0</v>
      </c>
      <c r="I51" s="261">
        <f t="shared" si="4"/>
        <v>0</v>
      </c>
      <c r="J51" s="261">
        <f t="shared" si="4"/>
        <v>0</v>
      </c>
      <c r="K51" s="337">
        <f t="shared" si="4"/>
        <v>0</v>
      </c>
      <c r="L51" s="261">
        <f t="shared" si="4"/>
        <v>0</v>
      </c>
      <c r="M51" s="261">
        <f t="shared" si="4"/>
        <v>0</v>
      </c>
      <c r="N51" s="261">
        <f t="shared" si="4"/>
        <v>0</v>
      </c>
      <c r="O51" s="261">
        <f t="shared" si="4"/>
        <v>0</v>
      </c>
      <c r="P51" s="261">
        <f t="shared" si="4"/>
        <v>0</v>
      </c>
      <c r="Q51" s="337">
        <f t="shared" si="4"/>
        <v>0</v>
      </c>
      <c r="R51" s="261">
        <f t="shared" si="4"/>
        <v>0</v>
      </c>
      <c r="S51" s="261">
        <f t="shared" si="4"/>
        <v>0</v>
      </c>
      <c r="T51" s="261">
        <f t="shared" si="4"/>
        <v>0</v>
      </c>
      <c r="U51" s="261">
        <f t="shared" si="4"/>
        <v>0</v>
      </c>
      <c r="V51" s="261">
        <f t="shared" si="4"/>
        <v>0</v>
      </c>
    </row>
    <row r="52" spans="1:22" s="7" customFormat="1" ht="21.75" customHeight="1">
      <c r="A52" s="96"/>
      <c r="B52" s="89" t="s">
        <v>46</v>
      </c>
      <c r="C52" s="941" t="s">
        <v>479</v>
      </c>
      <c r="D52" s="941"/>
      <c r="E52" s="357">
        <v>0</v>
      </c>
      <c r="F52" s="262">
        <v>0</v>
      </c>
      <c r="G52" s="262">
        <v>0</v>
      </c>
      <c r="H52" s="262">
        <v>0</v>
      </c>
      <c r="I52" s="262">
        <v>0</v>
      </c>
      <c r="J52" s="262">
        <v>0</v>
      </c>
      <c r="K52" s="357">
        <v>0</v>
      </c>
      <c r="L52" s="262">
        <v>0</v>
      </c>
      <c r="M52" s="262">
        <v>0</v>
      </c>
      <c r="N52" s="262">
        <v>0</v>
      </c>
      <c r="O52" s="262">
        <v>0</v>
      </c>
      <c r="P52" s="262">
        <v>0</v>
      </c>
      <c r="Q52" s="357"/>
      <c r="R52" s="262"/>
      <c r="S52" s="262"/>
      <c r="T52" s="262"/>
      <c r="U52" s="262"/>
      <c r="V52" s="262"/>
    </row>
    <row r="53" spans="1:22" ht="21.75" customHeight="1" thickBot="1">
      <c r="A53" s="91"/>
      <c r="B53" s="92" t="s">
        <v>478</v>
      </c>
      <c r="C53" s="945" t="s">
        <v>480</v>
      </c>
      <c r="D53" s="945"/>
      <c r="E53" s="355">
        <v>0</v>
      </c>
      <c r="F53" s="356">
        <v>0</v>
      </c>
      <c r="G53" s="356">
        <v>0</v>
      </c>
      <c r="H53" s="356">
        <v>0</v>
      </c>
      <c r="I53" s="356">
        <v>0</v>
      </c>
      <c r="J53" s="356">
        <v>0</v>
      </c>
      <c r="K53" s="355">
        <v>0</v>
      </c>
      <c r="L53" s="356">
        <v>0</v>
      </c>
      <c r="M53" s="356">
        <v>0</v>
      </c>
      <c r="N53" s="356">
        <v>0</v>
      </c>
      <c r="O53" s="356">
        <v>0</v>
      </c>
      <c r="P53" s="356">
        <v>0</v>
      </c>
      <c r="Q53" s="355"/>
      <c r="R53" s="356"/>
      <c r="S53" s="356"/>
      <c r="T53" s="356"/>
      <c r="U53" s="356"/>
      <c r="V53" s="356"/>
    </row>
    <row r="54" spans="1:22" ht="21.75" customHeight="1" thickBot="1">
      <c r="A54" s="94" t="s">
        <v>14</v>
      </c>
      <c r="B54" s="942" t="s">
        <v>89</v>
      </c>
      <c r="C54" s="942"/>
      <c r="D54" s="942"/>
      <c r="E54" s="337">
        <f aca="true" t="shared" si="5" ref="E54:Q54">E7+E21+E40+E48+E51+E32</f>
        <v>62572</v>
      </c>
      <c r="F54" s="337">
        <f t="shared" si="5"/>
        <v>0</v>
      </c>
      <c r="G54" s="337">
        <f t="shared" si="5"/>
        <v>0</v>
      </c>
      <c r="H54" s="337">
        <f t="shared" si="5"/>
        <v>0</v>
      </c>
      <c r="I54" s="337">
        <f t="shared" si="5"/>
        <v>0</v>
      </c>
      <c r="J54" s="337">
        <f t="shared" si="5"/>
        <v>0</v>
      </c>
      <c r="K54" s="337">
        <f t="shared" si="5"/>
        <v>50331</v>
      </c>
      <c r="L54" s="337">
        <f t="shared" si="5"/>
        <v>0</v>
      </c>
      <c r="M54" s="337">
        <f t="shared" si="5"/>
        <v>0</v>
      </c>
      <c r="N54" s="337">
        <f t="shared" si="5"/>
        <v>0</v>
      </c>
      <c r="O54" s="337">
        <f t="shared" si="5"/>
        <v>0</v>
      </c>
      <c r="P54" s="337">
        <f t="shared" si="5"/>
        <v>0</v>
      </c>
      <c r="Q54" s="337">
        <f t="shared" si="5"/>
        <v>12241</v>
      </c>
      <c r="R54" s="261" t="e">
        <f>R7+R21+R40+R48+R51+#REF!+#REF!+R32</f>
        <v>#REF!</v>
      </c>
      <c r="S54" s="261" t="e">
        <f>S7+S21+S40+S48+S51+#REF!+#REF!+S32</f>
        <v>#REF!</v>
      </c>
      <c r="T54" s="261" t="e">
        <f>T7+T21+T40+T48+T51+#REF!+#REF!+T32</f>
        <v>#REF!</v>
      </c>
      <c r="U54" s="261" t="e">
        <f>U7+U21+U40+U48+U51+#REF!+#REF!+U32</f>
        <v>#REF!</v>
      </c>
      <c r="V54" s="261" t="e">
        <f>V7+V21+V40+V48+V51+#REF!+#REF!+V32</f>
        <v>#REF!</v>
      </c>
    </row>
    <row r="55" spans="1:22" ht="24" customHeight="1" thickBot="1">
      <c r="A55" s="90" t="s">
        <v>64</v>
      </c>
      <c r="B55" s="927" t="s">
        <v>481</v>
      </c>
      <c r="C55" s="927"/>
      <c r="D55" s="927"/>
      <c r="E55" s="337">
        <f>SUM(E56:E58)</f>
        <v>10696</v>
      </c>
      <c r="F55" s="337">
        <f aca="true" t="shared" si="6" ref="F55:Q55">SUM(F56:F58)</f>
        <v>0</v>
      </c>
      <c r="G55" s="337">
        <f t="shared" si="6"/>
        <v>0</v>
      </c>
      <c r="H55" s="337">
        <f t="shared" si="6"/>
        <v>0</v>
      </c>
      <c r="I55" s="337">
        <f t="shared" si="6"/>
        <v>0</v>
      </c>
      <c r="J55" s="337">
        <f t="shared" si="6"/>
        <v>0</v>
      </c>
      <c r="K55" s="337">
        <v>10696</v>
      </c>
      <c r="L55" s="337">
        <f t="shared" si="6"/>
        <v>0</v>
      </c>
      <c r="M55" s="337">
        <f t="shared" si="6"/>
        <v>0</v>
      </c>
      <c r="N55" s="337">
        <f t="shared" si="6"/>
        <v>0</v>
      </c>
      <c r="O55" s="337">
        <f t="shared" si="6"/>
        <v>0</v>
      </c>
      <c r="P55" s="337">
        <f t="shared" si="6"/>
        <v>0</v>
      </c>
      <c r="Q55" s="337">
        <f t="shared" si="6"/>
        <v>0</v>
      </c>
      <c r="R55" s="261" t="e">
        <f>R56+#REF!</f>
        <v>#REF!</v>
      </c>
      <c r="S55" s="261" t="e">
        <f>S56+#REF!</f>
        <v>#REF!</v>
      </c>
      <c r="T55" s="261" t="e">
        <f>T56+#REF!</f>
        <v>#REF!</v>
      </c>
      <c r="U55" s="261" t="e">
        <f>U56+#REF!</f>
        <v>#REF!</v>
      </c>
      <c r="V55" s="261" t="e">
        <f>V56+#REF!</f>
        <v>#REF!</v>
      </c>
    </row>
    <row r="56" spans="1:22" ht="21.75" customHeight="1">
      <c r="A56" s="88"/>
      <c r="B56" s="89" t="s">
        <v>48</v>
      </c>
      <c r="C56" s="941" t="s">
        <v>482</v>
      </c>
      <c r="D56" s="941"/>
      <c r="E56" s="354">
        <f>'3.sz.m Önk  bev.'!E56</f>
        <v>0</v>
      </c>
      <c r="F56" s="262"/>
      <c r="G56" s="262"/>
      <c r="H56" s="262"/>
      <c r="I56" s="262"/>
      <c r="J56" s="262"/>
      <c r="K56" s="357"/>
      <c r="L56" s="262"/>
      <c r="M56" s="262"/>
      <c r="N56" s="262"/>
      <c r="O56" s="262"/>
      <c r="P56" s="262"/>
      <c r="Q56" s="357"/>
      <c r="R56" s="262">
        <f>SUM(R57:R58)</f>
        <v>0</v>
      </c>
      <c r="S56" s="262">
        <f>SUM(S57:S58)</f>
        <v>0</v>
      </c>
      <c r="T56" s="262">
        <f>SUM(T57:T58)</f>
        <v>0</v>
      </c>
      <c r="U56" s="262">
        <f>SUM(U57:U58)</f>
        <v>0</v>
      </c>
      <c r="V56" s="262">
        <f>SUM(V57:V58)</f>
        <v>0</v>
      </c>
    </row>
    <row r="57" spans="1:22" ht="21.75" customHeight="1">
      <c r="A57" s="87"/>
      <c r="B57" s="84" t="s">
        <v>49</v>
      </c>
      <c r="C57" s="941" t="s">
        <v>483</v>
      </c>
      <c r="D57" s="941"/>
      <c r="E57" s="354">
        <f>'3.sz.m Önk  bev.'!E57</f>
        <v>0</v>
      </c>
      <c r="F57" s="260"/>
      <c r="G57" s="260"/>
      <c r="H57" s="260"/>
      <c r="I57" s="260"/>
      <c r="J57" s="260"/>
      <c r="K57" s="333"/>
      <c r="L57" s="260"/>
      <c r="M57" s="260"/>
      <c r="N57" s="260"/>
      <c r="O57" s="260"/>
      <c r="P57" s="260"/>
      <c r="Q57" s="333"/>
      <c r="R57" s="260"/>
      <c r="S57" s="260"/>
      <c r="T57" s="260"/>
      <c r="U57" s="260"/>
      <c r="V57" s="260"/>
    </row>
    <row r="58" spans="1:22" ht="21.75" customHeight="1" thickBot="1">
      <c r="A58" s="87"/>
      <c r="B58" s="84" t="s">
        <v>88</v>
      </c>
      <c r="C58" s="941" t="s">
        <v>484</v>
      </c>
      <c r="D58" s="941"/>
      <c r="E58" s="354">
        <f>'3.sz.m Önk  bev.'!E58+'5. sz. m óvoda'!D21</f>
        <v>10696</v>
      </c>
      <c r="F58" s="260"/>
      <c r="G58" s="260"/>
      <c r="H58" s="260"/>
      <c r="I58" s="260"/>
      <c r="J58" s="260"/>
      <c r="K58" s="333">
        <v>10696</v>
      </c>
      <c r="L58" s="260"/>
      <c r="M58" s="260"/>
      <c r="N58" s="260"/>
      <c r="O58" s="260"/>
      <c r="P58" s="260"/>
      <c r="Q58" s="333"/>
      <c r="R58" s="260"/>
      <c r="S58" s="260"/>
      <c r="T58" s="260"/>
      <c r="U58" s="260"/>
      <c r="V58" s="260"/>
    </row>
    <row r="59" spans="1:22" ht="35.25" customHeight="1" thickBot="1">
      <c r="A59" s="94" t="s">
        <v>65</v>
      </c>
      <c r="B59" s="940" t="s">
        <v>90</v>
      </c>
      <c r="C59" s="940"/>
      <c r="D59" s="940"/>
      <c r="E59" s="339">
        <f>E54+E55</f>
        <v>73268</v>
      </c>
      <c r="F59" s="51">
        <f aca="true" t="shared" si="7" ref="F59:V59">F54+F55</f>
        <v>0</v>
      </c>
      <c r="G59" s="51">
        <f t="shared" si="7"/>
        <v>0</v>
      </c>
      <c r="H59" s="51">
        <f t="shared" si="7"/>
        <v>0</v>
      </c>
      <c r="I59" s="51">
        <f t="shared" si="7"/>
        <v>0</v>
      </c>
      <c r="J59" s="51">
        <f t="shared" si="7"/>
        <v>0</v>
      </c>
      <c r="K59" s="339">
        <f t="shared" si="7"/>
        <v>61027</v>
      </c>
      <c r="L59" s="51">
        <f t="shared" si="7"/>
        <v>0</v>
      </c>
      <c r="M59" s="51">
        <f t="shared" si="7"/>
        <v>0</v>
      </c>
      <c r="N59" s="51">
        <f t="shared" si="7"/>
        <v>0</v>
      </c>
      <c r="O59" s="51">
        <f t="shared" si="7"/>
        <v>0</v>
      </c>
      <c r="P59" s="51">
        <f t="shared" si="7"/>
        <v>0</v>
      </c>
      <c r="Q59" s="339">
        <f t="shared" si="7"/>
        <v>12241</v>
      </c>
      <c r="R59" s="51" t="e">
        <f t="shared" si="7"/>
        <v>#REF!</v>
      </c>
      <c r="S59" s="51" t="e">
        <f t="shared" si="7"/>
        <v>#REF!</v>
      </c>
      <c r="T59" s="51" t="e">
        <f t="shared" si="7"/>
        <v>#REF!</v>
      </c>
      <c r="U59" s="51" t="e">
        <f t="shared" si="7"/>
        <v>#REF!</v>
      </c>
      <c r="V59" s="51" t="e">
        <f t="shared" si="7"/>
        <v>#REF!</v>
      </c>
    </row>
    <row r="60" spans="1:22" ht="21.75" customHeight="1" hidden="1" thickBot="1">
      <c r="A60" s="943" t="s">
        <v>279</v>
      </c>
      <c r="B60" s="944"/>
      <c r="C60" s="944"/>
      <c r="D60" s="944"/>
      <c r="E60" s="606"/>
      <c r="F60" s="607"/>
      <c r="G60" s="607"/>
      <c r="H60" s="607"/>
      <c r="I60" s="607"/>
      <c r="J60" s="608"/>
      <c r="K60" s="606"/>
      <c r="L60" s="607"/>
      <c r="M60" s="607"/>
      <c r="N60" s="607"/>
      <c r="O60" s="607"/>
      <c r="P60" s="608"/>
      <c r="Q60" s="606"/>
      <c r="R60" s="607"/>
      <c r="S60" s="607"/>
      <c r="T60" s="607"/>
      <c r="U60" s="607"/>
      <c r="V60" s="608"/>
    </row>
    <row r="61" spans="1:22" ht="21.75" customHeight="1" hidden="1" thickBot="1">
      <c r="A61" s="939" t="s">
        <v>7</v>
      </c>
      <c r="B61" s="940"/>
      <c r="C61" s="940"/>
      <c r="D61" s="940"/>
      <c r="E61" s="420"/>
      <c r="F61" s="421"/>
      <c r="G61" s="421"/>
      <c r="H61" s="421"/>
      <c r="I61" s="421"/>
      <c r="J61" s="422"/>
      <c r="K61" s="420"/>
      <c r="L61" s="421"/>
      <c r="M61" s="421"/>
      <c r="N61" s="421"/>
      <c r="O61" s="421"/>
      <c r="P61" s="422"/>
      <c r="Q61" s="420"/>
      <c r="R61" s="421"/>
      <c r="S61" s="421"/>
      <c r="T61" s="421"/>
      <c r="U61" s="421"/>
      <c r="V61" s="423"/>
    </row>
    <row r="62" spans="1:22" ht="21.75" customHeight="1">
      <c r="A62" s="609"/>
      <c r="B62" s="610"/>
      <c r="C62" s="610"/>
      <c r="D62" s="610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1"/>
      <c r="V62" s="611"/>
    </row>
    <row r="63" spans="1:20" ht="21.75" customHeight="1">
      <c r="A63" s="72"/>
      <c r="B63" s="120"/>
      <c r="C63" s="120"/>
      <c r="D63" s="120"/>
      <c r="E63" s="305"/>
      <c r="F63" s="305"/>
      <c r="G63" s="305"/>
      <c r="H63" s="305"/>
      <c r="I63" s="305"/>
      <c r="J63" s="305"/>
      <c r="K63" s="305"/>
      <c r="R63" s="305"/>
      <c r="S63" s="305"/>
      <c r="T63" s="305"/>
    </row>
    <row r="64" spans="1:20" ht="35.25" customHeight="1">
      <c r="A64" s="72"/>
      <c r="B64" s="120"/>
      <c r="C64" s="120"/>
      <c r="D64" s="120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R64" s="305"/>
      <c r="S64" s="305"/>
      <c r="T64" s="305"/>
    </row>
    <row r="65" spans="1:20" ht="35.25" customHeight="1">
      <c r="A65" s="72"/>
      <c r="B65" s="120"/>
      <c r="C65" s="120"/>
      <c r="D65" s="120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R65" s="305"/>
      <c r="S65" s="305"/>
      <c r="T65" s="305"/>
    </row>
    <row r="66" spans="5:20" ht="12.75"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R66" s="305"/>
      <c r="S66" s="305"/>
      <c r="T66" s="305"/>
    </row>
    <row r="67" spans="5:20" ht="12.75"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R67" s="305"/>
      <c r="S67" s="305"/>
      <c r="T67" s="305"/>
    </row>
    <row r="68" spans="5:20" ht="12.75"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R68" s="305"/>
      <c r="S68" s="305"/>
      <c r="T68" s="305"/>
    </row>
    <row r="69" spans="4:20" ht="12.75">
      <c r="D69" s="81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R69" s="305"/>
      <c r="S69" s="305"/>
      <c r="T69" s="305"/>
    </row>
    <row r="70" spans="4:20" ht="48.75" customHeight="1">
      <c r="D70" s="81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R70" s="305"/>
      <c r="S70" s="305"/>
      <c r="T70" s="305"/>
    </row>
    <row r="71" spans="4:20" ht="46.5" customHeight="1">
      <c r="D71" s="81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R71" s="305"/>
      <c r="S71" s="305"/>
      <c r="T71" s="305"/>
    </row>
    <row r="72" spans="5:20" ht="41.25" customHeight="1"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R72" s="305"/>
      <c r="S72" s="305"/>
      <c r="T72" s="305"/>
    </row>
    <row r="73" spans="5:20" ht="12.75"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R73" s="305"/>
      <c r="S73" s="305"/>
      <c r="T73" s="305"/>
    </row>
    <row r="74" spans="5:20" ht="12.75"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R74" s="305"/>
      <c r="S74" s="305"/>
      <c r="T74" s="305"/>
    </row>
    <row r="75" spans="5:20" ht="12.75"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R75" s="305"/>
      <c r="S75" s="305"/>
      <c r="T75" s="305"/>
    </row>
    <row r="76" spans="5:20" ht="12.75"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R76" s="305"/>
      <c r="S76" s="305"/>
      <c r="T76" s="305"/>
    </row>
    <row r="77" spans="5:20" ht="12.75"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R77" s="305"/>
      <c r="S77" s="305"/>
      <c r="T77" s="305"/>
    </row>
    <row r="78" spans="5:20" ht="12.75"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R78" s="305"/>
      <c r="S78" s="305"/>
      <c r="T78" s="305"/>
    </row>
    <row r="79" spans="5:20" ht="12.75"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R79" s="305"/>
      <c r="S79" s="305"/>
      <c r="T79" s="305"/>
    </row>
    <row r="80" spans="5:20" ht="12.75"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R80" s="305"/>
      <c r="S80" s="305"/>
      <c r="T80" s="305"/>
    </row>
    <row r="81" spans="5:20" ht="12.75"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R81" s="305"/>
      <c r="S81" s="305"/>
      <c r="T81" s="305"/>
    </row>
    <row r="82" spans="5:20" ht="12.75"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R82" s="305"/>
      <c r="S82" s="305"/>
      <c r="T82" s="305"/>
    </row>
    <row r="83" spans="5:20" ht="12.75"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R83" s="305"/>
      <c r="S83" s="305"/>
      <c r="T83" s="305"/>
    </row>
    <row r="84" spans="5:20" ht="12.75"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R84" s="305"/>
      <c r="S84" s="305"/>
      <c r="T84" s="305"/>
    </row>
    <row r="85" spans="5:20" ht="12.75"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R85" s="305"/>
      <c r="S85" s="305"/>
      <c r="T85" s="305"/>
    </row>
    <row r="86" spans="5:20" ht="12.75"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R86" s="305"/>
      <c r="S86" s="305"/>
      <c r="T86" s="305"/>
    </row>
    <row r="87" spans="5:20" ht="12.75"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R87" s="305"/>
      <c r="S87" s="305"/>
      <c r="T87" s="305"/>
    </row>
    <row r="88" spans="5:20" ht="12.75"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R88" s="305"/>
      <c r="S88" s="305"/>
      <c r="T88" s="305"/>
    </row>
    <row r="89" spans="5:20" ht="12.75"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R89" s="305"/>
      <c r="S89" s="305"/>
      <c r="T89" s="305"/>
    </row>
    <row r="90" spans="5:20" ht="12.75"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R90" s="305"/>
      <c r="S90" s="305"/>
      <c r="T90" s="305"/>
    </row>
    <row r="91" spans="5:20" ht="12.75"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R91" s="305"/>
      <c r="S91" s="305"/>
      <c r="T91" s="305"/>
    </row>
    <row r="92" spans="5:20" ht="12.75"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R92" s="305"/>
      <c r="S92" s="305"/>
      <c r="T92" s="305"/>
    </row>
    <row r="93" spans="5:20" ht="12.75"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R93" s="305"/>
      <c r="S93" s="305"/>
      <c r="T93" s="305"/>
    </row>
    <row r="94" spans="5:20" ht="12.75"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R94" s="305"/>
      <c r="S94" s="305"/>
      <c r="T94" s="305"/>
    </row>
    <row r="95" spans="5:20" ht="12.75"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R95" s="305"/>
      <c r="S95" s="305"/>
      <c r="T95" s="305"/>
    </row>
    <row r="96" spans="5:20" ht="12.75"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R96" s="305"/>
      <c r="S96" s="305"/>
      <c r="T96" s="305"/>
    </row>
    <row r="97" spans="5:20" ht="12.75"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R97" s="305"/>
      <c r="S97" s="305"/>
      <c r="T97" s="305"/>
    </row>
    <row r="98" spans="5:20" ht="12.75"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R98" s="305"/>
      <c r="S98" s="305"/>
      <c r="T98" s="305"/>
    </row>
    <row r="99" spans="5:20" ht="12.75"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R99" s="305"/>
      <c r="S99" s="305"/>
      <c r="T99" s="305"/>
    </row>
    <row r="100" spans="5:20" ht="12.75"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R100" s="305"/>
      <c r="S100" s="305"/>
      <c r="T100" s="305"/>
    </row>
    <row r="101" spans="5:20" ht="12.75"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R101" s="305"/>
      <c r="S101" s="305"/>
      <c r="T101" s="305"/>
    </row>
    <row r="102" spans="5:20" ht="12.75"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R102" s="305"/>
      <c r="S102" s="305"/>
      <c r="T102" s="305"/>
    </row>
    <row r="103" spans="5:20" ht="12.75"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R103" s="305"/>
      <c r="S103" s="305"/>
      <c r="T103" s="305"/>
    </row>
    <row r="104" spans="5:20" ht="12.75"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R104" s="305"/>
      <c r="S104" s="305"/>
      <c r="T104" s="305"/>
    </row>
    <row r="105" spans="5:20" ht="12.75"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R105" s="305"/>
      <c r="S105" s="305"/>
      <c r="T105" s="305"/>
    </row>
    <row r="106" spans="5:20" ht="12.75"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R106" s="305"/>
      <c r="S106" s="305"/>
      <c r="T106" s="305"/>
    </row>
    <row r="107" spans="5:20" ht="12.75"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R107" s="305"/>
      <c r="S107" s="305"/>
      <c r="T107" s="305"/>
    </row>
    <row r="108" spans="5:20" ht="12.75"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R108" s="305"/>
      <c r="S108" s="305"/>
      <c r="T108" s="305"/>
    </row>
    <row r="109" spans="5:20" ht="12.75"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R109" s="305"/>
      <c r="S109" s="305"/>
      <c r="T109" s="305"/>
    </row>
    <row r="110" spans="5:20" ht="12.75"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R110" s="305"/>
      <c r="S110" s="305"/>
      <c r="T110" s="305"/>
    </row>
  </sheetData>
  <sheetProtection/>
  <mergeCells count="44"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B48:D48"/>
    <mergeCell ref="B51:D51"/>
    <mergeCell ref="C52:D52"/>
    <mergeCell ref="C53:D53"/>
    <mergeCell ref="B40:D40"/>
    <mergeCell ref="C41:D41"/>
    <mergeCell ref="C42:D42"/>
    <mergeCell ref="C46:D46"/>
    <mergeCell ref="C47:D47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C36:D36"/>
    <mergeCell ref="C17:D17"/>
    <mergeCell ref="C20:D20"/>
    <mergeCell ref="C29:D29"/>
    <mergeCell ref="C30:D30"/>
    <mergeCell ref="B32:D32"/>
    <mergeCell ref="C33:D33"/>
    <mergeCell ref="C34:D34"/>
    <mergeCell ref="C35:D35"/>
    <mergeCell ref="A2:Q2"/>
    <mergeCell ref="A4:C4"/>
    <mergeCell ref="B6:D6"/>
    <mergeCell ref="B7:D7"/>
    <mergeCell ref="E4:J4"/>
    <mergeCell ref="Q4:V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75" zoomScaleNormal="75" zoomScalePageLayoutView="0" workbookViewId="0" topLeftCell="A1">
      <selection activeCell="L1" sqref="L1:Q1"/>
    </sheetView>
  </sheetViews>
  <sheetFormatPr defaultColWidth="9.140625" defaultRowHeight="12.75"/>
  <cols>
    <col min="1" max="1" width="37.8515625" style="288" customWidth="1"/>
    <col min="2" max="2" width="14.8515625" style="16" customWidth="1"/>
    <col min="3" max="4" width="9.8515625" style="16" hidden="1" customWidth="1"/>
    <col min="5" max="5" width="11.7109375" style="16" hidden="1" customWidth="1"/>
    <col min="6" max="6" width="16.00390625" style="16" hidden="1" customWidth="1"/>
    <col min="7" max="7" width="19.57421875" style="16" customWidth="1"/>
    <col min="8" max="9" width="9.8515625" style="16" hidden="1" customWidth="1"/>
    <col min="10" max="10" width="11.7109375" style="16" hidden="1" customWidth="1"/>
    <col min="11" max="11" width="9.8515625" style="16" hidden="1" customWidth="1"/>
    <col min="12" max="12" width="16.7109375" style="16" customWidth="1"/>
    <col min="13" max="13" width="8.421875" style="16" hidden="1" customWidth="1"/>
    <col min="14" max="14" width="9.28125" style="16" hidden="1" customWidth="1"/>
    <col min="15" max="15" width="11.7109375" style="16" hidden="1" customWidth="1"/>
    <col min="16" max="16" width="8.57421875" style="16" hidden="1" customWidth="1"/>
    <col min="17" max="17" width="22.140625" style="16" customWidth="1"/>
    <col min="18" max="18" width="8.421875" style="16" hidden="1" customWidth="1"/>
    <col min="19" max="19" width="12.140625" style="16" hidden="1" customWidth="1"/>
    <col min="20" max="20" width="11.7109375" style="16" hidden="1" customWidth="1"/>
    <col min="21" max="21" width="8.57421875" style="16" hidden="1" customWidth="1"/>
    <col min="22" max="16384" width="9.140625" style="16" customWidth="1"/>
  </cols>
  <sheetData>
    <row r="1" spans="12:17" ht="12.75" customHeight="1">
      <c r="L1" s="1081" t="s">
        <v>202</v>
      </c>
      <c r="M1" s="1081"/>
      <c r="N1" s="1081"/>
      <c r="O1" s="1081"/>
      <c r="P1" s="1081"/>
      <c r="Q1" s="1081"/>
    </row>
    <row r="2" spans="1:17" ht="19.5">
      <c r="A2" s="1085" t="s">
        <v>19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</row>
    <row r="3" spans="1:17" ht="15.75">
      <c r="A3" s="1086" t="s">
        <v>353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86"/>
    </row>
    <row r="4" spans="1:17" ht="14.25">
      <c r="A4" s="1087" t="s">
        <v>198</v>
      </c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  <c r="Q4" s="1087"/>
    </row>
    <row r="5" ht="13.5" thickBot="1">
      <c r="Q5" s="11" t="s">
        <v>2</v>
      </c>
    </row>
    <row r="6" spans="1:22" ht="24.75" customHeight="1">
      <c r="A6" s="1083" t="s">
        <v>20</v>
      </c>
      <c r="B6" s="1078" t="s">
        <v>21</v>
      </c>
      <c r="C6" s="1079"/>
      <c r="D6" s="1079"/>
      <c r="E6" s="1079"/>
      <c r="F6" s="1079"/>
      <c r="G6" s="1079"/>
      <c r="H6" s="1079"/>
      <c r="I6" s="1079"/>
      <c r="J6" s="1079"/>
      <c r="K6" s="1079"/>
      <c r="L6" s="1075" t="s">
        <v>22</v>
      </c>
      <c r="M6" s="1076"/>
      <c r="N6" s="1076"/>
      <c r="O6" s="1076"/>
      <c r="P6" s="1076"/>
      <c r="Q6" s="1076"/>
      <c r="R6" s="1076"/>
      <c r="S6" s="1076"/>
      <c r="T6" s="1076"/>
      <c r="U6" s="1077"/>
      <c r="V6" s="568"/>
    </row>
    <row r="7" spans="1:22" ht="24.75" customHeight="1">
      <c r="A7" s="1084"/>
      <c r="B7" s="1070" t="s">
        <v>74</v>
      </c>
      <c r="C7" s="1071"/>
      <c r="D7" s="1071"/>
      <c r="E7" s="1071"/>
      <c r="F7" s="1072"/>
      <c r="G7" s="1070" t="s">
        <v>75</v>
      </c>
      <c r="H7" s="1071"/>
      <c r="I7" s="1071"/>
      <c r="J7" s="1071"/>
      <c r="K7" s="1071"/>
      <c r="L7" s="1073" t="s">
        <v>74</v>
      </c>
      <c r="M7" s="1074"/>
      <c r="N7" s="1074"/>
      <c r="O7" s="1074"/>
      <c r="P7" s="1074"/>
      <c r="Q7" s="1074" t="s">
        <v>75</v>
      </c>
      <c r="R7" s="1074"/>
      <c r="S7" s="1074"/>
      <c r="T7" s="1074"/>
      <c r="U7" s="1080"/>
      <c r="V7" s="568"/>
    </row>
    <row r="8" spans="1:22" ht="42" customHeight="1" hidden="1">
      <c r="A8" s="278"/>
      <c r="B8" s="279" t="s">
        <v>248</v>
      </c>
      <c r="C8" s="279" t="s">
        <v>246</v>
      </c>
      <c r="D8" s="570" t="s">
        <v>280</v>
      </c>
      <c r="E8" s="279" t="s">
        <v>283</v>
      </c>
      <c r="F8" s="279" t="s">
        <v>325</v>
      </c>
      <c r="G8" s="279" t="s">
        <v>248</v>
      </c>
      <c r="H8" s="279" t="s">
        <v>246</v>
      </c>
      <c r="I8" s="570" t="s">
        <v>280</v>
      </c>
      <c r="J8" s="279" t="s">
        <v>283</v>
      </c>
      <c r="K8" s="279" t="s">
        <v>325</v>
      </c>
      <c r="L8" s="399" t="s">
        <v>248</v>
      </c>
      <c r="M8" s="308" t="s">
        <v>246</v>
      </c>
      <c r="N8" s="570" t="s">
        <v>285</v>
      </c>
      <c r="O8" s="279" t="s">
        <v>283</v>
      </c>
      <c r="P8" s="279" t="s">
        <v>325</v>
      </c>
      <c r="Q8" s="308" t="s">
        <v>248</v>
      </c>
      <c r="R8" s="308" t="s">
        <v>246</v>
      </c>
      <c r="S8" s="570" t="s">
        <v>280</v>
      </c>
      <c r="T8" s="279" t="s">
        <v>327</v>
      </c>
      <c r="U8" s="279" t="s">
        <v>325</v>
      </c>
      <c r="V8" s="568"/>
    </row>
    <row r="9" spans="1:22" ht="18">
      <c r="A9" s="33" t="s">
        <v>230</v>
      </c>
      <c r="B9" s="37"/>
      <c r="C9" s="37"/>
      <c r="D9" s="37"/>
      <c r="E9" s="37"/>
      <c r="F9" s="37"/>
      <c r="G9" s="37"/>
      <c r="H9" s="37"/>
      <c r="I9" s="37"/>
      <c r="J9" s="37"/>
      <c r="K9" s="397"/>
      <c r="L9" s="400"/>
      <c r="M9" s="38"/>
      <c r="N9" s="38"/>
      <c r="O9" s="38"/>
      <c r="P9" s="38"/>
      <c r="Q9" s="40"/>
      <c r="R9" s="40"/>
      <c r="S9" s="40"/>
      <c r="T9" s="37"/>
      <c r="U9" s="56"/>
      <c r="V9" s="568"/>
    </row>
    <row r="10" spans="1:22" ht="30.75" hidden="1">
      <c r="A10" s="33" t="s">
        <v>276</v>
      </c>
      <c r="B10" s="37"/>
      <c r="C10" s="37"/>
      <c r="D10" s="37"/>
      <c r="E10" s="37"/>
      <c r="F10" s="37"/>
      <c r="G10" s="37"/>
      <c r="H10" s="37"/>
      <c r="I10" s="37"/>
      <c r="J10" s="37"/>
      <c r="K10" s="397"/>
      <c r="L10" s="400"/>
      <c r="M10" s="38"/>
      <c r="N10" s="38"/>
      <c r="O10" s="38"/>
      <c r="P10" s="38"/>
      <c r="Q10" s="40"/>
      <c r="R10" s="40"/>
      <c r="S10" s="40"/>
      <c r="T10" s="37"/>
      <c r="U10" s="56"/>
      <c r="V10" s="568"/>
    </row>
    <row r="11" spans="1:22" ht="18" hidden="1">
      <c r="A11" s="33" t="s">
        <v>249</v>
      </c>
      <c r="B11" s="37"/>
      <c r="C11" s="37"/>
      <c r="D11" s="37"/>
      <c r="E11" s="37"/>
      <c r="F11" s="37"/>
      <c r="G11" s="37"/>
      <c r="H11" s="37"/>
      <c r="I11" s="37"/>
      <c r="J11" s="37"/>
      <c r="K11" s="397"/>
      <c r="L11" s="400"/>
      <c r="M11" s="38"/>
      <c r="N11" s="38"/>
      <c r="O11" s="38"/>
      <c r="P11" s="38"/>
      <c r="Q11" s="40"/>
      <c r="R11" s="40"/>
      <c r="S11" s="40"/>
      <c r="T11" s="37"/>
      <c r="U11" s="56"/>
      <c r="V11" s="568"/>
    </row>
    <row r="12" spans="1:22" ht="18">
      <c r="A12" s="34" t="s">
        <v>231</v>
      </c>
      <c r="B12" s="37"/>
      <c r="C12" s="37"/>
      <c r="D12" s="37"/>
      <c r="E12" s="37"/>
      <c r="F12" s="37"/>
      <c r="G12" s="37">
        <v>30</v>
      </c>
      <c r="H12" s="37"/>
      <c r="I12" s="37"/>
      <c r="J12" s="37"/>
      <c r="K12" s="397"/>
      <c r="L12" s="400"/>
      <c r="M12" s="38"/>
      <c r="N12" s="38"/>
      <c r="O12" s="38"/>
      <c r="P12" s="38"/>
      <c r="Q12" s="40"/>
      <c r="R12" s="40"/>
      <c r="S12" s="40"/>
      <c r="T12" s="37"/>
      <c r="U12" s="56"/>
      <c r="V12" s="568"/>
    </row>
    <row r="13" spans="1:22" ht="18">
      <c r="A13" s="34" t="s">
        <v>232</v>
      </c>
      <c r="B13" s="37"/>
      <c r="C13" s="37"/>
      <c r="D13" s="37"/>
      <c r="E13" s="37"/>
      <c r="F13" s="37"/>
      <c r="G13" s="37">
        <v>595</v>
      </c>
      <c r="H13" s="37"/>
      <c r="I13" s="37"/>
      <c r="J13" s="37"/>
      <c r="K13" s="397"/>
      <c r="L13" s="400"/>
      <c r="M13" s="38"/>
      <c r="N13" s="38"/>
      <c r="O13" s="38"/>
      <c r="P13" s="38"/>
      <c r="Q13" s="40"/>
      <c r="R13" s="40"/>
      <c r="S13" s="40"/>
      <c r="T13" s="37"/>
      <c r="U13" s="56"/>
      <c r="V13" s="568"/>
    </row>
    <row r="14" spans="1:22" ht="18">
      <c r="A14" s="34" t="s">
        <v>233</v>
      </c>
      <c r="B14" s="37"/>
      <c r="C14" s="37"/>
      <c r="D14" s="37"/>
      <c r="E14" s="37"/>
      <c r="F14" s="37"/>
      <c r="G14" s="37"/>
      <c r="H14" s="37"/>
      <c r="I14" s="37"/>
      <c r="J14" s="37"/>
      <c r="K14" s="397"/>
      <c r="L14" s="400"/>
      <c r="M14" s="38"/>
      <c r="N14" s="38"/>
      <c r="O14" s="38"/>
      <c r="P14" s="38"/>
      <c r="Q14" s="40">
        <v>400</v>
      </c>
      <c r="R14" s="40"/>
      <c r="S14" s="40"/>
      <c r="T14" s="37"/>
      <c r="U14" s="56"/>
      <c r="V14" s="568"/>
    </row>
    <row r="15" spans="1:22" ht="17.25" customHeight="1">
      <c r="A15" s="34" t="s">
        <v>234</v>
      </c>
      <c r="B15" s="37"/>
      <c r="C15" s="37"/>
      <c r="D15" s="37"/>
      <c r="E15" s="37"/>
      <c r="F15" s="37"/>
      <c r="G15" s="37">
        <v>500</v>
      </c>
      <c r="H15" s="37"/>
      <c r="I15" s="37"/>
      <c r="J15" s="37"/>
      <c r="K15" s="397"/>
      <c r="L15" s="401"/>
      <c r="M15" s="40"/>
      <c r="N15" s="40"/>
      <c r="O15" s="40"/>
      <c r="P15" s="40"/>
      <c r="Q15" s="40"/>
      <c r="R15" s="40"/>
      <c r="S15" s="40"/>
      <c r="T15" s="37"/>
      <c r="U15" s="56"/>
      <c r="V15" s="568"/>
    </row>
    <row r="16" spans="1:22" ht="33" customHeight="1">
      <c r="A16" s="69" t="s">
        <v>273</v>
      </c>
      <c r="B16" s="37"/>
      <c r="C16" s="37"/>
      <c r="D16" s="37"/>
      <c r="E16" s="37"/>
      <c r="F16" s="37"/>
      <c r="G16" s="37">
        <v>12</v>
      </c>
      <c r="H16" s="37"/>
      <c r="I16" s="37"/>
      <c r="J16" s="37"/>
      <c r="K16" s="397"/>
      <c r="L16" s="401"/>
      <c r="M16" s="40"/>
      <c r="N16" s="40"/>
      <c r="O16" s="40"/>
      <c r="P16" s="40"/>
      <c r="Q16" s="40"/>
      <c r="R16" s="40"/>
      <c r="S16" s="40"/>
      <c r="T16" s="37"/>
      <c r="U16" s="56"/>
      <c r="V16" s="568"/>
    </row>
    <row r="17" spans="1:22" s="17" customFormat="1" ht="18">
      <c r="A17" s="34" t="s">
        <v>235</v>
      </c>
      <c r="B17" s="37"/>
      <c r="C17" s="37"/>
      <c r="D17" s="37"/>
      <c r="E17" s="37"/>
      <c r="F17" s="37"/>
      <c r="G17" s="37">
        <v>500</v>
      </c>
      <c r="H17" s="37"/>
      <c r="I17" s="37"/>
      <c r="J17" s="37"/>
      <c r="K17" s="397"/>
      <c r="L17" s="402"/>
      <c r="M17" s="37"/>
      <c r="N17" s="37"/>
      <c r="O17" s="37"/>
      <c r="P17" s="37"/>
      <c r="Q17" s="37"/>
      <c r="R17" s="37"/>
      <c r="S17" s="37"/>
      <c r="T17" s="37"/>
      <c r="U17" s="56"/>
      <c r="V17" s="569"/>
    </row>
    <row r="18" spans="1:22" ht="18" hidden="1">
      <c r="A18" s="33"/>
      <c r="B18" s="40"/>
      <c r="C18" s="40"/>
      <c r="D18" s="40"/>
      <c r="E18" s="40"/>
      <c r="F18" s="40"/>
      <c r="G18" s="40"/>
      <c r="H18" s="40"/>
      <c r="I18" s="40"/>
      <c r="J18" s="40"/>
      <c r="K18" s="398"/>
      <c r="L18" s="402"/>
      <c r="M18" s="37"/>
      <c r="N18" s="37"/>
      <c r="O18" s="37"/>
      <c r="P18" s="37"/>
      <c r="Q18" s="40"/>
      <c r="R18" s="40"/>
      <c r="S18" s="40"/>
      <c r="T18" s="40"/>
      <c r="U18" s="39"/>
      <c r="V18" s="568"/>
    </row>
    <row r="19" spans="1:22" ht="18" hidden="1">
      <c r="A19" s="33"/>
      <c r="B19" s="40"/>
      <c r="C19" s="40"/>
      <c r="D19" s="40"/>
      <c r="E19" s="40"/>
      <c r="F19" s="40"/>
      <c r="G19" s="40"/>
      <c r="H19" s="40"/>
      <c r="I19" s="40"/>
      <c r="J19" s="40"/>
      <c r="K19" s="398"/>
      <c r="L19" s="402"/>
      <c r="M19" s="37"/>
      <c r="N19" s="37"/>
      <c r="O19" s="37"/>
      <c r="P19" s="37"/>
      <c r="Q19" s="40"/>
      <c r="R19" s="40"/>
      <c r="S19" s="40"/>
      <c r="T19" s="40"/>
      <c r="U19" s="39"/>
      <c r="V19" s="568"/>
    </row>
    <row r="20" spans="1:22" ht="23.25" customHeight="1" thickBot="1">
      <c r="A20" s="35" t="s">
        <v>1</v>
      </c>
      <c r="B20" s="41">
        <f>SUM(B9:B19)</f>
        <v>0</v>
      </c>
      <c r="C20" s="41">
        <f>SUM(C9:C19)</f>
        <v>0</v>
      </c>
      <c r="D20" s="41">
        <f>SUM(D9:D19)</f>
        <v>0</v>
      </c>
      <c r="E20" s="41">
        <f>SUM(E9:E19)</f>
        <v>0</v>
      </c>
      <c r="F20" s="41">
        <f>SUM(F9:F19)</f>
        <v>0</v>
      </c>
      <c r="G20" s="41">
        <f>SUM(G12:G19)</f>
        <v>1637</v>
      </c>
      <c r="H20" s="41">
        <f aca="true" t="shared" si="0" ref="H20:U20">SUM(H9:H19)</f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03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400</v>
      </c>
      <c r="R20" s="41">
        <f t="shared" si="0"/>
        <v>0</v>
      </c>
      <c r="S20" s="41">
        <f t="shared" si="0"/>
        <v>0</v>
      </c>
      <c r="T20" s="41">
        <f t="shared" si="0"/>
        <v>0</v>
      </c>
      <c r="U20" s="41">
        <f t="shared" si="0"/>
        <v>0</v>
      </c>
      <c r="V20" s="568"/>
    </row>
    <row r="21" spans="1:21" ht="15">
      <c r="A21" s="32"/>
      <c r="B21" s="14"/>
      <c r="C21" s="14"/>
      <c r="D21" s="14"/>
      <c r="E21" s="14"/>
      <c r="F21" s="14"/>
      <c r="G21" s="264">
        <f>SUM(B20:G20)</f>
        <v>1637</v>
      </c>
      <c r="H21" s="264"/>
      <c r="I21" s="264"/>
      <c r="J21" s="264"/>
      <c r="K21" s="264"/>
      <c r="L21" s="14"/>
      <c r="M21" s="14"/>
      <c r="N21" s="14"/>
      <c r="O21" s="14"/>
      <c r="P21" s="14"/>
      <c r="Q21" s="264">
        <f>SUM(L20:Q20)</f>
        <v>400</v>
      </c>
      <c r="T21" s="396"/>
      <c r="U21" s="396"/>
    </row>
    <row r="22" spans="1:17" ht="14.25">
      <c r="A22" s="1082" t="s">
        <v>237</v>
      </c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</row>
    <row r="23" ht="13.5" thickBot="1">
      <c r="Q23" s="11"/>
    </row>
    <row r="24" spans="1:22" ht="29.25" customHeight="1">
      <c r="A24" s="1083" t="s">
        <v>236</v>
      </c>
      <c r="B24" s="1078" t="s">
        <v>21</v>
      </c>
      <c r="C24" s="1079"/>
      <c r="D24" s="1079"/>
      <c r="E24" s="1079"/>
      <c r="F24" s="1079"/>
      <c r="G24" s="1079"/>
      <c r="H24" s="1079"/>
      <c r="I24" s="1079"/>
      <c r="J24" s="1079"/>
      <c r="K24" s="1079"/>
      <c r="L24" s="1075" t="s">
        <v>22</v>
      </c>
      <c r="M24" s="1076"/>
      <c r="N24" s="1076"/>
      <c r="O24" s="1076"/>
      <c r="P24" s="1076"/>
      <c r="Q24" s="1076"/>
      <c r="R24" s="1076"/>
      <c r="S24" s="1076"/>
      <c r="T24" s="1076"/>
      <c r="U24" s="1077"/>
      <c r="V24" s="568"/>
    </row>
    <row r="25" spans="1:22" ht="29.25" customHeight="1">
      <c r="A25" s="1084"/>
      <c r="B25" s="1070" t="s">
        <v>74</v>
      </c>
      <c r="C25" s="1071"/>
      <c r="D25" s="1071"/>
      <c r="E25" s="1071"/>
      <c r="F25" s="1072"/>
      <c r="G25" s="1070" t="s">
        <v>75</v>
      </c>
      <c r="H25" s="1071"/>
      <c r="I25" s="1071"/>
      <c r="J25" s="1071"/>
      <c r="K25" s="1071"/>
      <c r="L25" s="1073" t="s">
        <v>74</v>
      </c>
      <c r="M25" s="1074"/>
      <c r="N25" s="1074"/>
      <c r="O25" s="1074"/>
      <c r="P25" s="1074"/>
      <c r="Q25" s="1074" t="s">
        <v>75</v>
      </c>
      <c r="R25" s="1074"/>
      <c r="S25" s="1074"/>
      <c r="T25" s="1074"/>
      <c r="U25" s="1080"/>
      <c r="V25" s="568"/>
    </row>
    <row r="26" spans="1:22" ht="29.25" customHeight="1" hidden="1">
      <c r="A26" s="278"/>
      <c r="B26" s="279" t="s">
        <v>248</v>
      </c>
      <c r="C26" s="279" t="s">
        <v>246</v>
      </c>
      <c r="D26" s="570" t="s">
        <v>280</v>
      </c>
      <c r="E26" s="279" t="s">
        <v>283</v>
      </c>
      <c r="F26" s="279" t="s">
        <v>325</v>
      </c>
      <c r="G26" s="279" t="s">
        <v>248</v>
      </c>
      <c r="H26" s="279" t="s">
        <v>246</v>
      </c>
      <c r="I26" s="279" t="s">
        <v>254</v>
      </c>
      <c r="J26" s="279" t="s">
        <v>261</v>
      </c>
      <c r="K26" s="279" t="s">
        <v>325</v>
      </c>
      <c r="L26" s="399" t="s">
        <v>248</v>
      </c>
      <c r="M26" s="308" t="s">
        <v>246</v>
      </c>
      <c r="N26" s="308" t="s">
        <v>254</v>
      </c>
      <c r="O26" s="279" t="s">
        <v>283</v>
      </c>
      <c r="P26" s="279" t="s">
        <v>325</v>
      </c>
      <c r="Q26" s="308" t="s">
        <v>248</v>
      </c>
      <c r="R26" s="308" t="s">
        <v>246</v>
      </c>
      <c r="S26" s="570" t="s">
        <v>280</v>
      </c>
      <c r="T26" s="279" t="s">
        <v>283</v>
      </c>
      <c r="U26" s="279" t="s">
        <v>325</v>
      </c>
      <c r="V26" s="568"/>
    </row>
    <row r="27" spans="1:22" ht="18" hidden="1">
      <c r="A27" s="33" t="s">
        <v>238</v>
      </c>
      <c r="B27" s="40"/>
      <c r="C27" s="40"/>
      <c r="D27" s="40"/>
      <c r="E27" s="40"/>
      <c r="F27" s="40"/>
      <c r="G27" s="40"/>
      <c r="H27" s="40"/>
      <c r="I27" s="40"/>
      <c r="J27" s="40"/>
      <c r="K27" s="398"/>
      <c r="L27" s="402"/>
      <c r="M27" s="37"/>
      <c r="N27" s="37"/>
      <c r="O27" s="37"/>
      <c r="P27" s="37"/>
      <c r="Q27" s="40"/>
      <c r="R27" s="40"/>
      <c r="S27" s="40"/>
      <c r="T27" s="37"/>
      <c r="U27" s="56"/>
      <c r="V27" s="568"/>
    </row>
    <row r="28" spans="1:22" ht="18" hidden="1">
      <c r="A28" s="69" t="s">
        <v>239</v>
      </c>
      <c r="B28" s="68"/>
      <c r="C28" s="68"/>
      <c r="D28" s="68"/>
      <c r="E28" s="68"/>
      <c r="F28" s="68"/>
      <c r="G28" s="68"/>
      <c r="H28" s="68"/>
      <c r="I28" s="68"/>
      <c r="J28" s="68"/>
      <c r="K28" s="404"/>
      <c r="L28" s="402"/>
      <c r="M28" s="37"/>
      <c r="N28" s="37"/>
      <c r="O28" s="37"/>
      <c r="P28" s="37"/>
      <c r="Q28" s="40"/>
      <c r="R28" s="40"/>
      <c r="S28" s="40"/>
      <c r="T28" s="37"/>
      <c r="U28" s="56"/>
      <c r="V28" s="568"/>
    </row>
    <row r="29" spans="1:22" ht="18">
      <c r="A29" s="69" t="s">
        <v>240</v>
      </c>
      <c r="B29" s="68"/>
      <c r="C29" s="68"/>
      <c r="D29" s="68"/>
      <c r="E29" s="68"/>
      <c r="F29" s="68"/>
      <c r="G29" s="68">
        <v>19</v>
      </c>
      <c r="H29" s="68"/>
      <c r="I29" s="68"/>
      <c r="J29" s="68"/>
      <c r="K29" s="404"/>
      <c r="L29" s="402"/>
      <c r="M29" s="37"/>
      <c r="N29" s="37"/>
      <c r="O29" s="37"/>
      <c r="P29" s="37"/>
      <c r="Q29" s="40"/>
      <c r="R29" s="40"/>
      <c r="S29" s="40"/>
      <c r="T29" s="37"/>
      <c r="U29" s="56"/>
      <c r="V29" s="568"/>
    </row>
    <row r="30" spans="1:22" ht="18">
      <c r="A30" s="69" t="s">
        <v>241</v>
      </c>
      <c r="B30" s="68"/>
      <c r="C30" s="68"/>
      <c r="D30" s="68"/>
      <c r="E30" s="68"/>
      <c r="F30" s="68"/>
      <c r="G30" s="68">
        <v>86</v>
      </c>
      <c r="H30" s="68"/>
      <c r="I30" s="68"/>
      <c r="J30" s="68"/>
      <c r="K30" s="404"/>
      <c r="L30" s="402"/>
      <c r="M30" s="37"/>
      <c r="N30" s="37"/>
      <c r="O30" s="37"/>
      <c r="P30" s="37"/>
      <c r="Q30" s="40"/>
      <c r="R30" s="40"/>
      <c r="S30" s="40"/>
      <c r="T30" s="37"/>
      <c r="U30" s="56"/>
      <c r="V30" s="568"/>
    </row>
    <row r="31" spans="1:22" ht="18">
      <c r="A31" s="69" t="s">
        <v>499</v>
      </c>
      <c r="B31" s="68"/>
      <c r="C31" s="68"/>
      <c r="D31" s="68"/>
      <c r="E31" s="68"/>
      <c r="F31" s="68"/>
      <c r="G31" s="68">
        <v>15</v>
      </c>
      <c r="H31" s="68"/>
      <c r="I31" s="68"/>
      <c r="J31" s="68"/>
      <c r="K31" s="404"/>
      <c r="L31" s="402"/>
      <c r="M31" s="37"/>
      <c r="N31" s="37"/>
      <c r="O31" s="37"/>
      <c r="P31" s="37"/>
      <c r="Q31" s="40"/>
      <c r="R31" s="40"/>
      <c r="S31" s="40"/>
      <c r="T31" s="37"/>
      <c r="U31" s="56"/>
      <c r="V31" s="568"/>
    </row>
    <row r="32" spans="1:22" ht="18">
      <c r="A32" s="69" t="s">
        <v>242</v>
      </c>
      <c r="B32" s="68"/>
      <c r="C32" s="68"/>
      <c r="D32" s="68"/>
      <c r="E32" s="68"/>
      <c r="F32" s="68"/>
      <c r="G32" s="68"/>
      <c r="H32" s="68"/>
      <c r="I32" s="68"/>
      <c r="J32" s="68"/>
      <c r="K32" s="404"/>
      <c r="L32" s="402"/>
      <c r="M32" s="37"/>
      <c r="N32" s="37"/>
      <c r="O32" s="37"/>
      <c r="P32" s="37"/>
      <c r="Q32" s="40"/>
      <c r="R32" s="40"/>
      <c r="S32" s="40"/>
      <c r="T32" s="37"/>
      <c r="U32" s="56"/>
      <c r="V32" s="568"/>
    </row>
    <row r="33" spans="1:22" ht="18">
      <c r="A33" s="69" t="s">
        <v>243</v>
      </c>
      <c r="B33" s="68"/>
      <c r="C33" s="68"/>
      <c r="D33" s="68"/>
      <c r="E33" s="68"/>
      <c r="F33" s="68"/>
      <c r="G33" s="68"/>
      <c r="H33" s="68"/>
      <c r="I33" s="68"/>
      <c r="J33" s="68"/>
      <c r="K33" s="404"/>
      <c r="L33" s="402"/>
      <c r="M33" s="37"/>
      <c r="N33" s="37"/>
      <c r="O33" s="37"/>
      <c r="P33" s="37"/>
      <c r="Q33" s="40"/>
      <c r="R33" s="40"/>
      <c r="S33" s="40"/>
      <c r="T33" s="37"/>
      <c r="U33" s="56"/>
      <c r="V33" s="568"/>
    </row>
    <row r="34" spans="1:22" ht="18">
      <c r="A34" s="69" t="s">
        <v>244</v>
      </c>
      <c r="B34" s="68"/>
      <c r="C34" s="68"/>
      <c r="D34" s="68"/>
      <c r="E34" s="68"/>
      <c r="F34" s="68"/>
      <c r="G34" s="68">
        <v>15</v>
      </c>
      <c r="H34" s="68"/>
      <c r="I34" s="68"/>
      <c r="J34" s="68"/>
      <c r="K34" s="404"/>
      <c r="L34" s="402"/>
      <c r="M34" s="37"/>
      <c r="N34" s="37"/>
      <c r="O34" s="37"/>
      <c r="P34" s="37"/>
      <c r="Q34" s="40"/>
      <c r="R34" s="40"/>
      <c r="S34" s="40"/>
      <c r="T34" s="37"/>
      <c r="U34" s="56"/>
      <c r="V34" s="568"/>
    </row>
    <row r="35" spans="1:22" ht="18">
      <c r="A35" s="69" t="s">
        <v>245</v>
      </c>
      <c r="B35" s="68"/>
      <c r="C35" s="68"/>
      <c r="D35" s="68"/>
      <c r="E35" s="68"/>
      <c r="F35" s="68"/>
      <c r="G35" s="68"/>
      <c r="H35" s="68"/>
      <c r="I35" s="68"/>
      <c r="J35" s="68"/>
      <c r="K35" s="404"/>
      <c r="L35" s="402"/>
      <c r="M35" s="37"/>
      <c r="N35" s="37"/>
      <c r="O35" s="37"/>
      <c r="P35" s="37"/>
      <c r="Q35" s="40"/>
      <c r="R35" s="40"/>
      <c r="S35" s="40"/>
      <c r="T35" s="37"/>
      <c r="U35" s="56"/>
      <c r="V35" s="568"/>
    </row>
    <row r="36" spans="1:22" ht="18">
      <c r="A36" s="69" t="s">
        <v>516</v>
      </c>
      <c r="B36" s="68"/>
      <c r="C36" s="68"/>
      <c r="D36" s="68"/>
      <c r="E36" s="68"/>
      <c r="F36" s="68"/>
      <c r="G36" s="68">
        <v>50</v>
      </c>
      <c r="H36" s="68"/>
      <c r="I36" s="68"/>
      <c r="J36" s="68"/>
      <c r="K36" s="404"/>
      <c r="L36" s="402"/>
      <c r="M36" s="37"/>
      <c r="N36" s="37"/>
      <c r="O36" s="37"/>
      <c r="P36" s="37"/>
      <c r="Q36" s="40"/>
      <c r="R36" s="40"/>
      <c r="S36" s="40"/>
      <c r="T36" s="37"/>
      <c r="U36" s="56"/>
      <c r="V36" s="568"/>
    </row>
    <row r="37" spans="1:22" ht="39" customHeight="1">
      <c r="A37" s="69" t="s">
        <v>255</v>
      </c>
      <c r="B37" s="68">
        <v>320</v>
      </c>
      <c r="C37" s="68"/>
      <c r="D37" s="68"/>
      <c r="E37" s="68"/>
      <c r="F37" s="68"/>
      <c r="G37" s="68"/>
      <c r="H37" s="68"/>
      <c r="I37" s="68"/>
      <c r="J37" s="68"/>
      <c r="K37" s="404"/>
      <c r="L37" s="402"/>
      <c r="M37" s="37"/>
      <c r="N37" s="37"/>
      <c r="O37" s="37"/>
      <c r="P37" s="37"/>
      <c r="Q37" s="40"/>
      <c r="R37" s="40"/>
      <c r="S37" s="40"/>
      <c r="T37" s="37"/>
      <c r="U37" s="56"/>
      <c r="V37" s="568"/>
    </row>
    <row r="38" spans="1:22" ht="18">
      <c r="A38" s="16"/>
      <c r="B38" s="68"/>
      <c r="C38" s="68"/>
      <c r="D38" s="68"/>
      <c r="E38" s="68"/>
      <c r="F38" s="68"/>
      <c r="G38" s="68"/>
      <c r="H38" s="68"/>
      <c r="I38" s="68"/>
      <c r="J38" s="68"/>
      <c r="K38" s="404"/>
      <c r="L38" s="402"/>
      <c r="M38" s="37"/>
      <c r="N38" s="37"/>
      <c r="O38" s="37"/>
      <c r="P38" s="37"/>
      <c r="Q38" s="40"/>
      <c r="R38" s="40"/>
      <c r="S38" s="40"/>
      <c r="T38" s="37"/>
      <c r="U38" s="56"/>
      <c r="V38" s="568"/>
    </row>
    <row r="39" spans="1:22" ht="18" hidden="1">
      <c r="A39" s="69" t="s">
        <v>274</v>
      </c>
      <c r="B39" s="68"/>
      <c r="C39" s="68"/>
      <c r="D39" s="68"/>
      <c r="E39" s="68"/>
      <c r="F39" s="68"/>
      <c r="G39" s="68"/>
      <c r="H39" s="68"/>
      <c r="I39" s="68"/>
      <c r="J39" s="68"/>
      <c r="K39" s="404"/>
      <c r="L39" s="402"/>
      <c r="M39" s="37"/>
      <c r="N39" s="37"/>
      <c r="O39" s="37"/>
      <c r="P39" s="37"/>
      <c r="Q39" s="40"/>
      <c r="R39" s="40"/>
      <c r="S39" s="40"/>
      <c r="T39" s="37"/>
      <c r="U39" s="56"/>
      <c r="V39" s="568"/>
    </row>
    <row r="40" spans="1:22" ht="47.25" customHeight="1" hidden="1">
      <c r="A40" s="69" t="s">
        <v>275</v>
      </c>
      <c r="B40" s="68"/>
      <c r="C40" s="68"/>
      <c r="D40" s="68"/>
      <c r="E40" s="68"/>
      <c r="F40" s="68"/>
      <c r="G40" s="68"/>
      <c r="H40" s="68"/>
      <c r="I40" s="68"/>
      <c r="J40" s="68"/>
      <c r="K40" s="404"/>
      <c r="L40" s="402"/>
      <c r="M40" s="37"/>
      <c r="N40" s="37"/>
      <c r="O40" s="37"/>
      <c r="P40" s="37"/>
      <c r="Q40" s="40"/>
      <c r="R40" s="40"/>
      <c r="S40" s="40"/>
      <c r="T40" s="37"/>
      <c r="U40" s="56"/>
      <c r="V40" s="568"/>
    </row>
    <row r="41" spans="1:22" ht="39" customHeight="1" hidden="1">
      <c r="A41" s="220"/>
      <c r="B41" s="68"/>
      <c r="C41" s="68"/>
      <c r="D41" s="68"/>
      <c r="E41" s="68"/>
      <c r="F41" s="68"/>
      <c r="G41" s="68"/>
      <c r="H41" s="68"/>
      <c r="I41" s="68"/>
      <c r="J41" s="68"/>
      <c r="K41" s="404"/>
      <c r="L41" s="402"/>
      <c r="M41" s="37"/>
      <c r="N41" s="37"/>
      <c r="O41" s="37"/>
      <c r="P41" s="37"/>
      <c r="Q41" s="40"/>
      <c r="R41" s="40"/>
      <c r="S41" s="40"/>
      <c r="T41" s="37"/>
      <c r="U41" s="56"/>
      <c r="V41" s="568"/>
    </row>
    <row r="42" spans="1:22" ht="39" customHeight="1" hidden="1">
      <c r="A42" s="220"/>
      <c r="B42" s="68"/>
      <c r="C42" s="68"/>
      <c r="D42" s="68"/>
      <c r="E42" s="68"/>
      <c r="F42" s="68"/>
      <c r="G42" s="68"/>
      <c r="H42" s="68"/>
      <c r="I42" s="68"/>
      <c r="J42" s="68"/>
      <c r="K42" s="404"/>
      <c r="L42" s="402"/>
      <c r="M42" s="37"/>
      <c r="N42" s="37"/>
      <c r="O42" s="37"/>
      <c r="P42" s="37"/>
      <c r="Q42" s="40"/>
      <c r="R42" s="40"/>
      <c r="S42" s="40"/>
      <c r="T42" s="37"/>
      <c r="U42" s="56"/>
      <c r="V42" s="568"/>
    </row>
    <row r="43" spans="1:22" ht="39" customHeight="1" hidden="1">
      <c r="A43" s="220"/>
      <c r="B43" s="68"/>
      <c r="C43" s="68"/>
      <c r="D43" s="68"/>
      <c r="E43" s="68"/>
      <c r="F43" s="68"/>
      <c r="G43" s="68"/>
      <c r="H43" s="68"/>
      <c r="I43" s="68"/>
      <c r="J43" s="68"/>
      <c r="K43" s="404"/>
      <c r="L43" s="402"/>
      <c r="M43" s="37"/>
      <c r="N43" s="37"/>
      <c r="O43" s="37"/>
      <c r="P43" s="37"/>
      <c r="Q43" s="40"/>
      <c r="R43" s="40"/>
      <c r="S43" s="40"/>
      <c r="T43" s="37"/>
      <c r="U43" s="56"/>
      <c r="V43" s="568"/>
    </row>
    <row r="44" spans="1:22" ht="39" customHeight="1" hidden="1">
      <c r="A44" s="220"/>
      <c r="B44" s="68"/>
      <c r="C44" s="68"/>
      <c r="D44" s="68"/>
      <c r="E44" s="68"/>
      <c r="F44" s="68"/>
      <c r="G44" s="68"/>
      <c r="H44" s="68"/>
      <c r="I44" s="68"/>
      <c r="J44" s="68"/>
      <c r="K44" s="404"/>
      <c r="L44" s="402"/>
      <c r="M44" s="37"/>
      <c r="N44" s="37"/>
      <c r="O44" s="37"/>
      <c r="P44" s="37"/>
      <c r="Q44" s="40"/>
      <c r="R44" s="40"/>
      <c r="S44" s="40"/>
      <c r="T44" s="37"/>
      <c r="U44" s="56"/>
      <c r="V44" s="568"/>
    </row>
    <row r="45" spans="1:22" ht="39" customHeight="1" hidden="1">
      <c r="A45" s="220"/>
      <c r="B45" s="68"/>
      <c r="C45" s="68"/>
      <c r="D45" s="68"/>
      <c r="E45" s="68"/>
      <c r="F45" s="68"/>
      <c r="G45" s="68"/>
      <c r="H45" s="68"/>
      <c r="I45" s="68"/>
      <c r="J45" s="68"/>
      <c r="K45" s="404"/>
      <c r="L45" s="402"/>
      <c r="M45" s="37"/>
      <c r="N45" s="37"/>
      <c r="O45" s="37"/>
      <c r="P45" s="37"/>
      <c r="Q45" s="40"/>
      <c r="R45" s="40"/>
      <c r="S45" s="40"/>
      <c r="T45" s="37"/>
      <c r="U45" s="56"/>
      <c r="V45" s="568"/>
    </row>
    <row r="46" spans="1:22" ht="39" customHeight="1" hidden="1">
      <c r="A46" s="220"/>
      <c r="B46" s="68"/>
      <c r="C46" s="68"/>
      <c r="D46" s="68"/>
      <c r="E46" s="68"/>
      <c r="F46" s="68"/>
      <c r="G46" s="68"/>
      <c r="H46" s="68"/>
      <c r="I46" s="68"/>
      <c r="J46" s="68"/>
      <c r="K46" s="404"/>
      <c r="L46" s="402"/>
      <c r="M46" s="37"/>
      <c r="N46" s="37"/>
      <c r="O46" s="37"/>
      <c r="P46" s="37"/>
      <c r="Q46" s="40"/>
      <c r="R46" s="40"/>
      <c r="S46" s="40"/>
      <c r="T46" s="37"/>
      <c r="U46" s="56"/>
      <c r="V46" s="568"/>
    </row>
    <row r="47" spans="1:22" s="15" customFormat="1" ht="27" customHeight="1" thickBot="1">
      <c r="A47" s="36" t="s">
        <v>1</v>
      </c>
      <c r="B47" s="42">
        <f>SUM(B27:B41)</f>
        <v>320</v>
      </c>
      <c r="C47" s="42">
        <f aca="true" t="shared" si="1" ref="C47:Q47">SUM(C27:C41)</f>
        <v>0</v>
      </c>
      <c r="D47" s="42">
        <f t="shared" si="1"/>
        <v>0</v>
      </c>
      <c r="E47" s="42">
        <f t="shared" si="1"/>
        <v>0</v>
      </c>
      <c r="F47" s="42">
        <f t="shared" si="1"/>
        <v>0</v>
      </c>
      <c r="G47" s="247">
        <f t="shared" si="1"/>
        <v>185</v>
      </c>
      <c r="H47" s="832">
        <f t="shared" si="1"/>
        <v>0</v>
      </c>
      <c r="I47" s="832">
        <f t="shared" si="1"/>
        <v>0</v>
      </c>
      <c r="J47" s="832">
        <f t="shared" si="1"/>
        <v>0</v>
      </c>
      <c r="K47" s="832">
        <f t="shared" si="1"/>
        <v>0</v>
      </c>
      <c r="L47" s="405">
        <f t="shared" si="1"/>
        <v>0</v>
      </c>
      <c r="M47" s="42">
        <f t="shared" si="1"/>
        <v>0</v>
      </c>
      <c r="N47" s="42">
        <f t="shared" si="1"/>
        <v>0</v>
      </c>
      <c r="O47" s="42">
        <f t="shared" si="1"/>
        <v>0</v>
      </c>
      <c r="P47" s="42">
        <f t="shared" si="1"/>
        <v>0</v>
      </c>
      <c r="Q47" s="42">
        <f t="shared" si="1"/>
        <v>0</v>
      </c>
      <c r="R47" s="42"/>
      <c r="S47" s="42"/>
      <c r="T47" s="42"/>
      <c r="U47" s="247"/>
      <c r="V47" s="568"/>
    </row>
    <row r="48" spans="7:17" ht="15">
      <c r="G48" s="264">
        <f>SUM(B47:G47)</f>
        <v>505</v>
      </c>
      <c r="Q48" s="264">
        <f>SUM(L47:Q47)</f>
        <v>0</v>
      </c>
    </row>
    <row r="51" ht="12.75">
      <c r="A51" s="289"/>
    </row>
  </sheetData>
  <sheetProtection/>
  <mergeCells count="19">
    <mergeCell ref="L1:Q1"/>
    <mergeCell ref="A22:Q22"/>
    <mergeCell ref="A6:A7"/>
    <mergeCell ref="A24:A25"/>
    <mergeCell ref="B6:K6"/>
    <mergeCell ref="L6:U6"/>
    <mergeCell ref="B25:F25"/>
    <mergeCell ref="A2:Q2"/>
    <mergeCell ref="A3:Q3"/>
    <mergeCell ref="A4:Q4"/>
    <mergeCell ref="B7:F7"/>
    <mergeCell ref="G7:K7"/>
    <mergeCell ref="L7:P7"/>
    <mergeCell ref="L25:P25"/>
    <mergeCell ref="L24:U24"/>
    <mergeCell ref="B24:K24"/>
    <mergeCell ref="Q7:U7"/>
    <mergeCell ref="Q25:U25"/>
    <mergeCell ref="G25:K2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0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60" zoomScalePageLayoutView="0" workbookViewId="0" topLeftCell="A1">
      <selection activeCell="AD16" sqref="AD16"/>
    </sheetView>
  </sheetViews>
  <sheetFormatPr defaultColWidth="9.140625" defaultRowHeight="12.75"/>
  <cols>
    <col min="1" max="1" width="5.57421875" style="571" customWidth="1"/>
    <col min="2" max="2" width="24.7109375" style="572" customWidth="1"/>
    <col min="3" max="4" width="7.7109375" style="573" customWidth="1"/>
    <col min="5" max="5" width="8.140625" style="573" customWidth="1"/>
    <col min="6" max="6" width="7.57421875" style="573" customWidth="1"/>
    <col min="7" max="7" width="7.421875" style="573" customWidth="1"/>
    <col min="8" max="8" width="7.57421875" style="573" customWidth="1"/>
    <col min="9" max="9" width="7.00390625" style="573" customWidth="1"/>
    <col min="10" max="14" width="8.140625" style="573" customWidth="1"/>
    <col min="15" max="15" width="10.8515625" style="571" customWidth="1"/>
    <col min="16" max="17" width="0" style="573" hidden="1" customWidth="1"/>
    <col min="18" max="16384" width="9.140625" style="573" customWidth="1"/>
  </cols>
  <sheetData>
    <row r="1" spans="13:15" ht="15.75">
      <c r="M1" s="1088" t="s">
        <v>203</v>
      </c>
      <c r="N1" s="1088"/>
      <c r="O1" s="1088"/>
    </row>
    <row r="2" spans="1:15" ht="31.5" customHeight="1">
      <c r="A2" s="1089" t="s">
        <v>402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</row>
    <row r="3" ht="16.5" thickBot="1">
      <c r="O3" s="574" t="s">
        <v>286</v>
      </c>
    </row>
    <row r="4" spans="1:15" s="571" customFormat="1" ht="35.25" customHeight="1" thickBot="1">
      <c r="A4" s="575" t="s">
        <v>287</v>
      </c>
      <c r="B4" s="576" t="s">
        <v>4</v>
      </c>
      <c r="C4" s="577" t="s">
        <v>288</v>
      </c>
      <c r="D4" s="577" t="s">
        <v>289</v>
      </c>
      <c r="E4" s="577" t="s">
        <v>290</v>
      </c>
      <c r="F4" s="577" t="s">
        <v>291</v>
      </c>
      <c r="G4" s="577" t="s">
        <v>292</v>
      </c>
      <c r="H4" s="577" t="s">
        <v>293</v>
      </c>
      <c r="I4" s="577" t="s">
        <v>294</v>
      </c>
      <c r="J4" s="577" t="s">
        <v>295</v>
      </c>
      <c r="K4" s="577" t="s">
        <v>296</v>
      </c>
      <c r="L4" s="577" t="s">
        <v>297</v>
      </c>
      <c r="M4" s="577" t="s">
        <v>298</v>
      </c>
      <c r="N4" s="577" t="s">
        <v>299</v>
      </c>
      <c r="O4" s="578" t="s">
        <v>18</v>
      </c>
    </row>
    <row r="5" spans="1:15" s="580" customFormat="1" ht="15" customHeight="1" thickBot="1">
      <c r="A5" s="579" t="s">
        <v>27</v>
      </c>
      <c r="B5" s="1091" t="s">
        <v>122</v>
      </c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3"/>
    </row>
    <row r="6" spans="1:16" s="580" customFormat="1" ht="15" customHeight="1">
      <c r="A6" s="581" t="s">
        <v>28</v>
      </c>
      <c r="B6" s="582" t="s">
        <v>300</v>
      </c>
      <c r="C6" s="583"/>
      <c r="D6" s="583">
        <v>687</v>
      </c>
      <c r="E6" s="583">
        <v>1534</v>
      </c>
      <c r="F6" s="583">
        <v>1534</v>
      </c>
      <c r="G6" s="583"/>
      <c r="H6" s="583"/>
      <c r="I6" s="583">
        <v>400</v>
      </c>
      <c r="J6" s="583"/>
      <c r="K6" s="583">
        <v>500</v>
      </c>
      <c r="L6" s="583">
        <v>1272</v>
      </c>
      <c r="M6" s="583">
        <v>1534</v>
      </c>
      <c r="N6" s="583">
        <v>1432</v>
      </c>
      <c r="O6" s="856">
        <f aca="true" t="shared" si="0" ref="O6:O15">SUM(C6:N6)</f>
        <v>8893</v>
      </c>
      <c r="P6" s="580">
        <v>105070</v>
      </c>
    </row>
    <row r="7" spans="1:16" s="588" customFormat="1" ht="13.5" customHeight="1">
      <c r="A7" s="584" t="s">
        <v>10</v>
      </c>
      <c r="B7" s="585" t="s">
        <v>301</v>
      </c>
      <c r="C7" s="586">
        <v>890</v>
      </c>
      <c r="D7" s="586">
        <v>890</v>
      </c>
      <c r="E7" s="586">
        <v>890</v>
      </c>
      <c r="F7" s="586">
        <v>890</v>
      </c>
      <c r="G7" s="586">
        <v>890</v>
      </c>
      <c r="H7" s="586">
        <v>890</v>
      </c>
      <c r="I7" s="586">
        <v>890</v>
      </c>
      <c r="J7" s="586">
        <v>890</v>
      </c>
      <c r="K7" s="586">
        <v>890</v>
      </c>
      <c r="L7" s="586">
        <v>890</v>
      </c>
      <c r="M7" s="586">
        <v>890</v>
      </c>
      <c r="N7" s="586">
        <v>890</v>
      </c>
      <c r="O7" s="587">
        <f t="shared" si="0"/>
        <v>10680</v>
      </c>
      <c r="P7" s="588">
        <v>73977</v>
      </c>
    </row>
    <row r="8" spans="1:16" s="588" customFormat="1" ht="27" customHeight="1">
      <c r="A8" s="584" t="s">
        <v>11</v>
      </c>
      <c r="B8" s="589" t="s">
        <v>302</v>
      </c>
      <c r="C8" s="590"/>
      <c r="D8" s="590"/>
      <c r="E8" s="590"/>
      <c r="F8" s="590"/>
      <c r="G8" s="590"/>
      <c r="H8" s="590"/>
      <c r="I8" s="590"/>
      <c r="J8" s="590"/>
      <c r="K8" s="590">
        <v>500</v>
      </c>
      <c r="L8" s="590">
        <v>1245</v>
      </c>
      <c r="M8" s="590"/>
      <c r="N8" s="590">
        <v>100</v>
      </c>
      <c r="O8" s="587">
        <f t="shared" si="0"/>
        <v>1845</v>
      </c>
      <c r="P8" s="588">
        <v>13700</v>
      </c>
    </row>
    <row r="9" spans="1:16" s="588" customFormat="1" ht="21.75" customHeight="1">
      <c r="A9" s="584" t="s">
        <v>12</v>
      </c>
      <c r="B9" s="589" t="s">
        <v>303</v>
      </c>
      <c r="C9" s="590">
        <v>2163</v>
      </c>
      <c r="D9" s="590">
        <v>2163</v>
      </c>
      <c r="E9" s="590">
        <v>2163</v>
      </c>
      <c r="F9" s="590">
        <v>2163</v>
      </c>
      <c r="G9" s="590">
        <v>2163</v>
      </c>
      <c r="H9" s="590">
        <v>2163</v>
      </c>
      <c r="I9" s="590">
        <v>2163</v>
      </c>
      <c r="J9" s="590">
        <v>2163</v>
      </c>
      <c r="K9" s="590">
        <v>2163</v>
      </c>
      <c r="L9" s="590">
        <v>2163</v>
      </c>
      <c r="M9" s="590">
        <v>2164</v>
      </c>
      <c r="N9" s="590">
        <v>2165</v>
      </c>
      <c r="O9" s="587">
        <f t="shared" si="0"/>
        <v>25959</v>
      </c>
      <c r="P9" s="588">
        <v>246945</v>
      </c>
    </row>
    <row r="10" spans="1:16" s="588" customFormat="1" ht="23.25" customHeight="1">
      <c r="A10" s="584" t="s">
        <v>12</v>
      </c>
      <c r="B10" s="585" t="s">
        <v>304</v>
      </c>
      <c r="C10" s="586">
        <v>1266</v>
      </c>
      <c r="D10" s="586">
        <v>1266</v>
      </c>
      <c r="E10" s="586">
        <v>1266</v>
      </c>
      <c r="F10" s="586">
        <v>1266</v>
      </c>
      <c r="G10" s="586">
        <v>1266</v>
      </c>
      <c r="H10" s="586">
        <v>1266</v>
      </c>
      <c r="I10" s="586">
        <v>1266</v>
      </c>
      <c r="J10" s="586">
        <v>1266</v>
      </c>
      <c r="K10" s="586">
        <v>1266</v>
      </c>
      <c r="L10" s="586">
        <v>1266</v>
      </c>
      <c r="M10" s="586">
        <v>1267</v>
      </c>
      <c r="N10" s="586">
        <v>1268</v>
      </c>
      <c r="O10" s="587">
        <f t="shared" si="0"/>
        <v>15195</v>
      </c>
      <c r="P10" s="588">
        <v>118427</v>
      </c>
    </row>
    <row r="11" spans="1:16" s="588" customFormat="1" ht="23.25" customHeight="1">
      <c r="A11" s="584" t="s">
        <v>13</v>
      </c>
      <c r="B11" s="585" t="s">
        <v>305</v>
      </c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7">
        <f t="shared" si="0"/>
        <v>0</v>
      </c>
      <c r="P11" s="588">
        <v>0</v>
      </c>
    </row>
    <row r="12" spans="1:16" s="588" customFormat="1" ht="23.25" customHeight="1">
      <c r="A12" s="584" t="s">
        <v>14</v>
      </c>
      <c r="B12" s="585" t="s">
        <v>306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7">
        <f t="shared" si="0"/>
        <v>0</v>
      </c>
      <c r="P12" s="588">
        <v>7592</v>
      </c>
    </row>
    <row r="13" spans="1:16" s="588" customFormat="1" ht="23.25" customHeight="1">
      <c r="A13" s="584" t="s">
        <v>64</v>
      </c>
      <c r="B13" s="585" t="s">
        <v>307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7">
        <f t="shared" si="0"/>
        <v>0</v>
      </c>
      <c r="P13" s="588">
        <v>0</v>
      </c>
    </row>
    <row r="14" spans="1:16" s="588" customFormat="1" ht="13.5" customHeight="1" thickBot="1">
      <c r="A14" s="584" t="s">
        <v>65</v>
      </c>
      <c r="B14" s="585" t="s">
        <v>308</v>
      </c>
      <c r="C14" s="586">
        <v>1534</v>
      </c>
      <c r="D14" s="586">
        <v>1200</v>
      </c>
      <c r="E14" s="586"/>
      <c r="F14" s="586"/>
      <c r="G14" s="586">
        <v>1534</v>
      </c>
      <c r="H14" s="586">
        <v>1534</v>
      </c>
      <c r="I14" s="586">
        <v>1534</v>
      </c>
      <c r="J14" s="586">
        <v>1534</v>
      </c>
      <c r="K14" s="586">
        <v>1534</v>
      </c>
      <c r="L14" s="586">
        <v>292</v>
      </c>
      <c r="M14" s="586"/>
      <c r="N14" s="586"/>
      <c r="O14" s="857">
        <f t="shared" si="0"/>
        <v>10696</v>
      </c>
      <c r="P14" s="588">
        <v>156053</v>
      </c>
    </row>
    <row r="15" spans="1:17" s="580" customFormat="1" ht="15.75" customHeight="1" thickBot="1">
      <c r="A15" s="584" t="s">
        <v>66</v>
      </c>
      <c r="B15" s="591" t="s">
        <v>309</v>
      </c>
      <c r="C15" s="592">
        <f aca="true" t="shared" si="1" ref="C15:N15">SUM(C6:C14)</f>
        <v>5853</v>
      </c>
      <c r="D15" s="592">
        <f t="shared" si="1"/>
        <v>6206</v>
      </c>
      <c r="E15" s="592">
        <f t="shared" si="1"/>
        <v>5853</v>
      </c>
      <c r="F15" s="592">
        <f t="shared" si="1"/>
        <v>5853</v>
      </c>
      <c r="G15" s="592">
        <f t="shared" si="1"/>
        <v>5853</v>
      </c>
      <c r="H15" s="592">
        <f t="shared" si="1"/>
        <v>5853</v>
      </c>
      <c r="I15" s="592">
        <f t="shared" si="1"/>
        <v>6253</v>
      </c>
      <c r="J15" s="592">
        <f t="shared" si="1"/>
        <v>5853</v>
      </c>
      <c r="K15" s="592">
        <f t="shared" si="1"/>
        <v>6853</v>
      </c>
      <c r="L15" s="592">
        <f t="shared" si="1"/>
        <v>7128</v>
      </c>
      <c r="M15" s="592">
        <f t="shared" si="1"/>
        <v>5855</v>
      </c>
      <c r="N15" s="592">
        <f t="shared" si="1"/>
        <v>5855</v>
      </c>
      <c r="O15" s="855">
        <f t="shared" si="0"/>
        <v>73268</v>
      </c>
      <c r="Q15" s="580">
        <f>SUM(P6:P14)</f>
        <v>721764</v>
      </c>
    </row>
    <row r="16" spans="1:15" s="580" customFormat="1" ht="15" customHeight="1" thickBot="1">
      <c r="A16" s="584" t="s">
        <v>67</v>
      </c>
      <c r="B16" s="1091" t="s">
        <v>135</v>
      </c>
      <c r="C16" s="1092"/>
      <c r="D16" s="1092"/>
      <c r="E16" s="1092"/>
      <c r="F16" s="1092"/>
      <c r="G16" s="1092"/>
      <c r="H16" s="1092"/>
      <c r="I16" s="1092"/>
      <c r="J16" s="1092"/>
      <c r="K16" s="1092"/>
      <c r="L16" s="1092"/>
      <c r="M16" s="1092"/>
      <c r="N16" s="1092"/>
      <c r="O16" s="1093"/>
    </row>
    <row r="17" spans="1:16" s="588" customFormat="1" ht="13.5" customHeight="1">
      <c r="A17" s="584" t="s">
        <v>68</v>
      </c>
      <c r="B17" s="589" t="s">
        <v>310</v>
      </c>
      <c r="C17" s="590">
        <v>5853</v>
      </c>
      <c r="D17" s="590">
        <v>5853</v>
      </c>
      <c r="E17" s="590">
        <v>5853</v>
      </c>
      <c r="F17" s="590">
        <v>5853</v>
      </c>
      <c r="G17" s="590">
        <v>5853</v>
      </c>
      <c r="H17" s="590">
        <v>5853</v>
      </c>
      <c r="I17" s="590">
        <v>5853</v>
      </c>
      <c r="J17" s="590">
        <v>5853</v>
      </c>
      <c r="K17" s="590">
        <v>5853</v>
      </c>
      <c r="L17" s="590">
        <v>5853</v>
      </c>
      <c r="M17" s="590">
        <v>5855</v>
      </c>
      <c r="N17" s="590">
        <v>5855</v>
      </c>
      <c r="O17" s="594">
        <f>SUM(C17:N17)</f>
        <v>70240</v>
      </c>
      <c r="P17" s="588">
        <v>550166</v>
      </c>
    </row>
    <row r="18" spans="1:16" s="588" customFormat="1" ht="27" customHeight="1">
      <c r="A18" s="584" t="s">
        <v>311</v>
      </c>
      <c r="B18" s="585" t="s">
        <v>312</v>
      </c>
      <c r="C18" s="586"/>
      <c r="D18" s="586"/>
      <c r="E18" s="586"/>
      <c r="F18" s="586"/>
      <c r="G18" s="586"/>
      <c r="H18" s="586"/>
      <c r="I18" s="586">
        <v>400</v>
      </c>
      <c r="J18" s="586"/>
      <c r="K18" s="586"/>
      <c r="L18" s="586"/>
      <c r="M18" s="586"/>
      <c r="N18" s="586"/>
      <c r="O18" s="587">
        <f>SUM(C18:N18)</f>
        <v>400</v>
      </c>
      <c r="P18" s="588">
        <v>124458</v>
      </c>
    </row>
    <row r="19" spans="1:16" s="588" customFormat="1" ht="13.5" customHeight="1">
      <c r="A19" s="584" t="s">
        <v>313</v>
      </c>
      <c r="B19" s="585" t="s">
        <v>314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7">
        <f>SUM(C19:N19)</f>
        <v>0</v>
      </c>
      <c r="P19" s="588">
        <v>0</v>
      </c>
    </row>
    <row r="20" spans="1:16" s="588" customFormat="1" ht="13.5" customHeight="1">
      <c r="A20" s="584" t="s">
        <v>315</v>
      </c>
      <c r="B20" s="585" t="s">
        <v>316</v>
      </c>
      <c r="C20" s="586"/>
      <c r="D20" s="586"/>
      <c r="E20" s="586"/>
      <c r="F20" s="586"/>
      <c r="G20" s="586"/>
      <c r="H20" s="586"/>
      <c r="I20" s="586"/>
      <c r="J20" s="586"/>
      <c r="K20" s="586">
        <v>1000</v>
      </c>
      <c r="L20" s="586">
        <v>1275</v>
      </c>
      <c r="M20" s="586"/>
      <c r="N20" s="586"/>
      <c r="O20" s="587">
        <f>SUM(C20:N20)</f>
        <v>2275</v>
      </c>
      <c r="P20" s="588">
        <v>47140</v>
      </c>
    </row>
    <row r="21" spans="1:16" s="588" customFormat="1" ht="13.5" customHeight="1" thickBot="1">
      <c r="A21" s="584" t="s">
        <v>317</v>
      </c>
      <c r="B21" s="585" t="s">
        <v>318</v>
      </c>
      <c r="C21" s="586"/>
      <c r="D21" s="586">
        <v>353</v>
      </c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7">
        <f>SUM(C21:N21)</f>
        <v>353</v>
      </c>
      <c r="P21" s="588">
        <v>0</v>
      </c>
    </row>
    <row r="22" spans="1:17" s="580" customFormat="1" ht="15.75" customHeight="1" thickBot="1">
      <c r="A22" s="584" t="s">
        <v>319</v>
      </c>
      <c r="B22" s="591" t="s">
        <v>320</v>
      </c>
      <c r="C22" s="592">
        <f aca="true" t="shared" si="2" ref="C22:O22">SUM(C17:C21)</f>
        <v>5853</v>
      </c>
      <c r="D22" s="592">
        <f>SUM(D17:D21)</f>
        <v>6206</v>
      </c>
      <c r="E22" s="592">
        <f t="shared" si="2"/>
        <v>5853</v>
      </c>
      <c r="F22" s="592">
        <f t="shared" si="2"/>
        <v>5853</v>
      </c>
      <c r="G22" s="592">
        <f t="shared" si="2"/>
        <v>5853</v>
      </c>
      <c r="H22" s="592">
        <f t="shared" si="2"/>
        <v>5853</v>
      </c>
      <c r="I22" s="592">
        <f t="shared" si="2"/>
        <v>6253</v>
      </c>
      <c r="J22" s="592">
        <f t="shared" si="2"/>
        <v>5853</v>
      </c>
      <c r="K22" s="592">
        <f t="shared" si="2"/>
        <v>6853</v>
      </c>
      <c r="L22" s="592">
        <f t="shared" si="2"/>
        <v>7128</v>
      </c>
      <c r="M22" s="592">
        <f t="shared" si="2"/>
        <v>5855</v>
      </c>
      <c r="N22" s="592">
        <f t="shared" si="2"/>
        <v>5855</v>
      </c>
      <c r="O22" s="593">
        <f t="shared" si="2"/>
        <v>73268</v>
      </c>
      <c r="Q22" s="580">
        <f>SUM(P17:P21)</f>
        <v>721764</v>
      </c>
    </row>
    <row r="23" spans="1:15" ht="16.5" thickBot="1">
      <c r="A23" s="584" t="s">
        <v>321</v>
      </c>
      <c r="B23" s="595" t="s">
        <v>322</v>
      </c>
      <c r="C23" s="596">
        <f>C15-C22</f>
        <v>0</v>
      </c>
      <c r="D23" s="596">
        <f>C15+D15-C22-D22</f>
        <v>0</v>
      </c>
      <c r="E23" s="596">
        <f>C15+D15+E15-C22-D22-E22</f>
        <v>0</v>
      </c>
      <c r="F23" s="596">
        <f>C15+D15+E15+F15-C22-D22-E22-F22</f>
        <v>0</v>
      </c>
      <c r="G23" s="596">
        <f>(SUM(C15:G15))-(SUM(C22:G22))</f>
        <v>0</v>
      </c>
      <c r="H23" s="596">
        <f>(SUM(C15:H15))-(SUM(C22:H22))</f>
        <v>0</v>
      </c>
      <c r="I23" s="596">
        <f>(SUM(C15:I15))-(SUM(C22:I22))</f>
        <v>0</v>
      </c>
      <c r="J23" s="596">
        <f>(SUM(C15:J15))-(SUM(C22:J22))</f>
        <v>0</v>
      </c>
      <c r="K23" s="596">
        <f>(SUM(C15:K15))-(SUM(C22:K22))</f>
        <v>0</v>
      </c>
      <c r="L23" s="596">
        <f>(SUM(C15:L15))-(SUM(C22:L22))</f>
        <v>0</v>
      </c>
      <c r="M23" s="596">
        <f>(SUM(C15:M15))-(SUM(C22:M22))</f>
        <v>0</v>
      </c>
      <c r="N23" s="596">
        <f>(SUM(C15:N15))-(SUM(C22:N22))</f>
        <v>0</v>
      </c>
      <c r="O23" s="597">
        <f>O15-O22</f>
        <v>0</v>
      </c>
    </row>
    <row r="24" ht="15.75">
      <c r="A24" s="598"/>
    </row>
    <row r="25" spans="2:4" ht="15.75">
      <c r="B25" s="599"/>
      <c r="C25" s="600"/>
      <c r="D25" s="600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2.75"/>
  <cols>
    <col min="1" max="1" width="8.140625" style="678" customWidth="1"/>
    <col min="2" max="2" width="64.00390625" style="678" customWidth="1"/>
    <col min="3" max="3" width="16.7109375" style="678" customWidth="1"/>
    <col min="4" max="4" width="12.7109375" style="678" hidden="1" customWidth="1"/>
    <col min="5" max="16384" width="9.140625" style="678" customWidth="1"/>
  </cols>
  <sheetData>
    <row r="1" ht="15">
      <c r="C1" s="679" t="s">
        <v>61</v>
      </c>
    </row>
    <row r="2" spans="1:3" ht="47.25" customHeight="1">
      <c r="A2" s="1094" t="s">
        <v>356</v>
      </c>
      <c r="B2" s="1094"/>
      <c r="C2" s="1094"/>
    </row>
    <row r="3" spans="1:4" ht="15.75" customHeight="1" thickBot="1">
      <c r="A3" s="677"/>
      <c r="B3" s="677"/>
      <c r="C3" s="680" t="s">
        <v>62</v>
      </c>
      <c r="D3" s="681"/>
    </row>
    <row r="4" spans="1:4" ht="44.25" customHeight="1" thickBot="1">
      <c r="A4" s="682" t="s">
        <v>287</v>
      </c>
      <c r="B4" s="683" t="s">
        <v>357</v>
      </c>
      <c r="C4" s="684" t="s">
        <v>358</v>
      </c>
      <c r="D4" s="684" t="s">
        <v>359</v>
      </c>
    </row>
    <row r="5" spans="1:4" ht="26.25" customHeight="1" thickBot="1">
      <c r="A5" s="685">
        <v>1</v>
      </c>
      <c r="B5" s="686">
        <v>2</v>
      </c>
      <c r="C5" s="687">
        <v>3</v>
      </c>
      <c r="D5" s="687">
        <v>3</v>
      </c>
    </row>
    <row r="6" spans="1:4" ht="26.25" customHeight="1">
      <c r="A6" s="688" t="s">
        <v>27</v>
      </c>
      <c r="B6" s="689" t="s">
        <v>29</v>
      </c>
      <c r="C6" s="690">
        <v>7915</v>
      </c>
      <c r="D6" s="690"/>
    </row>
    <row r="7" spans="1:4" ht="26.25" customHeight="1">
      <c r="A7" s="691" t="s">
        <v>28</v>
      </c>
      <c r="B7" s="689" t="s">
        <v>360</v>
      </c>
      <c r="C7" s="692">
        <v>100</v>
      </c>
      <c r="D7" s="692"/>
    </row>
    <row r="8" spans="1:4" ht="33.75" customHeight="1">
      <c r="A8" s="693" t="s">
        <v>10</v>
      </c>
      <c r="B8" s="694" t="s">
        <v>361</v>
      </c>
      <c r="C8" s="695">
        <v>2346</v>
      </c>
      <c r="D8" s="695"/>
    </row>
    <row r="9" spans="1:4" ht="33" customHeight="1">
      <c r="A9" s="691" t="s">
        <v>11</v>
      </c>
      <c r="B9" s="696" t="s">
        <v>362</v>
      </c>
      <c r="C9" s="695"/>
      <c r="D9" s="695"/>
    </row>
    <row r="10" spans="1:4" ht="26.25" customHeight="1">
      <c r="A10" s="693" t="s">
        <v>12</v>
      </c>
      <c r="B10" s="696" t="s">
        <v>363</v>
      </c>
      <c r="C10" s="697">
        <v>978</v>
      </c>
      <c r="D10" s="697"/>
    </row>
    <row r="11" spans="1:4" ht="26.25" customHeight="1" thickBot="1">
      <c r="A11" s="693" t="s">
        <v>13</v>
      </c>
      <c r="B11" s="698" t="s">
        <v>364</v>
      </c>
      <c r="C11" s="695"/>
      <c r="D11" s="695"/>
    </row>
    <row r="12" spans="1:4" ht="26.25" customHeight="1" thickBot="1">
      <c r="A12" s="1095" t="s">
        <v>365</v>
      </c>
      <c r="B12" s="1096"/>
      <c r="C12" s="699">
        <f>SUM(C6:C11)</f>
        <v>11339</v>
      </c>
      <c r="D12" s="699">
        <f>SUM(D6:D11)</f>
        <v>0</v>
      </c>
    </row>
    <row r="13" spans="1:8" ht="33.75" customHeight="1" thickBot="1">
      <c r="A13" s="1097" t="s">
        <v>517</v>
      </c>
      <c r="B13" s="1097"/>
      <c r="C13" s="854">
        <v>5669</v>
      </c>
      <c r="H13" s="853"/>
    </row>
    <row r="14" ht="15.75" thickTop="1"/>
  </sheetData>
  <sheetProtection/>
  <mergeCells count="3">
    <mergeCell ref="A2:C2"/>
    <mergeCell ref="A12:B12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76.00390625" style="625" customWidth="1"/>
    <col min="2" max="2" width="22.7109375" style="625" customWidth="1"/>
    <col min="3" max="3" width="13.140625" style="625" hidden="1" customWidth="1"/>
    <col min="4" max="4" width="13.28125" style="625" hidden="1" customWidth="1"/>
    <col min="5" max="5" width="12.140625" style="625" hidden="1" customWidth="1"/>
    <col min="6" max="6" width="9.140625" style="625" customWidth="1"/>
    <col min="7" max="7" width="10.421875" style="625" bestFit="1" customWidth="1"/>
    <col min="8" max="16384" width="9.140625" style="625" customWidth="1"/>
  </cols>
  <sheetData>
    <row r="1" spans="2:5" ht="21" customHeight="1">
      <c r="B1" s="1101" t="s">
        <v>260</v>
      </c>
      <c r="C1" s="1101"/>
      <c r="D1" s="1101"/>
      <c r="E1" s="1101"/>
    </row>
    <row r="2" spans="1:4" s="626" customFormat="1" ht="51.75" customHeight="1">
      <c r="A2" s="1098" t="s">
        <v>403</v>
      </c>
      <c r="B2" s="1098"/>
      <c r="C2" s="1098"/>
      <c r="D2" s="1098"/>
    </row>
    <row r="3" spans="1:5" ht="15.75" customHeight="1" thickBot="1">
      <c r="A3" s="627"/>
      <c r="E3" s="628" t="s">
        <v>328</v>
      </c>
    </row>
    <row r="4" spans="1:5" s="631" customFormat="1" ht="24" customHeight="1" thickBot="1">
      <c r="A4" s="629" t="s">
        <v>329</v>
      </c>
      <c r="B4" s="662" t="s">
        <v>330</v>
      </c>
      <c r="C4" s="662" t="s">
        <v>246</v>
      </c>
      <c r="D4" s="662" t="s">
        <v>348</v>
      </c>
      <c r="E4" s="630" t="s">
        <v>325</v>
      </c>
    </row>
    <row r="5" spans="1:7" s="634" customFormat="1" ht="21" customHeight="1">
      <c r="A5" s="632" t="s">
        <v>331</v>
      </c>
      <c r="B5" s="663"/>
      <c r="C5" s="663"/>
      <c r="D5" s="663"/>
      <c r="E5" s="633"/>
      <c r="G5" s="635"/>
    </row>
    <row r="6" spans="1:5" s="634" customFormat="1" ht="21" customHeight="1">
      <c r="A6" s="636" t="s">
        <v>332</v>
      </c>
      <c r="B6" s="664">
        <v>1911</v>
      </c>
      <c r="C6" s="664"/>
      <c r="D6" s="664"/>
      <c r="E6" s="637"/>
    </row>
    <row r="7" spans="1:5" s="634" customFormat="1" ht="21" customHeight="1">
      <c r="A7" s="636" t="s">
        <v>333</v>
      </c>
      <c r="B7" s="664">
        <v>1699</v>
      </c>
      <c r="C7" s="664"/>
      <c r="D7" s="664"/>
      <c r="E7" s="637"/>
    </row>
    <row r="8" spans="1:5" s="634" customFormat="1" ht="21" customHeight="1">
      <c r="A8" s="636" t="s">
        <v>334</v>
      </c>
      <c r="B8" s="664">
        <v>626</v>
      </c>
      <c r="C8" s="664"/>
      <c r="D8" s="664"/>
      <c r="E8" s="637"/>
    </row>
    <row r="9" spans="1:5" s="634" customFormat="1" ht="21" customHeight="1">
      <c r="A9" s="638" t="s">
        <v>335</v>
      </c>
      <c r="B9" s="664">
        <v>1178</v>
      </c>
      <c r="C9" s="664"/>
      <c r="D9" s="664"/>
      <c r="E9" s="637"/>
    </row>
    <row r="10" spans="1:5" s="634" customFormat="1" ht="21" customHeight="1">
      <c r="A10" s="632" t="s">
        <v>336</v>
      </c>
      <c r="B10" s="665">
        <f>SUM(B6:B9)</f>
        <v>5414</v>
      </c>
      <c r="C10" s="665">
        <f>SUM(C6:C9)</f>
        <v>0</v>
      </c>
      <c r="D10" s="665">
        <f>SUM(D6:D9)</f>
        <v>0</v>
      </c>
      <c r="E10" s="639">
        <f>SUM(E6:E9)</f>
        <v>0</v>
      </c>
    </row>
    <row r="11" spans="1:5" s="634" customFormat="1" ht="21" customHeight="1" hidden="1">
      <c r="A11" s="640" t="s">
        <v>337</v>
      </c>
      <c r="B11" s="665"/>
      <c r="C11" s="665"/>
      <c r="D11" s="665"/>
      <c r="E11" s="639"/>
    </row>
    <row r="12" spans="1:5" s="634" customFormat="1" ht="21" customHeight="1">
      <c r="A12" s="641" t="s">
        <v>501</v>
      </c>
      <c r="B12" s="666">
        <v>3878</v>
      </c>
      <c r="C12" s="666"/>
      <c r="D12" s="666"/>
      <c r="E12" s="642"/>
    </row>
    <row r="13" spans="1:5" s="634" customFormat="1" ht="21" customHeight="1" thickBot="1">
      <c r="A13" s="640" t="s">
        <v>341</v>
      </c>
      <c r="B13" s="833">
        <v>417</v>
      </c>
      <c r="C13" s="833"/>
      <c r="D13" s="833"/>
      <c r="E13" s="834"/>
    </row>
    <row r="14" spans="1:5" s="645" customFormat="1" ht="24.75" customHeight="1" thickBot="1">
      <c r="A14" s="643" t="s">
        <v>500</v>
      </c>
      <c r="B14" s="667">
        <f>B5+B10-B11+B12+B13</f>
        <v>9709</v>
      </c>
      <c r="C14" s="667">
        <f>C5+C10-C11+C12</f>
        <v>0</v>
      </c>
      <c r="D14" s="667">
        <f>D5+D10-D11+D12</f>
        <v>0</v>
      </c>
      <c r="E14" s="644">
        <f>E5+E10-E11+E12</f>
        <v>0</v>
      </c>
    </row>
    <row r="15" spans="1:5" ht="24.75" customHeight="1">
      <c r="A15" s="646" t="s">
        <v>338</v>
      </c>
      <c r="B15" s="663">
        <v>9351</v>
      </c>
      <c r="C15" s="663"/>
      <c r="D15" s="663"/>
      <c r="E15" s="633"/>
    </row>
    <row r="16" spans="1:5" ht="24.75" customHeight="1" thickBot="1">
      <c r="A16" s="640" t="s">
        <v>339</v>
      </c>
      <c r="B16" s="665">
        <v>765</v>
      </c>
      <c r="C16" s="665"/>
      <c r="D16" s="665"/>
      <c r="E16" s="639"/>
    </row>
    <row r="17" spans="1:5" s="645" customFormat="1" ht="24.75" customHeight="1" thickBot="1">
      <c r="A17" s="647" t="s">
        <v>502</v>
      </c>
      <c r="B17" s="668">
        <f>SUM(B15:B16)</f>
        <v>10116</v>
      </c>
      <c r="C17" s="668">
        <f>SUM(C15:C16)</f>
        <v>0</v>
      </c>
      <c r="D17" s="668">
        <f>SUM(D15:D16)</f>
        <v>0</v>
      </c>
      <c r="E17" s="648">
        <f>SUM(E15:E16)</f>
        <v>0</v>
      </c>
    </row>
    <row r="18" spans="1:5" ht="24.75" customHeight="1">
      <c r="A18" s="649" t="s">
        <v>340</v>
      </c>
      <c r="B18" s="669">
        <v>1104</v>
      </c>
      <c r="C18" s="669"/>
      <c r="D18" s="669"/>
      <c r="E18" s="650"/>
    </row>
    <row r="19" spans="1:5" ht="24.75" customHeight="1">
      <c r="A19" s="632" t="s">
        <v>518</v>
      </c>
      <c r="B19" s="858">
        <v>751</v>
      </c>
      <c r="C19" s="670"/>
      <c r="D19" s="670"/>
      <c r="E19" s="1099"/>
    </row>
    <row r="20" spans="1:5" ht="24.75" customHeight="1">
      <c r="A20" s="632" t="s">
        <v>519</v>
      </c>
      <c r="B20" s="858">
        <v>13</v>
      </c>
      <c r="C20" s="670"/>
      <c r="D20" s="670"/>
      <c r="E20" s="1099"/>
    </row>
    <row r="21" spans="1:5" ht="24.75" customHeight="1">
      <c r="A21" s="632" t="s">
        <v>520</v>
      </c>
      <c r="B21" s="858">
        <v>856</v>
      </c>
      <c r="C21" s="670"/>
      <c r="D21" s="670"/>
      <c r="E21" s="1099"/>
    </row>
    <row r="22" spans="1:5" ht="24.75" customHeight="1">
      <c r="A22" s="638"/>
      <c r="B22" s="670"/>
      <c r="C22" s="670"/>
      <c r="D22" s="670"/>
      <c r="E22" s="1100"/>
    </row>
    <row r="23" spans="1:5" s="652" customFormat="1" ht="24.75" customHeight="1">
      <c r="A23" s="652" t="s">
        <v>503</v>
      </c>
      <c r="B23" s="671">
        <f>B24+B25</f>
        <v>3410</v>
      </c>
      <c r="C23" s="671" t="e">
        <f>SUM(#REF!,C20:C22)</f>
        <v>#REF!</v>
      </c>
      <c r="D23" s="671" t="e">
        <f>SUM(#REF!,D20:D22)</f>
        <v>#REF!</v>
      </c>
      <c r="E23" s="651"/>
    </row>
    <row r="24" spans="1:5" s="652" customFormat="1" ht="24.75" customHeight="1">
      <c r="A24" s="838" t="s">
        <v>505</v>
      </c>
      <c r="B24" s="837">
        <v>1697</v>
      </c>
      <c r="C24" s="835"/>
      <c r="D24" s="835"/>
      <c r="E24" s="836"/>
    </row>
    <row r="25" spans="1:5" s="652" customFormat="1" ht="24.75" customHeight="1">
      <c r="A25" s="838" t="s">
        <v>504</v>
      </c>
      <c r="B25" s="837">
        <v>1713</v>
      </c>
      <c r="C25" s="835"/>
      <c r="D25" s="835"/>
      <c r="E25" s="836"/>
    </row>
    <row r="26" spans="1:5" s="652" customFormat="1" ht="24.75" customHeight="1" thickBot="1">
      <c r="A26" s="859"/>
      <c r="B26" s="860"/>
      <c r="C26" s="835"/>
      <c r="D26" s="835"/>
      <c r="E26" s="836"/>
    </row>
    <row r="27" spans="1:5" s="653" customFormat="1" ht="24.75" customHeight="1" thickBot="1">
      <c r="A27" s="647"/>
      <c r="B27" s="668"/>
      <c r="C27" s="668" t="e">
        <f>C18+#REF!+C23</f>
        <v>#REF!</v>
      </c>
      <c r="D27" s="668" t="e">
        <f>D18+#REF!+D23</f>
        <v>#REF!</v>
      </c>
      <c r="E27" s="648" t="e">
        <f>E18+#REF!+E23</f>
        <v>#REF!</v>
      </c>
    </row>
    <row r="28" spans="1:5" s="652" customFormat="1" ht="24.75" customHeight="1" thickBot="1">
      <c r="A28" s="654"/>
      <c r="B28" s="672"/>
      <c r="C28" s="672"/>
      <c r="D28" s="672"/>
      <c r="E28" s="655"/>
    </row>
    <row r="29" spans="1:5" ht="24.75" customHeight="1" hidden="1">
      <c r="A29" s="640" t="s">
        <v>342</v>
      </c>
      <c r="B29" s="673"/>
      <c r="C29" s="673"/>
      <c r="D29" s="673"/>
      <c r="E29" s="656"/>
    </row>
    <row r="30" spans="1:5" ht="24.75" customHeight="1" hidden="1">
      <c r="A30" s="641" t="s">
        <v>343</v>
      </c>
      <c r="B30" s="674"/>
      <c r="C30" s="674"/>
      <c r="D30" s="674"/>
      <c r="E30" s="657"/>
    </row>
    <row r="31" spans="1:5" ht="24.75" customHeight="1" hidden="1">
      <c r="A31" s="641" t="s">
        <v>344</v>
      </c>
      <c r="B31" s="674"/>
      <c r="C31" s="674"/>
      <c r="D31" s="674"/>
      <c r="E31" s="657"/>
    </row>
    <row r="32" spans="1:5" ht="24.75" customHeight="1" hidden="1">
      <c r="A32" s="641" t="s">
        <v>345</v>
      </c>
      <c r="B32" s="674"/>
      <c r="C32" s="674"/>
      <c r="D32" s="674"/>
      <c r="E32" s="657"/>
    </row>
    <row r="33" spans="1:5" ht="24.75" customHeight="1" hidden="1">
      <c r="A33" s="641" t="s">
        <v>346</v>
      </c>
      <c r="B33" s="674"/>
      <c r="C33" s="674"/>
      <c r="D33" s="674"/>
      <c r="E33" s="657"/>
    </row>
    <row r="34" spans="1:5" ht="24.75" customHeight="1" hidden="1">
      <c r="A34" s="641" t="s">
        <v>349</v>
      </c>
      <c r="B34" s="674"/>
      <c r="C34" s="674"/>
      <c r="D34" s="674"/>
      <c r="E34" s="657"/>
    </row>
    <row r="35" spans="1:5" ht="24.75" customHeight="1" hidden="1">
      <c r="A35" s="641" t="s">
        <v>347</v>
      </c>
      <c r="B35" s="674"/>
      <c r="C35" s="674"/>
      <c r="D35" s="674"/>
      <c r="E35" s="657"/>
    </row>
    <row r="36" spans="1:5" ht="24.75" customHeight="1" hidden="1">
      <c r="A36" s="641" t="s">
        <v>350</v>
      </c>
      <c r="B36" s="674"/>
      <c r="C36" s="674"/>
      <c r="D36" s="674"/>
      <c r="E36" s="657"/>
    </row>
    <row r="37" spans="1:5" s="660" customFormat="1" ht="26.25" customHeight="1" thickBot="1">
      <c r="A37" s="658" t="s">
        <v>24</v>
      </c>
      <c r="B37" s="675">
        <f>B10+B12+B13+B17+B18+B19+B20+B21+B23</f>
        <v>25959</v>
      </c>
      <c r="C37" s="675" t="e">
        <f>#REF!+C29+C30</f>
        <v>#REF!</v>
      </c>
      <c r="D37" s="675" t="e">
        <f>#REF!+D29+D30+D32+D33+D35+D31</f>
        <v>#REF!</v>
      </c>
      <c r="E37" s="659" t="e">
        <f>#REF!+E29+E30+E32+E33+E35+E31+E34+E36</f>
        <v>#REF!</v>
      </c>
    </row>
    <row r="39" ht="15">
      <c r="A39" s="661"/>
    </row>
  </sheetData>
  <sheetProtection/>
  <mergeCells count="3">
    <mergeCell ref="A2:D2"/>
    <mergeCell ref="E19:E22"/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1.00390625" style="728" customWidth="1"/>
    <col min="2" max="2" width="21.140625" style="729" customWidth="1"/>
    <col min="3" max="7" width="14.28125" style="729" customWidth="1"/>
    <col min="8" max="8" width="13.57421875" style="729" customWidth="1"/>
    <col min="9" max="16384" width="9.140625" style="729" customWidth="1"/>
  </cols>
  <sheetData>
    <row r="1" spans="6:7" ht="15">
      <c r="F1" s="1120" t="s">
        <v>527</v>
      </c>
      <c r="G1" s="1120"/>
    </row>
    <row r="2" spans="1:7" ht="24.75" customHeight="1">
      <c r="A2" s="1121" t="s">
        <v>386</v>
      </c>
      <c r="B2" s="1121"/>
      <c r="C2" s="1121"/>
      <c r="D2" s="1121"/>
      <c r="E2" s="1121"/>
      <c r="F2" s="1121"/>
      <c r="G2" s="1121"/>
    </row>
    <row r="3" spans="1:7" ht="18.75" customHeight="1">
      <c r="A3" s="1122" t="s">
        <v>355</v>
      </c>
      <c r="B3" s="1122"/>
      <c r="C3" s="1122"/>
      <c r="D3" s="1122"/>
      <c r="E3" s="1122"/>
      <c r="F3" s="1122"/>
      <c r="G3" s="1122"/>
    </row>
    <row r="4" spans="1:7" ht="24.75" customHeight="1">
      <c r="A4" s="1123" t="s">
        <v>387</v>
      </c>
      <c r="B4" s="1123"/>
      <c r="C4" s="1123"/>
      <c r="D4" s="1123"/>
      <c r="E4" s="1123"/>
      <c r="F4" s="1123"/>
      <c r="G4" s="1123"/>
    </row>
    <row r="5" ht="15.75" thickBot="1">
      <c r="G5" s="730" t="s">
        <v>2</v>
      </c>
    </row>
    <row r="6" spans="1:7" ht="24.75" customHeight="1">
      <c r="A6" s="1115" t="s">
        <v>388</v>
      </c>
      <c r="B6" s="1117" t="s">
        <v>389</v>
      </c>
      <c r="C6" s="1117"/>
      <c r="D6" s="1117"/>
      <c r="E6" s="1118" t="s">
        <v>390</v>
      </c>
      <c r="F6" s="1117"/>
      <c r="G6" s="1119"/>
    </row>
    <row r="7" spans="1:7" ht="24.75" customHeight="1" thickBot="1">
      <c r="A7" s="1116"/>
      <c r="B7" s="731" t="s">
        <v>391</v>
      </c>
      <c r="C7" s="731" t="s">
        <v>392</v>
      </c>
      <c r="D7" s="731" t="s">
        <v>393</v>
      </c>
      <c r="E7" s="732" t="s">
        <v>391</v>
      </c>
      <c r="F7" s="731" t="s">
        <v>394</v>
      </c>
      <c r="G7" s="733" t="s">
        <v>393</v>
      </c>
    </row>
    <row r="8" spans="1:7" ht="33.75" customHeight="1">
      <c r="A8" s="734" t="s">
        <v>395</v>
      </c>
      <c r="B8" s="735"/>
      <c r="C8" s="735"/>
      <c r="D8" s="735"/>
      <c r="E8" s="736"/>
      <c r="F8" s="736"/>
      <c r="G8" s="737"/>
    </row>
    <row r="9" spans="1:7" ht="33.75" customHeight="1">
      <c r="A9" s="738" t="s">
        <v>396</v>
      </c>
      <c r="B9" s="739"/>
      <c r="C9" s="739"/>
      <c r="D9" s="735"/>
      <c r="E9" s="740"/>
      <c r="F9" s="740"/>
      <c r="G9" s="741"/>
    </row>
    <row r="10" spans="1:7" ht="33.75" customHeight="1">
      <c r="A10" s="738" t="s">
        <v>397</v>
      </c>
      <c r="B10" s="739">
        <v>127</v>
      </c>
      <c r="C10" s="739"/>
      <c r="D10" s="735">
        <v>127</v>
      </c>
      <c r="E10" s="740">
        <v>63</v>
      </c>
      <c r="F10" s="740"/>
      <c r="G10" s="741">
        <v>63</v>
      </c>
    </row>
    <row r="11" spans="1:7" ht="33.75" customHeight="1">
      <c r="A11" s="742" t="s">
        <v>398</v>
      </c>
      <c r="B11" s="743"/>
      <c r="C11" s="743">
        <v>6120</v>
      </c>
      <c r="D11" s="735">
        <v>6120</v>
      </c>
      <c r="E11" s="744"/>
      <c r="F11" s="744"/>
      <c r="G11" s="741"/>
    </row>
    <row r="12" spans="1:7" ht="33.75" customHeight="1" thickBot="1">
      <c r="A12" s="745" t="s">
        <v>399</v>
      </c>
      <c r="B12" s="746"/>
      <c r="C12" s="746"/>
      <c r="D12" s="746"/>
      <c r="E12" s="747"/>
      <c r="F12" s="747"/>
      <c r="G12" s="748"/>
    </row>
    <row r="13" spans="1:7" ht="33.75" customHeight="1" thickBot="1">
      <c r="A13" s="749" t="s">
        <v>1</v>
      </c>
      <c r="B13" s="750">
        <f>SUM(B10:B12)</f>
        <v>127</v>
      </c>
      <c r="C13" s="750">
        <f>SUM(C11:C12)</f>
        <v>6120</v>
      </c>
      <c r="D13" s="750">
        <f>SUM(D10:D12)</f>
        <v>6247</v>
      </c>
      <c r="E13" s="750">
        <f>SUM(E10:E12)</f>
        <v>63</v>
      </c>
      <c r="F13" s="750"/>
      <c r="G13" s="751">
        <f>SUM(G10:G12)</f>
        <v>63</v>
      </c>
    </row>
    <row r="15" spans="1:7" ht="28.5" customHeight="1">
      <c r="A15" s="1106" t="s">
        <v>400</v>
      </c>
      <c r="B15" s="1106"/>
      <c r="C15" s="1106"/>
      <c r="D15" s="1106"/>
      <c r="E15" s="1106"/>
      <c r="F15" s="1106"/>
      <c r="G15" s="1106"/>
    </row>
    <row r="16" ht="15.75" thickBot="1">
      <c r="E16" s="730"/>
    </row>
    <row r="17" spans="2:4" ht="19.5" customHeight="1">
      <c r="B17" s="1107" t="s">
        <v>329</v>
      </c>
      <c r="C17" s="1109" t="s">
        <v>401</v>
      </c>
      <c r="D17" s="1110"/>
    </row>
    <row r="18" spans="2:4" ht="30" customHeight="1" thickBot="1">
      <c r="B18" s="1108"/>
      <c r="C18" s="1111"/>
      <c r="D18" s="1112"/>
    </row>
    <row r="19" spans="2:4" ht="29.25" customHeight="1">
      <c r="B19" s="752" t="s">
        <v>528</v>
      </c>
      <c r="C19" s="1113">
        <v>388</v>
      </c>
      <c r="D19" s="1114"/>
    </row>
    <row r="20" spans="2:4" ht="28.5" customHeight="1" thickBot="1">
      <c r="B20" s="753" t="s">
        <v>529</v>
      </c>
      <c r="C20" s="1102">
        <v>194</v>
      </c>
      <c r="D20" s="1103"/>
    </row>
    <row r="21" spans="2:4" s="755" customFormat="1" ht="27.75" customHeight="1" thickBot="1">
      <c r="B21" s="754" t="s">
        <v>1</v>
      </c>
      <c r="C21" s="1104">
        <f>SUM(C19:C20)</f>
        <v>582</v>
      </c>
      <c r="D21" s="1105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41.57421875" style="0" customWidth="1"/>
    <col min="3" max="3" width="17.421875" style="0" customWidth="1"/>
    <col min="4" max="4" width="10.421875" style="0" customWidth="1"/>
    <col min="5" max="5" width="9.28125" style="0" customWidth="1"/>
    <col min="6" max="6" width="36.00390625" style="0" customWidth="1"/>
  </cols>
  <sheetData>
    <row r="1" spans="1:6" ht="15">
      <c r="A1" s="861"/>
      <c r="B1" s="861"/>
      <c r="C1" s="862"/>
      <c r="D1" s="861"/>
      <c r="E1" s="861"/>
      <c r="F1" s="863" t="s">
        <v>366</v>
      </c>
    </row>
    <row r="2" spans="1:6" ht="15">
      <c r="A2" s="861"/>
      <c r="B2" s="861"/>
      <c r="C2" s="862"/>
      <c r="D2" s="861"/>
      <c r="E2" s="861"/>
      <c r="F2" s="861"/>
    </row>
    <row r="3" spans="1:6" ht="17.25">
      <c r="A3" s="1125" t="s">
        <v>532</v>
      </c>
      <c r="B3" s="1125"/>
      <c r="C3" s="1125"/>
      <c r="D3" s="1125"/>
      <c r="E3" s="1125"/>
      <c r="F3" s="1125"/>
    </row>
    <row r="4" spans="1:6" ht="17.25">
      <c r="A4" s="1125" t="s">
        <v>533</v>
      </c>
      <c r="B4" s="1125"/>
      <c r="C4" s="1125"/>
      <c r="D4" s="1125"/>
      <c r="E4" s="1125"/>
      <c r="F4" s="1125"/>
    </row>
    <row r="5" spans="1:6" ht="18" thickBot="1">
      <c r="A5" s="864"/>
      <c r="B5" s="865"/>
      <c r="C5" s="865"/>
      <c r="D5" s="865"/>
      <c r="E5" s="865"/>
      <c r="F5" s="866" t="s">
        <v>534</v>
      </c>
    </row>
    <row r="6" spans="1:6" ht="14.25">
      <c r="A6" s="1126" t="s">
        <v>535</v>
      </c>
      <c r="B6" s="1128" t="s">
        <v>536</v>
      </c>
      <c r="C6" s="1130" t="s">
        <v>537</v>
      </c>
      <c r="D6" s="867" t="s">
        <v>538</v>
      </c>
      <c r="E6" s="868" t="s">
        <v>539</v>
      </c>
      <c r="F6" s="1132" t="s">
        <v>540</v>
      </c>
    </row>
    <row r="7" spans="1:6" ht="15" thickBot="1">
      <c r="A7" s="1127"/>
      <c r="B7" s="1129"/>
      <c r="C7" s="1131"/>
      <c r="D7" s="869" t="s">
        <v>541</v>
      </c>
      <c r="E7" s="870" t="s">
        <v>542</v>
      </c>
      <c r="F7" s="1133"/>
    </row>
    <row r="8" spans="1:6" ht="15.75" thickBot="1">
      <c r="A8" s="871"/>
      <c r="B8" s="872" t="s">
        <v>543</v>
      </c>
      <c r="C8" s="872"/>
      <c r="D8" s="873"/>
      <c r="E8" s="873"/>
      <c r="F8" s="874">
        <v>0</v>
      </c>
    </row>
    <row r="9" spans="1:6" ht="33.75" customHeight="1" thickBot="1">
      <c r="A9" s="875">
        <v>1</v>
      </c>
      <c r="B9" s="876" t="s">
        <v>544</v>
      </c>
      <c r="C9" s="877"/>
      <c r="D9" s="878"/>
      <c r="E9" s="878"/>
      <c r="F9" s="879">
        <v>0</v>
      </c>
    </row>
    <row r="10" spans="1:6" ht="24" customHeight="1" thickBot="1">
      <c r="A10" s="871"/>
      <c r="B10" s="872" t="s">
        <v>545</v>
      </c>
      <c r="C10" s="872"/>
      <c r="D10" s="873"/>
      <c r="E10" s="873"/>
      <c r="F10" s="880"/>
    </row>
    <row r="11" spans="1:6" ht="62.25" customHeight="1">
      <c r="A11" s="881">
        <v>1</v>
      </c>
      <c r="B11" s="882" t="s">
        <v>557</v>
      </c>
      <c r="C11" s="882" t="s">
        <v>546</v>
      </c>
      <c r="D11" s="883" t="s">
        <v>550</v>
      </c>
      <c r="E11" s="883" t="s">
        <v>558</v>
      </c>
      <c r="F11" s="884">
        <v>2393</v>
      </c>
    </row>
    <row r="12" spans="1:6" ht="15">
      <c r="A12" s="885">
        <v>2</v>
      </c>
      <c r="B12" s="882"/>
      <c r="C12" s="882"/>
      <c r="D12" s="883"/>
      <c r="E12" s="883"/>
      <c r="F12" s="884"/>
    </row>
    <row r="13" spans="1:6" ht="15">
      <c r="A13" s="875">
        <v>3</v>
      </c>
      <c r="B13" s="882"/>
      <c r="C13" s="882"/>
      <c r="D13" s="886"/>
      <c r="E13" s="886"/>
      <c r="F13" s="887"/>
    </row>
    <row r="14" spans="1:6" ht="15.75" thickBot="1">
      <c r="A14" s="888">
        <v>4</v>
      </c>
      <c r="B14" s="889"/>
      <c r="C14" s="882"/>
      <c r="D14" s="890"/>
      <c r="E14" s="890"/>
      <c r="F14" s="891"/>
    </row>
    <row r="15" spans="1:6" ht="16.5" thickBot="1">
      <c r="A15" s="871"/>
      <c r="B15" s="892" t="s">
        <v>547</v>
      </c>
      <c r="C15" s="892"/>
      <c r="D15" s="873"/>
      <c r="E15" s="873"/>
      <c r="F15" s="880">
        <v>2393</v>
      </c>
    </row>
    <row r="16" spans="1:6" ht="15.75" thickBot="1">
      <c r="A16" s="893"/>
      <c r="B16" s="865"/>
      <c r="C16" s="865"/>
      <c r="D16" s="865"/>
      <c r="E16" s="865"/>
      <c r="F16" s="865"/>
    </row>
    <row r="17" spans="1:6" ht="70.5" customHeight="1" thickBot="1">
      <c r="A17" s="894">
        <v>1</v>
      </c>
      <c r="B17" s="895" t="s">
        <v>548</v>
      </c>
      <c r="C17" s="877"/>
      <c r="D17" s="896"/>
      <c r="E17" s="896"/>
      <c r="F17" s="897"/>
    </row>
    <row r="18" spans="1:6" ht="15">
      <c r="A18" s="861"/>
      <c r="B18" s="861"/>
      <c r="C18" s="862"/>
      <c r="D18" s="861"/>
      <c r="E18" s="861"/>
      <c r="F18" s="861"/>
    </row>
    <row r="19" spans="1:6" ht="15">
      <c r="A19" s="861"/>
      <c r="B19" s="861"/>
      <c r="C19" s="862"/>
      <c r="D19" s="861"/>
      <c r="E19" s="861"/>
      <c r="F19" s="861"/>
    </row>
    <row r="20" spans="1:6" ht="0.75" customHeight="1">
      <c r="A20" s="1124" t="s">
        <v>549</v>
      </c>
      <c r="B20" s="1124"/>
      <c r="C20" s="1124"/>
      <c r="D20" s="1124"/>
      <c r="E20" s="1124"/>
      <c r="F20" s="1124"/>
    </row>
    <row r="21" spans="1:6" ht="12.75" customHeight="1" hidden="1">
      <c r="A21" s="1124"/>
      <c r="B21" s="1124"/>
      <c r="C21" s="1124"/>
      <c r="D21" s="1124"/>
      <c r="E21" s="1124"/>
      <c r="F21" s="1124"/>
    </row>
    <row r="22" spans="1:6" ht="12.75" customHeight="1" hidden="1">
      <c r="A22" s="1124"/>
      <c r="B22" s="1124"/>
      <c r="C22" s="1124"/>
      <c r="D22" s="1124"/>
      <c r="E22" s="1124"/>
      <c r="F22" s="1124"/>
    </row>
    <row r="23" spans="1:6" ht="12.75" customHeight="1" hidden="1">
      <c r="A23" s="1124"/>
      <c r="B23" s="1124"/>
      <c r="C23" s="1124"/>
      <c r="D23" s="1124"/>
      <c r="E23" s="1124"/>
      <c r="F23" s="1124"/>
    </row>
    <row r="24" spans="1:6" ht="12.75" customHeight="1">
      <c r="A24" s="1124"/>
      <c r="B24" s="1124"/>
      <c r="C24" s="1124"/>
      <c r="D24" s="1124"/>
      <c r="E24" s="1124"/>
      <c r="F24" s="1124"/>
    </row>
    <row r="25" spans="1:6" ht="12.75" customHeight="1">
      <c r="A25" s="1124"/>
      <c r="B25" s="1124"/>
      <c r="C25" s="1124"/>
      <c r="D25" s="1124"/>
      <c r="E25" s="1124"/>
      <c r="F25" s="1124"/>
    </row>
  </sheetData>
  <sheetProtection/>
  <mergeCells count="7">
    <mergeCell ref="A20:F25"/>
    <mergeCell ref="A3:F3"/>
    <mergeCell ref="A4:F4"/>
    <mergeCell ref="A6:A7"/>
    <mergeCell ref="B6:B7"/>
    <mergeCell ref="C6:C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3.28125" style="0" customWidth="1"/>
    <col min="2" max="2" width="23.7109375" style="0" customWidth="1"/>
    <col min="3" max="3" width="9.7109375" style="0" customWidth="1"/>
    <col min="4" max="4" width="11.57421875" style="0" customWidth="1"/>
    <col min="5" max="5" width="11.8515625" style="0" customWidth="1"/>
    <col min="6" max="6" width="15.00390625" style="0" customWidth="1"/>
  </cols>
  <sheetData>
    <row r="1" spans="1:6" ht="15">
      <c r="A1" s="10"/>
      <c r="B1" s="10"/>
      <c r="C1" s="10"/>
      <c r="D1" s="10"/>
      <c r="E1" s="10"/>
      <c r="F1" s="903"/>
    </row>
    <row r="2" spans="1:6" ht="18.75">
      <c r="A2" s="10"/>
      <c r="B2" s="10"/>
      <c r="C2" s="10"/>
      <c r="D2" s="1141" t="s">
        <v>385</v>
      </c>
      <c r="E2" s="1141"/>
      <c r="F2" s="904"/>
    </row>
    <row r="3" spans="1:6" ht="15">
      <c r="A3" s="10"/>
      <c r="B3" s="10"/>
      <c r="C3" s="10"/>
      <c r="D3" s="907"/>
      <c r="E3" s="907"/>
      <c r="F3" s="906"/>
    </row>
    <row r="4" spans="1:6" ht="19.5">
      <c r="A4" s="1142" t="s">
        <v>551</v>
      </c>
      <c r="B4" s="1142"/>
      <c r="C4" s="1142"/>
      <c r="D4" s="1142"/>
      <c r="E4" s="1142"/>
      <c r="F4" s="905"/>
    </row>
    <row r="5" spans="1:6" ht="19.5">
      <c r="A5" s="1143" t="s">
        <v>552</v>
      </c>
      <c r="B5" s="1143"/>
      <c r="C5" s="1143"/>
      <c r="D5" s="1143"/>
      <c r="E5" s="1143"/>
      <c r="F5" s="899"/>
    </row>
    <row r="6" spans="1:6" ht="20.25" thickBot="1">
      <c r="A6" s="908"/>
      <c r="B6" s="908"/>
      <c r="C6" s="908"/>
      <c r="D6" s="908"/>
      <c r="E6" s="909" t="s">
        <v>2</v>
      </c>
      <c r="F6" s="900"/>
    </row>
    <row r="7" spans="1:6" ht="32.25" customHeight="1">
      <c r="A7" s="1134" t="s">
        <v>553</v>
      </c>
      <c r="B7" s="1136" t="s">
        <v>554</v>
      </c>
      <c r="C7" s="1138" t="s">
        <v>555</v>
      </c>
      <c r="D7" s="1139"/>
      <c r="E7" s="1140"/>
      <c r="F7" s="901"/>
    </row>
    <row r="8" spans="1:6" ht="26.25" customHeight="1" thickBot="1">
      <c r="A8" s="1135"/>
      <c r="B8" s="1137"/>
      <c r="C8" s="910">
        <v>2014</v>
      </c>
      <c r="D8" s="911">
        <v>2015</v>
      </c>
      <c r="E8" s="912">
        <v>2016</v>
      </c>
      <c r="F8" s="901"/>
    </row>
    <row r="9" spans="1:6" ht="35.25" customHeight="1">
      <c r="A9" s="913" t="s">
        <v>556</v>
      </c>
      <c r="B9" s="914">
        <v>2013</v>
      </c>
      <c r="C9" s="915">
        <v>736</v>
      </c>
      <c r="D9" s="915"/>
      <c r="E9" s="898"/>
      <c r="F9" s="901"/>
    </row>
    <row r="10" spans="1:6" ht="33" customHeight="1">
      <c r="A10" s="913"/>
      <c r="B10" s="914"/>
      <c r="C10" s="916"/>
      <c r="D10" s="917"/>
      <c r="E10" s="918"/>
      <c r="F10" s="902"/>
    </row>
    <row r="11" spans="1:5" ht="15.75">
      <c r="A11" s="913"/>
      <c r="B11" s="914"/>
      <c r="C11" s="919"/>
      <c r="D11" s="919"/>
      <c r="E11" s="918"/>
    </row>
    <row r="12" spans="1:5" ht="16.5" thickBot="1">
      <c r="A12" s="913"/>
      <c r="B12" s="914"/>
      <c r="C12" s="916"/>
      <c r="D12" s="917"/>
      <c r="E12" s="918"/>
    </row>
    <row r="13" spans="1:5" ht="16.5" thickBot="1">
      <c r="A13" s="920" t="s">
        <v>1</v>
      </c>
      <c r="B13" s="921"/>
      <c r="C13" s="922">
        <f>SUM(C9:C10)</f>
        <v>736</v>
      </c>
      <c r="D13" s="922">
        <f>SUM(D9:D10)</f>
        <v>0</v>
      </c>
      <c r="E13" s="923">
        <f>SUM(E9:E10)</f>
        <v>0</v>
      </c>
    </row>
  </sheetData>
  <sheetProtection/>
  <mergeCells count="6">
    <mergeCell ref="A7:A8"/>
    <mergeCell ref="B7:B8"/>
    <mergeCell ref="C7:E7"/>
    <mergeCell ref="D2:E2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5.57421875" style="756" customWidth="1"/>
    <col min="2" max="2" width="27.7109375" style="756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159" t="s">
        <v>559</v>
      </c>
      <c r="F1" s="1159"/>
      <c r="G1" s="757"/>
    </row>
    <row r="2" spans="1:7" ht="26.25" customHeight="1">
      <c r="A2" s="1161" t="s">
        <v>404</v>
      </c>
      <c r="B2" s="1161"/>
      <c r="C2" s="1161"/>
      <c r="D2" s="1161"/>
      <c r="E2" s="1161"/>
      <c r="F2" s="1161"/>
      <c r="G2" s="758"/>
    </row>
    <row r="3" spans="1:7" ht="21" customHeight="1">
      <c r="A3" s="1160" t="s">
        <v>405</v>
      </c>
      <c r="B3" s="1160"/>
      <c r="C3" s="1160"/>
      <c r="D3" s="1160"/>
      <c r="E3" s="1160"/>
      <c r="F3" s="1160"/>
      <c r="G3" s="759"/>
    </row>
    <row r="4" spans="6:7" ht="32.25" customHeight="1" thickBot="1">
      <c r="F4" s="757" t="s">
        <v>406</v>
      </c>
      <c r="G4" s="757"/>
    </row>
    <row r="5" spans="1:7" s="761" customFormat="1" ht="13.5" thickBot="1">
      <c r="A5" s="760" t="s">
        <v>4</v>
      </c>
      <c r="B5" s="1165" t="s">
        <v>407</v>
      </c>
      <c r="C5" s="1163"/>
      <c r="D5" s="1163"/>
      <c r="E5" s="1162" t="s">
        <v>408</v>
      </c>
      <c r="F5" s="1163"/>
      <c r="G5" s="1164"/>
    </row>
    <row r="6" ht="12.75">
      <c r="A6" s="19"/>
    </row>
    <row r="7" spans="1:7" ht="12.75">
      <c r="A7" s="762"/>
      <c r="B7" s="762"/>
      <c r="C7" s="763" t="s">
        <v>250</v>
      </c>
      <c r="D7" s="763" t="s">
        <v>409</v>
      </c>
      <c r="E7" s="764"/>
      <c r="F7" s="763" t="s">
        <v>250</v>
      </c>
      <c r="G7" s="763" t="s">
        <v>409</v>
      </c>
    </row>
    <row r="8" spans="1:8" ht="20.25" customHeight="1">
      <c r="A8" s="765" t="s">
        <v>521</v>
      </c>
      <c r="B8" s="766" t="s">
        <v>352</v>
      </c>
      <c r="C8" s="767">
        <v>2704</v>
      </c>
      <c r="D8" s="767"/>
      <c r="E8" s="768" t="s">
        <v>410</v>
      </c>
      <c r="F8" s="767">
        <v>2704</v>
      </c>
      <c r="G8" s="769"/>
      <c r="H8" s="18"/>
    </row>
    <row r="9" spans="1:7" ht="18" customHeight="1">
      <c r="A9" s="1144" t="s">
        <v>522</v>
      </c>
      <c r="B9" s="770" t="s">
        <v>411</v>
      </c>
      <c r="C9" s="771"/>
      <c r="D9" s="771"/>
      <c r="E9" s="772"/>
      <c r="F9" s="773"/>
      <c r="G9" s="774"/>
    </row>
    <row r="10" spans="1:7" ht="18.75" customHeight="1" thickBot="1">
      <c r="A10" s="1146"/>
      <c r="B10" s="775" t="s">
        <v>412</v>
      </c>
      <c r="C10" s="776">
        <v>2704</v>
      </c>
      <c r="D10" s="776"/>
      <c r="E10" s="777" t="s">
        <v>413</v>
      </c>
      <c r="F10" s="778">
        <v>2704</v>
      </c>
      <c r="G10" s="779"/>
    </row>
    <row r="11" spans="1:7" ht="12" customHeight="1">
      <c r="A11" s="780"/>
      <c r="B11" s="781"/>
      <c r="C11" s="782"/>
      <c r="D11" s="782"/>
      <c r="E11" s="783"/>
      <c r="F11" s="784"/>
      <c r="G11" s="784"/>
    </row>
    <row r="13" spans="1:7" ht="12.75" hidden="1">
      <c r="A13" s="785"/>
      <c r="B13" s="786"/>
      <c r="C13" s="787"/>
      <c r="D13" s="787"/>
      <c r="E13" s="788"/>
      <c r="F13" s="787"/>
      <c r="G13" s="789"/>
    </row>
    <row r="14" spans="1:7" ht="12.75" hidden="1">
      <c r="A14" s="1144"/>
      <c r="B14" s="1147"/>
      <c r="C14" s="1149"/>
      <c r="D14" s="1149"/>
      <c r="E14" s="1153"/>
      <c r="F14" s="1157"/>
      <c r="G14" s="1155"/>
    </row>
    <row r="15" spans="1:7" ht="12.75" hidden="1">
      <c r="A15" s="1145"/>
      <c r="B15" s="1148"/>
      <c r="C15" s="1150"/>
      <c r="D15" s="1150"/>
      <c r="E15" s="1154"/>
      <c r="F15" s="1158"/>
      <c r="G15" s="1156"/>
    </row>
    <row r="16" spans="1:7" ht="13.5" hidden="1" thickBot="1">
      <c r="A16" s="1146"/>
      <c r="B16" s="792"/>
      <c r="C16" s="776"/>
      <c r="D16" s="776"/>
      <c r="E16" s="777"/>
      <c r="F16" s="778"/>
      <c r="G16" s="793"/>
    </row>
    <row r="17" spans="1:7" ht="12.75">
      <c r="A17" s="780"/>
      <c r="B17" s="794"/>
      <c r="C17" s="782"/>
      <c r="D17" s="782"/>
      <c r="E17" s="783"/>
      <c r="F17" s="784"/>
      <c r="G17" s="784"/>
    </row>
    <row r="19" spans="1:7" ht="12.75" hidden="1">
      <c r="A19" s="795"/>
      <c r="B19" s="796" t="s">
        <v>415</v>
      </c>
      <c r="C19" s="797"/>
      <c r="D19" s="797"/>
      <c r="E19" s="798" t="s">
        <v>410</v>
      </c>
      <c r="F19" s="799"/>
      <c r="G19" s="800"/>
    </row>
    <row r="20" spans="1:7" ht="12.75" hidden="1">
      <c r="A20" s="1144"/>
      <c r="B20" s="801" t="s">
        <v>411</v>
      </c>
      <c r="C20" s="802"/>
      <c r="D20" s="802"/>
      <c r="E20" s="803"/>
      <c r="F20" s="804"/>
      <c r="G20" s="800"/>
    </row>
    <row r="21" spans="1:7" ht="25.5" hidden="1">
      <c r="A21" s="1145"/>
      <c r="B21" s="770" t="s">
        <v>416</v>
      </c>
      <c r="C21" s="771"/>
      <c r="D21" s="771"/>
      <c r="E21" s="772"/>
      <c r="F21" s="774"/>
      <c r="G21" s="805"/>
    </row>
    <row r="22" spans="1:7" ht="13.5" hidden="1" thickBot="1">
      <c r="A22" s="1146"/>
      <c r="B22" s="775" t="s">
        <v>412</v>
      </c>
      <c r="C22" s="776"/>
      <c r="D22" s="776"/>
      <c r="E22" s="777" t="s">
        <v>413</v>
      </c>
      <c r="F22" s="779"/>
      <c r="G22" s="784"/>
    </row>
    <row r="23" ht="13.5" hidden="1" thickBot="1"/>
    <row r="24" spans="1:7" ht="12.75" hidden="1">
      <c r="A24" s="785"/>
      <c r="B24" s="786" t="s">
        <v>352</v>
      </c>
      <c r="C24" s="787"/>
      <c r="D24" s="787"/>
      <c r="E24" s="788" t="s">
        <v>410</v>
      </c>
      <c r="F24" s="789"/>
      <c r="G24" s="806"/>
    </row>
    <row r="25" spans="1:7" ht="12.75" hidden="1">
      <c r="A25" s="1144"/>
      <c r="B25" s="1147" t="s">
        <v>414</v>
      </c>
      <c r="C25" s="1149"/>
      <c r="D25" s="790"/>
      <c r="E25" s="1153"/>
      <c r="F25" s="1151"/>
      <c r="G25" s="807"/>
    </row>
    <row r="26" spans="1:7" ht="12.75" hidden="1">
      <c r="A26" s="1145"/>
      <c r="B26" s="1148"/>
      <c r="C26" s="1150"/>
      <c r="D26" s="791"/>
      <c r="E26" s="1154"/>
      <c r="F26" s="1152"/>
      <c r="G26" s="807"/>
    </row>
    <row r="27" spans="1:7" ht="13.5" hidden="1" thickBot="1">
      <c r="A27" s="1146"/>
      <c r="B27" s="792" t="s">
        <v>412</v>
      </c>
      <c r="C27" s="776"/>
      <c r="D27" s="776"/>
      <c r="E27" s="777" t="s">
        <v>413</v>
      </c>
      <c r="F27" s="779"/>
      <c r="G27" s="784"/>
    </row>
    <row r="28" ht="12.75" hidden="1"/>
    <row r="29" ht="12.75" hidden="1"/>
  </sheetData>
  <sheetProtection/>
  <mergeCells count="19">
    <mergeCell ref="F14:F15"/>
    <mergeCell ref="E14:E15"/>
    <mergeCell ref="D14:D15"/>
    <mergeCell ref="E1:F1"/>
    <mergeCell ref="A3:F3"/>
    <mergeCell ref="A9:A10"/>
    <mergeCell ref="A2:F2"/>
    <mergeCell ref="E5:G5"/>
    <mergeCell ref="B5:D5"/>
    <mergeCell ref="A25:A27"/>
    <mergeCell ref="B25:B26"/>
    <mergeCell ref="C25:C26"/>
    <mergeCell ref="F25:F26"/>
    <mergeCell ref="E25:E26"/>
    <mergeCell ref="G14:G15"/>
    <mergeCell ref="A20:A22"/>
    <mergeCell ref="A14:A16"/>
    <mergeCell ref="B14:B15"/>
    <mergeCell ref="C14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6" sqref="H6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166" t="s">
        <v>560</v>
      </c>
      <c r="F1" s="1166"/>
    </row>
    <row r="2" spans="1:6" ht="17.25">
      <c r="A2" s="1167" t="s">
        <v>367</v>
      </c>
      <c r="B2" s="1167"/>
      <c r="C2" s="1167"/>
      <c r="D2" s="1167"/>
      <c r="E2" s="1167"/>
      <c r="F2" s="1167"/>
    </row>
    <row r="3" spans="1:6" ht="14.25">
      <c r="A3" s="1168" t="s">
        <v>368</v>
      </c>
      <c r="B3" s="1168"/>
      <c r="C3" s="1168"/>
      <c r="D3" s="1168"/>
      <c r="E3" s="1168"/>
      <c r="F3" s="1168"/>
    </row>
    <row r="4" spans="1:6" ht="33.75" customHeight="1">
      <c r="A4" s="700"/>
      <c r="B4" s="700"/>
      <c r="C4" s="700"/>
      <c r="D4" s="700"/>
      <c r="E4" s="700"/>
      <c r="F4" s="700"/>
    </row>
    <row r="5" spans="1:6" ht="15.75">
      <c r="A5" s="701" t="s">
        <v>369</v>
      </c>
      <c r="B5" s="702"/>
      <c r="C5" s="702"/>
      <c r="D5" s="702"/>
      <c r="E5" s="702"/>
      <c r="F5" s="702"/>
    </row>
    <row r="6" spans="1:6" ht="15.75">
      <c r="A6" s="702"/>
      <c r="B6" s="702"/>
      <c r="C6" s="702"/>
      <c r="D6" s="702"/>
      <c r="E6" s="702"/>
      <c r="F6" s="702"/>
    </row>
    <row r="7" spans="1:6" ht="15.75">
      <c r="A7" s="701" t="s">
        <v>370</v>
      </c>
      <c r="B7" s="702"/>
      <c r="C7" s="702"/>
      <c r="D7" s="702"/>
      <c r="E7" s="702"/>
      <c r="F7" s="702"/>
    </row>
    <row r="8" spans="1:6" ht="15.75">
      <c r="A8" s="701"/>
      <c r="B8" s="702"/>
      <c r="C8" s="702"/>
      <c r="D8" s="702"/>
      <c r="E8" s="702"/>
      <c r="F8" s="702"/>
    </row>
    <row r="9" spans="1:6" ht="15">
      <c r="A9" s="703" t="s">
        <v>371</v>
      </c>
      <c r="B9" s="704"/>
      <c r="C9" s="704"/>
      <c r="D9" s="704"/>
      <c r="E9" s="704"/>
      <c r="F9" s="705"/>
    </row>
    <row r="10" spans="1:6" ht="15">
      <c r="A10" s="703"/>
      <c r="B10" s="704"/>
      <c r="C10" s="704"/>
      <c r="D10" s="704"/>
      <c r="E10" s="704"/>
      <c r="F10" s="705"/>
    </row>
    <row r="11" spans="1:5" ht="15">
      <c r="A11" s="703" t="s">
        <v>372</v>
      </c>
      <c r="B11" s="704"/>
      <c r="C11" s="704"/>
      <c r="D11" s="704"/>
      <c r="E11" s="704"/>
    </row>
    <row r="12" ht="13.5" thickBot="1"/>
    <row r="13" spans="1:6" ht="39" thickBot="1">
      <c r="A13" s="706" t="s">
        <v>287</v>
      </c>
      <c r="B13" s="707" t="s">
        <v>373</v>
      </c>
      <c r="C13" s="708" t="s">
        <v>374</v>
      </c>
      <c r="D13" s="708" t="s">
        <v>375</v>
      </c>
      <c r="E13" s="708" t="s">
        <v>376</v>
      </c>
      <c r="F13" s="709" t="s">
        <v>18</v>
      </c>
    </row>
    <row r="14" spans="1:6" ht="24.75" customHeight="1">
      <c r="A14" s="710" t="s">
        <v>27</v>
      </c>
      <c r="B14" s="711" t="s">
        <v>377</v>
      </c>
      <c r="C14" s="712"/>
      <c r="D14" s="712"/>
      <c r="E14" s="712"/>
      <c r="F14" s="713">
        <v>0</v>
      </c>
    </row>
    <row r="15" spans="1:6" ht="25.5">
      <c r="A15" s="714" t="s">
        <v>28</v>
      </c>
      <c r="B15" s="715" t="s">
        <v>378</v>
      </c>
      <c r="C15" s="716"/>
      <c r="D15" s="716"/>
      <c r="E15" s="716"/>
      <c r="F15" s="717">
        <v>0</v>
      </c>
    </row>
    <row r="16" spans="1:6" ht="25.5">
      <c r="A16" s="714" t="s">
        <v>10</v>
      </c>
      <c r="B16" s="715" t="s">
        <v>379</v>
      </c>
      <c r="C16" s="716"/>
      <c r="D16" s="716"/>
      <c r="E16" s="716"/>
      <c r="F16" s="717">
        <v>0</v>
      </c>
    </row>
    <row r="17" spans="1:6" ht="21" customHeight="1">
      <c r="A17" s="714" t="s">
        <v>11</v>
      </c>
      <c r="B17" s="715" t="s">
        <v>380</v>
      </c>
      <c r="C17" s="716"/>
      <c r="D17" s="716"/>
      <c r="E17" s="716"/>
      <c r="F17" s="717">
        <v>0</v>
      </c>
    </row>
    <row r="18" spans="1:6" ht="40.5" customHeight="1">
      <c r="A18" s="714" t="s">
        <v>12</v>
      </c>
      <c r="B18" s="715" t="s">
        <v>381</v>
      </c>
      <c r="C18" s="716"/>
      <c r="D18" s="716"/>
      <c r="E18" s="716"/>
      <c r="F18" s="717">
        <v>0</v>
      </c>
    </row>
    <row r="19" spans="1:6" ht="21.75" customHeight="1" thickBot="1">
      <c r="A19" s="718" t="s">
        <v>13</v>
      </c>
      <c r="B19" s="719" t="s">
        <v>382</v>
      </c>
      <c r="C19" s="720"/>
      <c r="D19" s="720"/>
      <c r="E19" s="720"/>
      <c r="F19" s="721">
        <v>0</v>
      </c>
    </row>
    <row r="20" spans="1:6" ht="21.75" customHeight="1" thickBot="1">
      <c r="A20" s="722" t="s">
        <v>14</v>
      </c>
      <c r="B20" s="723" t="s">
        <v>18</v>
      </c>
      <c r="C20" s="724">
        <v>0</v>
      </c>
      <c r="D20" s="724">
        <v>0</v>
      </c>
      <c r="E20" s="724">
        <v>0</v>
      </c>
      <c r="F20" s="725">
        <v>0</v>
      </c>
    </row>
    <row r="21" spans="1:6" ht="12.75">
      <c r="A21" s="705"/>
      <c r="B21" s="705"/>
      <c r="C21" s="705"/>
      <c r="D21" s="705"/>
      <c r="E21" s="705"/>
      <c r="F21" s="705"/>
    </row>
    <row r="22" spans="1:6" ht="12.75">
      <c r="A22" s="705"/>
      <c r="B22" s="705"/>
      <c r="C22" s="705"/>
      <c r="D22" s="705"/>
      <c r="E22" s="705"/>
      <c r="F22" s="705"/>
    </row>
    <row r="23" spans="1:6" ht="12.75">
      <c r="A23" s="705"/>
      <c r="B23" s="705"/>
      <c r="C23" s="705"/>
      <c r="D23" s="705"/>
      <c r="E23" s="705"/>
      <c r="F23" s="705"/>
    </row>
    <row r="24" spans="1:6" ht="15.75">
      <c r="A24" s="702" t="s">
        <v>383</v>
      </c>
      <c r="B24" s="705"/>
      <c r="C24" s="705"/>
      <c r="D24" s="705"/>
      <c r="E24" s="705"/>
      <c r="F24" s="705"/>
    </row>
    <row r="25" spans="1:6" ht="12.75">
      <c r="A25" s="705"/>
      <c r="B25" s="705"/>
      <c r="C25" s="705"/>
      <c r="D25" s="705"/>
      <c r="E25" s="705"/>
      <c r="F25" s="705"/>
    </row>
    <row r="26" spans="1:6" ht="12.75">
      <c r="A26" s="705"/>
      <c r="B26" s="705"/>
      <c r="C26" s="705"/>
      <c r="D26" s="705"/>
      <c r="E26" s="705"/>
      <c r="F26" s="705"/>
    </row>
    <row r="29" spans="3:5" ht="13.5">
      <c r="C29" s="726"/>
      <c r="D29" s="727" t="s">
        <v>384</v>
      </c>
      <c r="E29" s="72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="60" zoomScaleNormal="50" zoomScalePageLayoutView="0" workbookViewId="0" topLeftCell="A1">
      <selection activeCell="W46" sqref="W46"/>
    </sheetView>
  </sheetViews>
  <sheetFormatPr defaultColWidth="9.140625" defaultRowHeight="12.75"/>
  <cols>
    <col min="1" max="1" width="2.8515625" style="102" customWidth="1"/>
    <col min="2" max="2" width="3.8515625" style="109" customWidth="1"/>
    <col min="3" max="3" width="5.28125" style="109" customWidth="1"/>
    <col min="4" max="4" width="74.57421875" style="110" customWidth="1"/>
    <col min="5" max="5" width="27.140625" style="1" customWidth="1"/>
    <col min="6" max="7" width="15.7109375" style="1" hidden="1" customWidth="1"/>
    <col min="8" max="9" width="14.421875" style="1" hidden="1" customWidth="1"/>
    <col min="10" max="10" width="14.57421875" style="1" hidden="1" customWidth="1"/>
    <col min="11" max="11" width="29.28125" style="53" customWidth="1"/>
    <col min="12" max="13" width="15.7109375" style="53" hidden="1" customWidth="1"/>
    <col min="14" max="15" width="14.421875" style="53" hidden="1" customWidth="1"/>
    <col min="16" max="16" width="14.140625" style="53" hidden="1" customWidth="1"/>
    <col min="17" max="17" width="26.7109375" style="53" customWidth="1"/>
    <col min="18" max="19" width="13.7109375" style="53" hidden="1" customWidth="1"/>
    <col min="20" max="21" width="14.421875" style="53" hidden="1" customWidth="1"/>
    <col min="22" max="22" width="12.28125" style="53" hidden="1" customWidth="1"/>
    <col min="23" max="23" width="39.28125" style="53" customWidth="1"/>
    <col min="24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62.25" customHeight="1">
      <c r="A1" s="951" t="s">
        <v>494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</row>
    <row r="2" spans="1:23" ht="21.75" customHeight="1" thickBot="1">
      <c r="A2" s="953"/>
      <c r="B2" s="953"/>
      <c r="C2" s="101"/>
      <c r="D2" s="111"/>
      <c r="W2" s="117" t="s">
        <v>2</v>
      </c>
    </row>
    <row r="3" spans="1:29" s="2" customFormat="1" ht="48.75" customHeight="1" thickBot="1">
      <c r="A3" s="952" t="s">
        <v>4</v>
      </c>
      <c r="B3" s="942"/>
      <c r="C3" s="942"/>
      <c r="D3" s="942"/>
      <c r="E3" s="475" t="s">
        <v>5</v>
      </c>
      <c r="F3" s="407"/>
      <c r="G3" s="407"/>
      <c r="H3" s="407"/>
      <c r="I3" s="407"/>
      <c r="J3" s="408"/>
      <c r="K3" s="475" t="s">
        <v>70</v>
      </c>
      <c r="L3" s="407"/>
      <c r="M3" s="407"/>
      <c r="N3" s="407"/>
      <c r="O3" s="407"/>
      <c r="P3" s="408"/>
      <c r="Q3" s="475" t="s">
        <v>71</v>
      </c>
      <c r="R3" s="407"/>
      <c r="S3" s="407"/>
      <c r="T3" s="407"/>
      <c r="U3" s="407"/>
      <c r="V3" s="408"/>
      <c r="W3" s="952" t="s">
        <v>79</v>
      </c>
      <c r="X3" s="942"/>
      <c r="Y3" s="942"/>
      <c r="Z3" s="942"/>
      <c r="AA3" s="942"/>
      <c r="AB3" s="942"/>
      <c r="AC3" s="955"/>
    </row>
    <row r="4" spans="1:29" s="2" customFormat="1" ht="32.25" hidden="1" thickBot="1">
      <c r="A4" s="274"/>
      <c r="B4" s="272"/>
      <c r="C4" s="272"/>
      <c r="D4" s="272"/>
      <c r="E4" s="334" t="s">
        <v>76</v>
      </c>
      <c r="F4" s="335" t="s">
        <v>247</v>
      </c>
      <c r="G4" s="335" t="s">
        <v>251</v>
      </c>
      <c r="H4" s="335" t="s">
        <v>257</v>
      </c>
      <c r="I4" s="335" t="s">
        <v>281</v>
      </c>
      <c r="J4" s="336" t="s">
        <v>324</v>
      </c>
      <c r="K4" s="334" t="s">
        <v>76</v>
      </c>
      <c r="L4" s="335" t="s">
        <v>247</v>
      </c>
      <c r="M4" s="335" t="s">
        <v>251</v>
      </c>
      <c r="N4" s="335" t="s">
        <v>257</v>
      </c>
      <c r="O4" s="335" t="s">
        <v>281</v>
      </c>
      <c r="P4" s="336" t="s">
        <v>324</v>
      </c>
      <c r="Q4" s="334" t="s">
        <v>76</v>
      </c>
      <c r="R4" s="335" t="s">
        <v>247</v>
      </c>
      <c r="S4" s="335" t="s">
        <v>251</v>
      </c>
      <c r="T4" s="335" t="s">
        <v>257</v>
      </c>
      <c r="U4" s="335" t="s">
        <v>281</v>
      </c>
      <c r="V4" s="336" t="s">
        <v>324</v>
      </c>
      <c r="W4" s="334" t="s">
        <v>76</v>
      </c>
      <c r="X4" s="335" t="s">
        <v>247</v>
      </c>
      <c r="Y4" s="335" t="s">
        <v>251</v>
      </c>
      <c r="Z4" s="335" t="s">
        <v>257</v>
      </c>
      <c r="AA4" s="335" t="s">
        <v>281</v>
      </c>
      <c r="AB4" s="336" t="s">
        <v>324</v>
      </c>
      <c r="AC4" s="336" t="s">
        <v>324</v>
      </c>
    </row>
    <row r="5" spans="1:29" s="52" customFormat="1" ht="33" customHeight="1" thickBot="1">
      <c r="A5" s="94" t="s">
        <v>27</v>
      </c>
      <c r="B5" s="954" t="s">
        <v>91</v>
      </c>
      <c r="C5" s="954"/>
      <c r="D5" s="954"/>
      <c r="E5" s="337">
        <f aca="true" t="shared" si="0" ref="E5:P5">SUM(E6:E10)</f>
        <v>70240</v>
      </c>
      <c r="F5" s="261" t="e">
        <f t="shared" si="0"/>
        <v>#REF!</v>
      </c>
      <c r="G5" s="261" t="e">
        <f t="shared" si="0"/>
        <v>#REF!</v>
      </c>
      <c r="H5" s="261" t="e">
        <f t="shared" si="0"/>
        <v>#REF!</v>
      </c>
      <c r="I5" s="261" t="e">
        <f t="shared" si="0"/>
        <v>#REF!</v>
      </c>
      <c r="J5" s="261" t="e">
        <f t="shared" si="0"/>
        <v>#REF!</v>
      </c>
      <c r="K5" s="337">
        <f t="shared" si="0"/>
        <v>61027</v>
      </c>
      <c r="L5" s="261" t="e">
        <f t="shared" si="0"/>
        <v>#REF!</v>
      </c>
      <c r="M5" s="261" t="e">
        <f t="shared" si="0"/>
        <v>#REF!</v>
      </c>
      <c r="N5" s="261" t="e">
        <f t="shared" si="0"/>
        <v>#REF!</v>
      </c>
      <c r="O5" s="261" t="e">
        <f t="shared" si="0"/>
        <v>#REF!</v>
      </c>
      <c r="P5" s="261" t="e">
        <f t="shared" si="0"/>
        <v>#REF!</v>
      </c>
      <c r="Q5" s="337">
        <f aca="true" t="shared" si="1" ref="Q5:Z5">SUM(Q6:Q10)</f>
        <v>9213</v>
      </c>
      <c r="R5" s="261">
        <f t="shared" si="1"/>
        <v>0</v>
      </c>
      <c r="S5" s="261">
        <f t="shared" si="1"/>
        <v>0</v>
      </c>
      <c r="T5" s="261">
        <f t="shared" si="1"/>
        <v>0</v>
      </c>
      <c r="U5" s="261">
        <f>SUM(U6:U10)</f>
        <v>0</v>
      </c>
      <c r="V5" s="261">
        <f>SUM(V6:V10)</f>
        <v>0</v>
      </c>
      <c r="W5" s="337">
        <f t="shared" si="1"/>
        <v>0</v>
      </c>
      <c r="X5" s="261" t="e">
        <f t="shared" si="1"/>
        <v>#REF!</v>
      </c>
      <c r="Y5" s="261" t="e">
        <f t="shared" si="1"/>
        <v>#REF!</v>
      </c>
      <c r="Z5" s="261" t="e">
        <f t="shared" si="1"/>
        <v>#REF!</v>
      </c>
      <c r="AA5" s="261" t="e">
        <f>SUM(AA6:AA10)</f>
        <v>#REF!</v>
      </c>
      <c r="AB5" s="261" t="e">
        <f>SUM(AB6:AB10)</f>
        <v>#REF!</v>
      </c>
      <c r="AC5" s="261" t="e">
        <f>SUM(AC6:AC10)</f>
        <v>#REF!</v>
      </c>
    </row>
    <row r="6" spans="1:29" s="5" customFormat="1" ht="33" customHeight="1">
      <c r="A6" s="93"/>
      <c r="B6" s="98" t="s">
        <v>36</v>
      </c>
      <c r="C6" s="98"/>
      <c r="D6" s="327" t="s">
        <v>0</v>
      </c>
      <c r="E6" s="338">
        <f>'4.sz.m.ÖNK kiadás'!E7++'5. sz. m óvoda'!D30</f>
        <v>29134</v>
      </c>
      <c r="F6" s="263" t="e">
        <f>'4.sz.m.ÖNK kiadás'!F7+#REF!+'5. sz. m óvoda'!E30+#REF!</f>
        <v>#REF!</v>
      </c>
      <c r="G6" s="263" t="e">
        <f>'4.sz.m.ÖNK kiadás'!G7+#REF!+'5. sz. m óvoda'!F30+#REF!</f>
        <v>#REF!</v>
      </c>
      <c r="H6" s="263" t="e">
        <f>'4.sz.m.ÖNK kiadás'!H7+#REF!+'5. sz. m óvoda'!G30+#REF!</f>
        <v>#REF!</v>
      </c>
      <c r="I6" s="263" t="e">
        <f>'4.sz.m.ÖNK kiadás'!I7+#REF!+'5. sz. m óvoda'!H30+#REF!</f>
        <v>#REF!</v>
      </c>
      <c r="J6" s="263" t="e">
        <f>'4.sz.m.ÖNK kiadás'!J7+#REF!+'5. sz. m óvoda'!I30+#REF!</f>
        <v>#REF!</v>
      </c>
      <c r="K6" s="338">
        <f aca="true" t="shared" si="2" ref="K6:N13">E6-Q6</f>
        <v>26900</v>
      </c>
      <c r="L6" s="263" t="e">
        <f t="shared" si="2"/>
        <v>#REF!</v>
      </c>
      <c r="M6" s="263" t="e">
        <f t="shared" si="2"/>
        <v>#REF!</v>
      </c>
      <c r="N6" s="263" t="e">
        <f t="shared" si="2"/>
        <v>#REF!</v>
      </c>
      <c r="O6" s="263" t="e">
        <f>I6-U6</f>
        <v>#REF!</v>
      </c>
      <c r="P6" s="263" t="e">
        <f>J6-V6</f>
        <v>#REF!</v>
      </c>
      <c r="Q6" s="338">
        <f>'4.sz.m.ÖNK kiadás'!Q7</f>
        <v>2234</v>
      </c>
      <c r="R6" s="263">
        <f>'4.sz.m.ÖNK kiadás'!R7</f>
        <v>0</v>
      </c>
      <c r="S6" s="263">
        <f>'4.sz.m.ÖNK kiadás'!S7</f>
        <v>0</v>
      </c>
      <c r="T6" s="263">
        <f>'4.sz.m.ÖNK kiadás'!T7</f>
        <v>0</v>
      </c>
      <c r="U6" s="263">
        <f>'4.sz.m.ÖNK kiadás'!U7</f>
        <v>0</v>
      </c>
      <c r="V6" s="263">
        <f>'4.sz.m.ÖNK kiadás'!V7</f>
        <v>0</v>
      </c>
      <c r="W6" s="338"/>
      <c r="X6" s="263" t="e">
        <f>#REF!</f>
        <v>#REF!</v>
      </c>
      <c r="Y6" s="263" t="e">
        <f>#REF!</f>
        <v>#REF!</v>
      </c>
      <c r="Z6" s="263" t="e">
        <f>#REF!</f>
        <v>#REF!</v>
      </c>
      <c r="AA6" s="263" t="e">
        <f>#REF!</f>
        <v>#REF!</v>
      </c>
      <c r="AB6" s="263" t="e">
        <f>#REF!</f>
        <v>#REF!</v>
      </c>
      <c r="AC6" s="263" t="e">
        <f>#REF!</f>
        <v>#REF!</v>
      </c>
    </row>
    <row r="7" spans="1:29" s="5" customFormat="1" ht="33" customHeight="1">
      <c r="A7" s="76"/>
      <c r="B7" s="85" t="s">
        <v>37</v>
      </c>
      <c r="C7" s="85"/>
      <c r="D7" s="328" t="s">
        <v>92</v>
      </c>
      <c r="E7" s="338">
        <f>'4.sz.m.ÖNK kiadás'!E8+'5. sz. m óvoda'!D31</f>
        <v>7236</v>
      </c>
      <c r="F7" s="263" t="e">
        <f>'4.sz.m.ÖNK kiadás'!F8+#REF!+'5. sz. m óvoda'!E31+#REF!</f>
        <v>#REF!</v>
      </c>
      <c r="G7" s="263" t="e">
        <f>'4.sz.m.ÖNK kiadás'!G8+#REF!+'5. sz. m óvoda'!F31+#REF!</f>
        <v>#REF!</v>
      </c>
      <c r="H7" s="263" t="e">
        <f>'4.sz.m.ÖNK kiadás'!H8+#REF!+'5. sz. m óvoda'!G31+#REF!</f>
        <v>#REF!</v>
      </c>
      <c r="I7" s="263" t="e">
        <f>'4.sz.m.ÖNK kiadás'!I8+#REF!+'5. sz. m óvoda'!H31+#REF!</f>
        <v>#REF!</v>
      </c>
      <c r="J7" s="263" t="e">
        <f>'4.sz.m.ÖNK kiadás'!J8+#REF!+'5. sz. m óvoda'!I31+#REF!</f>
        <v>#REF!</v>
      </c>
      <c r="K7" s="338">
        <f t="shared" si="2"/>
        <v>6647</v>
      </c>
      <c r="L7" s="263" t="e">
        <f t="shared" si="2"/>
        <v>#REF!</v>
      </c>
      <c r="M7" s="263" t="e">
        <f t="shared" si="2"/>
        <v>#REF!</v>
      </c>
      <c r="N7" s="263" t="e">
        <f t="shared" si="2"/>
        <v>#REF!</v>
      </c>
      <c r="O7" s="263" t="e">
        <f aca="true" t="shared" si="3" ref="O7:P13">I7-U7</f>
        <v>#REF!</v>
      </c>
      <c r="P7" s="263" t="e">
        <f t="shared" si="3"/>
        <v>#REF!</v>
      </c>
      <c r="Q7" s="338">
        <f>'4.sz.m.ÖNK kiadás'!Q8</f>
        <v>589</v>
      </c>
      <c r="R7" s="263">
        <f>'4.sz.m.ÖNK kiadás'!R8</f>
        <v>0</v>
      </c>
      <c r="S7" s="263">
        <f>'4.sz.m.ÖNK kiadás'!S8</f>
        <v>0</v>
      </c>
      <c r="T7" s="263">
        <f>'4.sz.m.ÖNK kiadás'!T8</f>
        <v>0</v>
      </c>
      <c r="U7" s="263">
        <f>'4.sz.m.ÖNK kiadás'!U8</f>
        <v>0</v>
      </c>
      <c r="V7" s="263">
        <f>'4.sz.m.ÖNK kiadás'!V8</f>
        <v>0</v>
      </c>
      <c r="W7" s="338"/>
      <c r="X7" s="263" t="e">
        <f>#REF!</f>
        <v>#REF!</v>
      </c>
      <c r="Y7" s="263" t="e">
        <f>#REF!</f>
        <v>#REF!</v>
      </c>
      <c r="Z7" s="263" t="e">
        <f>#REF!</f>
        <v>#REF!</v>
      </c>
      <c r="AA7" s="263" t="e">
        <f>#REF!</f>
        <v>#REF!</v>
      </c>
      <c r="AB7" s="263" t="e">
        <f>#REF!</f>
        <v>#REF!</v>
      </c>
      <c r="AC7" s="263" t="e">
        <f>#REF!</f>
        <v>#REF!</v>
      </c>
    </row>
    <row r="8" spans="1:29" s="5" customFormat="1" ht="33" customHeight="1">
      <c r="A8" s="76"/>
      <c r="B8" s="85" t="s">
        <v>38</v>
      </c>
      <c r="C8" s="85"/>
      <c r="D8" s="328" t="s">
        <v>93</v>
      </c>
      <c r="E8" s="338">
        <f>'4.sz.m.ÖNK kiadás'!E9+'5. sz. m óvoda'!D32</f>
        <v>28874</v>
      </c>
      <c r="F8" s="263" t="e">
        <f>'4.sz.m.ÖNK kiadás'!F9+#REF!+'5. sz. m óvoda'!E32+#REF!</f>
        <v>#REF!</v>
      </c>
      <c r="G8" s="263" t="e">
        <f>'4.sz.m.ÖNK kiadás'!G9+#REF!+'5. sz. m óvoda'!F32+#REF!</f>
        <v>#REF!</v>
      </c>
      <c r="H8" s="263" t="e">
        <f>'4.sz.m.ÖNK kiadás'!H9+#REF!+'5. sz. m óvoda'!G32+#REF!</f>
        <v>#REF!</v>
      </c>
      <c r="I8" s="263" t="e">
        <f>'4.sz.m.ÖNK kiadás'!I9+#REF!+'5. sz. m óvoda'!H32+#REF!</f>
        <v>#REF!</v>
      </c>
      <c r="J8" s="263" t="e">
        <f>'4.sz.m.ÖNK kiadás'!J9+#REF!+'5. sz. m óvoda'!I32+#REF!</f>
        <v>#REF!</v>
      </c>
      <c r="K8" s="338">
        <f t="shared" si="2"/>
        <v>25842</v>
      </c>
      <c r="L8" s="263" t="e">
        <f t="shared" si="2"/>
        <v>#REF!</v>
      </c>
      <c r="M8" s="263" t="e">
        <f t="shared" si="2"/>
        <v>#REF!</v>
      </c>
      <c r="N8" s="263" t="e">
        <f t="shared" si="2"/>
        <v>#REF!</v>
      </c>
      <c r="O8" s="263" t="e">
        <f t="shared" si="3"/>
        <v>#REF!</v>
      </c>
      <c r="P8" s="263" t="e">
        <f t="shared" si="3"/>
        <v>#REF!</v>
      </c>
      <c r="Q8" s="338">
        <f>'4.sz.m.ÖNK kiadás'!Q9</f>
        <v>3032</v>
      </c>
      <c r="R8" s="263">
        <f>'4.sz.m.ÖNK kiadás'!R9</f>
        <v>0</v>
      </c>
      <c r="S8" s="263">
        <f>'4.sz.m.ÖNK kiadás'!S9</f>
        <v>0</v>
      </c>
      <c r="T8" s="263">
        <f>'4.sz.m.ÖNK kiadás'!T9</f>
        <v>0</v>
      </c>
      <c r="U8" s="263">
        <f>'4.sz.m.ÖNK kiadás'!U9</f>
        <v>0</v>
      </c>
      <c r="V8" s="263">
        <f>'4.sz.m.ÖNK kiadás'!V9</f>
        <v>0</v>
      </c>
      <c r="W8" s="338"/>
      <c r="X8" s="263" t="e">
        <f>#REF!</f>
        <v>#REF!</v>
      </c>
      <c r="Y8" s="263" t="e">
        <f>#REF!</f>
        <v>#REF!</v>
      </c>
      <c r="Z8" s="263" t="e">
        <f>#REF!</f>
        <v>#REF!</v>
      </c>
      <c r="AA8" s="263" t="e">
        <f>#REF!</f>
        <v>#REF!</v>
      </c>
      <c r="AB8" s="263" t="e">
        <f>#REF!</f>
        <v>#REF!</v>
      </c>
      <c r="AC8" s="263" t="e">
        <f>#REF!</f>
        <v>#REF!</v>
      </c>
    </row>
    <row r="9" spans="1:29" s="5" customFormat="1" ht="33" customHeight="1">
      <c r="A9" s="76"/>
      <c r="B9" s="85" t="s">
        <v>52</v>
      </c>
      <c r="C9" s="85"/>
      <c r="D9" s="328" t="s">
        <v>94</v>
      </c>
      <c r="E9" s="338">
        <f>'4.sz.m.ÖNK kiadás'!E10+'5. sz. m óvoda'!D33</f>
        <v>2854</v>
      </c>
      <c r="F9" s="263" t="e">
        <f>'4.sz.m.ÖNK kiadás'!F10+#REF!+'5. sz. m óvoda'!E33+#REF!</f>
        <v>#REF!</v>
      </c>
      <c r="G9" s="263" t="e">
        <f>'4.sz.m.ÖNK kiadás'!G10+#REF!+'5. sz. m óvoda'!F33+#REF!</f>
        <v>#REF!</v>
      </c>
      <c r="H9" s="263" t="e">
        <f>'4.sz.m.ÖNK kiadás'!H10+#REF!+'5. sz. m óvoda'!G33+#REF!</f>
        <v>#REF!</v>
      </c>
      <c r="I9" s="263" t="e">
        <f>'4.sz.m.ÖNK kiadás'!I10+#REF!+'5. sz. m óvoda'!H33+#REF!</f>
        <v>#REF!</v>
      </c>
      <c r="J9" s="263" t="e">
        <f>'4.sz.m.ÖNK kiadás'!J10+#REF!+'5. sz. m óvoda'!I33+#REF!</f>
        <v>#REF!</v>
      </c>
      <c r="K9" s="338">
        <f t="shared" si="2"/>
        <v>1318</v>
      </c>
      <c r="L9" s="263" t="e">
        <f t="shared" si="2"/>
        <v>#REF!</v>
      </c>
      <c r="M9" s="263" t="e">
        <f t="shared" si="2"/>
        <v>#REF!</v>
      </c>
      <c r="N9" s="263" t="e">
        <f t="shared" si="2"/>
        <v>#REF!</v>
      </c>
      <c r="O9" s="263" t="e">
        <f t="shared" si="3"/>
        <v>#REF!</v>
      </c>
      <c r="P9" s="263" t="e">
        <f t="shared" si="3"/>
        <v>#REF!</v>
      </c>
      <c r="Q9" s="338">
        <f>'4.sz.m.ÖNK kiadás'!Q10</f>
        <v>1536</v>
      </c>
      <c r="R9" s="263">
        <f>'4.sz.m.ÖNK kiadás'!R10</f>
        <v>0</v>
      </c>
      <c r="S9" s="263">
        <f>'4.sz.m.ÖNK kiadás'!S10</f>
        <v>0</v>
      </c>
      <c r="T9" s="263">
        <f>'4.sz.m.ÖNK kiadás'!T10</f>
        <v>0</v>
      </c>
      <c r="U9" s="263">
        <f>'4.sz.m.ÖNK kiadás'!U10</f>
        <v>0</v>
      </c>
      <c r="V9" s="263">
        <f>'4.sz.m.ÖNK kiadás'!V10</f>
        <v>0</v>
      </c>
      <c r="W9" s="338"/>
      <c r="X9" s="263"/>
      <c r="Y9" s="263"/>
      <c r="Z9" s="263"/>
      <c r="AA9" s="263"/>
      <c r="AB9" s="263"/>
      <c r="AC9" s="263"/>
    </row>
    <row r="10" spans="1:29" s="5" customFormat="1" ht="33" customHeight="1">
      <c r="A10" s="76"/>
      <c r="B10" s="85" t="s">
        <v>53</v>
      </c>
      <c r="C10" s="85"/>
      <c r="D10" s="329" t="s">
        <v>96</v>
      </c>
      <c r="E10" s="338">
        <f aca="true" t="shared" si="4" ref="E10:J10">SUM(E11:E15)</f>
        <v>2142</v>
      </c>
      <c r="F10" s="263">
        <f t="shared" si="4"/>
        <v>0</v>
      </c>
      <c r="G10" s="263">
        <f t="shared" si="4"/>
        <v>0</v>
      </c>
      <c r="H10" s="263">
        <f t="shared" si="4"/>
        <v>0</v>
      </c>
      <c r="I10" s="263">
        <f t="shared" si="4"/>
        <v>0</v>
      </c>
      <c r="J10" s="263">
        <f t="shared" si="4"/>
        <v>0</v>
      </c>
      <c r="K10" s="338">
        <f t="shared" si="2"/>
        <v>320</v>
      </c>
      <c r="L10" s="263">
        <f t="shared" si="2"/>
        <v>0</v>
      </c>
      <c r="M10" s="263">
        <f t="shared" si="2"/>
        <v>0</v>
      </c>
      <c r="N10" s="263">
        <f t="shared" si="2"/>
        <v>0</v>
      </c>
      <c r="O10" s="263">
        <f t="shared" si="3"/>
        <v>0</v>
      </c>
      <c r="P10" s="263">
        <f t="shared" si="3"/>
        <v>0</v>
      </c>
      <c r="Q10" s="338">
        <f>'4.sz.m.ÖNK kiadás'!Q11</f>
        <v>1822</v>
      </c>
      <c r="R10" s="263">
        <f>'4.sz.m.ÖNK kiadás'!R11</f>
        <v>0</v>
      </c>
      <c r="S10" s="263">
        <f>'4.sz.m.ÖNK kiadás'!S11</f>
        <v>0</v>
      </c>
      <c r="T10" s="263">
        <f>'4.sz.m.ÖNK kiadás'!T11</f>
        <v>0</v>
      </c>
      <c r="U10" s="263">
        <f>'4.sz.m.ÖNK kiadás'!U11</f>
        <v>0</v>
      </c>
      <c r="V10" s="263">
        <f>'4.sz.m.ÖNK kiadás'!V11</f>
        <v>0</v>
      </c>
      <c r="W10" s="338"/>
      <c r="X10" s="263"/>
      <c r="Y10" s="263"/>
      <c r="Z10" s="263"/>
      <c r="AA10" s="263"/>
      <c r="AB10" s="263"/>
      <c r="AC10" s="263"/>
    </row>
    <row r="11" spans="1:29" s="5" customFormat="1" ht="33" customHeight="1">
      <c r="A11" s="76"/>
      <c r="B11" s="108"/>
      <c r="C11" s="85" t="s">
        <v>95</v>
      </c>
      <c r="D11" s="330" t="s">
        <v>423</v>
      </c>
      <c r="E11" s="338">
        <f>'4.sz.m.ÖNK kiadás'!E12</f>
        <v>0</v>
      </c>
      <c r="F11" s="263"/>
      <c r="G11" s="263">
        <f>'4.sz.m.ÖNK kiadás'!G12</f>
        <v>0</v>
      </c>
      <c r="H11" s="263">
        <f>'4.sz.m.ÖNK kiadás'!H12</f>
        <v>0</v>
      </c>
      <c r="I11" s="263">
        <f>'4.sz.m.ÖNK kiadás'!I12</f>
        <v>0</v>
      </c>
      <c r="J11" s="263">
        <f>'4.sz.m.ÖNK kiadás'!J12</f>
        <v>0</v>
      </c>
      <c r="K11" s="338">
        <f t="shared" si="2"/>
        <v>0</v>
      </c>
      <c r="L11" s="263">
        <f t="shared" si="2"/>
        <v>0</v>
      </c>
      <c r="M11" s="263">
        <f t="shared" si="2"/>
        <v>0</v>
      </c>
      <c r="N11" s="263">
        <f t="shared" si="2"/>
        <v>0</v>
      </c>
      <c r="O11" s="263">
        <f t="shared" si="3"/>
        <v>0</v>
      </c>
      <c r="P11" s="263">
        <f t="shared" si="3"/>
        <v>0</v>
      </c>
      <c r="Q11" s="338">
        <f>'4.sz.m.ÖNK kiadás'!Q12</f>
        <v>0</v>
      </c>
      <c r="R11" s="263">
        <f>'4.sz.m.ÖNK kiadás'!R12</f>
        <v>0</v>
      </c>
      <c r="S11" s="263">
        <f>'4.sz.m.ÖNK kiadás'!S12</f>
        <v>0</v>
      </c>
      <c r="T11" s="263">
        <f>'4.sz.m.ÖNK kiadás'!T12</f>
        <v>0</v>
      </c>
      <c r="U11" s="263">
        <f>'4.sz.m.ÖNK kiadás'!U12</f>
        <v>0</v>
      </c>
      <c r="V11" s="263">
        <f>'4.sz.m.ÖNK kiadás'!V12</f>
        <v>0</v>
      </c>
      <c r="W11" s="338"/>
      <c r="X11" s="263"/>
      <c r="Y11" s="263"/>
      <c r="Z11" s="263"/>
      <c r="AA11" s="263"/>
      <c r="AB11" s="263"/>
      <c r="AC11" s="263"/>
    </row>
    <row r="12" spans="1:29" s="5" customFormat="1" ht="57.75" customHeight="1">
      <c r="A12" s="76"/>
      <c r="B12" s="85"/>
      <c r="C12" s="85" t="s">
        <v>97</v>
      </c>
      <c r="D12" s="328" t="s">
        <v>424</v>
      </c>
      <c r="E12" s="338">
        <f>'4.sz.m.ÖNK kiadás'!E13</f>
        <v>1637</v>
      </c>
      <c r="F12" s="263">
        <f>'4.sz.m.ÖNK kiadás'!F13</f>
        <v>0</v>
      </c>
      <c r="G12" s="263">
        <f>'4.sz.m.ÖNK kiadás'!G13</f>
        <v>0</v>
      </c>
      <c r="H12" s="263">
        <f>'4.sz.m.ÖNK kiadás'!H13</f>
        <v>0</v>
      </c>
      <c r="I12" s="263">
        <f>'4.sz.m.ÖNK kiadás'!I13</f>
        <v>0</v>
      </c>
      <c r="J12" s="263">
        <f>'4.sz.m.ÖNK kiadás'!J13</f>
        <v>0</v>
      </c>
      <c r="K12" s="338">
        <f t="shared" si="2"/>
        <v>0</v>
      </c>
      <c r="L12" s="263">
        <f t="shared" si="2"/>
        <v>0</v>
      </c>
      <c r="M12" s="263">
        <f t="shared" si="2"/>
        <v>0</v>
      </c>
      <c r="N12" s="263">
        <f t="shared" si="2"/>
        <v>0</v>
      </c>
      <c r="O12" s="263">
        <f t="shared" si="3"/>
        <v>0</v>
      </c>
      <c r="P12" s="263">
        <f t="shared" si="3"/>
        <v>0</v>
      </c>
      <c r="Q12" s="338">
        <f>'4.sz.m.ÖNK kiadás'!Q13</f>
        <v>1637</v>
      </c>
      <c r="R12" s="263">
        <f>'4.sz.m.ÖNK kiadás'!R13</f>
        <v>0</v>
      </c>
      <c r="S12" s="263">
        <f>'4.sz.m.ÖNK kiadás'!S13</f>
        <v>0</v>
      </c>
      <c r="T12" s="263">
        <f>'4.sz.m.ÖNK kiadás'!T13</f>
        <v>0</v>
      </c>
      <c r="U12" s="263">
        <f>'4.sz.m.ÖNK kiadás'!U13</f>
        <v>0</v>
      </c>
      <c r="V12" s="263">
        <f>'4.sz.m.ÖNK kiadás'!V13</f>
        <v>0</v>
      </c>
      <c r="W12" s="338"/>
      <c r="X12" s="263"/>
      <c r="Y12" s="263"/>
      <c r="Z12" s="263"/>
      <c r="AA12" s="263"/>
      <c r="AB12" s="263"/>
      <c r="AC12" s="263"/>
    </row>
    <row r="13" spans="1:29" s="5" customFormat="1" ht="54.75" customHeight="1" thickBot="1">
      <c r="A13" s="104"/>
      <c r="B13" s="105"/>
      <c r="C13" s="85" t="s">
        <v>98</v>
      </c>
      <c r="D13" s="328" t="s">
        <v>425</v>
      </c>
      <c r="E13" s="338">
        <f>'4.sz.m.ÖNK kiadás'!E14</f>
        <v>505</v>
      </c>
      <c r="F13" s="263">
        <f>'4.sz.m.ÖNK kiadás'!F14</f>
        <v>0</v>
      </c>
      <c r="G13" s="263">
        <f>'4.sz.m.ÖNK kiadás'!G14</f>
        <v>0</v>
      </c>
      <c r="H13" s="263">
        <f>'4.sz.m.ÖNK kiadás'!H14</f>
        <v>0</v>
      </c>
      <c r="I13" s="263">
        <f>'4.sz.m.ÖNK kiadás'!I14</f>
        <v>0</v>
      </c>
      <c r="J13" s="263">
        <f>'4.sz.m.ÖNK kiadás'!J14</f>
        <v>0</v>
      </c>
      <c r="K13" s="338">
        <f t="shared" si="2"/>
        <v>320</v>
      </c>
      <c r="L13" s="263">
        <f t="shared" si="2"/>
        <v>0</v>
      </c>
      <c r="M13" s="263">
        <f t="shared" si="2"/>
        <v>0</v>
      </c>
      <c r="N13" s="263">
        <f t="shared" si="2"/>
        <v>0</v>
      </c>
      <c r="O13" s="263">
        <f t="shared" si="3"/>
        <v>0</v>
      </c>
      <c r="P13" s="263">
        <f t="shared" si="3"/>
        <v>0</v>
      </c>
      <c r="Q13" s="338">
        <f>'4.sz.m.ÖNK kiadás'!Q14</f>
        <v>185</v>
      </c>
      <c r="R13" s="263">
        <f>'4.sz.m.ÖNK kiadás'!R14</f>
        <v>0</v>
      </c>
      <c r="S13" s="263">
        <f>'4.sz.m.ÖNK kiadás'!S14</f>
        <v>0</v>
      </c>
      <c r="T13" s="263">
        <f>'4.sz.m.ÖNK kiadás'!T14</f>
        <v>0</v>
      </c>
      <c r="U13" s="263">
        <f>'4.sz.m.ÖNK kiadás'!U14</f>
        <v>0</v>
      </c>
      <c r="V13" s="263">
        <f>'4.sz.m.ÖNK kiadás'!V14</f>
        <v>0</v>
      </c>
      <c r="W13" s="338"/>
      <c r="X13" s="263"/>
      <c r="Y13" s="263"/>
      <c r="Z13" s="263"/>
      <c r="AA13" s="263"/>
      <c r="AB13" s="263"/>
      <c r="AC13" s="263"/>
    </row>
    <row r="14" spans="1:29" s="5" customFormat="1" ht="33" customHeight="1" hidden="1">
      <c r="A14" s="76"/>
      <c r="B14" s="85"/>
      <c r="C14" s="85" t="s">
        <v>101</v>
      </c>
      <c r="D14" s="328" t="s">
        <v>103</v>
      </c>
      <c r="E14" s="338"/>
      <c r="F14" s="263"/>
      <c r="G14" s="263"/>
      <c r="H14" s="263"/>
      <c r="I14" s="263"/>
      <c r="J14" s="263"/>
      <c r="K14" s="338"/>
      <c r="L14" s="263"/>
      <c r="M14" s="263"/>
      <c r="N14" s="263"/>
      <c r="O14" s="263"/>
      <c r="P14" s="263"/>
      <c r="Q14" s="338">
        <f>'4.sz.m.ÖNK kiadás'!Q15</f>
        <v>0</v>
      </c>
      <c r="R14" s="263">
        <f>'4.sz.m.ÖNK kiadás'!R15</f>
        <v>0</v>
      </c>
      <c r="S14" s="263">
        <f>'4.sz.m.ÖNK kiadás'!S15</f>
        <v>0</v>
      </c>
      <c r="T14" s="263">
        <f>'4.sz.m.ÖNK kiadás'!T15</f>
        <v>0</v>
      </c>
      <c r="U14" s="263">
        <f>'4.sz.m.ÖNK kiadás'!U15</f>
        <v>0</v>
      </c>
      <c r="V14" s="263">
        <f>'4.sz.m.ÖNK kiadás'!V15</f>
        <v>0</v>
      </c>
      <c r="W14" s="338"/>
      <c r="X14" s="263"/>
      <c r="Y14" s="263"/>
      <c r="Z14" s="263"/>
      <c r="AA14" s="263"/>
      <c r="AB14" s="263"/>
      <c r="AC14" s="263"/>
    </row>
    <row r="15" spans="1:29" s="5" customFormat="1" ht="33" customHeight="1" hidden="1" thickBot="1">
      <c r="A15" s="112"/>
      <c r="B15" s="99"/>
      <c r="C15" s="99" t="s">
        <v>102</v>
      </c>
      <c r="D15" s="331" t="s">
        <v>104</v>
      </c>
      <c r="E15" s="338"/>
      <c r="F15" s="263"/>
      <c r="G15" s="263"/>
      <c r="H15" s="263"/>
      <c r="I15" s="263"/>
      <c r="J15" s="263"/>
      <c r="K15" s="338"/>
      <c r="L15" s="263"/>
      <c r="M15" s="263"/>
      <c r="N15" s="263"/>
      <c r="O15" s="263"/>
      <c r="P15" s="263"/>
      <c r="Q15" s="338">
        <f>'4.sz.m.ÖNK kiadás'!Q16</f>
        <v>0</v>
      </c>
      <c r="R15" s="263">
        <f>'4.sz.m.ÖNK kiadás'!R16</f>
        <v>0</v>
      </c>
      <c r="S15" s="263">
        <f>'4.sz.m.ÖNK kiadás'!S16</f>
        <v>0</v>
      </c>
      <c r="T15" s="263">
        <f>'4.sz.m.ÖNK kiadás'!T16</f>
        <v>0</v>
      </c>
      <c r="U15" s="263">
        <f>'4.sz.m.ÖNK kiadás'!U16</f>
        <v>0</v>
      </c>
      <c r="V15" s="263">
        <f>'4.sz.m.ÖNK kiadás'!V16</f>
        <v>0</v>
      </c>
      <c r="W15" s="338"/>
      <c r="X15" s="263"/>
      <c r="Y15" s="263"/>
      <c r="Z15" s="263"/>
      <c r="AA15" s="263"/>
      <c r="AB15" s="263"/>
      <c r="AC15" s="263"/>
    </row>
    <row r="16" spans="1:29" s="5" customFormat="1" ht="33" customHeight="1" thickBot="1">
      <c r="A16" s="94" t="s">
        <v>28</v>
      </c>
      <c r="B16" s="954" t="s">
        <v>105</v>
      </c>
      <c r="C16" s="954"/>
      <c r="D16" s="954"/>
      <c r="E16" s="339">
        <f aca="true" t="shared" si="5" ref="E16:P16">SUM(E17:E19)</f>
        <v>400</v>
      </c>
      <c r="F16" s="51" t="e">
        <f t="shared" si="5"/>
        <v>#REF!</v>
      </c>
      <c r="G16" s="51" t="e">
        <f t="shared" si="5"/>
        <v>#REF!</v>
      </c>
      <c r="H16" s="51" t="e">
        <f t="shared" si="5"/>
        <v>#REF!</v>
      </c>
      <c r="I16" s="51" t="e">
        <f t="shared" si="5"/>
        <v>#REF!</v>
      </c>
      <c r="J16" s="51" t="e">
        <f t="shared" si="5"/>
        <v>#REF!</v>
      </c>
      <c r="K16" s="339"/>
      <c r="L16" s="51" t="e">
        <f t="shared" si="5"/>
        <v>#REF!</v>
      </c>
      <c r="M16" s="51" t="e">
        <f t="shared" si="5"/>
        <v>#REF!</v>
      </c>
      <c r="N16" s="51" t="e">
        <f t="shared" si="5"/>
        <v>#REF!</v>
      </c>
      <c r="O16" s="51" t="e">
        <f t="shared" si="5"/>
        <v>#REF!</v>
      </c>
      <c r="P16" s="51" t="e">
        <f t="shared" si="5"/>
        <v>#REF!</v>
      </c>
      <c r="Q16" s="339">
        <f aca="true" t="shared" si="6" ref="Q16:Z16">SUM(Q17:Q19)</f>
        <v>400</v>
      </c>
      <c r="R16" s="51">
        <f t="shared" si="6"/>
        <v>0</v>
      </c>
      <c r="S16" s="51">
        <f t="shared" si="6"/>
        <v>0</v>
      </c>
      <c r="T16" s="51">
        <f t="shared" si="6"/>
        <v>0</v>
      </c>
      <c r="U16" s="51">
        <f>SUM(U17:U19)</f>
        <v>0</v>
      </c>
      <c r="V16" s="51">
        <f>SUM(V17:V19)</f>
        <v>0</v>
      </c>
      <c r="W16" s="339">
        <f t="shared" si="6"/>
        <v>0</v>
      </c>
      <c r="X16" s="51">
        <f t="shared" si="6"/>
        <v>0</v>
      </c>
      <c r="Y16" s="51">
        <f t="shared" si="6"/>
        <v>0</v>
      </c>
      <c r="Z16" s="51">
        <f t="shared" si="6"/>
        <v>0</v>
      </c>
      <c r="AA16" s="51">
        <f>SUM(AA17:AA19)</f>
        <v>0</v>
      </c>
      <c r="AB16" s="51">
        <f>SUM(AB17:AB19)</f>
        <v>0</v>
      </c>
      <c r="AC16" s="51">
        <f>SUM(AC17:AC19)</f>
        <v>0</v>
      </c>
    </row>
    <row r="17" spans="1:29" s="5" customFormat="1" ht="33" customHeight="1">
      <c r="A17" s="93"/>
      <c r="B17" s="98" t="s">
        <v>39</v>
      </c>
      <c r="C17" s="972" t="s">
        <v>106</v>
      </c>
      <c r="D17" s="972"/>
      <c r="E17" s="338">
        <f>'4.sz.m.ÖNK kiadás'!E18+'5. sz. m óvoda'!D36</f>
        <v>0</v>
      </c>
      <c r="F17" s="263" t="e">
        <f>'4.sz.m.ÖNK kiadás'!F18+#REF!+'5. sz. m óvoda'!E36+#REF!</f>
        <v>#REF!</v>
      </c>
      <c r="G17" s="263" t="e">
        <f>'4.sz.m.ÖNK kiadás'!G18+#REF!+'5. sz. m óvoda'!F36+#REF!</f>
        <v>#REF!</v>
      </c>
      <c r="H17" s="263" t="e">
        <f>'4.sz.m.ÖNK kiadás'!H18+#REF!+'5. sz. m óvoda'!G36+#REF!</f>
        <v>#REF!</v>
      </c>
      <c r="I17" s="263" t="e">
        <f>'4.sz.m.ÖNK kiadás'!I18+#REF!+'5. sz. m óvoda'!H36+#REF!</f>
        <v>#REF!</v>
      </c>
      <c r="J17" s="263" t="e">
        <f>'4.sz.m.ÖNK kiadás'!J18+#REF!+'5. sz. m óvoda'!I36+#REF!</f>
        <v>#REF!</v>
      </c>
      <c r="K17" s="338">
        <f>'4.sz.m.ÖNK kiadás'!K18+'5. sz. m óvoda'!J36</f>
        <v>0</v>
      </c>
      <c r="L17" s="263" t="e">
        <f>'4.sz.m.ÖNK kiadás'!L18+#REF!+'5. sz. m óvoda'!K36+#REF!</f>
        <v>#REF!</v>
      </c>
      <c r="M17" s="263" t="e">
        <f>'4.sz.m.ÖNK kiadás'!M18+#REF!+'5. sz. m óvoda'!L36+#REF!</f>
        <v>#REF!</v>
      </c>
      <c r="N17" s="263" t="e">
        <f>'4.sz.m.ÖNK kiadás'!N18+#REF!+'5. sz. m óvoda'!M36+#REF!</f>
        <v>#REF!</v>
      </c>
      <c r="O17" s="263" t="e">
        <f>'4.sz.m.ÖNK kiadás'!O18+#REF!+'5. sz. m óvoda'!N36+#REF!</f>
        <v>#REF!</v>
      </c>
      <c r="P17" s="263" t="e">
        <f>'4.sz.m.ÖNK kiadás'!P18+#REF!+'5. sz. m óvoda'!O36+#REF!</f>
        <v>#REF!</v>
      </c>
      <c r="Q17" s="338"/>
      <c r="R17" s="263"/>
      <c r="S17" s="263"/>
      <c r="T17" s="263"/>
      <c r="U17" s="263"/>
      <c r="V17" s="263"/>
      <c r="W17" s="338"/>
      <c r="X17" s="263"/>
      <c r="Y17" s="263"/>
      <c r="Z17" s="263"/>
      <c r="AA17" s="263"/>
      <c r="AB17" s="263"/>
      <c r="AC17" s="263"/>
    </row>
    <row r="18" spans="1:29" s="5" customFormat="1" ht="33" customHeight="1">
      <c r="A18" s="76"/>
      <c r="B18" s="85" t="s">
        <v>40</v>
      </c>
      <c r="C18" s="973" t="s">
        <v>107</v>
      </c>
      <c r="D18" s="973"/>
      <c r="E18" s="338">
        <f>'4.sz.m.ÖNK kiadás'!E19</f>
        <v>0</v>
      </c>
      <c r="F18" s="263">
        <f>'4.sz.m.ÖNK kiadás'!F19</f>
        <v>0</v>
      </c>
      <c r="G18" s="263">
        <f>'4.sz.m.ÖNK kiadás'!G19</f>
        <v>0</v>
      </c>
      <c r="H18" s="263">
        <f>'4.sz.m.ÖNK kiadás'!H19</f>
        <v>0</v>
      </c>
      <c r="I18" s="263">
        <f>'4.sz.m.ÖNK kiadás'!I19</f>
        <v>0</v>
      </c>
      <c r="J18" s="263">
        <f>'4.sz.m.ÖNK kiadás'!J19</f>
        <v>0</v>
      </c>
      <c r="K18" s="338">
        <f>'4.sz.m.ÖNK kiadás'!K19</f>
        <v>0</v>
      </c>
      <c r="L18" s="263">
        <f>'4.sz.m.ÖNK kiadás'!L19</f>
        <v>0</v>
      </c>
      <c r="M18" s="263">
        <f>'4.sz.m.ÖNK kiadás'!M19</f>
        <v>0</v>
      </c>
      <c r="N18" s="263">
        <f>'4.sz.m.ÖNK kiadás'!N19</f>
        <v>0</v>
      </c>
      <c r="O18" s="263">
        <f>'4.sz.m.ÖNK kiadás'!O19</f>
        <v>0</v>
      </c>
      <c r="P18" s="263">
        <f>'4.sz.m.ÖNK kiadás'!P19</f>
        <v>0</v>
      </c>
      <c r="Q18" s="338"/>
      <c r="R18" s="263"/>
      <c r="S18" s="263"/>
      <c r="T18" s="263"/>
      <c r="U18" s="263"/>
      <c r="V18" s="263"/>
      <c r="W18" s="338"/>
      <c r="X18" s="263"/>
      <c r="Y18" s="263"/>
      <c r="Z18" s="263"/>
      <c r="AA18" s="263"/>
      <c r="AB18" s="263"/>
      <c r="AC18" s="263"/>
    </row>
    <row r="19" spans="1:29" s="5" customFormat="1" ht="33" customHeight="1">
      <c r="A19" s="106"/>
      <c r="B19" s="85" t="s">
        <v>41</v>
      </c>
      <c r="C19" s="986" t="s">
        <v>108</v>
      </c>
      <c r="D19" s="986"/>
      <c r="E19" s="338">
        <f>'4.sz.m.ÖNK kiadás'!E20</f>
        <v>400</v>
      </c>
      <c r="F19" s="263">
        <f>'4.sz.m.ÖNK kiadás'!F20</f>
        <v>0</v>
      </c>
      <c r="G19" s="263">
        <f>'4.sz.m.ÖNK kiadás'!G20</f>
        <v>0</v>
      </c>
      <c r="H19" s="263">
        <f>'4.sz.m.ÖNK kiadás'!H20</f>
        <v>0</v>
      </c>
      <c r="I19" s="263">
        <f>'4.sz.m.ÖNK kiadás'!I20</f>
        <v>0</v>
      </c>
      <c r="J19" s="263">
        <f>'4.sz.m.ÖNK kiadás'!J20</f>
        <v>0</v>
      </c>
      <c r="K19" s="338"/>
      <c r="L19" s="263">
        <f>'4.sz.m.ÖNK kiadás'!L20</f>
        <v>0</v>
      </c>
      <c r="M19" s="263">
        <f>'4.sz.m.ÖNK kiadás'!M20</f>
        <v>0</v>
      </c>
      <c r="N19" s="263">
        <f>'4.sz.m.ÖNK kiadás'!N20</f>
        <v>0</v>
      </c>
      <c r="O19" s="263">
        <f>'4.sz.m.ÖNK kiadás'!O20</f>
        <v>0</v>
      </c>
      <c r="P19" s="263">
        <f>'4.sz.m.ÖNK kiadás'!P20</f>
        <v>0</v>
      </c>
      <c r="Q19" s="338">
        <f>'4.sz.m.ÖNK kiadás'!Q20</f>
        <v>400</v>
      </c>
      <c r="R19" s="263">
        <f>'4.sz.m.ÖNK kiadás'!R20</f>
        <v>0</v>
      </c>
      <c r="S19" s="263">
        <f>'4.sz.m.ÖNK kiadás'!S20</f>
        <v>0</v>
      </c>
      <c r="T19" s="263">
        <f>'4.sz.m.ÖNK kiadás'!T20</f>
        <v>0</v>
      </c>
      <c r="U19" s="263">
        <f>'4.sz.m.ÖNK kiadás'!U20</f>
        <v>0</v>
      </c>
      <c r="V19" s="263">
        <f>'4.sz.m.ÖNK kiadás'!V20</f>
        <v>0</v>
      </c>
      <c r="W19" s="338"/>
      <c r="X19" s="263"/>
      <c r="Y19" s="263"/>
      <c r="Z19" s="263"/>
      <c r="AA19" s="263"/>
      <c r="AB19" s="263"/>
      <c r="AC19" s="263"/>
    </row>
    <row r="20" spans="1:29" s="5" customFormat="1" ht="33" customHeight="1">
      <c r="A20" s="82"/>
      <c r="B20" s="86"/>
      <c r="C20" s="86" t="s">
        <v>109</v>
      </c>
      <c r="D20" s="219" t="s">
        <v>99</v>
      </c>
      <c r="E20" s="338">
        <f>'4.sz.m.ÖNK kiadás'!E21</f>
        <v>400</v>
      </c>
      <c r="F20" s="263">
        <f>'4.sz.m.ÖNK kiadás'!F21</f>
        <v>0</v>
      </c>
      <c r="G20" s="263">
        <f>'4.sz.m.ÖNK kiadás'!G21</f>
        <v>0</v>
      </c>
      <c r="H20" s="263">
        <f>'4.sz.m.ÖNK kiadás'!H21</f>
        <v>0</v>
      </c>
      <c r="I20" s="263">
        <f>'4.sz.m.ÖNK kiadás'!I21</f>
        <v>0</v>
      </c>
      <c r="J20" s="263">
        <f>'4.sz.m.ÖNK kiadás'!J21</f>
        <v>0</v>
      </c>
      <c r="K20" s="338"/>
      <c r="L20" s="263">
        <f>'4.sz.m.ÖNK kiadás'!L21</f>
        <v>0</v>
      </c>
      <c r="M20" s="263">
        <f>'4.sz.m.ÖNK kiadás'!M21</f>
        <v>0</v>
      </c>
      <c r="N20" s="263">
        <f>'4.sz.m.ÖNK kiadás'!N21</f>
        <v>0</v>
      </c>
      <c r="O20" s="263">
        <f>'4.sz.m.ÖNK kiadás'!O21</f>
        <v>0</v>
      </c>
      <c r="P20" s="263">
        <f>'4.sz.m.ÖNK kiadás'!P21</f>
        <v>0</v>
      </c>
      <c r="Q20" s="338">
        <f>'4.sz.m.ÖNK kiadás'!Q21</f>
        <v>400</v>
      </c>
      <c r="R20" s="263">
        <f>'4.sz.m.ÖNK kiadás'!R21</f>
        <v>0</v>
      </c>
      <c r="S20" s="263">
        <f>'4.sz.m.ÖNK kiadás'!S21</f>
        <v>0</v>
      </c>
      <c r="T20" s="263">
        <f>'4.sz.m.ÖNK kiadás'!T21</f>
        <v>0</v>
      </c>
      <c r="U20" s="263">
        <f>'4.sz.m.ÖNK kiadás'!U21</f>
        <v>0</v>
      </c>
      <c r="V20" s="263">
        <f>'4.sz.m.ÖNK kiadás'!V21</f>
        <v>0</v>
      </c>
      <c r="W20" s="338"/>
      <c r="X20" s="263"/>
      <c r="Y20" s="263"/>
      <c r="Z20" s="263"/>
      <c r="AA20" s="263"/>
      <c r="AB20" s="263"/>
      <c r="AC20" s="263"/>
    </row>
    <row r="21" spans="1:29" s="5" customFormat="1" ht="33" customHeight="1">
      <c r="A21" s="82"/>
      <c r="B21" s="86"/>
      <c r="C21" s="86" t="s">
        <v>110</v>
      </c>
      <c r="D21" s="219" t="s">
        <v>100</v>
      </c>
      <c r="E21" s="338">
        <f>'4.sz.m.ÖNK kiadás'!E22</f>
        <v>0</v>
      </c>
      <c r="F21" s="263">
        <f>'4.sz.m.ÖNK kiadás'!F22</f>
        <v>0</v>
      </c>
      <c r="G21" s="263">
        <f>'4.sz.m.ÖNK kiadás'!G22</f>
        <v>0</v>
      </c>
      <c r="H21" s="263">
        <f>'4.sz.m.ÖNK kiadás'!H22</f>
        <v>0</v>
      </c>
      <c r="I21" s="263">
        <f>'4.sz.m.ÖNK kiadás'!I22</f>
        <v>0</v>
      </c>
      <c r="J21" s="263">
        <f>'4.sz.m.ÖNK kiadás'!J22</f>
        <v>0</v>
      </c>
      <c r="K21" s="338">
        <f>'4.sz.m.ÖNK kiadás'!K22</f>
        <v>0</v>
      </c>
      <c r="L21" s="263">
        <f>'4.sz.m.ÖNK kiadás'!L22</f>
        <v>0</v>
      </c>
      <c r="M21" s="263">
        <f>'4.sz.m.ÖNK kiadás'!M22</f>
        <v>0</v>
      </c>
      <c r="N21" s="263">
        <f>'4.sz.m.ÖNK kiadás'!N22</f>
        <v>0</v>
      </c>
      <c r="O21" s="263">
        <f>'4.sz.m.ÖNK kiadás'!O22</f>
        <v>0</v>
      </c>
      <c r="P21" s="263">
        <f>'4.sz.m.ÖNK kiadás'!P22</f>
        <v>0</v>
      </c>
      <c r="Q21" s="338"/>
      <c r="R21" s="263"/>
      <c r="S21" s="263"/>
      <c r="T21" s="263"/>
      <c r="U21" s="263"/>
      <c r="V21" s="263"/>
      <c r="W21" s="338"/>
      <c r="X21" s="263"/>
      <c r="Y21" s="263"/>
      <c r="Z21" s="263"/>
      <c r="AA21" s="263"/>
      <c r="AB21" s="263"/>
      <c r="AC21" s="263"/>
    </row>
    <row r="22" spans="1:29" s="5" customFormat="1" ht="33" customHeight="1">
      <c r="A22" s="106"/>
      <c r="B22" s="219"/>
      <c r="C22" s="86" t="s">
        <v>111</v>
      </c>
      <c r="D22" s="219" t="s">
        <v>103</v>
      </c>
      <c r="E22" s="338">
        <f>'4.sz.m.ÖNK kiadás'!E23</f>
        <v>0</v>
      </c>
      <c r="F22" s="263">
        <f>'4.sz.m.ÖNK kiadás'!F23</f>
        <v>0</v>
      </c>
      <c r="G22" s="263">
        <f>'4.sz.m.ÖNK kiadás'!G23</f>
        <v>0</v>
      </c>
      <c r="H22" s="263">
        <f>'4.sz.m.ÖNK kiadás'!H23</f>
        <v>0</v>
      </c>
      <c r="I22" s="263">
        <f>'4.sz.m.ÖNK kiadás'!I23</f>
        <v>0</v>
      </c>
      <c r="J22" s="263">
        <f>'4.sz.m.ÖNK kiadás'!J23</f>
        <v>0</v>
      </c>
      <c r="K22" s="338">
        <f>'4.sz.m.ÖNK kiadás'!K23</f>
        <v>0</v>
      </c>
      <c r="L22" s="263">
        <f>'4.sz.m.ÖNK kiadás'!L23</f>
        <v>0</v>
      </c>
      <c r="M22" s="263">
        <f>'4.sz.m.ÖNK kiadás'!M23</f>
        <v>0</v>
      </c>
      <c r="N22" s="263">
        <f>'4.sz.m.ÖNK kiadás'!N23</f>
        <v>0</v>
      </c>
      <c r="O22" s="263">
        <f>'4.sz.m.ÖNK kiadás'!O23</f>
        <v>0</v>
      </c>
      <c r="P22" s="263">
        <f>'4.sz.m.ÖNK kiadás'!P23</f>
        <v>0</v>
      </c>
      <c r="Q22" s="338"/>
      <c r="R22" s="263"/>
      <c r="S22" s="263"/>
      <c r="T22" s="263"/>
      <c r="U22" s="263"/>
      <c r="V22" s="263"/>
      <c r="W22" s="338"/>
      <c r="X22" s="263"/>
      <c r="Y22" s="263"/>
      <c r="Z22" s="263"/>
      <c r="AA22" s="263"/>
      <c r="AB22" s="263"/>
      <c r="AC22" s="263"/>
    </row>
    <row r="23" spans="1:29" s="5" customFormat="1" ht="33" customHeight="1" thickBot="1">
      <c r="A23" s="248"/>
      <c r="B23" s="249"/>
      <c r="C23" s="250" t="s">
        <v>220</v>
      </c>
      <c r="D23" s="249" t="s">
        <v>221</v>
      </c>
      <c r="E23" s="338">
        <f>'4.sz.m.ÖNK kiadás'!E24</f>
        <v>0</v>
      </c>
      <c r="F23" s="263">
        <f>'4.sz.m.ÖNK kiadás'!F24</f>
        <v>0</v>
      </c>
      <c r="G23" s="263">
        <f>'4.sz.m.ÖNK kiadás'!G24</f>
        <v>0</v>
      </c>
      <c r="H23" s="263">
        <f>'4.sz.m.ÖNK kiadás'!H24</f>
        <v>0</v>
      </c>
      <c r="I23" s="263">
        <f>'4.sz.m.ÖNK kiadás'!I24</f>
        <v>0</v>
      </c>
      <c r="J23" s="263">
        <f>'4.sz.m.ÖNK kiadás'!J24</f>
        <v>0</v>
      </c>
      <c r="K23" s="338">
        <f>'4.sz.m.ÖNK kiadás'!K24</f>
        <v>0</v>
      </c>
      <c r="L23" s="263">
        <f>'4.sz.m.ÖNK kiadás'!L24</f>
        <v>0</v>
      </c>
      <c r="M23" s="263">
        <f>'4.sz.m.ÖNK kiadás'!M24</f>
        <v>0</v>
      </c>
      <c r="N23" s="263">
        <f>'4.sz.m.ÖNK kiadás'!N24</f>
        <v>0</v>
      </c>
      <c r="O23" s="263">
        <f>'4.sz.m.ÖNK kiadás'!O24</f>
        <v>0</v>
      </c>
      <c r="P23" s="263">
        <f>'4.sz.m.ÖNK kiadás'!P24</f>
        <v>0</v>
      </c>
      <c r="Q23" s="338"/>
      <c r="R23" s="263"/>
      <c r="S23" s="263"/>
      <c r="T23" s="263"/>
      <c r="U23" s="263"/>
      <c r="V23" s="263"/>
      <c r="W23" s="338"/>
      <c r="X23" s="263"/>
      <c r="Y23" s="263"/>
      <c r="Z23" s="263"/>
      <c r="AA23" s="263"/>
      <c r="AB23" s="263"/>
      <c r="AC23" s="263"/>
    </row>
    <row r="24" spans="1:29" s="5" customFormat="1" ht="33" customHeight="1" thickBot="1">
      <c r="A24" s="94" t="s">
        <v>10</v>
      </c>
      <c r="B24" s="954" t="s">
        <v>112</v>
      </c>
      <c r="C24" s="954"/>
      <c r="D24" s="954"/>
      <c r="E24" s="339">
        <f aca="true" t="shared" si="7" ref="E24:P24">SUM(E25:E27)</f>
        <v>2275</v>
      </c>
      <c r="F24" s="51">
        <f t="shared" si="7"/>
        <v>0</v>
      </c>
      <c r="G24" s="51">
        <f t="shared" si="7"/>
        <v>0</v>
      </c>
      <c r="H24" s="51" t="e">
        <f t="shared" si="7"/>
        <v>#REF!</v>
      </c>
      <c r="I24" s="51" t="e">
        <f t="shared" si="7"/>
        <v>#REF!</v>
      </c>
      <c r="J24" s="51" t="e">
        <f t="shared" si="7"/>
        <v>#REF!</v>
      </c>
      <c r="K24" s="339">
        <f t="shared" si="7"/>
        <v>0</v>
      </c>
      <c r="L24" s="51">
        <f t="shared" si="7"/>
        <v>0</v>
      </c>
      <c r="M24" s="51">
        <f t="shared" si="7"/>
        <v>0</v>
      </c>
      <c r="N24" s="51" t="e">
        <f t="shared" si="7"/>
        <v>#REF!</v>
      </c>
      <c r="O24" s="51" t="e">
        <f t="shared" si="7"/>
        <v>#REF!</v>
      </c>
      <c r="P24" s="51" t="e">
        <f t="shared" si="7"/>
        <v>#REF!</v>
      </c>
      <c r="Q24" s="339">
        <f aca="true" t="shared" si="8" ref="Q24:Z24">SUM(Q25:Q27)</f>
        <v>2275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>SUM(U25:U27)</f>
        <v>0</v>
      </c>
      <c r="V24" s="51">
        <f>SUM(V25:V27)</f>
        <v>0</v>
      </c>
      <c r="W24" s="339">
        <f t="shared" si="8"/>
        <v>0</v>
      </c>
      <c r="X24" s="51">
        <f t="shared" si="8"/>
        <v>0</v>
      </c>
      <c r="Y24" s="51">
        <f t="shared" si="8"/>
        <v>0</v>
      </c>
      <c r="Z24" s="51">
        <f t="shared" si="8"/>
        <v>0</v>
      </c>
      <c r="AA24" s="51">
        <f>SUM(AA25:AA27)</f>
        <v>0</v>
      </c>
      <c r="AB24" s="51">
        <f>SUM(AB25:AB27)</f>
        <v>0</v>
      </c>
      <c r="AC24" s="51">
        <f>SUM(AC25:AC27)</f>
        <v>0</v>
      </c>
    </row>
    <row r="25" spans="1:29" s="5" customFormat="1" ht="33" customHeight="1">
      <c r="A25" s="93"/>
      <c r="B25" s="98" t="s">
        <v>42</v>
      </c>
      <c r="C25" s="972" t="s">
        <v>3</v>
      </c>
      <c r="D25" s="972"/>
      <c r="E25" s="338">
        <f>'4.sz.m.ÖNK kiadás'!E26</f>
        <v>235</v>
      </c>
      <c r="F25" s="263">
        <f>'4.sz.m.ÖNK kiadás'!F26</f>
        <v>0</v>
      </c>
      <c r="G25" s="263">
        <f>'4.sz.m.ÖNK kiadás'!G26</f>
        <v>0</v>
      </c>
      <c r="H25" s="263" t="e">
        <f>'4.sz.m.ÖNK kiadás'!H26+#REF!</f>
        <v>#REF!</v>
      </c>
      <c r="I25" s="263" t="e">
        <f>'4.sz.m.ÖNK kiadás'!I26+#REF!</f>
        <v>#REF!</v>
      </c>
      <c r="J25" s="263" t="e">
        <f>'4.sz.m.ÖNK kiadás'!J26+#REF!</f>
        <v>#REF!</v>
      </c>
      <c r="K25" s="338"/>
      <c r="L25" s="263">
        <f>'4.sz.m.ÖNK kiadás'!L26</f>
        <v>0</v>
      </c>
      <c r="M25" s="263">
        <f>'4.sz.m.ÖNK kiadás'!M26</f>
        <v>0</v>
      </c>
      <c r="N25" s="263" t="e">
        <f>'4.sz.m.ÖNK kiadás'!N26+#REF!</f>
        <v>#REF!</v>
      </c>
      <c r="O25" s="263" t="e">
        <f>'4.sz.m.ÖNK kiadás'!O26+#REF!</f>
        <v>#REF!</v>
      </c>
      <c r="P25" s="263" t="e">
        <f>'4.sz.m.ÖNK kiadás'!P26+#REF!</f>
        <v>#REF!</v>
      </c>
      <c r="Q25" s="338">
        <v>235</v>
      </c>
      <c r="R25" s="263"/>
      <c r="S25" s="263"/>
      <c r="T25" s="263"/>
      <c r="U25" s="263"/>
      <c r="V25" s="263"/>
      <c r="W25" s="338"/>
      <c r="X25" s="263"/>
      <c r="Y25" s="263"/>
      <c r="Z25" s="263"/>
      <c r="AA25" s="263"/>
      <c r="AB25" s="263"/>
      <c r="AC25" s="263"/>
    </row>
    <row r="26" spans="1:29" s="9" customFormat="1" ht="33" customHeight="1">
      <c r="A26" s="107"/>
      <c r="B26" s="85" t="s">
        <v>43</v>
      </c>
      <c r="C26" s="974" t="s">
        <v>426</v>
      </c>
      <c r="D26" s="974"/>
      <c r="E26" s="338"/>
      <c r="F26" s="263"/>
      <c r="G26" s="263"/>
      <c r="H26" s="263"/>
      <c r="I26" s="263"/>
      <c r="J26" s="263"/>
      <c r="K26" s="338"/>
      <c r="L26" s="263"/>
      <c r="M26" s="263"/>
      <c r="N26" s="263"/>
      <c r="O26" s="263"/>
      <c r="P26" s="263"/>
      <c r="Q26" s="338"/>
      <c r="R26" s="263"/>
      <c r="S26" s="263"/>
      <c r="T26" s="263"/>
      <c r="U26" s="263"/>
      <c r="V26" s="263"/>
      <c r="W26" s="338"/>
      <c r="X26" s="263"/>
      <c r="Y26" s="263"/>
      <c r="Z26" s="263"/>
      <c r="AA26" s="263"/>
      <c r="AB26" s="263"/>
      <c r="AC26" s="263"/>
    </row>
    <row r="27" spans="1:29" s="9" customFormat="1" ht="33" customHeight="1" thickBot="1">
      <c r="A27" s="113"/>
      <c r="B27" s="99" t="s">
        <v>80</v>
      </c>
      <c r="C27" s="114" t="s">
        <v>113</v>
      </c>
      <c r="D27" s="114"/>
      <c r="E27" s="338">
        <v>2040</v>
      </c>
      <c r="F27" s="263"/>
      <c r="G27" s="263"/>
      <c r="H27" s="263"/>
      <c r="I27" s="263"/>
      <c r="J27" s="263"/>
      <c r="K27" s="338"/>
      <c r="L27" s="263"/>
      <c r="M27" s="263"/>
      <c r="N27" s="263"/>
      <c r="O27" s="263"/>
      <c r="P27" s="263"/>
      <c r="Q27" s="338">
        <v>2040</v>
      </c>
      <c r="R27" s="263"/>
      <c r="S27" s="263"/>
      <c r="T27" s="263"/>
      <c r="U27" s="263"/>
      <c r="V27" s="263"/>
      <c r="W27" s="338"/>
      <c r="X27" s="263"/>
      <c r="Y27" s="263"/>
      <c r="Z27" s="263"/>
      <c r="AA27" s="263"/>
      <c r="AB27" s="263"/>
      <c r="AC27" s="263"/>
    </row>
    <row r="28" spans="1:29" s="9" customFormat="1" ht="33" customHeight="1" thickBot="1">
      <c r="A28" s="73" t="s">
        <v>11</v>
      </c>
      <c r="B28" s="100" t="s">
        <v>114</v>
      </c>
      <c r="C28" s="100"/>
      <c r="D28" s="100"/>
      <c r="E28" s="340">
        <v>0</v>
      </c>
      <c r="F28" s="341">
        <v>0</v>
      </c>
      <c r="G28" s="341">
        <v>0</v>
      </c>
      <c r="H28" s="341">
        <v>0</v>
      </c>
      <c r="I28" s="341">
        <v>0</v>
      </c>
      <c r="J28" s="341">
        <v>0</v>
      </c>
      <c r="K28" s="340">
        <v>0</v>
      </c>
      <c r="L28" s="341">
        <v>0</v>
      </c>
      <c r="M28" s="341">
        <v>0</v>
      </c>
      <c r="N28" s="341">
        <v>0</v>
      </c>
      <c r="O28" s="341">
        <v>0</v>
      </c>
      <c r="P28" s="341">
        <v>0</v>
      </c>
      <c r="Q28" s="340"/>
      <c r="R28" s="341"/>
      <c r="S28" s="341"/>
      <c r="T28" s="341"/>
      <c r="U28" s="341"/>
      <c r="V28" s="341"/>
      <c r="W28" s="340"/>
      <c r="X28" s="341"/>
      <c r="Y28" s="341"/>
      <c r="Z28" s="341"/>
      <c r="AA28" s="341"/>
      <c r="AB28" s="341"/>
      <c r="AC28" s="341"/>
    </row>
    <row r="29" spans="1:29" s="9" customFormat="1" ht="33" customHeight="1" thickBot="1">
      <c r="A29" s="94" t="s">
        <v>12</v>
      </c>
      <c r="B29" s="940" t="s">
        <v>115</v>
      </c>
      <c r="C29" s="940"/>
      <c r="D29" s="940"/>
      <c r="E29" s="337">
        <f>E5+E16+E24+E28</f>
        <v>72915</v>
      </c>
      <c r="F29" s="261" t="e">
        <f aca="true" t="shared" si="9" ref="F29:AC29">F5+F16+F24+F28</f>
        <v>#REF!</v>
      </c>
      <c r="G29" s="261" t="e">
        <f t="shared" si="9"/>
        <v>#REF!</v>
      </c>
      <c r="H29" s="261" t="e">
        <f t="shared" si="9"/>
        <v>#REF!</v>
      </c>
      <c r="I29" s="261" t="e">
        <f t="shared" si="9"/>
        <v>#REF!</v>
      </c>
      <c r="J29" s="261" t="e">
        <f t="shared" si="9"/>
        <v>#REF!</v>
      </c>
      <c r="K29" s="337">
        <f>K5+K16+K24+K28</f>
        <v>61027</v>
      </c>
      <c r="L29" s="261" t="e">
        <f t="shared" si="9"/>
        <v>#REF!</v>
      </c>
      <c r="M29" s="261" t="e">
        <f>M5+M16+M24+M28</f>
        <v>#REF!</v>
      </c>
      <c r="N29" s="261" t="e">
        <f>N5+N16+N24+N28</f>
        <v>#REF!</v>
      </c>
      <c r="O29" s="261" t="e">
        <f>O5+O16+O24+O28</f>
        <v>#REF!</v>
      </c>
      <c r="P29" s="261" t="e">
        <f>P5+P16+P24+P28</f>
        <v>#REF!</v>
      </c>
      <c r="Q29" s="337">
        <f t="shared" si="9"/>
        <v>11888</v>
      </c>
      <c r="R29" s="261">
        <f t="shared" si="9"/>
        <v>0</v>
      </c>
      <c r="S29" s="261">
        <f t="shared" si="9"/>
        <v>0</v>
      </c>
      <c r="T29" s="261">
        <f t="shared" si="9"/>
        <v>0</v>
      </c>
      <c r="U29" s="261">
        <f t="shared" si="9"/>
        <v>0</v>
      </c>
      <c r="V29" s="261">
        <f t="shared" si="9"/>
        <v>0</v>
      </c>
      <c r="W29" s="337">
        <f t="shared" si="9"/>
        <v>0</v>
      </c>
      <c r="X29" s="261" t="e">
        <f t="shared" si="9"/>
        <v>#REF!</v>
      </c>
      <c r="Y29" s="261" t="e">
        <f t="shared" si="9"/>
        <v>#REF!</v>
      </c>
      <c r="Z29" s="261" t="e">
        <f t="shared" si="9"/>
        <v>#REF!</v>
      </c>
      <c r="AA29" s="261" t="e">
        <f t="shared" si="9"/>
        <v>#REF!</v>
      </c>
      <c r="AB29" s="261" t="e">
        <f t="shared" si="9"/>
        <v>#REF!</v>
      </c>
      <c r="AC29" s="261" t="e">
        <f t="shared" si="9"/>
        <v>#REF!</v>
      </c>
    </row>
    <row r="30" spans="1:29" s="9" customFormat="1" ht="33" customHeight="1" thickBot="1">
      <c r="A30" s="71" t="s">
        <v>13</v>
      </c>
      <c r="B30" s="975" t="s">
        <v>222</v>
      </c>
      <c r="C30" s="975"/>
      <c r="D30" s="975"/>
      <c r="E30" s="342">
        <v>353</v>
      </c>
      <c r="F30" s="97">
        <f>'4.sz.m.ÖNK kiadás'!F32</f>
        <v>0</v>
      </c>
      <c r="G30" s="97">
        <f>'4.sz.m.ÖNK kiadás'!G32</f>
        <v>0</v>
      </c>
      <c r="H30" s="97">
        <f>'4.sz.m.ÖNK kiadás'!H32</f>
        <v>0</v>
      </c>
      <c r="I30" s="97">
        <f>'4.sz.m.ÖNK kiadás'!I32</f>
        <v>0</v>
      </c>
      <c r="J30" s="97">
        <f>'4.sz.m.ÖNK kiadás'!J32</f>
        <v>0</v>
      </c>
      <c r="K30" s="342"/>
      <c r="L30" s="97">
        <f>'4.sz.m.ÖNK kiadás'!L32</f>
        <v>0</v>
      </c>
      <c r="M30" s="97">
        <f>'4.sz.m.ÖNK kiadás'!M32</f>
        <v>0</v>
      </c>
      <c r="N30" s="97">
        <f>'4.sz.m.ÖNK kiadás'!N32</f>
        <v>0</v>
      </c>
      <c r="O30" s="97">
        <f>'4.sz.m.ÖNK kiadás'!O32</f>
        <v>0</v>
      </c>
      <c r="P30" s="97">
        <f>'4.sz.m.ÖNK kiadás'!P32</f>
        <v>0</v>
      </c>
      <c r="Q30" s="342">
        <v>353</v>
      </c>
      <c r="R30" s="97"/>
      <c r="S30" s="97"/>
      <c r="T30" s="97"/>
      <c r="U30" s="97"/>
      <c r="V30" s="97"/>
      <c r="W30" s="342"/>
      <c r="X30" s="97"/>
      <c r="Y30" s="97"/>
      <c r="Z30" s="97"/>
      <c r="AA30" s="97"/>
      <c r="AB30" s="97"/>
      <c r="AC30" s="97"/>
    </row>
    <row r="31" spans="1:29" s="5" customFormat="1" ht="33" customHeight="1">
      <c r="A31" s="116"/>
      <c r="B31" s="98" t="s">
        <v>47</v>
      </c>
      <c r="C31" s="941" t="s">
        <v>428</v>
      </c>
      <c r="D31" s="941"/>
      <c r="E31" s="338">
        <v>353</v>
      </c>
      <c r="F31" s="263"/>
      <c r="G31" s="263"/>
      <c r="H31" s="263"/>
      <c r="I31" s="263"/>
      <c r="J31" s="263"/>
      <c r="K31" s="338"/>
      <c r="L31" s="263"/>
      <c r="M31" s="263"/>
      <c r="N31" s="263"/>
      <c r="O31" s="263"/>
      <c r="P31" s="263"/>
      <c r="Q31" s="338">
        <v>353</v>
      </c>
      <c r="R31" s="263"/>
      <c r="S31" s="263"/>
      <c r="T31" s="263"/>
      <c r="U31" s="263"/>
      <c r="V31" s="263"/>
      <c r="W31" s="338"/>
      <c r="X31" s="263"/>
      <c r="Y31" s="263"/>
      <c r="Z31" s="263"/>
      <c r="AA31" s="263"/>
      <c r="AB31" s="263"/>
      <c r="AC31" s="263"/>
    </row>
    <row r="32" spans="1:29" s="5" customFormat="1" ht="33" customHeight="1" thickBot="1">
      <c r="A32" s="112"/>
      <c r="B32" s="99" t="s">
        <v>63</v>
      </c>
      <c r="C32" s="976" t="s">
        <v>429</v>
      </c>
      <c r="D32" s="976"/>
      <c r="E32" s="343"/>
      <c r="F32" s="115"/>
      <c r="G32" s="115"/>
      <c r="H32" s="115"/>
      <c r="I32" s="115"/>
      <c r="J32" s="115"/>
      <c r="K32" s="343"/>
      <c r="L32" s="115"/>
      <c r="M32" s="115"/>
      <c r="N32" s="115"/>
      <c r="O32" s="115"/>
      <c r="P32" s="115"/>
      <c r="Q32" s="343"/>
      <c r="R32" s="115"/>
      <c r="S32" s="115"/>
      <c r="T32" s="115"/>
      <c r="U32" s="115"/>
      <c r="V32" s="115"/>
      <c r="W32" s="343"/>
      <c r="X32" s="115"/>
      <c r="Y32" s="115"/>
      <c r="Z32" s="115"/>
      <c r="AA32" s="115"/>
      <c r="AB32" s="115"/>
      <c r="AC32" s="115"/>
    </row>
    <row r="33" spans="1:29" s="5" customFormat="1" ht="33" customHeight="1" thickBot="1">
      <c r="A33" s="367" t="s">
        <v>14</v>
      </c>
      <c r="B33" s="989" t="s">
        <v>264</v>
      </c>
      <c r="C33" s="989"/>
      <c r="D33" s="989"/>
      <c r="E33" s="368">
        <f>E29+E30</f>
        <v>73268</v>
      </c>
      <c r="F33" s="369" t="e">
        <f aca="true" t="shared" si="10" ref="F33:P33">F29+F30</f>
        <v>#REF!</v>
      </c>
      <c r="G33" s="369" t="e">
        <f t="shared" si="10"/>
        <v>#REF!</v>
      </c>
      <c r="H33" s="369" t="e">
        <f t="shared" si="10"/>
        <v>#REF!</v>
      </c>
      <c r="I33" s="369" t="e">
        <f t="shared" si="10"/>
        <v>#REF!</v>
      </c>
      <c r="J33" s="369" t="e">
        <f t="shared" si="10"/>
        <v>#REF!</v>
      </c>
      <c r="K33" s="368">
        <f t="shared" si="10"/>
        <v>61027</v>
      </c>
      <c r="L33" s="369" t="e">
        <f t="shared" si="10"/>
        <v>#REF!</v>
      </c>
      <c r="M33" s="369" t="e">
        <f t="shared" si="10"/>
        <v>#REF!</v>
      </c>
      <c r="N33" s="369" t="e">
        <f t="shared" si="10"/>
        <v>#REF!</v>
      </c>
      <c r="O33" s="369" t="e">
        <f t="shared" si="10"/>
        <v>#REF!</v>
      </c>
      <c r="P33" s="369" t="e">
        <f t="shared" si="10"/>
        <v>#REF!</v>
      </c>
      <c r="Q33" s="368">
        <v>353</v>
      </c>
      <c r="R33" s="369">
        <f aca="true" t="shared" si="11" ref="R33:Z33">R29+R30</f>
        <v>0</v>
      </c>
      <c r="S33" s="369">
        <f t="shared" si="11"/>
        <v>0</v>
      </c>
      <c r="T33" s="369">
        <f t="shared" si="11"/>
        <v>0</v>
      </c>
      <c r="U33" s="369">
        <f>U29+U30</f>
        <v>0</v>
      </c>
      <c r="V33" s="369">
        <f>V29+V30</f>
        <v>0</v>
      </c>
      <c r="W33" s="368">
        <f t="shared" si="11"/>
        <v>0</v>
      </c>
      <c r="X33" s="369" t="e">
        <f t="shared" si="11"/>
        <v>#REF!</v>
      </c>
      <c r="Y33" s="369" t="e">
        <f t="shared" si="11"/>
        <v>#REF!</v>
      </c>
      <c r="Z33" s="369" t="e">
        <f t="shared" si="11"/>
        <v>#REF!</v>
      </c>
      <c r="AA33" s="369" t="e">
        <f>AA29+AA30</f>
        <v>#REF!</v>
      </c>
      <c r="AB33" s="369" t="e">
        <f>AB29+AB30</f>
        <v>#REF!</v>
      </c>
      <c r="AC33" s="369" t="e">
        <f>AC29+AC30</f>
        <v>#REF!</v>
      </c>
    </row>
    <row r="34" spans="1:29" s="5" customFormat="1" ht="33" customHeight="1" hidden="1" thickBot="1">
      <c r="A34" s="987" t="s">
        <v>265</v>
      </c>
      <c r="B34" s="988"/>
      <c r="C34" s="988"/>
      <c r="D34" s="988"/>
      <c r="E34" s="476"/>
      <c r="F34" s="370"/>
      <c r="G34" s="370"/>
      <c r="H34" s="370"/>
      <c r="I34" s="115"/>
      <c r="J34" s="115"/>
      <c r="K34" s="476"/>
      <c r="L34" s="370"/>
      <c r="M34" s="370"/>
      <c r="N34" s="370"/>
      <c r="O34" s="115"/>
      <c r="P34" s="115"/>
      <c r="Q34" s="476"/>
      <c r="R34" s="370"/>
      <c r="S34" s="370"/>
      <c r="T34" s="370"/>
      <c r="U34" s="115"/>
      <c r="V34" s="115"/>
      <c r="W34" s="476"/>
      <c r="X34" s="370"/>
      <c r="Y34" s="370"/>
      <c r="Z34" s="370"/>
      <c r="AA34" s="115"/>
      <c r="AB34" s="115"/>
      <c r="AC34" s="115"/>
    </row>
    <row r="35" spans="1:29" s="5" customFormat="1" ht="33" customHeight="1" thickBot="1">
      <c r="A35" s="939" t="s">
        <v>117</v>
      </c>
      <c r="B35" s="940"/>
      <c r="C35" s="940"/>
      <c r="D35" s="940"/>
      <c r="E35" s="339">
        <f aca="true" t="shared" si="12" ref="E35:J35">E33+E34</f>
        <v>73268</v>
      </c>
      <c r="F35" s="51" t="e">
        <f t="shared" si="12"/>
        <v>#REF!</v>
      </c>
      <c r="G35" s="51" t="e">
        <f t="shared" si="12"/>
        <v>#REF!</v>
      </c>
      <c r="H35" s="51" t="e">
        <f t="shared" si="12"/>
        <v>#REF!</v>
      </c>
      <c r="I35" s="51" t="e">
        <f t="shared" si="12"/>
        <v>#REF!</v>
      </c>
      <c r="J35" s="51" t="e">
        <f t="shared" si="12"/>
        <v>#REF!</v>
      </c>
      <c r="K35" s="339">
        <f aca="true" t="shared" si="13" ref="K35:AC35">K33+K34</f>
        <v>61027</v>
      </c>
      <c r="L35" s="51" t="e">
        <f t="shared" si="13"/>
        <v>#REF!</v>
      </c>
      <c r="M35" s="51" t="e">
        <f t="shared" si="13"/>
        <v>#REF!</v>
      </c>
      <c r="N35" s="51" t="e">
        <f t="shared" si="13"/>
        <v>#REF!</v>
      </c>
      <c r="O35" s="51" t="e">
        <f t="shared" si="13"/>
        <v>#REF!</v>
      </c>
      <c r="P35" s="51" t="e">
        <f t="shared" si="13"/>
        <v>#REF!</v>
      </c>
      <c r="Q35" s="339">
        <v>12241</v>
      </c>
      <c r="R35" s="51">
        <f t="shared" si="13"/>
        <v>0</v>
      </c>
      <c r="S35" s="51">
        <f t="shared" si="13"/>
        <v>0</v>
      </c>
      <c r="T35" s="51">
        <f t="shared" si="13"/>
        <v>0</v>
      </c>
      <c r="U35" s="51">
        <f t="shared" si="13"/>
        <v>0</v>
      </c>
      <c r="V35" s="51">
        <f t="shared" si="13"/>
        <v>0</v>
      </c>
      <c r="W35" s="339">
        <f t="shared" si="13"/>
        <v>0</v>
      </c>
      <c r="X35" s="51" t="e">
        <f t="shared" si="13"/>
        <v>#REF!</v>
      </c>
      <c r="Y35" s="51" t="e">
        <f t="shared" si="13"/>
        <v>#REF!</v>
      </c>
      <c r="Z35" s="51" t="e">
        <f t="shared" si="13"/>
        <v>#REF!</v>
      </c>
      <c r="AA35" s="51" t="e">
        <f t="shared" si="13"/>
        <v>#REF!</v>
      </c>
      <c r="AB35" s="51" t="e">
        <f t="shared" si="13"/>
        <v>#REF!</v>
      </c>
      <c r="AC35" s="51" t="e">
        <f t="shared" si="13"/>
        <v>#REF!</v>
      </c>
    </row>
    <row r="36" spans="1:28" s="5" customFormat="1" ht="19.5" customHeight="1">
      <c r="A36" s="47"/>
      <c r="B36" s="101"/>
      <c r="C36" s="47"/>
      <c r="D36" s="47"/>
      <c r="E36" s="6"/>
      <c r="F36" s="6"/>
      <c r="G36" s="6"/>
      <c r="H36" s="6"/>
      <c r="I36" s="6"/>
      <c r="J36" s="6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478"/>
      <c r="X36" s="478"/>
      <c r="Y36" s="478"/>
      <c r="Z36" s="478"/>
      <c r="AA36" s="478"/>
      <c r="AB36" s="478"/>
    </row>
    <row r="37" spans="1:28" s="5" customFormat="1" ht="19.5" customHeight="1">
      <c r="A37" s="47"/>
      <c r="B37" s="101"/>
      <c r="C37" s="47"/>
      <c r="D37" s="47"/>
      <c r="E37" s="6"/>
      <c r="F37" s="6"/>
      <c r="G37" s="6"/>
      <c r="H37" s="6"/>
      <c r="I37" s="6"/>
      <c r="J37" s="6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477"/>
      <c r="X37" s="477"/>
      <c r="Y37" s="477"/>
      <c r="Z37" s="477"/>
      <c r="AA37" s="477"/>
      <c r="AB37" s="477"/>
    </row>
    <row r="38" spans="1:28" s="5" customFormat="1" ht="19.5" customHeight="1">
      <c r="A38" s="47"/>
      <c r="B38" s="101"/>
      <c r="C38" s="981" t="s">
        <v>56</v>
      </c>
      <c r="D38" s="981"/>
      <c r="E38" s="981"/>
      <c r="F38" s="981"/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/>
      <c r="R38" s="273"/>
      <c r="S38" s="273"/>
      <c r="T38" s="273"/>
      <c r="U38" s="273"/>
      <c r="V38" s="273"/>
      <c r="W38" s="479"/>
      <c r="X38" s="479"/>
      <c r="Y38" s="479"/>
      <c r="Z38" s="479"/>
      <c r="AA38" s="479"/>
      <c r="AB38" s="480"/>
    </row>
    <row r="39" spans="1:28" s="5" customFormat="1" ht="19.5" customHeight="1" thickBot="1">
      <c r="A39" s="227" t="s">
        <v>57</v>
      </c>
      <c r="B39" s="227"/>
      <c r="E39" s="204"/>
      <c r="F39" s="204"/>
      <c r="G39" s="204"/>
      <c r="H39" s="204"/>
      <c r="I39" s="204"/>
      <c r="J39" s="204"/>
      <c r="K39" s="205"/>
      <c r="L39" s="205"/>
      <c r="M39" s="205"/>
      <c r="N39" s="205"/>
      <c r="O39" s="205"/>
      <c r="P39" s="205"/>
      <c r="Q39" s="206">
        <v>0</v>
      </c>
      <c r="R39" s="206"/>
      <c r="S39" s="206"/>
      <c r="T39" s="206"/>
      <c r="U39" s="206"/>
      <c r="V39" s="206"/>
      <c r="W39" s="481"/>
      <c r="X39" s="481"/>
      <c r="Y39" s="481"/>
      <c r="Z39" s="481"/>
      <c r="AA39" s="481"/>
      <c r="AB39" s="482"/>
    </row>
    <row r="40" spans="1:29" ht="52.5" customHeight="1" thickBot="1">
      <c r="A40" s="207">
        <v>1</v>
      </c>
      <c r="B40" s="977" t="s">
        <v>150</v>
      </c>
      <c r="C40" s="978"/>
      <c r="D40" s="979"/>
      <c r="E40" s="226">
        <f>'1.sz.m-önk.össze.bev'!E54-'1 .sz.m.önk.össz.kiad.'!E29</f>
        <v>-10343</v>
      </c>
      <c r="F40" s="226" t="e">
        <f>'1.sz.m-önk.össze.bev'!F54-'1 .sz.m.önk.össz.kiad.'!F29</f>
        <v>#REF!</v>
      </c>
      <c r="G40" s="226" t="e">
        <f>'1.sz.m-önk.össze.bev'!G54-'1 .sz.m.önk.össz.kiad.'!G29</f>
        <v>#REF!</v>
      </c>
      <c r="H40" s="226" t="e">
        <f>'1.sz.m-önk.össze.bev'!H54-'1 .sz.m.önk.össz.kiad.'!H29</f>
        <v>#REF!</v>
      </c>
      <c r="I40" s="226" t="e">
        <f>'1.sz.m-önk.össze.bev'!I54-'1 .sz.m.önk.össz.kiad.'!I29</f>
        <v>#REF!</v>
      </c>
      <c r="J40" s="226" t="e">
        <f>'1.sz.m-önk.össze.bev'!J54-'1 .sz.m.önk.össz.kiad.'!J29</f>
        <v>#REF!</v>
      </c>
      <c r="K40" s="226">
        <f>'1.sz.m-önk.össze.bev'!K54-'1 .sz.m.önk.össz.kiad.'!K29</f>
        <v>-10696</v>
      </c>
      <c r="L40" s="226" t="e">
        <f>'1.sz.m-önk.össze.bev'!L54-'1 .sz.m.önk.össz.kiad.'!L29</f>
        <v>#REF!</v>
      </c>
      <c r="M40" s="226" t="e">
        <f>'1.sz.m-önk.össze.bev'!M54-'1 .sz.m.önk.össz.kiad.'!M29</f>
        <v>#REF!</v>
      </c>
      <c r="N40" s="226" t="e">
        <f>'1.sz.m-önk.össze.bev'!N54-'1 .sz.m.önk.össz.kiad.'!N29</f>
        <v>#REF!</v>
      </c>
      <c r="O40" s="226" t="e">
        <f>'1.sz.m-önk.össze.bev'!O54-'1 .sz.m.önk.össz.kiad.'!O29</f>
        <v>#REF!</v>
      </c>
      <c r="P40" s="226" t="e">
        <f>'1.sz.m-önk.össze.bev'!P54-'1 .sz.m.önk.össz.kiad.'!P29</f>
        <v>#REF!</v>
      </c>
      <c r="Q40" s="226">
        <f>'1.sz.m-önk.össze.bev'!Q54-'1 .sz.m.önk.össz.kiad.'!Q29</f>
        <v>353</v>
      </c>
      <c r="R40" s="226" t="e">
        <f>'1.sz.m-önk.össze.bev'!R54-'1 .sz.m.önk.össz.kiad.'!R29</f>
        <v>#REF!</v>
      </c>
      <c r="S40" s="226" t="e">
        <f>'1.sz.m-önk.össze.bev'!S54-'1 .sz.m.önk.össz.kiad.'!S29</f>
        <v>#REF!</v>
      </c>
      <c r="T40" s="226" t="e">
        <f>'1.sz.m-önk.össze.bev'!T54-'1 .sz.m.önk.össz.kiad.'!T29</f>
        <v>#REF!</v>
      </c>
      <c r="U40" s="226" t="e">
        <f>'1.sz.m-önk.össze.bev'!U54-'1 .sz.m.önk.össz.kiad.'!U29</f>
        <v>#REF!</v>
      </c>
      <c r="V40" s="226" t="e">
        <f>'1.sz.m-önk.össze.bev'!V54-'1 .sz.m.önk.össz.kiad.'!V29</f>
        <v>#REF!</v>
      </c>
      <c r="W40" s="226">
        <f>'1.sz.m-önk.össze.bev'!W54-'1 .sz.m.önk.össz.kiad.'!W29</f>
        <v>0</v>
      </c>
      <c r="X40" s="226" t="e">
        <f>#REF!-'1 .sz.m.önk.össz.kiad.'!X29</f>
        <v>#REF!</v>
      </c>
      <c r="Y40" s="226" t="e">
        <f>#REF!-'1 .sz.m.önk.össz.kiad.'!Y29</f>
        <v>#REF!</v>
      </c>
      <c r="Z40" s="226" t="e">
        <f>#REF!-'1 .sz.m.önk.össz.kiad.'!Z29</f>
        <v>#REF!</v>
      </c>
      <c r="AA40" s="226" t="e">
        <f>#REF!-'1 .sz.m.önk.össz.kiad.'!AA29</f>
        <v>#REF!</v>
      </c>
      <c r="AB40" s="226" t="e">
        <f>#REF!-'1 .sz.m.önk.össz.kiad.'!AB29</f>
        <v>#REF!</v>
      </c>
      <c r="AC40" s="226" t="e">
        <f>#REF!-'1 .sz.m.önk.össz.kiad.'!AC29</f>
        <v>#REF!</v>
      </c>
    </row>
    <row r="41" spans="1:22" ht="15.75">
      <c r="A41" s="103"/>
      <c r="B41" s="46"/>
      <c r="C41" s="204"/>
      <c r="D41" s="204"/>
      <c r="E41" s="208"/>
      <c r="F41" s="208"/>
      <c r="G41" s="208"/>
      <c r="H41" s="208"/>
      <c r="I41" s="208"/>
      <c r="J41" s="208"/>
      <c r="K41" s="205"/>
      <c r="L41" s="205"/>
      <c r="M41" s="205"/>
      <c r="N41" s="205"/>
      <c r="O41" s="205"/>
      <c r="P41" s="205"/>
      <c r="Q41" s="206">
        <v>0</v>
      </c>
      <c r="R41" s="206"/>
      <c r="S41" s="206"/>
      <c r="T41" s="206"/>
      <c r="U41" s="206"/>
      <c r="V41" s="206"/>
    </row>
    <row r="42" spans="1:22" ht="15.75" customHeight="1">
      <c r="A42" s="103"/>
      <c r="B42" s="46"/>
      <c r="C42" s="967" t="s">
        <v>151</v>
      </c>
      <c r="D42" s="967"/>
      <c r="E42" s="967"/>
      <c r="F42" s="967"/>
      <c r="G42" s="967"/>
      <c r="H42" s="967"/>
      <c r="I42" s="967"/>
      <c r="J42" s="967"/>
      <c r="K42" s="967"/>
      <c r="L42" s="967"/>
      <c r="M42" s="967"/>
      <c r="N42" s="967"/>
      <c r="O42" s="967"/>
      <c r="P42" s="967"/>
      <c r="Q42" s="967"/>
      <c r="R42" s="271"/>
      <c r="S42" s="271"/>
      <c r="T42" s="271"/>
      <c r="U42" s="271"/>
      <c r="V42" s="271"/>
    </row>
    <row r="43" spans="1:22" ht="16.5" thickBot="1">
      <c r="A43" s="227" t="s">
        <v>152</v>
      </c>
      <c r="B43" s="46"/>
      <c r="C43" s="985"/>
      <c r="D43" s="985"/>
      <c r="E43" s="204"/>
      <c r="F43" s="204"/>
      <c r="G43" s="204"/>
      <c r="H43" s="204"/>
      <c r="I43" s="204"/>
      <c r="J43" s="204"/>
      <c r="K43" s="205"/>
      <c r="L43" s="205"/>
      <c r="M43" s="205"/>
      <c r="N43" s="205"/>
      <c r="O43" s="205"/>
      <c r="P43" s="205"/>
      <c r="Q43" s="206">
        <v>0</v>
      </c>
      <c r="R43" s="206"/>
      <c r="S43" s="206"/>
      <c r="T43" s="206"/>
      <c r="U43" s="206"/>
      <c r="V43" s="206"/>
    </row>
    <row r="44" spans="1:29" ht="27.75" customHeight="1">
      <c r="A44" s="221" t="s">
        <v>27</v>
      </c>
      <c r="B44" s="969" t="s">
        <v>206</v>
      </c>
      <c r="C44" s="970"/>
      <c r="D44" s="971"/>
      <c r="E44" s="241">
        <f>'1.sz.m-önk.össze.bev'!E58</f>
        <v>10696</v>
      </c>
      <c r="F44" s="241">
        <f>'1.sz.m-önk.össze.bev'!F58</f>
        <v>0</v>
      </c>
      <c r="G44" s="241">
        <f>'1.sz.m-önk.össze.bev'!G58</f>
        <v>0</v>
      </c>
      <c r="H44" s="241">
        <f>'1.sz.m-önk.össze.bev'!H58</f>
        <v>0</v>
      </c>
      <c r="I44" s="241">
        <f>'1.sz.m-önk.össze.bev'!I58</f>
        <v>0</v>
      </c>
      <c r="J44" s="241">
        <f>'1.sz.m-önk.össze.bev'!J58</f>
        <v>0</v>
      </c>
      <c r="K44" s="241">
        <f>'1.sz.m-önk.össze.bev'!K58</f>
        <v>10696</v>
      </c>
      <c r="L44" s="241">
        <f>'1.sz.m-önk.össze.bev'!L58</f>
        <v>0</v>
      </c>
      <c r="M44" s="241">
        <f>'1.sz.m-önk.össze.bev'!M58</f>
        <v>0</v>
      </c>
      <c r="N44" s="241">
        <f>'1.sz.m-önk.össze.bev'!N58</f>
        <v>0</v>
      </c>
      <c r="O44" s="241">
        <f>'1.sz.m-önk.össze.bev'!O58</f>
        <v>0</v>
      </c>
      <c r="P44" s="241">
        <f>'1.sz.m-önk.össze.bev'!P58</f>
        <v>0</v>
      </c>
      <c r="Q44" s="241">
        <f>'1.sz.m-önk.össze.bev'!Q58</f>
        <v>0</v>
      </c>
      <c r="R44" s="241">
        <f>'1.sz.m-önk.össze.bev'!R58</f>
        <v>0</v>
      </c>
      <c r="S44" s="241">
        <f>'1.sz.m-önk.össze.bev'!S58</f>
        <v>0</v>
      </c>
      <c r="T44" s="241">
        <f>'1.sz.m-önk.össze.bev'!T58</f>
        <v>0</v>
      </c>
      <c r="U44" s="241">
        <f>'1.sz.m-önk.össze.bev'!U58</f>
        <v>0</v>
      </c>
      <c r="V44" s="241">
        <f>'1.sz.m-önk.össze.bev'!V58</f>
        <v>0</v>
      </c>
      <c r="W44" s="241">
        <f>'1.sz.m-önk.össze.bev'!W58</f>
        <v>0</v>
      </c>
      <c r="X44" s="241" t="e">
        <f>#REF!</f>
        <v>#REF!</v>
      </c>
      <c r="Y44" s="241" t="e">
        <f>#REF!</f>
        <v>#REF!</v>
      </c>
      <c r="Z44" s="241" t="e">
        <f>#REF!</f>
        <v>#REF!</v>
      </c>
      <c r="AA44" s="241" t="e">
        <f>#REF!</f>
        <v>#REF!</v>
      </c>
      <c r="AB44" s="241" t="e">
        <f>#REF!</f>
        <v>#REF!</v>
      </c>
      <c r="AC44" s="241" t="e">
        <f>#REF!</f>
        <v>#REF!</v>
      </c>
    </row>
    <row r="45" spans="1:29" ht="27.75" customHeight="1">
      <c r="A45" s="222" t="s">
        <v>28</v>
      </c>
      <c r="B45" s="957" t="s">
        <v>207</v>
      </c>
      <c r="C45" s="958"/>
      <c r="D45" s="959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</row>
    <row r="46" spans="1:29" ht="27.75" customHeight="1" thickBot="1">
      <c r="A46" s="223" t="s">
        <v>10</v>
      </c>
      <c r="B46" s="982" t="s">
        <v>153</v>
      </c>
      <c r="C46" s="983"/>
      <c r="D46" s="984"/>
      <c r="E46" s="240">
        <f aca="true" t="shared" si="14" ref="E46:AC46">E44+E45</f>
        <v>10696</v>
      </c>
      <c r="F46" s="240">
        <f t="shared" si="14"/>
        <v>0</v>
      </c>
      <c r="G46" s="240">
        <f t="shared" si="14"/>
        <v>0</v>
      </c>
      <c r="H46" s="240">
        <f t="shared" si="14"/>
        <v>0</v>
      </c>
      <c r="I46" s="240">
        <f t="shared" si="14"/>
        <v>0</v>
      </c>
      <c r="J46" s="240">
        <f t="shared" si="14"/>
        <v>0</v>
      </c>
      <c r="K46" s="240">
        <f t="shared" si="14"/>
        <v>10696</v>
      </c>
      <c r="L46" s="240">
        <f aca="true" t="shared" si="15" ref="L46:Q46">L44+L45</f>
        <v>0</v>
      </c>
      <c r="M46" s="240">
        <f t="shared" si="15"/>
        <v>0</v>
      </c>
      <c r="N46" s="240">
        <f t="shared" si="15"/>
        <v>0</v>
      </c>
      <c r="O46" s="240">
        <f t="shared" si="15"/>
        <v>0</v>
      </c>
      <c r="P46" s="240">
        <f t="shared" si="15"/>
        <v>0</v>
      </c>
      <c r="Q46" s="240">
        <f t="shared" si="15"/>
        <v>0</v>
      </c>
      <c r="R46" s="240">
        <f t="shared" si="14"/>
        <v>0</v>
      </c>
      <c r="S46" s="240">
        <f t="shared" si="14"/>
        <v>0</v>
      </c>
      <c r="T46" s="240">
        <f t="shared" si="14"/>
        <v>0</v>
      </c>
      <c r="U46" s="240">
        <f t="shared" si="14"/>
        <v>0</v>
      </c>
      <c r="V46" s="240">
        <f t="shared" si="14"/>
        <v>0</v>
      </c>
      <c r="W46" s="240">
        <f t="shared" si="14"/>
        <v>0</v>
      </c>
      <c r="X46" s="240" t="e">
        <f t="shared" si="14"/>
        <v>#REF!</v>
      </c>
      <c r="Y46" s="240" t="e">
        <f t="shared" si="14"/>
        <v>#REF!</v>
      </c>
      <c r="Z46" s="240" t="e">
        <f t="shared" si="14"/>
        <v>#REF!</v>
      </c>
      <c r="AA46" s="240" t="e">
        <f t="shared" si="14"/>
        <v>#REF!</v>
      </c>
      <c r="AB46" s="240" t="e">
        <f t="shared" si="14"/>
        <v>#REF!</v>
      </c>
      <c r="AC46" s="240" t="e">
        <f t="shared" si="14"/>
        <v>#REF!</v>
      </c>
    </row>
    <row r="47" spans="1:23" ht="15.75">
      <c r="A47" s="103"/>
      <c r="B47" s="46"/>
      <c r="C47" s="209"/>
      <c r="D47" s="210"/>
      <c r="E47" s="211"/>
      <c r="F47" s="211"/>
      <c r="G47" s="211"/>
      <c r="H47" s="211"/>
      <c r="I47" s="211"/>
      <c r="J47" s="211"/>
      <c r="K47" s="205"/>
      <c r="L47" s="205"/>
      <c r="M47" s="205"/>
      <c r="N47" s="205"/>
      <c r="O47" s="205"/>
      <c r="P47" s="205"/>
      <c r="Q47" s="206"/>
      <c r="R47" s="206"/>
      <c r="S47" s="206"/>
      <c r="T47" s="206"/>
      <c r="U47" s="206"/>
      <c r="V47" s="206"/>
      <c r="W47" s="1"/>
    </row>
    <row r="48" spans="1:22" ht="15.75" customHeight="1">
      <c r="A48" s="103"/>
      <c r="B48" s="46"/>
      <c r="C48" s="967" t="s">
        <v>154</v>
      </c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271"/>
      <c r="S48" s="271"/>
      <c r="T48" s="271"/>
      <c r="U48" s="271"/>
      <c r="V48" s="271"/>
    </row>
    <row r="49" spans="1:22" ht="16.5" thickBot="1">
      <c r="A49" s="227" t="s">
        <v>156</v>
      </c>
      <c r="B49" s="227"/>
      <c r="C49" s="980"/>
      <c r="D49" s="980"/>
      <c r="E49" s="204"/>
      <c r="F49" s="204"/>
      <c r="G49" s="204"/>
      <c r="H49" s="204"/>
      <c r="I49" s="204"/>
      <c r="J49" s="204"/>
      <c r="K49" s="205"/>
      <c r="L49" s="205"/>
      <c r="M49" s="205"/>
      <c r="N49" s="205"/>
      <c r="O49" s="205"/>
      <c r="P49" s="205"/>
      <c r="Q49" s="206">
        <v>0</v>
      </c>
      <c r="R49" s="206"/>
      <c r="S49" s="206"/>
      <c r="T49" s="206"/>
      <c r="U49" s="206"/>
      <c r="V49" s="206"/>
    </row>
    <row r="50" spans="1:29" ht="27.75" customHeight="1">
      <c r="A50" s="221" t="s">
        <v>27</v>
      </c>
      <c r="B50" s="969" t="s">
        <v>208</v>
      </c>
      <c r="C50" s="970"/>
      <c r="D50" s="971"/>
      <c r="E50" s="228">
        <v>0</v>
      </c>
      <c r="F50" s="228">
        <v>0</v>
      </c>
      <c r="G50" s="228">
        <v>0</v>
      </c>
      <c r="H50" s="228">
        <v>0</v>
      </c>
      <c r="I50" s="228">
        <v>0</v>
      </c>
      <c r="J50" s="228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28">
        <v>0</v>
      </c>
      <c r="Q50" s="228">
        <v>0</v>
      </c>
      <c r="R50" s="228">
        <v>0</v>
      </c>
      <c r="S50" s="228">
        <v>0</v>
      </c>
      <c r="T50" s="228">
        <v>0</v>
      </c>
      <c r="U50" s="228">
        <v>0</v>
      </c>
      <c r="V50" s="228">
        <v>0</v>
      </c>
      <c r="W50" s="228">
        <v>0</v>
      </c>
      <c r="X50" s="228">
        <v>0</v>
      </c>
      <c r="Y50" s="228">
        <v>0</v>
      </c>
      <c r="Z50" s="228">
        <v>0</v>
      </c>
      <c r="AA50" s="228">
        <v>0</v>
      </c>
      <c r="AB50" s="228">
        <v>0</v>
      </c>
      <c r="AC50" s="228">
        <v>0</v>
      </c>
    </row>
    <row r="51" spans="1:29" ht="27.75" customHeight="1">
      <c r="A51" s="222" t="s">
        <v>28</v>
      </c>
      <c r="B51" s="957" t="s">
        <v>209</v>
      </c>
      <c r="C51" s="958"/>
      <c r="D51" s="959"/>
      <c r="E51" s="229">
        <f>'1.sz.m-önk.össze.bev'!E56</f>
        <v>0</v>
      </c>
      <c r="F51" s="229">
        <f>'1.sz.m-önk.össze.bev'!F56</f>
        <v>0</v>
      </c>
      <c r="G51" s="229">
        <f>'1.sz.m-önk.össze.bev'!G56</f>
        <v>0</v>
      </c>
      <c r="H51" s="229">
        <f>'1.sz.m-önk.össze.bev'!H56</f>
        <v>0</v>
      </c>
      <c r="I51" s="229">
        <f>'1.sz.m-önk.össze.bev'!I56</f>
        <v>0</v>
      </c>
      <c r="J51" s="229">
        <f>'1.sz.m-önk.össze.bev'!J56</f>
        <v>0</v>
      </c>
      <c r="K51" s="229">
        <f>'1.sz.m-önk.össze.bev'!K56</f>
        <v>0</v>
      </c>
      <c r="L51" s="229">
        <f>'1.sz.m-önk.össze.bev'!L56</f>
        <v>0</v>
      </c>
      <c r="M51" s="229">
        <f>'1.sz.m-önk.össze.bev'!M56</f>
        <v>0</v>
      </c>
      <c r="N51" s="229">
        <f>'1.sz.m-önk.össze.bev'!N56</f>
        <v>0</v>
      </c>
      <c r="O51" s="229">
        <f>'1.sz.m-önk.össze.bev'!O56</f>
        <v>0</v>
      </c>
      <c r="P51" s="229">
        <f>'1.sz.m-önk.össze.bev'!P56</f>
        <v>0</v>
      </c>
      <c r="Q51" s="229">
        <f>'1.sz.m-önk.össze.bev'!Q56</f>
        <v>0</v>
      </c>
      <c r="R51" s="229">
        <f>'1.sz.m-önk.össze.bev'!R56</f>
        <v>0</v>
      </c>
      <c r="S51" s="229">
        <f>'1.sz.m-önk.össze.bev'!S56</f>
        <v>0</v>
      </c>
      <c r="T51" s="229">
        <f>'1.sz.m-önk.össze.bev'!T56</f>
        <v>0</v>
      </c>
      <c r="U51" s="229">
        <f>'1.sz.m-önk.össze.bev'!U56</f>
        <v>0</v>
      </c>
      <c r="V51" s="229">
        <f>'1.sz.m-önk.össze.bev'!V56</f>
        <v>0</v>
      </c>
      <c r="W51" s="229">
        <f>'1.sz.m-önk.össze.bev'!W56</f>
        <v>0</v>
      </c>
      <c r="X51" s="229" t="e">
        <f>#REF!</f>
        <v>#REF!</v>
      </c>
      <c r="Y51" s="229" t="e">
        <f>#REF!</f>
        <v>#REF!</v>
      </c>
      <c r="Z51" s="229" t="e">
        <f>#REF!</f>
        <v>#REF!</v>
      </c>
      <c r="AA51" s="229" t="e">
        <f>#REF!</f>
        <v>#REF!</v>
      </c>
      <c r="AB51" s="229" t="e">
        <f>#REF!</f>
        <v>#REF!</v>
      </c>
      <c r="AC51" s="229" t="e">
        <f>#REF!</f>
        <v>#REF!</v>
      </c>
    </row>
    <row r="52" spans="1:29" ht="27.75" customHeight="1" thickBot="1">
      <c r="A52" s="223" t="s">
        <v>10</v>
      </c>
      <c r="B52" s="960" t="s">
        <v>155</v>
      </c>
      <c r="C52" s="961"/>
      <c r="D52" s="962"/>
      <c r="E52" s="230">
        <f aca="true" t="shared" si="16" ref="E52:AC52">E50+E51</f>
        <v>0</v>
      </c>
      <c r="F52" s="230">
        <f t="shared" si="16"/>
        <v>0</v>
      </c>
      <c r="G52" s="230">
        <f t="shared" si="16"/>
        <v>0</v>
      </c>
      <c r="H52" s="230">
        <f t="shared" si="16"/>
        <v>0</v>
      </c>
      <c r="I52" s="230">
        <f t="shared" si="16"/>
        <v>0</v>
      </c>
      <c r="J52" s="230">
        <f t="shared" si="16"/>
        <v>0</v>
      </c>
      <c r="K52" s="230">
        <f t="shared" si="16"/>
        <v>0</v>
      </c>
      <c r="L52" s="230">
        <f t="shared" si="16"/>
        <v>0</v>
      </c>
      <c r="M52" s="230">
        <f t="shared" si="16"/>
        <v>0</v>
      </c>
      <c r="N52" s="230">
        <f t="shared" si="16"/>
        <v>0</v>
      </c>
      <c r="O52" s="230">
        <f t="shared" si="16"/>
        <v>0</v>
      </c>
      <c r="P52" s="230">
        <f t="shared" si="16"/>
        <v>0</v>
      </c>
      <c r="Q52" s="230">
        <f t="shared" si="16"/>
        <v>0</v>
      </c>
      <c r="R52" s="230">
        <f t="shared" si="16"/>
        <v>0</v>
      </c>
      <c r="S52" s="230">
        <f t="shared" si="16"/>
        <v>0</v>
      </c>
      <c r="T52" s="230">
        <f t="shared" si="16"/>
        <v>0</v>
      </c>
      <c r="U52" s="230">
        <f t="shared" si="16"/>
        <v>0</v>
      </c>
      <c r="V52" s="230">
        <f t="shared" si="16"/>
        <v>0</v>
      </c>
      <c r="W52" s="230">
        <f t="shared" si="16"/>
        <v>0</v>
      </c>
      <c r="X52" s="230" t="e">
        <f t="shared" si="16"/>
        <v>#REF!</v>
      </c>
      <c r="Y52" s="230" t="e">
        <f t="shared" si="16"/>
        <v>#REF!</v>
      </c>
      <c r="Z52" s="230" t="e">
        <f t="shared" si="16"/>
        <v>#REF!</v>
      </c>
      <c r="AA52" s="230" t="e">
        <f t="shared" si="16"/>
        <v>#REF!</v>
      </c>
      <c r="AB52" s="230" t="e">
        <f t="shared" si="16"/>
        <v>#REF!</v>
      </c>
      <c r="AC52" s="230" t="e">
        <f t="shared" si="16"/>
        <v>#REF!</v>
      </c>
    </row>
    <row r="53" spans="1:27" ht="15.75">
      <c r="A53" s="103"/>
      <c r="B53" s="46"/>
      <c r="C53" s="209"/>
      <c r="D53" s="210"/>
      <c r="E53" s="211"/>
      <c r="F53" s="211"/>
      <c r="G53" s="211"/>
      <c r="H53" s="211"/>
      <c r="I53" s="211"/>
      <c r="J53" s="211"/>
      <c r="K53" s="205"/>
      <c r="L53" s="205"/>
      <c r="M53" s="205"/>
      <c r="N53" s="205"/>
      <c r="O53" s="205"/>
      <c r="P53" s="205"/>
      <c r="Q53" s="206"/>
      <c r="R53" s="206"/>
      <c r="S53" s="206"/>
      <c r="T53" s="206"/>
      <c r="U53" s="206"/>
      <c r="V53" s="206"/>
      <c r="AA53" s="53"/>
    </row>
    <row r="54" spans="1:23" ht="15.75" customHeight="1">
      <c r="A54" s="103"/>
      <c r="B54" s="46"/>
      <c r="C54" s="966" t="s">
        <v>58</v>
      </c>
      <c r="D54" s="966"/>
      <c r="E54" s="966"/>
      <c r="F54" s="966"/>
      <c r="G54" s="966"/>
      <c r="H54" s="966"/>
      <c r="I54" s="966"/>
      <c r="J54" s="966"/>
      <c r="K54" s="966"/>
      <c r="L54" s="966"/>
      <c r="M54" s="966"/>
      <c r="N54" s="966"/>
      <c r="O54" s="966"/>
      <c r="P54" s="966"/>
      <c r="Q54" s="967"/>
      <c r="R54" s="271"/>
      <c r="S54" s="271"/>
      <c r="T54" s="271"/>
      <c r="U54" s="271"/>
      <c r="V54" s="271"/>
      <c r="W54" s="119"/>
    </row>
    <row r="55" spans="1:22" ht="15.75">
      <c r="A55" s="103"/>
      <c r="B55" s="46"/>
      <c r="C55" s="212"/>
      <c r="D55" s="212"/>
      <c r="E55" s="212"/>
      <c r="F55" s="212"/>
      <c r="G55" s="212"/>
      <c r="H55" s="212"/>
      <c r="I55" s="212"/>
      <c r="J55" s="212"/>
      <c r="K55" s="213"/>
      <c r="L55" s="213"/>
      <c r="M55" s="213"/>
      <c r="N55" s="213"/>
      <c r="O55" s="213"/>
      <c r="P55" s="213"/>
      <c r="Q55" s="214"/>
      <c r="R55" s="214"/>
      <c r="S55" s="214"/>
      <c r="T55" s="214"/>
      <c r="U55" s="214"/>
      <c r="V55" s="214"/>
    </row>
    <row r="56" spans="1:22" ht="16.5" thickBot="1">
      <c r="A56" s="227" t="s">
        <v>199</v>
      </c>
      <c r="C56" s="968"/>
      <c r="D56" s="968"/>
      <c r="E56" s="212"/>
      <c r="F56" s="212"/>
      <c r="G56" s="212"/>
      <c r="H56" s="212"/>
      <c r="I56" s="212"/>
      <c r="J56" s="212"/>
      <c r="K56" s="213"/>
      <c r="L56" s="213"/>
      <c r="M56" s="213"/>
      <c r="N56" s="213"/>
      <c r="O56" s="213"/>
      <c r="P56" s="213"/>
      <c r="Q56" s="214"/>
      <c r="R56" s="214"/>
      <c r="S56" s="214"/>
      <c r="T56" s="214"/>
      <c r="U56" s="214"/>
      <c r="V56" s="214"/>
    </row>
    <row r="57" spans="1:29" ht="27" customHeight="1">
      <c r="A57" s="234" t="s">
        <v>27</v>
      </c>
      <c r="B57" s="963" t="s">
        <v>157</v>
      </c>
      <c r="C57" s="963"/>
      <c r="D57" s="963"/>
      <c r="E57" s="235">
        <f>E58-E61</f>
        <v>10343</v>
      </c>
      <c r="F57" s="235">
        <f>F58-F61</f>
        <v>0</v>
      </c>
      <c r="G57" s="235">
        <f>G58-G61</f>
        <v>0</v>
      </c>
      <c r="H57" s="235">
        <f>H58-H61</f>
        <v>0</v>
      </c>
      <c r="I57" s="235">
        <f aca="true" t="shared" si="17" ref="I57:X57">I58-I61</f>
        <v>0</v>
      </c>
      <c r="J57" s="235">
        <f t="shared" si="17"/>
        <v>0</v>
      </c>
      <c r="K57" s="235">
        <f t="shared" si="17"/>
        <v>10696</v>
      </c>
      <c r="L57" s="235">
        <f t="shared" si="17"/>
        <v>0</v>
      </c>
      <c r="M57" s="235">
        <f t="shared" si="17"/>
        <v>0</v>
      </c>
      <c r="N57" s="235">
        <f t="shared" si="17"/>
        <v>0</v>
      </c>
      <c r="O57" s="235">
        <f t="shared" si="17"/>
        <v>0</v>
      </c>
      <c r="P57" s="235">
        <f t="shared" si="17"/>
        <v>0</v>
      </c>
      <c r="Q57" s="235">
        <f t="shared" si="17"/>
        <v>-353</v>
      </c>
      <c r="R57" s="235" t="e">
        <f t="shared" si="17"/>
        <v>#REF!</v>
      </c>
      <c r="S57" s="235" t="e">
        <f t="shared" si="17"/>
        <v>#REF!</v>
      </c>
      <c r="T57" s="235" t="e">
        <f t="shared" si="17"/>
        <v>#REF!</v>
      </c>
      <c r="U57" s="235" t="e">
        <f t="shared" si="17"/>
        <v>#REF!</v>
      </c>
      <c r="V57" s="235" t="e">
        <f t="shared" si="17"/>
        <v>#REF!</v>
      </c>
      <c r="W57" s="235">
        <f t="shared" si="17"/>
        <v>0</v>
      </c>
      <c r="X57" s="235" t="e">
        <f t="shared" si="17"/>
        <v>#REF!</v>
      </c>
      <c r="Y57" s="235" t="e">
        <f>Y58-Y61</f>
        <v>#REF!</v>
      </c>
      <c r="Z57" s="235" t="e">
        <f>Z58-Z61</f>
        <v>#REF!</v>
      </c>
      <c r="AA57" s="235" t="e">
        <f>AA58-AA61</f>
        <v>#REF!</v>
      </c>
      <c r="AB57" s="235" t="e">
        <f>AB58-AB61</f>
        <v>#REF!</v>
      </c>
      <c r="AC57" s="235" t="e">
        <f>AC58-AC61</f>
        <v>#REF!</v>
      </c>
    </row>
    <row r="58" spans="1:29" ht="27" customHeight="1">
      <c r="A58" s="231" t="s">
        <v>158</v>
      </c>
      <c r="B58" s="964" t="s">
        <v>159</v>
      </c>
      <c r="C58" s="964"/>
      <c r="D58" s="964"/>
      <c r="E58" s="236">
        <f>'1.sz.m-önk.össze.bev'!E55</f>
        <v>10696</v>
      </c>
      <c r="F58" s="236">
        <f>'1.sz.m-önk.össze.bev'!F55</f>
        <v>0</v>
      </c>
      <c r="G58" s="236">
        <f>'1.sz.m-önk.össze.bev'!G55</f>
        <v>0</v>
      </c>
      <c r="H58" s="236">
        <f>'1.sz.m-önk.össze.bev'!H55</f>
        <v>0</v>
      </c>
      <c r="I58" s="236">
        <f>'1.sz.m-önk.össze.bev'!I55</f>
        <v>0</v>
      </c>
      <c r="J58" s="236">
        <f>'1.sz.m-önk.össze.bev'!J55</f>
        <v>0</v>
      </c>
      <c r="K58" s="236">
        <f>'1.sz.m-önk.össze.bev'!K55</f>
        <v>10696</v>
      </c>
      <c r="L58" s="236">
        <f>'1.sz.m-önk.össze.bev'!L55</f>
        <v>0</v>
      </c>
      <c r="M58" s="236">
        <f>'1.sz.m-önk.össze.bev'!M55</f>
        <v>0</v>
      </c>
      <c r="N58" s="236">
        <f>'1.sz.m-önk.össze.bev'!N55</f>
        <v>0</v>
      </c>
      <c r="O58" s="236">
        <f>'1.sz.m-önk.össze.bev'!O55</f>
        <v>0</v>
      </c>
      <c r="P58" s="236">
        <f>'1.sz.m-önk.össze.bev'!P55</f>
        <v>0</v>
      </c>
      <c r="Q58" s="236">
        <f>'1.sz.m-önk.össze.bev'!Q55</f>
        <v>0</v>
      </c>
      <c r="R58" s="236" t="e">
        <f>'1.sz.m-önk.össze.bev'!R55</f>
        <v>#REF!</v>
      </c>
      <c r="S58" s="236" t="e">
        <f>'1.sz.m-önk.össze.bev'!S55</f>
        <v>#REF!</v>
      </c>
      <c r="T58" s="236" t="e">
        <f>'1.sz.m-önk.össze.bev'!T55</f>
        <v>#REF!</v>
      </c>
      <c r="U58" s="236" t="e">
        <f>'1.sz.m-önk.össze.bev'!U55</f>
        <v>#REF!</v>
      </c>
      <c r="V58" s="236" t="e">
        <f>'1.sz.m-önk.össze.bev'!V55</f>
        <v>#REF!</v>
      </c>
      <c r="W58" s="236">
        <f>'1.sz.m-önk.össze.bev'!W55</f>
        <v>0</v>
      </c>
      <c r="X58" s="236" t="e">
        <f>#REF!</f>
        <v>#REF!</v>
      </c>
      <c r="Y58" s="236" t="e">
        <f>#REF!</f>
        <v>#REF!</v>
      </c>
      <c r="Z58" s="236" t="e">
        <f>#REF!</f>
        <v>#REF!</v>
      </c>
      <c r="AA58" s="236" t="e">
        <f>#REF!</f>
        <v>#REF!</v>
      </c>
      <c r="AB58" s="236" t="e">
        <f>#REF!</f>
        <v>#REF!</v>
      </c>
      <c r="AC58" s="236" t="e">
        <f>#REF!</f>
        <v>#REF!</v>
      </c>
    </row>
    <row r="59" spans="1:29" ht="27" customHeight="1">
      <c r="A59" s="231" t="s">
        <v>160</v>
      </c>
      <c r="B59" s="965" t="s">
        <v>210</v>
      </c>
      <c r="C59" s="965"/>
      <c r="D59" s="965"/>
      <c r="E59" s="236">
        <f>'1.sz.m-önk.össze.bev'!E58</f>
        <v>10696</v>
      </c>
      <c r="F59" s="236">
        <f>'1.sz.m-önk.össze.bev'!F58</f>
        <v>0</v>
      </c>
      <c r="G59" s="236">
        <f>'1.sz.m-önk.össze.bev'!G58</f>
        <v>0</v>
      </c>
      <c r="H59" s="236">
        <f>'1.sz.m-önk.össze.bev'!H58</f>
        <v>0</v>
      </c>
      <c r="I59" s="236">
        <f>'1.sz.m-önk.össze.bev'!I58</f>
        <v>0</v>
      </c>
      <c r="J59" s="236">
        <f>'1.sz.m-önk.össze.bev'!J58</f>
        <v>0</v>
      </c>
      <c r="K59" s="236">
        <f>'1.sz.m-önk.össze.bev'!K58</f>
        <v>10696</v>
      </c>
      <c r="L59" s="236">
        <f>'1.sz.m-önk.össze.bev'!L58</f>
        <v>0</v>
      </c>
      <c r="M59" s="236">
        <f>'1.sz.m-önk.össze.bev'!M58</f>
        <v>0</v>
      </c>
      <c r="N59" s="236">
        <f>'1.sz.m-önk.össze.bev'!N58</f>
        <v>0</v>
      </c>
      <c r="O59" s="236">
        <f>'1.sz.m-önk.össze.bev'!O58</f>
        <v>0</v>
      </c>
      <c r="P59" s="236">
        <f>'1.sz.m-önk.össze.bev'!P58</f>
        <v>0</v>
      </c>
      <c r="Q59" s="236">
        <f>'1.sz.m-önk.össze.bev'!Q58</f>
        <v>0</v>
      </c>
      <c r="R59" s="236">
        <f>'1.sz.m-önk.össze.bev'!R58</f>
        <v>0</v>
      </c>
      <c r="S59" s="236">
        <f>'1.sz.m-önk.össze.bev'!S58</f>
        <v>0</v>
      </c>
      <c r="T59" s="236">
        <f>'1.sz.m-önk.össze.bev'!T58</f>
        <v>0</v>
      </c>
      <c r="U59" s="236">
        <f>'1.sz.m-önk.össze.bev'!U58</f>
        <v>0</v>
      </c>
      <c r="V59" s="236">
        <f>'1.sz.m-önk.össze.bev'!V58</f>
        <v>0</v>
      </c>
      <c r="W59" s="236">
        <f>'1.sz.m-önk.össze.bev'!W58</f>
        <v>0</v>
      </c>
      <c r="X59" s="236" t="e">
        <f>#REF!</f>
        <v>#REF!</v>
      </c>
      <c r="Y59" s="236" t="e">
        <f>#REF!</f>
        <v>#REF!</v>
      </c>
      <c r="Z59" s="236" t="e">
        <f>#REF!</f>
        <v>#REF!</v>
      </c>
      <c r="AA59" s="236" t="e">
        <f>#REF!</f>
        <v>#REF!</v>
      </c>
      <c r="AB59" s="236" t="e">
        <f>#REF!</f>
        <v>#REF!</v>
      </c>
      <c r="AC59" s="236" t="e">
        <f>#REF!</f>
        <v>#REF!</v>
      </c>
    </row>
    <row r="60" spans="1:29" ht="27" customHeight="1">
      <c r="A60" s="232" t="s">
        <v>161</v>
      </c>
      <c r="B60" s="965" t="s">
        <v>211</v>
      </c>
      <c r="C60" s="965"/>
      <c r="D60" s="965"/>
      <c r="E60" s="236">
        <f>'1.sz.m-önk.össze.bev'!E56</f>
        <v>0</v>
      </c>
      <c r="F60" s="236">
        <f>'1.sz.m-önk.össze.bev'!F56</f>
        <v>0</v>
      </c>
      <c r="G60" s="236">
        <f>'1.sz.m-önk.össze.bev'!G56</f>
        <v>0</v>
      </c>
      <c r="H60" s="236">
        <f>'1.sz.m-önk.össze.bev'!H56</f>
        <v>0</v>
      </c>
      <c r="I60" s="236">
        <f>'1.sz.m-önk.össze.bev'!I56</f>
        <v>0</v>
      </c>
      <c r="J60" s="236">
        <f>'1.sz.m-önk.össze.bev'!J56</f>
        <v>0</v>
      </c>
      <c r="K60" s="236">
        <f>'1.sz.m-önk.össze.bev'!K56</f>
        <v>0</v>
      </c>
      <c r="L60" s="236">
        <f>'1.sz.m-önk.össze.bev'!L56</f>
        <v>0</v>
      </c>
      <c r="M60" s="236">
        <f>'1.sz.m-önk.össze.bev'!M56</f>
        <v>0</v>
      </c>
      <c r="N60" s="236">
        <f>'1.sz.m-önk.össze.bev'!N56</f>
        <v>0</v>
      </c>
      <c r="O60" s="236">
        <f>'1.sz.m-önk.össze.bev'!O56</f>
        <v>0</v>
      </c>
      <c r="P60" s="236">
        <f>'1.sz.m-önk.össze.bev'!P56</f>
        <v>0</v>
      </c>
      <c r="Q60" s="236">
        <f>'1.sz.m-önk.össze.bev'!Q56</f>
        <v>0</v>
      </c>
      <c r="R60" s="236">
        <f>'1.sz.m-önk.össze.bev'!R56</f>
        <v>0</v>
      </c>
      <c r="S60" s="236">
        <f>'1.sz.m-önk.össze.bev'!S56</f>
        <v>0</v>
      </c>
      <c r="T60" s="236">
        <f>'1.sz.m-önk.össze.bev'!T56</f>
        <v>0</v>
      </c>
      <c r="U60" s="236">
        <f>'1.sz.m-önk.össze.bev'!U56</f>
        <v>0</v>
      </c>
      <c r="V60" s="236">
        <f>'1.sz.m-önk.össze.bev'!V56</f>
        <v>0</v>
      </c>
      <c r="W60" s="236">
        <f>'1.sz.m-önk.össze.bev'!W56</f>
        <v>0</v>
      </c>
      <c r="X60" s="236" t="e">
        <f>#REF!</f>
        <v>#REF!</v>
      </c>
      <c r="Y60" s="236" t="e">
        <f>#REF!</f>
        <v>#REF!</v>
      </c>
      <c r="Z60" s="236" t="e">
        <f>#REF!</f>
        <v>#REF!</v>
      </c>
      <c r="AA60" s="236" t="e">
        <f>#REF!</f>
        <v>#REF!</v>
      </c>
      <c r="AB60" s="236" t="e">
        <f>#REF!</f>
        <v>#REF!</v>
      </c>
      <c r="AC60" s="236" t="e">
        <f>#REF!</f>
        <v>#REF!</v>
      </c>
    </row>
    <row r="61" spans="1:29" ht="27" customHeight="1">
      <c r="A61" s="233" t="s">
        <v>162</v>
      </c>
      <c r="B61" s="964" t="s">
        <v>163</v>
      </c>
      <c r="C61" s="964"/>
      <c r="D61" s="964"/>
      <c r="E61" s="237">
        <f>E30</f>
        <v>353</v>
      </c>
      <c r="F61" s="237">
        <f>F30</f>
        <v>0</v>
      </c>
      <c r="G61" s="237">
        <f>G30</f>
        <v>0</v>
      </c>
      <c r="H61" s="237">
        <f>H30</f>
        <v>0</v>
      </c>
      <c r="I61" s="237">
        <f aca="true" t="shared" si="18" ref="I61:X61">I30</f>
        <v>0</v>
      </c>
      <c r="J61" s="237">
        <f t="shared" si="18"/>
        <v>0</v>
      </c>
      <c r="K61" s="237">
        <f t="shared" si="18"/>
        <v>0</v>
      </c>
      <c r="L61" s="237">
        <f t="shared" si="18"/>
        <v>0</v>
      </c>
      <c r="M61" s="237">
        <f t="shared" si="18"/>
        <v>0</v>
      </c>
      <c r="N61" s="237">
        <f t="shared" si="18"/>
        <v>0</v>
      </c>
      <c r="O61" s="237">
        <f t="shared" si="18"/>
        <v>0</v>
      </c>
      <c r="P61" s="237">
        <f t="shared" si="18"/>
        <v>0</v>
      </c>
      <c r="Q61" s="237">
        <f t="shared" si="18"/>
        <v>353</v>
      </c>
      <c r="R61" s="237">
        <f t="shared" si="18"/>
        <v>0</v>
      </c>
      <c r="S61" s="237">
        <f t="shared" si="18"/>
        <v>0</v>
      </c>
      <c r="T61" s="237">
        <f t="shared" si="18"/>
        <v>0</v>
      </c>
      <c r="U61" s="237">
        <f t="shared" si="18"/>
        <v>0</v>
      </c>
      <c r="V61" s="237">
        <f t="shared" si="18"/>
        <v>0</v>
      </c>
      <c r="W61" s="237">
        <f t="shared" si="18"/>
        <v>0</v>
      </c>
      <c r="X61" s="237">
        <f t="shared" si="18"/>
        <v>0</v>
      </c>
      <c r="Y61" s="237">
        <f>Y30</f>
        <v>0</v>
      </c>
      <c r="Z61" s="237">
        <f>Z30</f>
        <v>0</v>
      </c>
      <c r="AA61" s="237">
        <f>AA30</f>
        <v>0</v>
      </c>
      <c r="AB61" s="237">
        <f>AB30</f>
        <v>0</v>
      </c>
      <c r="AC61" s="237">
        <f>AC30</f>
        <v>0</v>
      </c>
    </row>
    <row r="62" spans="1:29" ht="27" customHeight="1">
      <c r="A62" s="231" t="s">
        <v>164</v>
      </c>
      <c r="B62" s="965" t="s">
        <v>212</v>
      </c>
      <c r="C62" s="965"/>
      <c r="D62" s="965"/>
      <c r="E62" s="236">
        <v>0</v>
      </c>
      <c r="F62" s="236">
        <v>0</v>
      </c>
      <c r="G62" s="236">
        <v>0</v>
      </c>
      <c r="H62" s="236">
        <v>0</v>
      </c>
      <c r="I62" s="236">
        <v>0</v>
      </c>
      <c r="J62" s="236">
        <v>0</v>
      </c>
      <c r="K62" s="236">
        <v>0</v>
      </c>
      <c r="L62" s="236">
        <v>0</v>
      </c>
      <c r="M62" s="236">
        <v>0</v>
      </c>
      <c r="N62" s="236">
        <v>0</v>
      </c>
      <c r="O62" s="236">
        <v>0</v>
      </c>
      <c r="P62" s="236">
        <v>0</v>
      </c>
      <c r="Q62" s="236">
        <v>0</v>
      </c>
      <c r="R62" s="236">
        <v>0</v>
      </c>
      <c r="S62" s="236">
        <v>0</v>
      </c>
      <c r="T62" s="236">
        <v>0</v>
      </c>
      <c r="U62" s="236">
        <v>0</v>
      </c>
      <c r="V62" s="236">
        <v>0</v>
      </c>
      <c r="W62" s="236">
        <v>0</v>
      </c>
      <c r="X62" s="236">
        <v>0</v>
      </c>
      <c r="Y62" s="236">
        <v>0</v>
      </c>
      <c r="Z62" s="236">
        <v>0</v>
      </c>
      <c r="AA62" s="236">
        <v>0</v>
      </c>
      <c r="AB62" s="236">
        <v>0</v>
      </c>
      <c r="AC62" s="236">
        <v>0</v>
      </c>
    </row>
    <row r="63" spans="1:29" ht="27" customHeight="1" thickBot="1">
      <c r="A63" s="238" t="s">
        <v>165</v>
      </c>
      <c r="B63" s="956" t="s">
        <v>213</v>
      </c>
      <c r="C63" s="956"/>
      <c r="D63" s="956"/>
      <c r="E63" s="239">
        <v>0</v>
      </c>
      <c r="F63" s="239">
        <v>0</v>
      </c>
      <c r="G63" s="239">
        <v>0</v>
      </c>
      <c r="H63" s="239">
        <v>0</v>
      </c>
      <c r="I63" s="239">
        <v>0</v>
      </c>
      <c r="J63" s="239">
        <v>0</v>
      </c>
      <c r="K63" s="239">
        <v>0</v>
      </c>
      <c r="L63" s="239">
        <v>0</v>
      </c>
      <c r="M63" s="239">
        <v>0</v>
      </c>
      <c r="N63" s="239">
        <v>0</v>
      </c>
      <c r="O63" s="239">
        <v>0</v>
      </c>
      <c r="P63" s="239">
        <v>0</v>
      </c>
      <c r="Q63" s="239">
        <v>0</v>
      </c>
      <c r="R63" s="239">
        <v>0</v>
      </c>
      <c r="S63" s="239">
        <v>0</v>
      </c>
      <c r="T63" s="239">
        <v>0</v>
      </c>
      <c r="U63" s="239">
        <v>0</v>
      </c>
      <c r="V63" s="239">
        <v>0</v>
      </c>
      <c r="W63" s="239">
        <v>0</v>
      </c>
      <c r="X63" s="239">
        <v>0</v>
      </c>
      <c r="Y63" s="239">
        <v>0</v>
      </c>
      <c r="Z63" s="239">
        <v>0</v>
      </c>
      <c r="AA63" s="239">
        <v>0</v>
      </c>
      <c r="AB63" s="239">
        <v>0</v>
      </c>
      <c r="AC63" s="239">
        <v>0</v>
      </c>
    </row>
  </sheetData>
  <sheetProtection/>
  <mergeCells count="40">
    <mergeCell ref="C19:D19"/>
    <mergeCell ref="B24:D24"/>
    <mergeCell ref="C25:D25"/>
    <mergeCell ref="A34:D34"/>
    <mergeCell ref="C31:D31"/>
    <mergeCell ref="B33:D33"/>
    <mergeCell ref="A35:D35"/>
    <mergeCell ref="C49:D49"/>
    <mergeCell ref="C38:Q38"/>
    <mergeCell ref="B45:D45"/>
    <mergeCell ref="B46:D46"/>
    <mergeCell ref="B44:D44"/>
    <mergeCell ref="C43:D43"/>
    <mergeCell ref="C48:Q48"/>
    <mergeCell ref="B16:D16"/>
    <mergeCell ref="C17:D17"/>
    <mergeCell ref="B60:D60"/>
    <mergeCell ref="C18:D18"/>
    <mergeCell ref="C26:D26"/>
    <mergeCell ref="B29:D29"/>
    <mergeCell ref="B30:D30"/>
    <mergeCell ref="C42:Q42"/>
    <mergeCell ref="C32:D32"/>
    <mergeCell ref="B40:D40"/>
    <mergeCell ref="B59:D59"/>
    <mergeCell ref="C54:Q54"/>
    <mergeCell ref="C56:D56"/>
    <mergeCell ref="B62:D62"/>
    <mergeCell ref="B61:D61"/>
    <mergeCell ref="B50:D50"/>
    <mergeCell ref="A1:W1"/>
    <mergeCell ref="A3:D3"/>
    <mergeCell ref="A2:B2"/>
    <mergeCell ref="B5:D5"/>
    <mergeCell ref="W3:AC3"/>
    <mergeCell ref="B63:D63"/>
    <mergeCell ref="B51:D51"/>
    <mergeCell ref="B52:D52"/>
    <mergeCell ref="B57:D57"/>
    <mergeCell ref="B58:D58"/>
  </mergeCells>
  <printOptions horizontalCentered="1"/>
  <pageMargins left="0.27" right="0.44" top="0.984251968503937" bottom="0.7874015748031497" header="0.5118110236220472" footer="0.5118110236220472"/>
  <pageSetup horizontalDpi="600" verticalDpi="600" orientation="portrait" paperSize="9" scale="47" r:id="rId1"/>
  <headerFooter differentOddEven="1" alignWithMargins="0">
    <oddHeader>&amp;C&amp;"Algerian,Normál"&amp;16RÁBAKECÖL KÖZSÉGI ÖNKORMÁNYZATA
2014.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2" man="1"/>
  </rowBreaks>
  <colBreaks count="1" manualBreakCount="1">
    <brk id="23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PageLayoutView="0" workbookViewId="0" topLeftCell="A1">
      <selection activeCell="B16" sqref="B16"/>
    </sheetView>
  </sheetViews>
  <sheetFormatPr defaultColWidth="9.140625" defaultRowHeight="12.75"/>
  <cols>
    <col min="1" max="1" width="47.8515625" style="13" bestFit="1" customWidth="1"/>
    <col min="2" max="2" width="17.7109375" style="13" customWidth="1"/>
    <col min="3" max="7" width="11.421875" style="13" hidden="1" customWidth="1"/>
    <col min="8" max="8" width="43.57421875" style="13" bestFit="1" customWidth="1"/>
    <col min="9" max="9" width="16.140625" style="13" customWidth="1"/>
    <col min="10" max="12" width="11.421875" style="13" hidden="1" customWidth="1"/>
    <col min="13" max="13" width="11.8515625" style="13" hidden="1" customWidth="1"/>
    <col min="14" max="14" width="11.421875" style="13" hidden="1" customWidth="1"/>
    <col min="15" max="16384" width="9.140625" style="13" customWidth="1"/>
  </cols>
  <sheetData>
    <row r="1" spans="8:9" ht="12.75">
      <c r="H1" s="990" t="s">
        <v>23</v>
      </c>
      <c r="I1" s="990"/>
    </row>
    <row r="2" spans="1:9" ht="19.5">
      <c r="A2" s="991" t="s">
        <v>17</v>
      </c>
      <c r="B2" s="991"/>
      <c r="C2" s="991"/>
      <c r="D2" s="991"/>
      <c r="E2" s="991"/>
      <c r="F2" s="991"/>
      <c r="G2" s="991"/>
      <c r="H2" s="991"/>
      <c r="I2" s="991"/>
    </row>
    <row r="3" spans="1:9" ht="11.25" customHeight="1">
      <c r="A3" s="50"/>
      <c r="B3" s="50"/>
      <c r="C3" s="50"/>
      <c r="D3" s="50"/>
      <c r="E3" s="50"/>
      <c r="F3" s="50"/>
      <c r="G3" s="50"/>
      <c r="H3" s="50"/>
      <c r="I3" s="49" t="s">
        <v>2</v>
      </c>
    </row>
    <row r="4" spans="1:9" ht="17.25" customHeight="1" thickBot="1">
      <c r="A4" s="992" t="s">
        <v>204</v>
      </c>
      <c r="B4" s="993"/>
      <c r="C4" s="993"/>
      <c r="D4" s="993"/>
      <c r="E4" s="993"/>
      <c r="F4" s="993"/>
      <c r="G4" s="993"/>
      <c r="H4" s="992"/>
      <c r="I4" s="993"/>
    </row>
    <row r="5" spans="1:14" ht="33" customHeight="1" thickBot="1">
      <c r="A5" s="311" t="s">
        <v>7</v>
      </c>
      <c r="B5" s="437" t="s">
        <v>250</v>
      </c>
      <c r="C5" s="438" t="s">
        <v>247</v>
      </c>
      <c r="D5" s="438" t="s">
        <v>256</v>
      </c>
      <c r="E5" s="438" t="s">
        <v>257</v>
      </c>
      <c r="F5" s="438" t="s">
        <v>281</v>
      </c>
      <c r="G5" s="439" t="s">
        <v>324</v>
      </c>
      <c r="H5" s="366" t="s">
        <v>8</v>
      </c>
      <c r="I5" s="437" t="s">
        <v>250</v>
      </c>
      <c r="J5" s="438" t="s">
        <v>247</v>
      </c>
      <c r="K5" s="438" t="s">
        <v>251</v>
      </c>
      <c r="L5" s="438" t="s">
        <v>257</v>
      </c>
      <c r="M5" s="438" t="s">
        <v>281</v>
      </c>
      <c r="N5" s="439" t="s">
        <v>324</v>
      </c>
    </row>
    <row r="6" spans="1:14" ht="12.75">
      <c r="A6" s="313" t="s">
        <v>485</v>
      </c>
      <c r="B6" s="440">
        <v>9568</v>
      </c>
      <c r="C6" s="441"/>
      <c r="D6" s="441"/>
      <c r="E6" s="441"/>
      <c r="F6" s="441"/>
      <c r="G6" s="441"/>
      <c r="H6" s="424" t="s">
        <v>177</v>
      </c>
      <c r="I6" s="467">
        <f>'4.sz.m.ÖNK kiadás'!E7+'5. sz. m óvoda'!D30</f>
        <v>29134</v>
      </c>
      <c r="J6" s="468" t="e">
        <f>'4.sz.m.ÖNK kiadás'!F7+#REF!+'5. sz. m óvoda'!E30+#REF!</f>
        <v>#REF!</v>
      </c>
      <c r="K6" s="468" t="e">
        <f>'4.sz.m.ÖNK kiadás'!G7+#REF!+'5. sz. m óvoda'!F30+#REF!</f>
        <v>#REF!</v>
      </c>
      <c r="L6" s="468" t="e">
        <f>'4.sz.m.ÖNK kiadás'!H7+#REF!+'5. sz. m óvoda'!G30+#REF!</f>
        <v>#REF!</v>
      </c>
      <c r="M6" s="468" t="e">
        <f>'4.sz.m.ÖNK kiadás'!I7+#REF!+'5. sz. m óvoda'!H30+#REF!</f>
        <v>#REF!</v>
      </c>
      <c r="N6" s="468" t="e">
        <f>'4.sz.m.ÖNK kiadás'!J7+#REF!+'5. sz. m óvoda'!I30+#REF!</f>
        <v>#REF!</v>
      </c>
    </row>
    <row r="7" spans="1:14" ht="12.75">
      <c r="A7" s="314" t="s">
        <v>486</v>
      </c>
      <c r="B7" s="442">
        <v>8674</v>
      </c>
      <c r="C7" s="443"/>
      <c r="D7" s="443"/>
      <c r="E7" s="443"/>
      <c r="F7" s="443"/>
      <c r="G7" s="443"/>
      <c r="H7" s="425" t="s">
        <v>178</v>
      </c>
      <c r="I7" s="442">
        <f>'4.sz.m.ÖNK kiadás'!E8+'5. sz. m óvoda'!D31</f>
        <v>7236</v>
      </c>
      <c r="J7" s="443" t="e">
        <f>'4.sz.m.ÖNK kiadás'!F8+#REF!+'5. sz. m óvoda'!E31+#REF!</f>
        <v>#REF!</v>
      </c>
      <c r="K7" s="443" t="e">
        <f>'4.sz.m.ÖNK kiadás'!G8+#REF!+'5. sz. m óvoda'!F31+#REF!</f>
        <v>#REF!</v>
      </c>
      <c r="L7" s="443" t="e">
        <f>'4.sz.m.ÖNK kiadás'!H8+#REF!+'5. sz. m óvoda'!G31+#REF!</f>
        <v>#REF!</v>
      </c>
      <c r="M7" s="443" t="e">
        <f>'4.sz.m.ÖNK kiadás'!I8+#REF!+'5. sz. m óvoda'!H31+#REF!</f>
        <v>#REF!</v>
      </c>
      <c r="N7" s="443" t="e">
        <f>'4.sz.m.ÖNK kiadás'!J8+#REF!+'5. sz. m óvoda'!I31+#REF!</f>
        <v>#REF!</v>
      </c>
    </row>
    <row r="8" spans="1:14" ht="25.5">
      <c r="A8" s="314" t="s">
        <v>487</v>
      </c>
      <c r="B8" s="442">
        <f>'3.sz.m Önk  bev.'!E32+'5. sz. m óvoda'!D10</f>
        <v>41154</v>
      </c>
      <c r="C8" s="443"/>
      <c r="D8" s="443"/>
      <c r="E8" s="443"/>
      <c r="F8" s="443"/>
      <c r="G8" s="443"/>
      <c r="H8" s="425" t="s">
        <v>179</v>
      </c>
      <c r="I8" s="442">
        <v>28491</v>
      </c>
      <c r="J8" s="443" t="e">
        <f>'4.sz.m.ÖNK kiadás'!F9+#REF!+'5. sz. m óvoda'!E32+#REF!</f>
        <v>#REF!</v>
      </c>
      <c r="K8" s="443" t="e">
        <f>'4.sz.m.ÖNK kiadás'!G9+#REF!+'5. sz. m óvoda'!F32+#REF!</f>
        <v>#REF!</v>
      </c>
      <c r="L8" s="443" t="e">
        <f>'4.sz.m.ÖNK kiadás'!H9+#REF!+'5. sz. m óvoda'!G32+#REF!</f>
        <v>#REF!</v>
      </c>
      <c r="M8" s="443" t="e">
        <f>'4.sz.m.ÖNK kiadás'!I9+#REF!+'5. sz. m óvoda'!H32+#REF!</f>
        <v>#REF!</v>
      </c>
      <c r="N8" s="443" t="e">
        <f>'4.sz.m.ÖNK kiadás'!J9+#REF!+'5. sz. m óvoda'!I32+#REF!</f>
        <v>#REF!</v>
      </c>
    </row>
    <row r="9" spans="1:14" ht="12.75">
      <c r="A9" s="314" t="s">
        <v>488</v>
      </c>
      <c r="B9" s="442">
        <f>'3.sz.m Önk  bev.'!E49+'5. sz. m óvoda'!D16</f>
        <v>0</v>
      </c>
      <c r="C9" s="443"/>
      <c r="D9" s="443"/>
      <c r="E9" s="443"/>
      <c r="F9" s="443"/>
      <c r="G9" s="443"/>
      <c r="H9" s="425" t="s">
        <v>180</v>
      </c>
      <c r="I9" s="469">
        <f>'4.sz.m.ÖNK kiadás'!E10+'5. sz. m óvoda'!D33</f>
        <v>2854</v>
      </c>
      <c r="J9" s="470" t="e">
        <f>'4.sz.m.ÖNK kiadás'!F10+#REF!+'5. sz. m óvoda'!E33+#REF!</f>
        <v>#REF!</v>
      </c>
      <c r="K9" s="470" t="e">
        <f>'4.sz.m.ÖNK kiadás'!G10+#REF!+'5. sz. m óvoda'!F33+#REF!</f>
        <v>#REF!</v>
      </c>
      <c r="L9" s="470" t="e">
        <f>'4.sz.m.ÖNK kiadás'!H10+#REF!+'5. sz. m óvoda'!G33+#REF!</f>
        <v>#REF!</v>
      </c>
      <c r="M9" s="470" t="e">
        <f>'4.sz.m.ÖNK kiadás'!I10+#REF!+'5. sz. m óvoda'!H33+#REF!</f>
        <v>#REF!</v>
      </c>
      <c r="N9" s="470" t="e">
        <f>'4.sz.m.ÖNK kiadás'!J10+#REF!+'5. sz. m óvoda'!I33+#REF!</f>
        <v>#REF!</v>
      </c>
    </row>
    <row r="10" spans="1:14" ht="12.75">
      <c r="A10" s="314"/>
      <c r="B10" s="442"/>
      <c r="C10" s="443"/>
      <c r="D10" s="443"/>
      <c r="E10" s="443"/>
      <c r="F10" s="443"/>
      <c r="G10" s="443"/>
      <c r="H10" s="426" t="s">
        <v>181</v>
      </c>
      <c r="I10" s="442">
        <f>'4.sz.m.ÖNK kiadás'!E11+'5. sz. m óvoda'!D34</f>
        <v>2142</v>
      </c>
      <c r="J10" s="443" t="e">
        <f>'4.sz.m.ÖNK kiadás'!F11+#REF!+'5. sz. m óvoda'!E34+#REF!</f>
        <v>#REF!</v>
      </c>
      <c r="K10" s="443" t="e">
        <f>'4.sz.m.ÖNK kiadás'!G11+#REF!+'5. sz. m óvoda'!F34+#REF!</f>
        <v>#REF!</v>
      </c>
      <c r="L10" s="443" t="e">
        <f>'4.sz.m.ÖNK kiadás'!H11+#REF!+'5. sz. m óvoda'!G34+#REF!</f>
        <v>#REF!</v>
      </c>
      <c r="M10" s="443" t="e">
        <f>'4.sz.m.ÖNK kiadás'!I11+#REF!+'5. sz. m óvoda'!H34+#REF!</f>
        <v>#REF!</v>
      </c>
      <c r="N10" s="443" t="e">
        <f>'4.sz.m.ÖNK kiadás'!J11+#REF!+'5. sz. m óvoda'!I34+#REF!</f>
        <v>#REF!</v>
      </c>
    </row>
    <row r="11" spans="1:14" ht="12.75">
      <c r="A11" s="314"/>
      <c r="B11" s="442"/>
      <c r="C11" s="443"/>
      <c r="D11" s="443"/>
      <c r="E11" s="443"/>
      <c r="F11" s="443"/>
      <c r="G11" s="443"/>
      <c r="H11" s="425" t="s">
        <v>182</v>
      </c>
      <c r="I11" s="469">
        <v>235</v>
      </c>
      <c r="J11" s="470">
        <f>'4.sz.m.ÖNK kiadás'!F25</f>
        <v>0</v>
      </c>
      <c r="K11" s="470">
        <f>'4.sz.m.ÖNK kiadás'!G25</f>
        <v>0</v>
      </c>
      <c r="L11" s="470" t="e">
        <f>'4.sz.m.ÖNK kiadás'!H25+#REF!</f>
        <v>#REF!</v>
      </c>
      <c r="M11" s="470" t="e">
        <f>'4.sz.m.ÖNK kiadás'!I25+#REF!</f>
        <v>#REF!</v>
      </c>
      <c r="N11" s="470" t="e">
        <f>'4.sz.m.ÖNK kiadás'!J25+#REF!</f>
        <v>#REF!</v>
      </c>
    </row>
    <row r="12" spans="1:14" ht="12.75" hidden="1">
      <c r="A12" s="315"/>
      <c r="B12" s="444"/>
      <c r="C12" s="445"/>
      <c r="D12" s="445"/>
      <c r="E12" s="445"/>
      <c r="F12" s="445"/>
      <c r="G12" s="445"/>
      <c r="H12" s="427"/>
      <c r="I12" s="444"/>
      <c r="J12" s="445"/>
      <c r="K12" s="445"/>
      <c r="L12" s="445"/>
      <c r="M12" s="445"/>
      <c r="N12" s="445"/>
    </row>
    <row r="13" spans="1:14" ht="16.5" customHeight="1" hidden="1" thickBot="1">
      <c r="A13" s="316"/>
      <c r="B13" s="446"/>
      <c r="C13" s="447"/>
      <c r="D13" s="447"/>
      <c r="E13" s="447"/>
      <c r="F13" s="447"/>
      <c r="G13" s="447"/>
      <c r="H13" s="428"/>
      <c r="I13" s="446"/>
      <c r="J13" s="447"/>
      <c r="K13" s="447"/>
      <c r="L13" s="447"/>
      <c r="M13" s="447"/>
      <c r="N13" s="447"/>
    </row>
    <row r="14" spans="1:14" ht="24" customHeight="1" thickBot="1">
      <c r="A14" s="317" t="s">
        <v>184</v>
      </c>
      <c r="B14" s="448">
        <f>SUM(B6:B9)</f>
        <v>59396</v>
      </c>
      <c r="C14" s="449">
        <f>C6+C9+C10+C11+C13</f>
        <v>0</v>
      </c>
      <c r="D14" s="449">
        <f>D6+D9+D10+D11+D13</f>
        <v>0</v>
      </c>
      <c r="E14" s="449">
        <f>E6+E9+E10+E11+E13</f>
        <v>0</v>
      </c>
      <c r="F14" s="449">
        <f>F6+F9+F10+F11+F13</f>
        <v>0</v>
      </c>
      <c r="G14" s="449">
        <f>G6+G9+G10+G11+G13</f>
        <v>0</v>
      </c>
      <c r="H14" s="830" t="s">
        <v>185</v>
      </c>
      <c r="I14" s="448">
        <f aca="true" t="shared" si="0" ref="I14:N14">SUM(I6:I13)</f>
        <v>70092</v>
      </c>
      <c r="J14" s="449" t="e">
        <f t="shared" si="0"/>
        <v>#REF!</v>
      </c>
      <c r="K14" s="449" t="e">
        <f t="shared" si="0"/>
        <v>#REF!</v>
      </c>
      <c r="L14" s="449" t="e">
        <f t="shared" si="0"/>
        <v>#REF!</v>
      </c>
      <c r="M14" s="449" t="e">
        <f t="shared" si="0"/>
        <v>#REF!</v>
      </c>
      <c r="N14" s="449" t="e">
        <f t="shared" si="0"/>
        <v>#REF!</v>
      </c>
    </row>
    <row r="15" spans="1:14" ht="18.75" customHeight="1">
      <c r="A15" s="318" t="s">
        <v>166</v>
      </c>
      <c r="B15" s="312">
        <f>'3.sz.m Önk  bev.'!E58+'5. sz. m óvoda'!D21</f>
        <v>10696</v>
      </c>
      <c r="C15" s="450" t="e">
        <f>'3.sz.m Önk  bev.'!F57+#REF!+'5. sz. m óvoda'!E21+#REF!</f>
        <v>#REF!</v>
      </c>
      <c r="D15" s="450" t="e">
        <f>'3.sz.m Önk  bev.'!G57+#REF!+'5. sz. m óvoda'!F21+#REF!</f>
        <v>#REF!</v>
      </c>
      <c r="E15" s="450" t="e">
        <f>'3.sz.m Önk  bev.'!H57+#REF!+'5. sz. m óvoda'!G21+#REF!</f>
        <v>#REF!</v>
      </c>
      <c r="F15" s="450" t="e">
        <f>'3.sz.m Önk  bev.'!I57+#REF!+'5. sz. m óvoda'!H21+#REF!</f>
        <v>#REF!</v>
      </c>
      <c r="G15" s="450" t="e">
        <f>'3.sz.m Önk  bev.'!J57+#REF!+'5. sz. m óvoda'!I21+#REF!</f>
        <v>#REF!</v>
      </c>
      <c r="H15" s="424" t="s">
        <v>169</v>
      </c>
      <c r="I15" s="440">
        <v>0</v>
      </c>
      <c r="J15" s="441">
        <v>0</v>
      </c>
      <c r="K15" s="441">
        <v>0</v>
      </c>
      <c r="L15" s="441">
        <v>0</v>
      </c>
      <c r="M15" s="441">
        <v>0</v>
      </c>
      <c r="N15" s="441">
        <v>0</v>
      </c>
    </row>
    <row r="16" spans="1:14" ht="15" customHeight="1" thickBot="1">
      <c r="A16" s="319" t="s">
        <v>167</v>
      </c>
      <c r="B16" s="451"/>
      <c r="C16" s="452"/>
      <c r="D16" s="452"/>
      <c r="E16" s="452"/>
      <c r="F16" s="452"/>
      <c r="G16" s="452"/>
      <c r="H16" s="427"/>
      <c r="I16" s="444"/>
      <c r="J16" s="445"/>
      <c r="K16" s="445"/>
      <c r="L16" s="445"/>
      <c r="M16" s="445"/>
      <c r="N16" s="445"/>
    </row>
    <row r="17" spans="1:14" ht="25.5" customHeight="1" thickBot="1">
      <c r="A17" s="320" t="s">
        <v>189</v>
      </c>
      <c r="B17" s="453">
        <f aca="true" t="shared" si="1" ref="B17:G17">SUM(B15:B16)</f>
        <v>10696</v>
      </c>
      <c r="C17" s="454" t="e">
        <f t="shared" si="1"/>
        <v>#REF!</v>
      </c>
      <c r="D17" s="454" t="e">
        <f t="shared" si="1"/>
        <v>#REF!</v>
      </c>
      <c r="E17" s="454" t="e">
        <f t="shared" si="1"/>
        <v>#REF!</v>
      </c>
      <c r="F17" s="454" t="e">
        <f t="shared" si="1"/>
        <v>#REF!</v>
      </c>
      <c r="G17" s="454" t="e">
        <f t="shared" si="1"/>
        <v>#REF!</v>
      </c>
      <c r="H17" s="429" t="s">
        <v>196</v>
      </c>
      <c r="I17" s="453">
        <f aca="true" t="shared" si="2" ref="I17:N17">SUM(I15:I16)</f>
        <v>0</v>
      </c>
      <c r="J17" s="454">
        <f t="shared" si="2"/>
        <v>0</v>
      </c>
      <c r="K17" s="454">
        <f t="shared" si="2"/>
        <v>0</v>
      </c>
      <c r="L17" s="454">
        <f t="shared" si="2"/>
        <v>0</v>
      </c>
      <c r="M17" s="454">
        <f t="shared" si="2"/>
        <v>0</v>
      </c>
      <c r="N17" s="454">
        <f t="shared" si="2"/>
        <v>0</v>
      </c>
    </row>
    <row r="18" spans="1:14" ht="22.5" customHeight="1" thickBot="1">
      <c r="A18" s="321" t="s">
        <v>168</v>
      </c>
      <c r="B18" s="455">
        <f aca="true" t="shared" si="3" ref="B18:G18">B14+B17</f>
        <v>70092</v>
      </c>
      <c r="C18" s="456" t="e">
        <f t="shared" si="3"/>
        <v>#REF!</v>
      </c>
      <c r="D18" s="456" t="e">
        <f t="shared" si="3"/>
        <v>#REF!</v>
      </c>
      <c r="E18" s="456" t="e">
        <f t="shared" si="3"/>
        <v>#REF!</v>
      </c>
      <c r="F18" s="456" t="e">
        <f t="shared" si="3"/>
        <v>#REF!</v>
      </c>
      <c r="G18" s="456" t="e">
        <f t="shared" si="3"/>
        <v>#REF!</v>
      </c>
      <c r="H18" s="430" t="s">
        <v>170</v>
      </c>
      <c r="I18" s="455">
        <f aca="true" t="shared" si="4" ref="I18:N18">I14+I17</f>
        <v>70092</v>
      </c>
      <c r="J18" s="456" t="e">
        <f t="shared" si="4"/>
        <v>#REF!</v>
      </c>
      <c r="K18" s="456" t="e">
        <f t="shared" si="4"/>
        <v>#REF!</v>
      </c>
      <c r="L18" s="456" t="e">
        <f t="shared" si="4"/>
        <v>#REF!</v>
      </c>
      <c r="M18" s="456" t="e">
        <f t="shared" si="4"/>
        <v>#REF!</v>
      </c>
      <c r="N18" s="456" t="e">
        <f t="shared" si="4"/>
        <v>#REF!</v>
      </c>
    </row>
    <row r="19" spans="1:11" ht="22.5" customHeight="1" thickBot="1">
      <c r="A19" s="992" t="s">
        <v>205</v>
      </c>
      <c r="B19" s="993"/>
      <c r="C19" s="993"/>
      <c r="D19" s="993"/>
      <c r="E19" s="993"/>
      <c r="F19" s="993"/>
      <c r="G19" s="993"/>
      <c r="H19" s="992"/>
      <c r="I19" s="993"/>
      <c r="J19" s="26"/>
      <c r="K19" s="26"/>
    </row>
    <row r="20" spans="1:14" ht="12.75">
      <c r="A20" s="313" t="s">
        <v>171</v>
      </c>
      <c r="B20" s="457">
        <f>'3.sz.m Önk  bev.'!E42+'5. sz. m óvoda'!D13</f>
        <v>0</v>
      </c>
      <c r="C20" s="458"/>
      <c r="D20" s="458"/>
      <c r="E20" s="458"/>
      <c r="F20" s="458"/>
      <c r="G20" s="458"/>
      <c r="H20" s="431" t="s">
        <v>174</v>
      </c>
      <c r="I20" s="467">
        <f>'4.sz.m.ÖNK kiadás'!E18+'5. sz. m óvoda'!D36</f>
        <v>0</v>
      </c>
      <c r="J20" s="468" t="e">
        <f>'4.sz.m.ÖNK kiadás'!F18+#REF!</f>
        <v>#REF!</v>
      </c>
      <c r="K20" s="468" t="e">
        <f>'4.sz.m.ÖNK kiadás'!G18+#REF!</f>
        <v>#REF!</v>
      </c>
      <c r="L20" s="468" t="e">
        <f>'4.sz.m.ÖNK kiadás'!H18+#REF!</f>
        <v>#REF!</v>
      </c>
      <c r="M20" s="468" t="e">
        <f>'4.sz.m.ÖNK kiadás'!I18+#REF!</f>
        <v>#REF!</v>
      </c>
      <c r="N20" s="468" t="e">
        <f>'4.sz.m.ÖNK kiadás'!J18+#REF!</f>
        <v>#REF!</v>
      </c>
    </row>
    <row r="21" spans="1:14" ht="12.75">
      <c r="A21" s="314" t="s">
        <v>172</v>
      </c>
      <c r="B21" s="442">
        <f>'3.sz.m Önk  bev.'!E50+'5. sz. m óvoda'!D17</f>
        <v>0</v>
      </c>
      <c r="C21" s="443"/>
      <c r="D21" s="443"/>
      <c r="E21" s="443"/>
      <c r="F21" s="443"/>
      <c r="G21" s="443"/>
      <c r="H21" s="425" t="s">
        <v>175</v>
      </c>
      <c r="I21" s="442">
        <f>'4.sz.m.ÖNK kiadás'!E19</f>
        <v>0</v>
      </c>
      <c r="J21" s="443">
        <f>'4.sz.m.ÖNK kiadás'!F19</f>
        <v>0</v>
      </c>
      <c r="K21" s="443">
        <f>'4.sz.m.ÖNK kiadás'!G19</f>
        <v>0</v>
      </c>
      <c r="L21" s="443">
        <f>'4.sz.m.ÖNK kiadás'!H19</f>
        <v>0</v>
      </c>
      <c r="M21" s="443">
        <f>'4.sz.m.ÖNK kiadás'!I19</f>
        <v>0</v>
      </c>
      <c r="N21" s="443">
        <f>'4.sz.m.ÖNK kiadás'!J19</f>
        <v>0</v>
      </c>
    </row>
    <row r="22" spans="1:14" ht="12.75">
      <c r="A22" s="314" t="s">
        <v>173</v>
      </c>
      <c r="B22" s="442">
        <v>3176</v>
      </c>
      <c r="C22" s="443"/>
      <c r="D22" s="443"/>
      <c r="E22" s="443"/>
      <c r="F22" s="443"/>
      <c r="G22" s="443"/>
      <c r="H22" s="425" t="s">
        <v>176</v>
      </c>
      <c r="I22" s="442">
        <v>783</v>
      </c>
      <c r="J22" s="443">
        <f>'4.sz.m.ÖNK kiadás'!F20</f>
        <v>0</v>
      </c>
      <c r="K22" s="443">
        <f>'4.sz.m.ÖNK kiadás'!G20</f>
        <v>0</v>
      </c>
      <c r="L22" s="443">
        <f>'4.sz.m.ÖNK kiadás'!H20</f>
        <v>0</v>
      </c>
      <c r="M22" s="443">
        <f>'4.sz.m.ÖNK kiadás'!I20</f>
        <v>0</v>
      </c>
      <c r="N22" s="443">
        <f>'4.sz.m.ÖNK kiadás'!J20</f>
        <v>0</v>
      </c>
    </row>
    <row r="23" spans="1:14" ht="13.5" thickBot="1">
      <c r="A23" s="314"/>
      <c r="B23" s="442"/>
      <c r="C23" s="443"/>
      <c r="D23" s="443"/>
      <c r="E23" s="443"/>
      <c r="F23" s="443"/>
      <c r="G23" s="443"/>
      <c r="H23" s="425" t="s">
        <v>183</v>
      </c>
      <c r="I23" s="442">
        <v>2040</v>
      </c>
      <c r="J23" s="443"/>
      <c r="K23" s="443"/>
      <c r="L23" s="443"/>
      <c r="M23" s="443"/>
      <c r="N23" s="443"/>
    </row>
    <row r="24" spans="1:14" ht="13.5" hidden="1" thickBot="1">
      <c r="A24" s="323"/>
      <c r="B24" s="444"/>
      <c r="C24" s="445"/>
      <c r="D24" s="445"/>
      <c r="E24" s="445"/>
      <c r="F24" s="445"/>
      <c r="G24" s="445"/>
      <c r="H24" s="427"/>
      <c r="I24" s="444"/>
      <c r="J24" s="445"/>
      <c r="K24" s="445"/>
      <c r="L24" s="445"/>
      <c r="M24" s="445"/>
      <c r="N24" s="445"/>
    </row>
    <row r="25" spans="1:14" ht="13.5" thickBot="1">
      <c r="A25" s="324" t="s">
        <v>187</v>
      </c>
      <c r="B25" s="455">
        <f aca="true" t="shared" si="5" ref="B25:G25">SUM(B20:B23)</f>
        <v>3176</v>
      </c>
      <c r="C25" s="456">
        <f t="shared" si="5"/>
        <v>0</v>
      </c>
      <c r="D25" s="456">
        <f t="shared" si="5"/>
        <v>0</v>
      </c>
      <c r="E25" s="456">
        <f t="shared" si="5"/>
        <v>0</v>
      </c>
      <c r="F25" s="456">
        <f t="shared" si="5"/>
        <v>0</v>
      </c>
      <c r="G25" s="456">
        <f t="shared" si="5"/>
        <v>0</v>
      </c>
      <c r="H25" s="432" t="s">
        <v>186</v>
      </c>
      <c r="I25" s="471">
        <f aca="true" t="shared" si="6" ref="I25:N25">SUM(I20:I24)</f>
        <v>2823</v>
      </c>
      <c r="J25" s="472" t="e">
        <f t="shared" si="6"/>
        <v>#REF!</v>
      </c>
      <c r="K25" s="472" t="e">
        <f t="shared" si="6"/>
        <v>#REF!</v>
      </c>
      <c r="L25" s="472" t="e">
        <f t="shared" si="6"/>
        <v>#REF!</v>
      </c>
      <c r="M25" s="472" t="e">
        <f t="shared" si="6"/>
        <v>#REF!</v>
      </c>
      <c r="N25" s="472" t="e">
        <f t="shared" si="6"/>
        <v>#REF!</v>
      </c>
    </row>
    <row r="26" spans="1:14" ht="15" customHeight="1">
      <c r="A26" s="318" t="s">
        <v>166</v>
      </c>
      <c r="B26" s="459"/>
      <c r="C26" s="460"/>
      <c r="D26" s="460"/>
      <c r="E26" s="460"/>
      <c r="F26" s="460"/>
      <c r="G26" s="460"/>
      <c r="H26" s="433" t="s">
        <v>188</v>
      </c>
      <c r="I26" s="440">
        <v>353</v>
      </c>
      <c r="J26" s="441"/>
      <c r="K26" s="441"/>
      <c r="L26" s="441"/>
      <c r="M26" s="441"/>
      <c r="N26" s="441"/>
    </row>
    <row r="27" spans="1:14" ht="13.5" thickBot="1">
      <c r="A27" s="319" t="s">
        <v>167</v>
      </c>
      <c r="B27" s="461">
        <f>'3.sz.m Önk  bev.'!E56</f>
        <v>0</v>
      </c>
      <c r="C27" s="462"/>
      <c r="D27" s="462"/>
      <c r="E27" s="462"/>
      <c r="F27" s="462"/>
      <c r="G27" s="462"/>
      <c r="H27" s="434"/>
      <c r="I27" s="444"/>
      <c r="J27" s="445"/>
      <c r="K27" s="445"/>
      <c r="L27" s="445"/>
      <c r="M27" s="445"/>
      <c r="N27" s="445"/>
    </row>
    <row r="28" spans="1:14" ht="25.5" customHeight="1" thickBot="1">
      <c r="A28" s="325" t="s">
        <v>190</v>
      </c>
      <c r="B28" s="453">
        <f aca="true" t="shared" si="7" ref="B28:G28">SUM(B26:B27)</f>
        <v>0</v>
      </c>
      <c r="C28" s="454">
        <f t="shared" si="7"/>
        <v>0</v>
      </c>
      <c r="D28" s="454">
        <f t="shared" si="7"/>
        <v>0</v>
      </c>
      <c r="E28" s="454">
        <f t="shared" si="7"/>
        <v>0</v>
      </c>
      <c r="F28" s="454">
        <f t="shared" si="7"/>
        <v>0</v>
      </c>
      <c r="G28" s="454">
        <f t="shared" si="7"/>
        <v>0</v>
      </c>
      <c r="H28" s="432" t="s">
        <v>191</v>
      </c>
      <c r="I28" s="455">
        <f aca="true" t="shared" si="8" ref="I28:N28">SUM(I26:I27)</f>
        <v>353</v>
      </c>
      <c r="J28" s="456">
        <f t="shared" si="8"/>
        <v>0</v>
      </c>
      <c r="K28" s="456">
        <f t="shared" si="8"/>
        <v>0</v>
      </c>
      <c r="L28" s="456">
        <f t="shared" si="8"/>
        <v>0</v>
      </c>
      <c r="M28" s="456">
        <f t="shared" si="8"/>
        <v>0</v>
      </c>
      <c r="N28" s="456">
        <f t="shared" si="8"/>
        <v>0</v>
      </c>
    </row>
    <row r="29" spans="1:14" ht="26.25" customHeight="1" thickBot="1">
      <c r="A29" s="322" t="s">
        <v>192</v>
      </c>
      <c r="B29" s="455">
        <f aca="true" t="shared" si="9" ref="B29:G29">B25+B28</f>
        <v>3176</v>
      </c>
      <c r="C29" s="456">
        <f t="shared" si="9"/>
        <v>0</v>
      </c>
      <c r="D29" s="456">
        <f t="shared" si="9"/>
        <v>0</v>
      </c>
      <c r="E29" s="456">
        <f t="shared" si="9"/>
        <v>0</v>
      </c>
      <c r="F29" s="456">
        <f t="shared" si="9"/>
        <v>0</v>
      </c>
      <c r="G29" s="456">
        <f t="shared" si="9"/>
        <v>0</v>
      </c>
      <c r="H29" s="435" t="s">
        <v>193</v>
      </c>
      <c r="I29" s="455">
        <f aca="true" t="shared" si="10" ref="I29:N29">I28+I25</f>
        <v>3176</v>
      </c>
      <c r="J29" s="456" t="e">
        <f t="shared" si="10"/>
        <v>#REF!</v>
      </c>
      <c r="K29" s="456" t="e">
        <f t="shared" si="10"/>
        <v>#REF!</v>
      </c>
      <c r="L29" s="456" t="e">
        <f t="shared" si="10"/>
        <v>#REF!</v>
      </c>
      <c r="M29" s="456" t="e">
        <f t="shared" si="10"/>
        <v>#REF!</v>
      </c>
      <c r="N29" s="456" t="e">
        <f t="shared" si="10"/>
        <v>#REF!</v>
      </c>
    </row>
    <row r="30" spans="1:14" ht="26.25" customHeight="1" hidden="1" thickBot="1">
      <c r="A30" s="322" t="s">
        <v>266</v>
      </c>
      <c r="B30" s="463"/>
      <c r="C30" s="464"/>
      <c r="D30" s="464"/>
      <c r="E30" s="464"/>
      <c r="F30" s="464"/>
      <c r="G30" s="464"/>
      <c r="H30" s="435" t="s">
        <v>265</v>
      </c>
      <c r="I30" s="455"/>
      <c r="J30" s="456"/>
      <c r="K30" s="456"/>
      <c r="L30" s="456"/>
      <c r="M30" s="456"/>
      <c r="N30" s="456"/>
    </row>
    <row r="31" spans="1:14" ht="29.25" customHeight="1" thickBot="1">
      <c r="A31" s="326" t="s">
        <v>194</v>
      </c>
      <c r="B31" s="465">
        <f>B18+B29</f>
        <v>73268</v>
      </c>
      <c r="C31" s="466" t="e">
        <f>C18+C29</f>
        <v>#REF!</v>
      </c>
      <c r="D31" s="466" t="e">
        <f>D18+D29</f>
        <v>#REF!</v>
      </c>
      <c r="E31" s="466" t="e">
        <f>E18+E29</f>
        <v>#REF!</v>
      </c>
      <c r="F31" s="466" t="e">
        <f>F18+F29+F30</f>
        <v>#REF!</v>
      </c>
      <c r="G31" s="466" t="e">
        <f>G18+G29+G30</f>
        <v>#REF!</v>
      </c>
      <c r="H31" s="436" t="s">
        <v>195</v>
      </c>
      <c r="I31" s="473">
        <f>I29+I18</f>
        <v>73268</v>
      </c>
      <c r="J31" s="474" t="e">
        <f>J29+J18</f>
        <v>#REF!</v>
      </c>
      <c r="K31" s="474" t="e">
        <f>K29+K18</f>
        <v>#REF!</v>
      </c>
      <c r="L31" s="474" t="e">
        <f>L29+L18</f>
        <v>#REF!</v>
      </c>
      <c r="M31" s="474" t="e">
        <f>M29+M18+M30</f>
        <v>#REF!</v>
      </c>
      <c r="N31" s="474" t="e">
        <f>N29+N18+N30</f>
        <v>#REF!</v>
      </c>
    </row>
    <row r="33" spans="2:9" ht="12.75">
      <c r="B33" s="26"/>
      <c r="C33" s="26"/>
      <c r="D33" s="26"/>
      <c r="E33" s="26"/>
      <c r="F33" s="26"/>
      <c r="G33" s="26"/>
      <c r="I33" s="26"/>
    </row>
    <row r="34" spans="6:13" ht="12.75">
      <c r="F34" s="26"/>
      <c r="M34" s="2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="60" zoomScaleNormal="75" zoomScalePageLayoutView="0" workbookViewId="0" topLeftCell="A1">
      <selection activeCell="Y22" sqref="Y22"/>
    </sheetView>
  </sheetViews>
  <sheetFormatPr defaultColWidth="9.140625" defaultRowHeight="12.75"/>
  <cols>
    <col min="1" max="2" width="5.7109375" style="80" customWidth="1"/>
    <col min="3" max="3" width="8.8515625" style="80" customWidth="1"/>
    <col min="4" max="4" width="56.00390625" style="19" bestFit="1" customWidth="1"/>
    <col min="5" max="5" width="22.57421875" style="303" customWidth="1"/>
    <col min="6" max="7" width="13.00390625" style="303" hidden="1" customWidth="1"/>
    <col min="8" max="9" width="10.8515625" style="303" hidden="1" customWidth="1"/>
    <col min="10" max="10" width="13.140625" style="303" hidden="1" customWidth="1"/>
    <col min="11" max="11" width="22.7109375" style="304" customWidth="1"/>
    <col min="12" max="13" width="13.00390625" style="304" hidden="1" customWidth="1"/>
    <col min="14" max="16" width="10.8515625" style="304" hidden="1" customWidth="1"/>
    <col min="17" max="17" width="20.8515625" style="305" customWidth="1"/>
    <col min="18" max="18" width="8.28125" style="304" hidden="1" customWidth="1"/>
    <col min="19" max="19" width="8.8515625" style="304" hidden="1" customWidth="1"/>
    <col min="20" max="20" width="11.00390625" style="304" hidden="1" customWidth="1"/>
    <col min="21" max="21" width="12.7109375" style="305" hidden="1" customWidth="1"/>
    <col min="22" max="22" width="11.8515625" style="305" hidden="1" customWidth="1"/>
    <col min="23" max="16384" width="9.140625" style="305" customWidth="1"/>
  </cols>
  <sheetData>
    <row r="1" spans="1:17" ht="12.75">
      <c r="A1" s="77"/>
      <c r="B1" s="77"/>
      <c r="C1" s="77"/>
      <c r="D1" s="78"/>
      <c r="Q1" s="43" t="s">
        <v>59</v>
      </c>
    </row>
    <row r="2" spans="1:20" s="307" customFormat="1" ht="34.5" customHeight="1">
      <c r="A2" s="924" t="s">
        <v>493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215"/>
      <c r="S2" s="306"/>
      <c r="T2" s="306"/>
    </row>
    <row r="3" spans="1:17" ht="13.5" thickBot="1">
      <c r="A3" s="79"/>
      <c r="B3" s="79"/>
      <c r="C3" s="79"/>
      <c r="D3" s="75"/>
      <c r="K3" s="54"/>
      <c r="L3" s="54"/>
      <c r="M3" s="54"/>
      <c r="N3" s="54"/>
      <c r="O3" s="54"/>
      <c r="P3" s="54"/>
      <c r="Q3" s="31" t="s">
        <v>2</v>
      </c>
    </row>
    <row r="4" spans="1:22" ht="45.75" customHeight="1" thickBot="1">
      <c r="A4" s="925" t="s">
        <v>6</v>
      </c>
      <c r="B4" s="926"/>
      <c r="C4" s="926"/>
      <c r="D4" s="309" t="s">
        <v>9</v>
      </c>
      <c r="E4" s="928" t="s">
        <v>5</v>
      </c>
      <c r="F4" s="929"/>
      <c r="G4" s="929"/>
      <c r="H4" s="929"/>
      <c r="I4" s="929"/>
      <c r="J4" s="930"/>
      <c r="K4" s="928" t="s">
        <v>70</v>
      </c>
      <c r="L4" s="929"/>
      <c r="M4" s="929"/>
      <c r="N4" s="929"/>
      <c r="O4" s="929"/>
      <c r="P4" s="930"/>
      <c r="Q4" s="928" t="s">
        <v>71</v>
      </c>
      <c r="R4" s="929"/>
      <c r="S4" s="929"/>
      <c r="T4" s="929"/>
      <c r="U4" s="929"/>
      <c r="V4" s="930"/>
    </row>
    <row r="5" spans="1:22" ht="45.75" customHeight="1" thickBot="1">
      <c r="A5" s="280"/>
      <c r="B5" s="281"/>
      <c r="C5" s="281"/>
      <c r="D5" s="309"/>
      <c r="E5" s="344" t="s">
        <v>76</v>
      </c>
      <c r="F5" s="345" t="s">
        <v>246</v>
      </c>
      <c r="G5" s="345" t="s">
        <v>252</v>
      </c>
      <c r="H5" s="345" t="s">
        <v>258</v>
      </c>
      <c r="I5" s="345" t="s">
        <v>283</v>
      </c>
      <c r="J5" s="346" t="s">
        <v>325</v>
      </c>
      <c r="K5" s="344" t="s">
        <v>76</v>
      </c>
      <c r="L5" s="345" t="s">
        <v>246</v>
      </c>
      <c r="M5" s="345" t="s">
        <v>252</v>
      </c>
      <c r="N5" s="345" t="s">
        <v>258</v>
      </c>
      <c r="O5" s="345" t="s">
        <v>283</v>
      </c>
      <c r="P5" s="346" t="s">
        <v>325</v>
      </c>
      <c r="Q5" s="344" t="s">
        <v>76</v>
      </c>
      <c r="R5" s="345" t="s">
        <v>246</v>
      </c>
      <c r="S5" s="345" t="s">
        <v>252</v>
      </c>
      <c r="T5" s="345" t="s">
        <v>258</v>
      </c>
      <c r="U5" s="345" t="s">
        <v>283</v>
      </c>
      <c r="V5" s="346" t="s">
        <v>325</v>
      </c>
    </row>
    <row r="6" spans="1:22" s="7" customFormat="1" ht="21.75" customHeight="1" thickBot="1">
      <c r="A6" s="90"/>
      <c r="B6" s="927"/>
      <c r="C6" s="927"/>
      <c r="D6" s="927"/>
      <c r="E6" s="347"/>
      <c r="F6" s="254"/>
      <c r="G6" s="254"/>
      <c r="H6" s="254"/>
      <c r="I6" s="254"/>
      <c r="J6" s="254"/>
      <c r="K6" s="347"/>
      <c r="L6" s="254"/>
      <c r="M6" s="254"/>
      <c r="N6" s="254"/>
      <c r="O6" s="254"/>
      <c r="P6" s="254"/>
      <c r="Q6" s="347"/>
      <c r="R6" s="254"/>
      <c r="S6" s="254"/>
      <c r="T6" s="254"/>
      <c r="U6" s="254"/>
      <c r="V6" s="254"/>
    </row>
    <row r="7" spans="1:22" s="7" customFormat="1" ht="21.75" customHeight="1" thickBot="1">
      <c r="A7" s="90" t="s">
        <v>27</v>
      </c>
      <c r="B7" s="927" t="s">
        <v>430</v>
      </c>
      <c r="C7" s="927"/>
      <c r="D7" s="927"/>
      <c r="E7" s="347">
        <f>E8+E13+E16+E17+E20</f>
        <v>10738</v>
      </c>
      <c r="F7" s="254">
        <f aca="true" t="shared" si="0" ref="F7:V7">F8+F13+F16</f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254">
        <f t="shared" si="0"/>
        <v>0</v>
      </c>
      <c r="K7" s="347">
        <v>7111</v>
      </c>
      <c r="L7" s="254">
        <f t="shared" si="0"/>
        <v>0</v>
      </c>
      <c r="M7" s="254">
        <f t="shared" si="0"/>
        <v>0</v>
      </c>
      <c r="N7" s="254">
        <f t="shared" si="0"/>
        <v>0</v>
      </c>
      <c r="O7" s="254">
        <f t="shared" si="0"/>
        <v>0</v>
      </c>
      <c r="P7" s="254">
        <f t="shared" si="0"/>
        <v>0</v>
      </c>
      <c r="Q7" s="347">
        <f t="shared" si="0"/>
        <v>3627</v>
      </c>
      <c r="R7" s="254">
        <f t="shared" si="0"/>
        <v>0</v>
      </c>
      <c r="S7" s="254">
        <f t="shared" si="0"/>
        <v>0</v>
      </c>
      <c r="T7" s="254">
        <f t="shared" si="0"/>
        <v>0</v>
      </c>
      <c r="U7" s="254">
        <f t="shared" si="0"/>
        <v>0</v>
      </c>
      <c r="V7" s="254">
        <f t="shared" si="0"/>
        <v>0</v>
      </c>
    </row>
    <row r="8" spans="1:22" ht="21.75" customHeight="1">
      <c r="A8" s="819"/>
      <c r="B8" s="217" t="s">
        <v>36</v>
      </c>
      <c r="C8" s="949" t="s">
        <v>431</v>
      </c>
      <c r="D8" s="949"/>
      <c r="E8" s="483">
        <f aca="true" t="shared" si="1" ref="E8:M8">SUM(E9:E12)</f>
        <v>1170</v>
      </c>
      <c r="F8" s="484">
        <f t="shared" si="1"/>
        <v>0</v>
      </c>
      <c r="G8" s="484">
        <f t="shared" si="1"/>
        <v>0</v>
      </c>
      <c r="H8" s="484">
        <f>SUM(H9:H12)</f>
        <v>0</v>
      </c>
      <c r="I8" s="484">
        <f>SUM(I9:I12)</f>
        <v>0</v>
      </c>
      <c r="J8" s="484">
        <f>SUM(J9:J12)</f>
        <v>0</v>
      </c>
      <c r="K8" s="483">
        <f t="shared" si="1"/>
        <v>1170</v>
      </c>
      <c r="L8" s="484">
        <f t="shared" si="1"/>
        <v>0</v>
      </c>
      <c r="M8" s="484">
        <f t="shared" si="1"/>
        <v>0</v>
      </c>
      <c r="N8" s="484">
        <f>SUM(N9:N12)</f>
        <v>0</v>
      </c>
      <c r="O8" s="484">
        <f>SUM(O9:O12)</f>
        <v>0</v>
      </c>
      <c r="P8" s="484">
        <f>SUM(P9:P12)</f>
        <v>0</v>
      </c>
      <c r="Q8" s="483"/>
      <c r="R8" s="255"/>
      <c r="S8" s="255"/>
      <c r="T8" s="255"/>
      <c r="U8" s="255"/>
      <c r="V8" s="255"/>
    </row>
    <row r="9" spans="1:22" ht="21.75" customHeight="1">
      <c r="A9" s="87"/>
      <c r="B9" s="83"/>
      <c r="C9" s="83" t="s">
        <v>436</v>
      </c>
      <c r="D9" s="310" t="s">
        <v>432</v>
      </c>
      <c r="E9" s="349"/>
      <c r="F9" s="256"/>
      <c r="G9" s="256"/>
      <c r="H9" s="256"/>
      <c r="I9" s="256"/>
      <c r="J9" s="256"/>
      <c r="K9" s="349"/>
      <c r="L9" s="256"/>
      <c r="M9" s="256"/>
      <c r="N9" s="256"/>
      <c r="O9" s="256"/>
      <c r="P9" s="256"/>
      <c r="Q9" s="349"/>
      <c r="R9" s="256"/>
      <c r="S9" s="256"/>
      <c r="T9" s="256"/>
      <c r="U9" s="256"/>
      <c r="V9" s="256"/>
    </row>
    <row r="10" spans="1:22" ht="21.75" customHeight="1">
      <c r="A10" s="87"/>
      <c r="B10" s="83"/>
      <c r="C10" s="83" t="s">
        <v>437</v>
      </c>
      <c r="D10" s="310" t="s">
        <v>398</v>
      </c>
      <c r="E10" s="349">
        <v>1170</v>
      </c>
      <c r="F10" s="256"/>
      <c r="G10" s="256"/>
      <c r="H10" s="256"/>
      <c r="I10" s="256"/>
      <c r="J10" s="256"/>
      <c r="K10" s="349">
        <v>1170</v>
      </c>
      <c r="L10" s="256"/>
      <c r="M10" s="256"/>
      <c r="N10" s="256"/>
      <c r="O10" s="256"/>
      <c r="P10" s="256"/>
      <c r="Q10" s="349"/>
      <c r="R10" s="256"/>
      <c r="S10" s="256"/>
      <c r="T10" s="256"/>
      <c r="U10" s="256"/>
      <c r="V10" s="256"/>
    </row>
    <row r="11" spans="1:22" ht="21.75" customHeight="1">
      <c r="A11" s="87"/>
      <c r="B11" s="83"/>
      <c r="C11" s="83" t="s">
        <v>438</v>
      </c>
      <c r="D11" s="310" t="s">
        <v>395</v>
      </c>
      <c r="E11" s="349"/>
      <c r="F11" s="256"/>
      <c r="G11" s="256"/>
      <c r="H11" s="256"/>
      <c r="I11" s="256"/>
      <c r="J11" s="256"/>
      <c r="K11" s="349"/>
      <c r="L11" s="256"/>
      <c r="M11" s="256"/>
      <c r="N11" s="256"/>
      <c r="O11" s="256"/>
      <c r="P11" s="256"/>
      <c r="Q11" s="349"/>
      <c r="R11" s="256"/>
      <c r="S11" s="256"/>
      <c r="T11" s="256"/>
      <c r="U11" s="256"/>
      <c r="V11" s="256"/>
    </row>
    <row r="12" spans="1:32" ht="21.75" customHeight="1" hidden="1">
      <c r="A12" s="87"/>
      <c r="B12" s="83"/>
      <c r="C12" s="83"/>
      <c r="D12" s="310"/>
      <c r="E12" s="349"/>
      <c r="F12" s="256"/>
      <c r="G12" s="256"/>
      <c r="H12" s="256"/>
      <c r="I12" s="256"/>
      <c r="J12" s="256"/>
      <c r="K12" s="349"/>
      <c r="L12" s="256"/>
      <c r="M12" s="256"/>
      <c r="N12" s="256"/>
      <c r="O12" s="256"/>
      <c r="P12" s="256"/>
      <c r="Q12" s="349"/>
      <c r="R12" s="256"/>
      <c r="S12" s="256"/>
      <c r="T12" s="256"/>
      <c r="U12" s="256"/>
      <c r="V12" s="256"/>
      <c r="AF12" s="305" t="s">
        <v>278</v>
      </c>
    </row>
    <row r="13" spans="1:22" ht="21.75" customHeight="1">
      <c r="A13" s="87"/>
      <c r="B13" s="83" t="s">
        <v>37</v>
      </c>
      <c r="C13" s="950" t="s">
        <v>433</v>
      </c>
      <c r="D13" s="950"/>
      <c r="E13" s="349">
        <f>SUM(E14:E15)</f>
        <v>6645</v>
      </c>
      <c r="F13" s="256"/>
      <c r="G13" s="256"/>
      <c r="H13" s="256"/>
      <c r="I13" s="256"/>
      <c r="J13" s="256"/>
      <c r="K13" s="349">
        <v>3018</v>
      </c>
      <c r="L13" s="256"/>
      <c r="M13" s="256"/>
      <c r="N13" s="256"/>
      <c r="O13" s="256"/>
      <c r="P13" s="256"/>
      <c r="Q13" s="349">
        <v>3627</v>
      </c>
      <c r="R13" s="256"/>
      <c r="S13" s="256"/>
      <c r="T13" s="256"/>
      <c r="U13" s="256"/>
      <c r="V13" s="256"/>
    </row>
    <row r="14" spans="1:22" ht="21.75" customHeight="1">
      <c r="A14" s="87"/>
      <c r="B14" s="83"/>
      <c r="C14" s="83" t="s">
        <v>434</v>
      </c>
      <c r="D14" s="601" t="s">
        <v>439</v>
      </c>
      <c r="E14" s="349">
        <v>6645</v>
      </c>
      <c r="F14" s="256"/>
      <c r="G14" s="256"/>
      <c r="H14" s="256"/>
      <c r="I14" s="256"/>
      <c r="J14" s="256"/>
      <c r="K14" s="349">
        <v>3018</v>
      </c>
      <c r="L14" s="256"/>
      <c r="M14" s="256"/>
      <c r="N14" s="256"/>
      <c r="O14" s="256"/>
      <c r="P14" s="256"/>
      <c r="Q14" s="349">
        <v>3627</v>
      </c>
      <c r="R14" s="350"/>
      <c r="S14" s="350"/>
      <c r="T14" s="350"/>
      <c r="U14" s="350"/>
      <c r="V14" s="350"/>
    </row>
    <row r="15" spans="1:22" ht="21.75" customHeight="1">
      <c r="A15" s="87"/>
      <c r="B15" s="83"/>
      <c r="C15" s="83" t="s">
        <v>435</v>
      </c>
      <c r="D15" s="601" t="s">
        <v>440</v>
      </c>
      <c r="E15" s="349"/>
      <c r="F15" s="256"/>
      <c r="G15" s="256"/>
      <c r="H15" s="256"/>
      <c r="I15" s="256"/>
      <c r="J15" s="256"/>
      <c r="K15" s="349"/>
      <c r="L15" s="256"/>
      <c r="M15" s="256"/>
      <c r="N15" s="256"/>
      <c r="O15" s="256"/>
      <c r="P15" s="256"/>
      <c r="Q15" s="349"/>
      <c r="R15" s="350"/>
      <c r="S15" s="350"/>
      <c r="T15" s="350"/>
      <c r="U15" s="350"/>
      <c r="V15" s="350"/>
    </row>
    <row r="16" spans="1:22" ht="21.75" customHeight="1">
      <c r="A16" s="87"/>
      <c r="B16" s="83" t="s">
        <v>125</v>
      </c>
      <c r="C16" s="950" t="s">
        <v>441</v>
      </c>
      <c r="D16" s="950"/>
      <c r="E16" s="349">
        <v>1845</v>
      </c>
      <c r="F16" s="256"/>
      <c r="G16" s="256"/>
      <c r="H16" s="820"/>
      <c r="I16" s="820"/>
      <c r="J16" s="820"/>
      <c r="K16" s="349">
        <v>1845</v>
      </c>
      <c r="L16" s="256"/>
      <c r="M16" s="256"/>
      <c r="N16" s="820"/>
      <c r="O16" s="820"/>
      <c r="P16" s="820"/>
      <c r="Q16" s="349"/>
      <c r="R16" s="350"/>
      <c r="S16" s="350"/>
      <c r="T16" s="417"/>
      <c r="U16" s="417"/>
      <c r="V16" s="417"/>
    </row>
    <row r="17" spans="1:22" ht="21.75" customHeight="1">
      <c r="A17" s="87"/>
      <c r="B17" s="83" t="s">
        <v>52</v>
      </c>
      <c r="C17" s="933" t="s">
        <v>442</v>
      </c>
      <c r="D17" s="934"/>
      <c r="E17" s="349">
        <f>SUM(E18:E19)</f>
        <v>978</v>
      </c>
      <c r="F17" s="256"/>
      <c r="G17" s="256"/>
      <c r="H17" s="820"/>
      <c r="I17" s="820"/>
      <c r="J17" s="820"/>
      <c r="K17" s="349">
        <v>978</v>
      </c>
      <c r="L17" s="256"/>
      <c r="M17" s="256"/>
      <c r="N17" s="820"/>
      <c r="O17" s="820"/>
      <c r="P17" s="820"/>
      <c r="Q17" s="349"/>
      <c r="R17" s="817"/>
      <c r="S17" s="817"/>
      <c r="T17" s="818"/>
      <c r="U17" s="818"/>
      <c r="V17" s="818"/>
    </row>
    <row r="18" spans="1:22" ht="21.75" customHeight="1">
      <c r="A18" s="87"/>
      <c r="B18" s="83"/>
      <c r="C18" s="83" t="s">
        <v>443</v>
      </c>
      <c r="D18" s="601" t="s">
        <v>445</v>
      </c>
      <c r="E18" s="349"/>
      <c r="F18" s="256"/>
      <c r="G18" s="256"/>
      <c r="H18" s="820"/>
      <c r="I18" s="820"/>
      <c r="J18" s="820"/>
      <c r="K18" s="349"/>
      <c r="L18" s="256"/>
      <c r="M18" s="256"/>
      <c r="N18" s="820"/>
      <c r="O18" s="820"/>
      <c r="P18" s="820"/>
      <c r="Q18" s="349"/>
      <c r="R18" s="817"/>
      <c r="S18" s="817"/>
      <c r="T18" s="818"/>
      <c r="U18" s="818"/>
      <c r="V18" s="818"/>
    </row>
    <row r="19" spans="1:22" ht="21.75" customHeight="1">
      <c r="A19" s="87"/>
      <c r="B19" s="83"/>
      <c r="C19" s="83" t="s">
        <v>444</v>
      </c>
      <c r="D19" s="601" t="s">
        <v>399</v>
      </c>
      <c r="E19" s="349">
        <v>978</v>
      </c>
      <c r="F19" s="256"/>
      <c r="G19" s="256"/>
      <c r="H19" s="820"/>
      <c r="I19" s="820"/>
      <c r="J19" s="820"/>
      <c r="K19" s="349">
        <v>978</v>
      </c>
      <c r="L19" s="256"/>
      <c r="M19" s="256"/>
      <c r="N19" s="820"/>
      <c r="O19" s="820"/>
      <c r="P19" s="820"/>
      <c r="Q19" s="349"/>
      <c r="R19" s="817"/>
      <c r="S19" s="817"/>
      <c r="T19" s="818"/>
      <c r="U19" s="818"/>
      <c r="V19" s="818"/>
    </row>
    <row r="20" spans="1:22" ht="21.75" customHeight="1" thickBot="1">
      <c r="A20" s="487"/>
      <c r="B20" s="821" t="s">
        <v>53</v>
      </c>
      <c r="C20" s="935" t="s">
        <v>446</v>
      </c>
      <c r="D20" s="936"/>
      <c r="E20" s="485">
        <v>100</v>
      </c>
      <c r="F20" s="486"/>
      <c r="G20" s="486"/>
      <c r="H20" s="822"/>
      <c r="I20" s="822"/>
      <c r="J20" s="822"/>
      <c r="K20" s="485">
        <v>100</v>
      </c>
      <c r="L20" s="486"/>
      <c r="M20" s="486"/>
      <c r="N20" s="822"/>
      <c r="O20" s="822"/>
      <c r="P20" s="822"/>
      <c r="Q20" s="485"/>
      <c r="R20" s="817"/>
      <c r="S20" s="817"/>
      <c r="T20" s="818"/>
      <c r="U20" s="818"/>
      <c r="V20" s="818"/>
    </row>
    <row r="21" spans="1:22" ht="21.75" customHeight="1" thickBot="1">
      <c r="A21" s="90" t="s">
        <v>447</v>
      </c>
      <c r="B21" s="927" t="s">
        <v>448</v>
      </c>
      <c r="C21" s="927"/>
      <c r="D21" s="927"/>
      <c r="E21" s="347">
        <f>E22+E23+E24+E28+E29+E30+E31</f>
        <v>6370</v>
      </c>
      <c r="F21" s="254">
        <f aca="true" t="shared" si="2" ref="F21:V21">SUM(F22:F31)</f>
        <v>0</v>
      </c>
      <c r="G21" s="254">
        <f t="shared" si="2"/>
        <v>0</v>
      </c>
      <c r="H21" s="418">
        <f t="shared" si="2"/>
        <v>0</v>
      </c>
      <c r="I21" s="418">
        <f t="shared" si="2"/>
        <v>0</v>
      </c>
      <c r="J21" s="418">
        <f t="shared" si="2"/>
        <v>0</v>
      </c>
      <c r="K21" s="347">
        <v>460</v>
      </c>
      <c r="L21" s="254">
        <f t="shared" si="2"/>
        <v>0</v>
      </c>
      <c r="M21" s="254">
        <f t="shared" si="2"/>
        <v>0</v>
      </c>
      <c r="N21" s="418">
        <f t="shared" si="2"/>
        <v>0</v>
      </c>
      <c r="O21" s="418">
        <f t="shared" si="2"/>
        <v>0</v>
      </c>
      <c r="P21" s="418">
        <f t="shared" si="2"/>
        <v>0</v>
      </c>
      <c r="Q21" s="347">
        <v>5910</v>
      </c>
      <c r="R21" s="254">
        <f t="shared" si="2"/>
        <v>0</v>
      </c>
      <c r="S21" s="254">
        <f t="shared" si="2"/>
        <v>0</v>
      </c>
      <c r="T21" s="418">
        <f t="shared" si="2"/>
        <v>0</v>
      </c>
      <c r="U21" s="418">
        <f t="shared" si="2"/>
        <v>0</v>
      </c>
      <c r="V21" s="418">
        <f t="shared" si="2"/>
        <v>870</v>
      </c>
    </row>
    <row r="22" spans="1:22" ht="21.75" customHeight="1">
      <c r="A22" s="88"/>
      <c r="B22" s="89" t="s">
        <v>39</v>
      </c>
      <c r="C22" s="941" t="s">
        <v>449</v>
      </c>
      <c r="D22" s="941"/>
      <c r="E22" s="348">
        <v>3774</v>
      </c>
      <c r="F22" s="255"/>
      <c r="G22" s="255"/>
      <c r="H22" s="419"/>
      <c r="I22" s="419"/>
      <c r="J22" s="419"/>
      <c r="K22" s="348">
        <v>210</v>
      </c>
      <c r="L22" s="255"/>
      <c r="M22" s="255"/>
      <c r="N22" s="419"/>
      <c r="O22" s="419"/>
      <c r="P22" s="419"/>
      <c r="Q22" s="348">
        <v>3564</v>
      </c>
      <c r="R22" s="255"/>
      <c r="S22" s="255"/>
      <c r="T22" s="419"/>
      <c r="U22" s="419"/>
      <c r="V22" s="419">
        <v>600</v>
      </c>
    </row>
    <row r="23" spans="1:22" ht="21.75" customHeight="1">
      <c r="A23" s="87"/>
      <c r="B23" s="83" t="s">
        <v>40</v>
      </c>
      <c r="C23" s="931" t="s">
        <v>489</v>
      </c>
      <c r="D23" s="931"/>
      <c r="E23" s="354"/>
      <c r="F23" s="258"/>
      <c r="G23" s="258"/>
      <c r="H23" s="258"/>
      <c r="I23" s="258"/>
      <c r="J23" s="258"/>
      <c r="K23" s="354"/>
      <c r="L23" s="258"/>
      <c r="M23" s="258"/>
      <c r="N23" s="258"/>
      <c r="O23" s="258"/>
      <c r="P23" s="258"/>
      <c r="Q23" s="354"/>
      <c r="R23" s="258"/>
      <c r="S23" s="258"/>
      <c r="T23" s="258"/>
      <c r="U23" s="258"/>
      <c r="V23" s="258"/>
    </row>
    <row r="24" spans="1:22" ht="21.75" customHeight="1">
      <c r="A24" s="87"/>
      <c r="B24" s="83" t="s">
        <v>41</v>
      </c>
      <c r="C24" s="931" t="s">
        <v>451</v>
      </c>
      <c r="D24" s="931"/>
      <c r="E24" s="354">
        <v>2396</v>
      </c>
      <c r="F24" s="258"/>
      <c r="G24" s="258"/>
      <c r="H24" s="258"/>
      <c r="I24" s="258"/>
      <c r="J24" s="258"/>
      <c r="K24" s="354">
        <v>50</v>
      </c>
      <c r="L24" s="258"/>
      <c r="M24" s="258"/>
      <c r="N24" s="258"/>
      <c r="O24" s="258"/>
      <c r="P24" s="258"/>
      <c r="Q24" s="354">
        <v>2346</v>
      </c>
      <c r="R24" s="258"/>
      <c r="S24" s="258"/>
      <c r="T24" s="258"/>
      <c r="U24" s="258"/>
      <c r="V24" s="258"/>
    </row>
    <row r="25" spans="1:22" ht="21.75" customHeight="1">
      <c r="A25" s="87"/>
      <c r="B25" s="83"/>
      <c r="C25" s="83" t="s">
        <v>109</v>
      </c>
      <c r="D25" s="310" t="s">
        <v>452</v>
      </c>
      <c r="E25" s="354">
        <v>2396</v>
      </c>
      <c r="F25" s="258"/>
      <c r="G25" s="258"/>
      <c r="H25" s="258"/>
      <c r="I25" s="258"/>
      <c r="J25" s="258"/>
      <c r="K25" s="354">
        <v>50</v>
      </c>
      <c r="L25" s="258"/>
      <c r="M25" s="258"/>
      <c r="N25" s="258"/>
      <c r="O25" s="258"/>
      <c r="P25" s="258"/>
      <c r="Q25" s="354">
        <v>2346</v>
      </c>
      <c r="R25" s="258"/>
      <c r="S25" s="258"/>
      <c r="T25" s="258"/>
      <c r="U25" s="258"/>
      <c r="V25" s="258"/>
    </row>
    <row r="26" spans="1:22" ht="41.25" customHeight="1">
      <c r="A26" s="87"/>
      <c r="B26" s="83"/>
      <c r="C26" s="83" t="s">
        <v>110</v>
      </c>
      <c r="D26" s="310" t="s">
        <v>453</v>
      </c>
      <c r="E26" s="354"/>
      <c r="F26" s="258"/>
      <c r="G26" s="258"/>
      <c r="H26" s="258"/>
      <c r="I26" s="258"/>
      <c r="J26" s="258"/>
      <c r="K26" s="354"/>
      <c r="L26" s="258"/>
      <c r="M26" s="258"/>
      <c r="N26" s="258"/>
      <c r="O26" s="258"/>
      <c r="P26" s="258"/>
      <c r="Q26" s="354"/>
      <c r="R26" s="258"/>
      <c r="S26" s="258"/>
      <c r="T26" s="258"/>
      <c r="U26" s="258"/>
      <c r="V26" s="258"/>
    </row>
    <row r="27" spans="1:22" ht="21.75" customHeight="1">
      <c r="A27" s="87"/>
      <c r="B27" s="83"/>
      <c r="C27" s="83" t="s">
        <v>111</v>
      </c>
      <c r="D27" s="310" t="s">
        <v>454</v>
      </c>
      <c r="E27" s="354"/>
      <c r="F27" s="258"/>
      <c r="G27" s="258"/>
      <c r="H27" s="258"/>
      <c r="I27" s="258"/>
      <c r="J27" s="258"/>
      <c r="K27" s="354"/>
      <c r="L27" s="258"/>
      <c r="M27" s="258"/>
      <c r="N27" s="258"/>
      <c r="O27" s="258"/>
      <c r="P27" s="258"/>
      <c r="Q27" s="354"/>
      <c r="R27" s="258"/>
      <c r="S27" s="258"/>
      <c r="T27" s="258"/>
      <c r="U27" s="258"/>
      <c r="V27" s="258"/>
    </row>
    <row r="28" spans="1:22" ht="21.75" customHeight="1">
      <c r="A28" s="87"/>
      <c r="B28" s="83" t="s">
        <v>417</v>
      </c>
      <c r="C28" s="931" t="s">
        <v>455</v>
      </c>
      <c r="D28" s="931"/>
      <c r="E28" s="354"/>
      <c r="F28" s="258"/>
      <c r="G28" s="258"/>
      <c r="H28" s="258"/>
      <c r="I28" s="258"/>
      <c r="J28" s="258"/>
      <c r="K28" s="354"/>
      <c r="L28" s="258"/>
      <c r="M28" s="258"/>
      <c r="N28" s="258"/>
      <c r="O28" s="258"/>
      <c r="P28" s="258"/>
      <c r="Q28" s="354"/>
      <c r="R28" s="258"/>
      <c r="S28" s="258"/>
      <c r="T28" s="258"/>
      <c r="U28" s="258"/>
      <c r="V28" s="258">
        <v>270</v>
      </c>
    </row>
    <row r="29" spans="1:22" ht="21.75" customHeight="1">
      <c r="A29" s="91"/>
      <c r="B29" s="92" t="s">
        <v>456</v>
      </c>
      <c r="C29" s="931" t="s">
        <v>457</v>
      </c>
      <c r="D29" s="932"/>
      <c r="E29" s="354"/>
      <c r="F29" s="258"/>
      <c r="G29" s="258"/>
      <c r="H29" s="258"/>
      <c r="I29" s="258"/>
      <c r="J29" s="258"/>
      <c r="K29" s="354"/>
      <c r="L29" s="258"/>
      <c r="M29" s="258"/>
      <c r="N29" s="258"/>
      <c r="O29" s="258"/>
      <c r="P29" s="258"/>
      <c r="Q29" s="354"/>
      <c r="R29" s="258"/>
      <c r="S29" s="258"/>
      <c r="T29" s="258"/>
      <c r="U29" s="258"/>
      <c r="V29" s="258"/>
    </row>
    <row r="30" spans="1:22" ht="21.75" customHeight="1">
      <c r="A30" s="91"/>
      <c r="B30" s="92" t="s">
        <v>458</v>
      </c>
      <c r="C30" s="931" t="s">
        <v>459</v>
      </c>
      <c r="D30" s="932"/>
      <c r="E30" s="354"/>
      <c r="F30" s="258"/>
      <c r="G30" s="258"/>
      <c r="H30" s="258"/>
      <c r="I30" s="258"/>
      <c r="J30" s="258"/>
      <c r="K30" s="354"/>
      <c r="L30" s="258"/>
      <c r="M30" s="258"/>
      <c r="N30" s="258"/>
      <c r="O30" s="258"/>
      <c r="P30" s="258"/>
      <c r="Q30" s="354"/>
      <c r="R30" s="258"/>
      <c r="S30" s="258"/>
      <c r="T30" s="258"/>
      <c r="U30" s="258"/>
      <c r="V30" s="258"/>
    </row>
    <row r="31" spans="1:22" ht="21.75" customHeight="1" thickBot="1">
      <c r="A31" s="91"/>
      <c r="B31" s="92" t="s">
        <v>82</v>
      </c>
      <c r="C31" s="945" t="s">
        <v>83</v>
      </c>
      <c r="D31" s="945"/>
      <c r="E31" s="354">
        <v>200</v>
      </c>
      <c r="F31" s="258"/>
      <c r="G31" s="258"/>
      <c r="H31" s="258"/>
      <c r="I31" s="258"/>
      <c r="J31" s="258"/>
      <c r="K31" s="354">
        <v>200</v>
      </c>
      <c r="L31" s="258"/>
      <c r="M31" s="258"/>
      <c r="N31" s="258"/>
      <c r="O31" s="258"/>
      <c r="P31" s="258"/>
      <c r="Q31" s="354"/>
      <c r="R31" s="258"/>
      <c r="S31" s="258"/>
      <c r="T31" s="258"/>
      <c r="U31" s="258"/>
      <c r="V31" s="258"/>
    </row>
    <row r="32" spans="1:22" ht="21.75" customHeight="1" thickBot="1">
      <c r="A32" s="94" t="s">
        <v>10</v>
      </c>
      <c r="B32" s="927" t="s">
        <v>460</v>
      </c>
      <c r="C32" s="927"/>
      <c r="D32" s="927"/>
      <c r="E32" s="342">
        <f>SUM(E33:E36)</f>
        <v>41154</v>
      </c>
      <c r="F32" s="97"/>
      <c r="G32" s="97"/>
      <c r="H32" s="97"/>
      <c r="I32" s="97"/>
      <c r="J32" s="97"/>
      <c r="K32" s="342">
        <v>38450</v>
      </c>
      <c r="L32" s="97"/>
      <c r="M32" s="97"/>
      <c r="N32" s="97"/>
      <c r="O32" s="97"/>
      <c r="P32" s="97"/>
      <c r="Q32" s="342">
        <v>2704</v>
      </c>
      <c r="R32" s="97"/>
      <c r="S32" s="97"/>
      <c r="T32" s="97"/>
      <c r="U32" s="97"/>
      <c r="V32" s="97"/>
    </row>
    <row r="33" spans="1:22" ht="21.75" customHeight="1" thickBot="1">
      <c r="A33" s="88"/>
      <c r="B33" s="92" t="s">
        <v>42</v>
      </c>
      <c r="C33" s="937" t="s">
        <v>461</v>
      </c>
      <c r="D33" s="938"/>
      <c r="E33" s="824">
        <v>24842</v>
      </c>
      <c r="F33" s="825"/>
      <c r="G33" s="825"/>
      <c r="H33" s="825"/>
      <c r="I33" s="825"/>
      <c r="J33" s="825"/>
      <c r="K33" s="824">
        <v>24842</v>
      </c>
      <c r="L33" s="825"/>
      <c r="M33" s="825"/>
      <c r="N33" s="825"/>
      <c r="O33" s="825"/>
      <c r="P33" s="825"/>
      <c r="Q33" s="824"/>
      <c r="R33" s="97"/>
      <c r="S33" s="97"/>
      <c r="T33" s="97"/>
      <c r="U33" s="97"/>
      <c r="V33" s="97"/>
    </row>
    <row r="34" spans="1:22" ht="21.75" customHeight="1" thickBot="1">
      <c r="A34" s="87"/>
      <c r="B34" s="92" t="s">
        <v>43</v>
      </c>
      <c r="C34" s="931" t="s">
        <v>462</v>
      </c>
      <c r="D34" s="932"/>
      <c r="E34" s="826">
        <v>13</v>
      </c>
      <c r="F34" s="827"/>
      <c r="G34" s="827"/>
      <c r="H34" s="827"/>
      <c r="I34" s="827"/>
      <c r="J34" s="827"/>
      <c r="K34" s="826">
        <v>13</v>
      </c>
      <c r="L34" s="827"/>
      <c r="M34" s="827"/>
      <c r="N34" s="827"/>
      <c r="O34" s="827"/>
      <c r="P34" s="827"/>
      <c r="Q34" s="826"/>
      <c r="R34" s="97"/>
      <c r="S34" s="97"/>
      <c r="T34" s="97"/>
      <c r="U34" s="97"/>
      <c r="V34" s="97"/>
    </row>
    <row r="35" spans="1:22" ht="21.75" customHeight="1" thickBot="1">
      <c r="A35" s="87"/>
      <c r="B35" s="92" t="s">
        <v>80</v>
      </c>
      <c r="C35" s="931" t="s">
        <v>463</v>
      </c>
      <c r="D35" s="932"/>
      <c r="E35" s="826">
        <v>1104</v>
      </c>
      <c r="F35" s="827"/>
      <c r="G35" s="827"/>
      <c r="H35" s="827"/>
      <c r="I35" s="827"/>
      <c r="J35" s="827"/>
      <c r="K35" s="826">
        <v>1104</v>
      </c>
      <c r="L35" s="827"/>
      <c r="M35" s="827"/>
      <c r="N35" s="827"/>
      <c r="O35" s="827"/>
      <c r="P35" s="827"/>
      <c r="Q35" s="826"/>
      <c r="R35" s="97"/>
      <c r="S35" s="97"/>
      <c r="T35" s="97"/>
      <c r="U35" s="97"/>
      <c r="V35" s="97"/>
    </row>
    <row r="36" spans="1:22" ht="21.75" customHeight="1" thickBot="1">
      <c r="A36" s="87"/>
      <c r="B36" s="92" t="s">
        <v>81</v>
      </c>
      <c r="C36" s="931" t="s">
        <v>464</v>
      </c>
      <c r="D36" s="932"/>
      <c r="E36" s="826">
        <v>15195</v>
      </c>
      <c r="F36" s="827"/>
      <c r="G36" s="827"/>
      <c r="H36" s="827"/>
      <c r="I36" s="827"/>
      <c r="J36" s="827"/>
      <c r="K36" s="826">
        <v>12491</v>
      </c>
      <c r="L36" s="827"/>
      <c r="M36" s="827"/>
      <c r="N36" s="827"/>
      <c r="O36" s="827"/>
      <c r="P36" s="827"/>
      <c r="Q36" s="826">
        <v>2704</v>
      </c>
      <c r="R36" s="97"/>
      <c r="S36" s="97"/>
      <c r="T36" s="97"/>
      <c r="U36" s="97"/>
      <c r="V36" s="97"/>
    </row>
    <row r="37" spans="1:22" ht="21.75" customHeight="1" thickBot="1">
      <c r="A37" s="87"/>
      <c r="B37" s="92"/>
      <c r="C37" s="89" t="s">
        <v>465</v>
      </c>
      <c r="D37" s="823" t="s">
        <v>32</v>
      </c>
      <c r="E37" s="826">
        <v>6832</v>
      </c>
      <c r="F37" s="827"/>
      <c r="G37" s="827"/>
      <c r="H37" s="827"/>
      <c r="I37" s="827"/>
      <c r="J37" s="827"/>
      <c r="K37" s="826">
        <v>6832</v>
      </c>
      <c r="L37" s="827"/>
      <c r="M37" s="827"/>
      <c r="N37" s="827"/>
      <c r="O37" s="827"/>
      <c r="P37" s="827"/>
      <c r="Q37" s="826"/>
      <c r="R37" s="97"/>
      <c r="S37" s="97"/>
      <c r="T37" s="97"/>
      <c r="U37" s="97"/>
      <c r="V37" s="97"/>
    </row>
    <row r="38" spans="1:22" ht="21.75" customHeight="1" thickBot="1">
      <c r="A38" s="87"/>
      <c r="B38" s="92"/>
      <c r="C38" s="83" t="s">
        <v>466</v>
      </c>
      <c r="D38" s="310" t="s">
        <v>31</v>
      </c>
      <c r="E38" s="826"/>
      <c r="F38" s="827"/>
      <c r="G38" s="827"/>
      <c r="H38" s="827"/>
      <c r="I38" s="827"/>
      <c r="J38" s="827"/>
      <c r="K38" s="826"/>
      <c r="L38" s="827"/>
      <c r="M38" s="827"/>
      <c r="N38" s="827"/>
      <c r="O38" s="827"/>
      <c r="P38" s="827"/>
      <c r="Q38" s="826"/>
      <c r="R38" s="97"/>
      <c r="S38" s="97"/>
      <c r="T38" s="97"/>
      <c r="U38" s="97"/>
      <c r="V38" s="97"/>
    </row>
    <row r="39" spans="1:22" ht="21.75" customHeight="1" thickBot="1">
      <c r="A39" s="87"/>
      <c r="B39" s="92"/>
      <c r="C39" s="83" t="s">
        <v>467</v>
      </c>
      <c r="D39" s="310" t="s">
        <v>33</v>
      </c>
      <c r="E39" s="828">
        <v>8363</v>
      </c>
      <c r="F39" s="829"/>
      <c r="G39" s="829"/>
      <c r="H39" s="829"/>
      <c r="I39" s="829"/>
      <c r="J39" s="829"/>
      <c r="K39" s="828">
        <v>5659</v>
      </c>
      <c r="L39" s="829"/>
      <c r="M39" s="829"/>
      <c r="N39" s="829"/>
      <c r="O39" s="829"/>
      <c r="P39" s="829"/>
      <c r="Q39" s="828">
        <v>2704</v>
      </c>
      <c r="R39" s="97"/>
      <c r="S39" s="97"/>
      <c r="T39" s="97"/>
      <c r="U39" s="97"/>
      <c r="V39" s="97"/>
    </row>
    <row r="40" spans="1:22" ht="21.75" customHeight="1" thickBot="1">
      <c r="A40" s="94" t="s">
        <v>11</v>
      </c>
      <c r="B40" s="946" t="s">
        <v>468</v>
      </c>
      <c r="C40" s="946"/>
      <c r="D40" s="946"/>
      <c r="E40" s="342">
        <f>SUM(E41:E42)</f>
        <v>0</v>
      </c>
      <c r="F40" s="97">
        <f aca="true" t="shared" si="3" ref="F40:M40">SUM(F41:F45)</f>
        <v>0</v>
      </c>
      <c r="G40" s="97">
        <f t="shared" si="3"/>
        <v>0</v>
      </c>
      <c r="H40" s="97">
        <f>SUM(H41:H45)</f>
        <v>0</v>
      </c>
      <c r="I40" s="97">
        <f>SUM(I41:I45)</f>
        <v>0</v>
      </c>
      <c r="J40" s="97">
        <f>SUM(J41:J47)</f>
        <v>0</v>
      </c>
      <c r="K40" s="342">
        <f t="shared" si="3"/>
        <v>0</v>
      </c>
      <c r="L40" s="97">
        <f t="shared" si="3"/>
        <v>0</v>
      </c>
      <c r="M40" s="97">
        <f t="shared" si="3"/>
        <v>0</v>
      </c>
      <c r="N40" s="97">
        <f>SUM(N41:N45)</f>
        <v>0</v>
      </c>
      <c r="O40" s="97">
        <f>SUM(O41:O45)</f>
        <v>0</v>
      </c>
      <c r="P40" s="97">
        <f>SUM(P41:P47)</f>
        <v>0</v>
      </c>
      <c r="Q40" s="342"/>
      <c r="R40" s="97"/>
      <c r="S40" s="97"/>
      <c r="T40" s="97"/>
      <c r="U40" s="97"/>
      <c r="V40" s="97"/>
    </row>
    <row r="41" spans="1:22" ht="21.75" customHeight="1">
      <c r="A41" s="88"/>
      <c r="B41" s="95" t="s">
        <v>469</v>
      </c>
      <c r="C41" s="941" t="s">
        <v>471</v>
      </c>
      <c r="D41" s="941"/>
      <c r="E41" s="351"/>
      <c r="F41" s="352"/>
      <c r="G41" s="352"/>
      <c r="H41" s="352"/>
      <c r="I41" s="352"/>
      <c r="J41" s="352"/>
      <c r="K41" s="351"/>
      <c r="L41" s="352"/>
      <c r="M41" s="352"/>
      <c r="N41" s="352"/>
      <c r="O41" s="352"/>
      <c r="P41" s="352"/>
      <c r="Q41" s="351"/>
      <c r="R41" s="352"/>
      <c r="S41" s="352"/>
      <c r="T41" s="352"/>
      <c r="U41" s="352"/>
      <c r="V41" s="352"/>
    </row>
    <row r="42" spans="1:22" ht="21.75" customHeight="1">
      <c r="A42" s="87"/>
      <c r="B42" s="84" t="s">
        <v>470</v>
      </c>
      <c r="C42" s="931" t="s">
        <v>472</v>
      </c>
      <c r="D42" s="931"/>
      <c r="E42" s="354">
        <f>SUM(E43:E45)</f>
        <v>0</v>
      </c>
      <c r="F42" s="258"/>
      <c r="G42" s="258"/>
      <c r="H42" s="258"/>
      <c r="I42" s="258"/>
      <c r="J42" s="258"/>
      <c r="K42" s="354"/>
      <c r="L42" s="258"/>
      <c r="M42" s="258"/>
      <c r="N42" s="258"/>
      <c r="O42" s="258"/>
      <c r="P42" s="258"/>
      <c r="Q42" s="354"/>
      <c r="R42" s="258"/>
      <c r="S42" s="258"/>
      <c r="T42" s="258"/>
      <c r="U42" s="258"/>
      <c r="V42" s="258"/>
    </row>
    <row r="43" spans="1:22" ht="21.75" customHeight="1">
      <c r="A43" s="87"/>
      <c r="B43" s="95"/>
      <c r="C43" s="89" t="s">
        <v>473</v>
      </c>
      <c r="D43" s="823" t="s">
        <v>32</v>
      </c>
      <c r="E43" s="354"/>
      <c r="F43" s="258"/>
      <c r="G43" s="258"/>
      <c r="H43" s="258"/>
      <c r="I43" s="258"/>
      <c r="J43" s="258"/>
      <c r="K43" s="354"/>
      <c r="L43" s="258"/>
      <c r="M43" s="258"/>
      <c r="N43" s="258"/>
      <c r="O43" s="258"/>
      <c r="P43" s="258"/>
      <c r="Q43" s="354"/>
      <c r="R43" s="258"/>
      <c r="S43" s="258"/>
      <c r="T43" s="258"/>
      <c r="U43" s="258"/>
      <c r="V43" s="258"/>
    </row>
    <row r="44" spans="1:22" ht="21.75" customHeight="1">
      <c r="A44" s="87"/>
      <c r="B44" s="84"/>
      <c r="C44" s="83" t="s">
        <v>474</v>
      </c>
      <c r="D44" s="823" t="s">
        <v>31</v>
      </c>
      <c r="E44" s="354"/>
      <c r="F44" s="258"/>
      <c r="G44" s="258"/>
      <c r="H44" s="258"/>
      <c r="I44" s="258"/>
      <c r="J44" s="602"/>
      <c r="K44" s="354"/>
      <c r="L44" s="258"/>
      <c r="M44" s="258"/>
      <c r="N44" s="258"/>
      <c r="O44" s="258"/>
      <c r="P44" s="602"/>
      <c r="Q44" s="354"/>
      <c r="R44" s="258"/>
      <c r="S44" s="258"/>
      <c r="T44" s="258"/>
      <c r="U44" s="258"/>
      <c r="V44" s="258"/>
    </row>
    <row r="45" spans="1:22" ht="21.75" customHeight="1" thickBot="1">
      <c r="A45" s="91"/>
      <c r="B45" s="95"/>
      <c r="C45" s="89" t="s">
        <v>475</v>
      </c>
      <c r="D45" s="823" t="s">
        <v>476</v>
      </c>
      <c r="E45" s="354"/>
      <c r="F45" s="258"/>
      <c r="G45" s="258"/>
      <c r="H45" s="258"/>
      <c r="I45" s="258"/>
      <c r="J45" s="602"/>
      <c r="K45" s="354"/>
      <c r="L45" s="258"/>
      <c r="M45" s="258"/>
      <c r="N45" s="258"/>
      <c r="O45" s="258"/>
      <c r="P45" s="602"/>
      <c r="Q45" s="415"/>
      <c r="R45" s="416"/>
      <c r="S45" s="416"/>
      <c r="T45" s="416"/>
      <c r="U45" s="416"/>
      <c r="V45" s="416"/>
    </row>
    <row r="46" spans="1:22" ht="21.75" customHeight="1" hidden="1">
      <c r="A46" s="363"/>
      <c r="B46" s="84"/>
      <c r="C46" s="931"/>
      <c r="D46" s="932"/>
      <c r="E46" s="354"/>
      <c r="F46" s="258"/>
      <c r="G46" s="258"/>
      <c r="H46" s="258"/>
      <c r="I46" s="258"/>
      <c r="J46" s="602"/>
      <c r="K46" s="354"/>
      <c r="L46" s="258"/>
      <c r="M46" s="258"/>
      <c r="N46" s="258"/>
      <c r="O46" s="258"/>
      <c r="P46" s="602"/>
      <c r="Q46" s="364"/>
      <c r="R46" s="365"/>
      <c r="S46" s="365"/>
      <c r="T46" s="365"/>
      <c r="U46" s="365"/>
      <c r="V46" s="365"/>
    </row>
    <row r="47" spans="1:22" ht="21.75" customHeight="1" hidden="1" thickBot="1">
      <c r="A47" s="363"/>
      <c r="B47" s="95"/>
      <c r="C47" s="947"/>
      <c r="D47" s="948"/>
      <c r="E47" s="603"/>
      <c r="F47" s="604"/>
      <c r="G47" s="604"/>
      <c r="H47" s="604"/>
      <c r="I47" s="604"/>
      <c r="J47" s="605"/>
      <c r="K47" s="603"/>
      <c r="L47" s="604"/>
      <c r="M47" s="604"/>
      <c r="N47" s="604"/>
      <c r="O47" s="604"/>
      <c r="P47" s="605"/>
      <c r="Q47" s="364"/>
      <c r="R47" s="365"/>
      <c r="S47" s="365"/>
      <c r="T47" s="365"/>
      <c r="U47" s="365"/>
      <c r="V47" s="365"/>
    </row>
    <row r="48" spans="1:22" ht="21.75" customHeight="1" thickBot="1">
      <c r="A48" s="94" t="s">
        <v>12</v>
      </c>
      <c r="B48" s="927" t="s">
        <v>87</v>
      </c>
      <c r="C48" s="927"/>
      <c r="D48" s="927"/>
      <c r="E48" s="342">
        <f aca="true" t="shared" si="4" ref="E48:V48">E49+E50</f>
        <v>0</v>
      </c>
      <c r="F48" s="97">
        <f t="shared" si="4"/>
        <v>0</v>
      </c>
      <c r="G48" s="97">
        <f t="shared" si="4"/>
        <v>0</v>
      </c>
      <c r="H48" s="97">
        <f t="shared" si="4"/>
        <v>0</v>
      </c>
      <c r="I48" s="97">
        <f t="shared" si="4"/>
        <v>0</v>
      </c>
      <c r="J48" s="97">
        <f t="shared" si="4"/>
        <v>0</v>
      </c>
      <c r="K48" s="342">
        <f t="shared" si="4"/>
        <v>0</v>
      </c>
      <c r="L48" s="97">
        <f t="shared" si="4"/>
        <v>0</v>
      </c>
      <c r="M48" s="97">
        <f t="shared" si="4"/>
        <v>0</v>
      </c>
      <c r="N48" s="97">
        <f t="shared" si="4"/>
        <v>0</v>
      </c>
      <c r="O48" s="97">
        <f t="shared" si="4"/>
        <v>0</v>
      </c>
      <c r="P48" s="97">
        <f t="shared" si="4"/>
        <v>0</v>
      </c>
      <c r="Q48" s="342">
        <f t="shared" si="4"/>
        <v>0</v>
      </c>
      <c r="R48" s="97" t="e">
        <f t="shared" si="4"/>
        <v>#REF!</v>
      </c>
      <c r="S48" s="97" t="e">
        <f t="shared" si="4"/>
        <v>#REF!</v>
      </c>
      <c r="T48" s="97" t="e">
        <f t="shared" si="4"/>
        <v>#REF!</v>
      </c>
      <c r="U48" s="97" t="e">
        <f t="shared" si="4"/>
        <v>#REF!</v>
      </c>
      <c r="V48" s="97" t="e">
        <f t="shared" si="4"/>
        <v>#REF!</v>
      </c>
    </row>
    <row r="49" spans="1:22" s="7" customFormat="1" ht="21.75" customHeight="1">
      <c r="A49" s="96"/>
      <c r="B49" s="95" t="s">
        <v>44</v>
      </c>
      <c r="C49" s="941" t="s">
        <v>490</v>
      </c>
      <c r="D49" s="941"/>
      <c r="E49" s="353"/>
      <c r="F49" s="257"/>
      <c r="G49" s="257"/>
      <c r="H49" s="257"/>
      <c r="I49" s="257"/>
      <c r="J49" s="257"/>
      <c r="K49" s="353"/>
      <c r="L49" s="257"/>
      <c r="M49" s="257"/>
      <c r="N49" s="257"/>
      <c r="O49" s="257"/>
      <c r="P49" s="257"/>
      <c r="Q49" s="353"/>
      <c r="R49" s="257" t="e">
        <f>SUM(#REF!)</f>
        <v>#REF!</v>
      </c>
      <c r="S49" s="257" t="e">
        <f>SUM(#REF!)</f>
        <v>#REF!</v>
      </c>
      <c r="T49" s="257" t="e">
        <f>SUM(#REF!)</f>
        <v>#REF!</v>
      </c>
      <c r="U49" s="257" t="e">
        <f>SUM(#REF!)</f>
        <v>#REF!</v>
      </c>
      <c r="V49" s="257" t="e">
        <f>SUM(#REF!)</f>
        <v>#REF!</v>
      </c>
    </row>
    <row r="50" spans="1:22" ht="21.75" customHeight="1" thickBot="1">
      <c r="A50" s="87"/>
      <c r="B50" s="83" t="s">
        <v>45</v>
      </c>
      <c r="C50" s="931" t="s">
        <v>491</v>
      </c>
      <c r="D50" s="931"/>
      <c r="E50" s="332"/>
      <c r="F50" s="259"/>
      <c r="G50" s="259"/>
      <c r="H50" s="259"/>
      <c r="I50" s="259"/>
      <c r="J50" s="259"/>
      <c r="K50" s="332"/>
      <c r="L50" s="259"/>
      <c r="M50" s="259"/>
      <c r="N50" s="259"/>
      <c r="O50" s="259"/>
      <c r="P50" s="259"/>
      <c r="Q50" s="332"/>
      <c r="R50" s="259" t="e">
        <f>SUM(#REF!)</f>
        <v>#REF!</v>
      </c>
      <c r="S50" s="259" t="e">
        <f>SUM(#REF!)</f>
        <v>#REF!</v>
      </c>
      <c r="T50" s="259" t="e">
        <f>SUM(#REF!)</f>
        <v>#REF!</v>
      </c>
      <c r="U50" s="259" t="e">
        <f>SUM(#REF!)</f>
        <v>#REF!</v>
      </c>
      <c r="V50" s="259" t="e">
        <f>SUM(#REF!)</f>
        <v>#REF!</v>
      </c>
    </row>
    <row r="51" spans="1:22" ht="21.75" customHeight="1" thickBot="1">
      <c r="A51" s="94" t="s">
        <v>13</v>
      </c>
      <c r="B51" s="927" t="s">
        <v>477</v>
      </c>
      <c r="C51" s="927"/>
      <c r="D51" s="927"/>
      <c r="E51" s="337">
        <f aca="true" t="shared" si="5" ref="E51:V51">SUM(E52:E53)</f>
        <v>0</v>
      </c>
      <c r="F51" s="261">
        <f t="shared" si="5"/>
        <v>0</v>
      </c>
      <c r="G51" s="261">
        <f t="shared" si="5"/>
        <v>0</v>
      </c>
      <c r="H51" s="261">
        <f t="shared" si="5"/>
        <v>0</v>
      </c>
      <c r="I51" s="261">
        <f t="shared" si="5"/>
        <v>0</v>
      </c>
      <c r="J51" s="261">
        <f t="shared" si="5"/>
        <v>0</v>
      </c>
      <c r="K51" s="337">
        <f t="shared" si="5"/>
        <v>0</v>
      </c>
      <c r="L51" s="261">
        <f t="shared" si="5"/>
        <v>0</v>
      </c>
      <c r="M51" s="261">
        <f t="shared" si="5"/>
        <v>0</v>
      </c>
      <c r="N51" s="261">
        <f t="shared" si="5"/>
        <v>0</v>
      </c>
      <c r="O51" s="261">
        <f t="shared" si="5"/>
        <v>0</v>
      </c>
      <c r="P51" s="261">
        <f t="shared" si="5"/>
        <v>0</v>
      </c>
      <c r="Q51" s="337">
        <f t="shared" si="5"/>
        <v>0</v>
      </c>
      <c r="R51" s="261">
        <f t="shared" si="5"/>
        <v>0</v>
      </c>
      <c r="S51" s="261">
        <f t="shared" si="5"/>
        <v>0</v>
      </c>
      <c r="T51" s="261">
        <f t="shared" si="5"/>
        <v>0</v>
      </c>
      <c r="U51" s="261">
        <f t="shared" si="5"/>
        <v>0</v>
      </c>
      <c r="V51" s="261">
        <f t="shared" si="5"/>
        <v>0</v>
      </c>
    </row>
    <row r="52" spans="1:22" s="7" customFormat="1" ht="21.75" customHeight="1">
      <c r="A52" s="96"/>
      <c r="B52" s="89" t="s">
        <v>46</v>
      </c>
      <c r="C52" s="941" t="s">
        <v>479</v>
      </c>
      <c r="D52" s="941"/>
      <c r="E52" s="357">
        <v>0</v>
      </c>
      <c r="F52" s="262">
        <v>0</v>
      </c>
      <c r="G52" s="262">
        <v>0</v>
      </c>
      <c r="H52" s="262">
        <v>0</v>
      </c>
      <c r="I52" s="262">
        <v>0</v>
      </c>
      <c r="J52" s="262">
        <v>0</v>
      </c>
      <c r="K52" s="357">
        <v>0</v>
      </c>
      <c r="L52" s="262">
        <v>0</v>
      </c>
      <c r="M52" s="262">
        <v>0</v>
      </c>
      <c r="N52" s="262">
        <v>0</v>
      </c>
      <c r="O52" s="262">
        <v>0</v>
      </c>
      <c r="P52" s="262">
        <v>0</v>
      </c>
      <c r="Q52" s="357"/>
      <c r="R52" s="262"/>
      <c r="S52" s="262"/>
      <c r="T52" s="262"/>
      <c r="U52" s="262"/>
      <c r="V52" s="262"/>
    </row>
    <row r="53" spans="1:22" ht="21.75" customHeight="1" thickBot="1">
      <c r="A53" s="91"/>
      <c r="B53" s="92" t="s">
        <v>478</v>
      </c>
      <c r="C53" s="945" t="s">
        <v>480</v>
      </c>
      <c r="D53" s="945"/>
      <c r="E53" s="355">
        <v>0</v>
      </c>
      <c r="F53" s="356">
        <v>0</v>
      </c>
      <c r="G53" s="356">
        <v>0</v>
      </c>
      <c r="H53" s="356">
        <v>0</v>
      </c>
      <c r="I53" s="356">
        <v>0</v>
      </c>
      <c r="J53" s="356">
        <v>0</v>
      </c>
      <c r="K53" s="355">
        <v>0</v>
      </c>
      <c r="L53" s="356">
        <v>0</v>
      </c>
      <c r="M53" s="356">
        <v>0</v>
      </c>
      <c r="N53" s="356">
        <v>0</v>
      </c>
      <c r="O53" s="356">
        <v>0</v>
      </c>
      <c r="P53" s="356">
        <v>0</v>
      </c>
      <c r="Q53" s="355"/>
      <c r="R53" s="356"/>
      <c r="S53" s="356"/>
      <c r="T53" s="356"/>
      <c r="U53" s="356"/>
      <c r="V53" s="356"/>
    </row>
    <row r="54" spans="1:22" ht="21.75" customHeight="1" thickBot="1">
      <c r="A54" s="94" t="s">
        <v>14</v>
      </c>
      <c r="B54" s="942" t="s">
        <v>89</v>
      </c>
      <c r="C54" s="942"/>
      <c r="D54" s="942"/>
      <c r="E54" s="337">
        <f>E7+E21+E40+E48+E51+E32</f>
        <v>58262</v>
      </c>
      <c r="F54" s="337">
        <f aca="true" t="shared" si="6" ref="F54:Q54">F7+F21+F40+F48+F51+F32</f>
        <v>0</v>
      </c>
      <c r="G54" s="337">
        <f t="shared" si="6"/>
        <v>0</v>
      </c>
      <c r="H54" s="337">
        <f t="shared" si="6"/>
        <v>0</v>
      </c>
      <c r="I54" s="337">
        <f t="shared" si="6"/>
        <v>0</v>
      </c>
      <c r="J54" s="337">
        <f t="shared" si="6"/>
        <v>0</v>
      </c>
      <c r="K54" s="337">
        <f t="shared" si="6"/>
        <v>46021</v>
      </c>
      <c r="L54" s="337">
        <f t="shared" si="6"/>
        <v>0</v>
      </c>
      <c r="M54" s="337">
        <f t="shared" si="6"/>
        <v>0</v>
      </c>
      <c r="N54" s="337">
        <f t="shared" si="6"/>
        <v>0</v>
      </c>
      <c r="O54" s="337">
        <f t="shared" si="6"/>
        <v>0</v>
      </c>
      <c r="P54" s="337">
        <f t="shared" si="6"/>
        <v>0</v>
      </c>
      <c r="Q54" s="337">
        <f t="shared" si="6"/>
        <v>12241</v>
      </c>
      <c r="R54" s="261" t="e">
        <f>R7+R21+R40+R48+R51+#REF!+#REF!+R32</f>
        <v>#REF!</v>
      </c>
      <c r="S54" s="261" t="e">
        <f>S7+S21+S40+S48+S51+#REF!+#REF!+S32</f>
        <v>#REF!</v>
      </c>
      <c r="T54" s="261" t="e">
        <f>T7+T21+T40+T48+T51+#REF!+#REF!+T32</f>
        <v>#REF!</v>
      </c>
      <c r="U54" s="261" t="e">
        <f>U7+U21+U40+U48+U51+#REF!+#REF!+U32</f>
        <v>#REF!</v>
      </c>
      <c r="V54" s="261" t="e">
        <f>V7+V21+V40+V48+V51+#REF!+#REF!+V32</f>
        <v>#REF!</v>
      </c>
    </row>
    <row r="55" spans="1:22" ht="24" customHeight="1" thickBot="1">
      <c r="A55" s="90" t="s">
        <v>64</v>
      </c>
      <c r="B55" s="927" t="s">
        <v>481</v>
      </c>
      <c r="C55" s="927"/>
      <c r="D55" s="927"/>
      <c r="E55" s="337">
        <f>SUM(E56:E58)</f>
        <v>9922</v>
      </c>
      <c r="F55" s="337">
        <f aca="true" t="shared" si="7" ref="F55:Q55">SUM(F56:F58)</f>
        <v>0</v>
      </c>
      <c r="G55" s="337">
        <f t="shared" si="7"/>
        <v>0</v>
      </c>
      <c r="H55" s="337">
        <f t="shared" si="7"/>
        <v>0</v>
      </c>
      <c r="I55" s="337">
        <f t="shared" si="7"/>
        <v>0</v>
      </c>
      <c r="J55" s="337">
        <f t="shared" si="7"/>
        <v>0</v>
      </c>
      <c r="K55" s="337">
        <f t="shared" si="7"/>
        <v>9922</v>
      </c>
      <c r="L55" s="337">
        <f t="shared" si="7"/>
        <v>0</v>
      </c>
      <c r="M55" s="337">
        <f t="shared" si="7"/>
        <v>0</v>
      </c>
      <c r="N55" s="337">
        <f t="shared" si="7"/>
        <v>0</v>
      </c>
      <c r="O55" s="337">
        <f t="shared" si="7"/>
        <v>0</v>
      </c>
      <c r="P55" s="337">
        <f t="shared" si="7"/>
        <v>0</v>
      </c>
      <c r="Q55" s="337">
        <f t="shared" si="7"/>
        <v>0</v>
      </c>
      <c r="R55" s="261" t="e">
        <f>R56+#REF!</f>
        <v>#REF!</v>
      </c>
      <c r="S55" s="261" t="e">
        <f>S56+#REF!</f>
        <v>#REF!</v>
      </c>
      <c r="T55" s="261" t="e">
        <f>T56+#REF!</f>
        <v>#REF!</v>
      </c>
      <c r="U55" s="261" t="e">
        <f>U56+#REF!</f>
        <v>#REF!</v>
      </c>
      <c r="V55" s="261" t="e">
        <f>V56+#REF!</f>
        <v>#REF!</v>
      </c>
    </row>
    <row r="56" spans="1:22" ht="21.75" customHeight="1">
      <c r="A56" s="88"/>
      <c r="B56" s="89" t="s">
        <v>48</v>
      </c>
      <c r="C56" s="941" t="s">
        <v>482</v>
      </c>
      <c r="D56" s="941"/>
      <c r="E56" s="357"/>
      <c r="F56" s="262"/>
      <c r="G56" s="262"/>
      <c r="H56" s="262"/>
      <c r="I56" s="262"/>
      <c r="J56" s="262"/>
      <c r="K56" s="357"/>
      <c r="L56" s="262"/>
      <c r="M56" s="262"/>
      <c r="N56" s="262"/>
      <c r="O56" s="262"/>
      <c r="P56" s="262"/>
      <c r="Q56" s="357"/>
      <c r="R56" s="262">
        <f>SUM(R57:R58)</f>
        <v>0</v>
      </c>
      <c r="S56" s="262">
        <f>SUM(S57:S58)</f>
        <v>0</v>
      </c>
      <c r="T56" s="262">
        <f>SUM(T57:T58)</f>
        <v>0</v>
      </c>
      <c r="U56" s="262">
        <f>SUM(U57:U58)</f>
        <v>0</v>
      </c>
      <c r="V56" s="262">
        <f>SUM(V57:V58)</f>
        <v>0</v>
      </c>
    </row>
    <row r="57" spans="1:22" ht="21.75" customHeight="1">
      <c r="A57" s="87"/>
      <c r="B57" s="84" t="s">
        <v>49</v>
      </c>
      <c r="C57" s="941" t="s">
        <v>483</v>
      </c>
      <c r="D57" s="941"/>
      <c r="E57" s="333"/>
      <c r="F57" s="260"/>
      <c r="G57" s="260"/>
      <c r="H57" s="260"/>
      <c r="I57" s="260"/>
      <c r="J57" s="260"/>
      <c r="K57" s="333"/>
      <c r="L57" s="260"/>
      <c r="M57" s="260"/>
      <c r="N57" s="260"/>
      <c r="O57" s="260"/>
      <c r="P57" s="260"/>
      <c r="Q57" s="333"/>
      <c r="R57" s="260"/>
      <c r="S57" s="260"/>
      <c r="T57" s="260"/>
      <c r="U57" s="260"/>
      <c r="V57" s="260"/>
    </row>
    <row r="58" spans="1:22" ht="21.75" customHeight="1" thickBot="1">
      <c r="A58" s="87"/>
      <c r="B58" s="84" t="s">
        <v>88</v>
      </c>
      <c r="C58" s="941" t="s">
        <v>484</v>
      </c>
      <c r="D58" s="941"/>
      <c r="E58" s="333">
        <v>9922</v>
      </c>
      <c r="F58" s="260"/>
      <c r="G58" s="260"/>
      <c r="H58" s="260"/>
      <c r="I58" s="260"/>
      <c r="J58" s="260"/>
      <c r="K58" s="333">
        <v>9922</v>
      </c>
      <c r="L58" s="260"/>
      <c r="M58" s="260"/>
      <c r="N58" s="260"/>
      <c r="O58" s="260"/>
      <c r="P58" s="260"/>
      <c r="Q58" s="333"/>
      <c r="R58" s="260"/>
      <c r="S58" s="260"/>
      <c r="T58" s="260"/>
      <c r="U58" s="260"/>
      <c r="V58" s="260"/>
    </row>
    <row r="59" spans="1:22" ht="35.25" customHeight="1" thickBot="1">
      <c r="A59" s="94" t="s">
        <v>65</v>
      </c>
      <c r="B59" s="940" t="s">
        <v>90</v>
      </c>
      <c r="C59" s="940"/>
      <c r="D59" s="940"/>
      <c r="E59" s="339">
        <f>E54+E55</f>
        <v>68184</v>
      </c>
      <c r="F59" s="51">
        <f aca="true" t="shared" si="8" ref="F59:V59">F54+F55</f>
        <v>0</v>
      </c>
      <c r="G59" s="51">
        <f t="shared" si="8"/>
        <v>0</v>
      </c>
      <c r="H59" s="51">
        <f t="shared" si="8"/>
        <v>0</v>
      </c>
      <c r="I59" s="51">
        <f t="shared" si="8"/>
        <v>0</v>
      </c>
      <c r="J59" s="51">
        <f t="shared" si="8"/>
        <v>0</v>
      </c>
      <c r="K59" s="339">
        <f t="shared" si="8"/>
        <v>55943</v>
      </c>
      <c r="L59" s="51">
        <f t="shared" si="8"/>
        <v>0</v>
      </c>
      <c r="M59" s="51">
        <f t="shared" si="8"/>
        <v>0</v>
      </c>
      <c r="N59" s="51">
        <f t="shared" si="8"/>
        <v>0</v>
      </c>
      <c r="O59" s="51">
        <f t="shared" si="8"/>
        <v>0</v>
      </c>
      <c r="P59" s="51">
        <f t="shared" si="8"/>
        <v>0</v>
      </c>
      <c r="Q59" s="339">
        <f t="shared" si="8"/>
        <v>12241</v>
      </c>
      <c r="R59" s="51" t="e">
        <f t="shared" si="8"/>
        <v>#REF!</v>
      </c>
      <c r="S59" s="51" t="e">
        <f t="shared" si="8"/>
        <v>#REF!</v>
      </c>
      <c r="T59" s="51" t="e">
        <f t="shared" si="8"/>
        <v>#REF!</v>
      </c>
      <c r="U59" s="51" t="e">
        <f t="shared" si="8"/>
        <v>#REF!</v>
      </c>
      <c r="V59" s="51" t="e">
        <f t="shared" si="8"/>
        <v>#REF!</v>
      </c>
    </row>
    <row r="60" spans="1:22" ht="21.75" customHeight="1" hidden="1" thickBot="1">
      <c r="A60" s="943" t="s">
        <v>279</v>
      </c>
      <c r="B60" s="944"/>
      <c r="C60" s="944"/>
      <c r="D60" s="944"/>
      <c r="E60" s="606"/>
      <c r="F60" s="607"/>
      <c r="G60" s="607"/>
      <c r="H60" s="607"/>
      <c r="I60" s="607"/>
      <c r="J60" s="608"/>
      <c r="K60" s="606"/>
      <c r="L60" s="607"/>
      <c r="M60" s="607"/>
      <c r="N60" s="607"/>
      <c r="O60" s="607"/>
      <c r="P60" s="608"/>
      <c r="Q60" s="606"/>
      <c r="R60" s="607"/>
      <c r="S60" s="607"/>
      <c r="T60" s="607"/>
      <c r="U60" s="607"/>
      <c r="V60" s="608"/>
    </row>
    <row r="61" spans="1:22" ht="21.75" customHeight="1" hidden="1" thickBot="1">
      <c r="A61" s="939" t="s">
        <v>7</v>
      </c>
      <c r="B61" s="940"/>
      <c r="C61" s="940"/>
      <c r="D61" s="940"/>
      <c r="E61" s="420"/>
      <c r="F61" s="421"/>
      <c r="G61" s="421"/>
      <c r="H61" s="421"/>
      <c r="I61" s="421"/>
      <c r="J61" s="422"/>
      <c r="K61" s="420"/>
      <c r="L61" s="421"/>
      <c r="M61" s="421"/>
      <c r="N61" s="421"/>
      <c r="O61" s="421"/>
      <c r="P61" s="422"/>
      <c r="Q61" s="420"/>
      <c r="R61" s="421"/>
      <c r="S61" s="421"/>
      <c r="T61" s="421"/>
      <c r="U61" s="421"/>
      <c r="V61" s="423"/>
    </row>
    <row r="62" spans="1:22" ht="21.75" customHeight="1">
      <c r="A62" s="609"/>
      <c r="B62" s="610"/>
      <c r="C62" s="610"/>
      <c r="D62" s="610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1"/>
      <c r="V62" s="611"/>
    </row>
    <row r="63" spans="1:20" ht="21.75" customHeight="1">
      <c r="A63" s="72"/>
      <c r="B63" s="120"/>
      <c r="C63" s="120"/>
      <c r="D63" s="120"/>
      <c r="E63" s="305"/>
      <c r="F63" s="305"/>
      <c r="G63" s="305"/>
      <c r="H63" s="305"/>
      <c r="I63" s="305"/>
      <c r="J63" s="305"/>
      <c r="K63" s="305"/>
      <c r="R63" s="305"/>
      <c r="S63" s="305"/>
      <c r="T63" s="305"/>
    </row>
    <row r="64" spans="1:20" ht="35.25" customHeight="1">
      <c r="A64" s="72"/>
      <c r="B64" s="120"/>
      <c r="C64" s="120"/>
      <c r="D64" s="120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R64" s="305"/>
      <c r="S64" s="305"/>
      <c r="T64" s="305"/>
    </row>
    <row r="65" spans="1:20" ht="35.25" customHeight="1">
      <c r="A65" s="72"/>
      <c r="B65" s="120"/>
      <c r="C65" s="120"/>
      <c r="D65" s="120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R65" s="305"/>
      <c r="S65" s="305"/>
      <c r="T65" s="305"/>
    </row>
    <row r="66" spans="5:20" ht="12.75"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R66" s="305"/>
      <c r="S66" s="305"/>
      <c r="T66" s="305"/>
    </row>
    <row r="67" spans="5:20" ht="12.75"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R67" s="305"/>
      <c r="S67" s="305"/>
      <c r="T67" s="305"/>
    </row>
    <row r="68" spans="5:20" ht="12.75"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R68" s="305"/>
      <c r="S68" s="305"/>
      <c r="T68" s="305"/>
    </row>
    <row r="69" spans="4:20" ht="12.75">
      <c r="D69" s="81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R69" s="305"/>
      <c r="S69" s="305"/>
      <c r="T69" s="305"/>
    </row>
    <row r="70" spans="4:20" ht="48.75" customHeight="1">
      <c r="D70" s="81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R70" s="305"/>
      <c r="S70" s="305"/>
      <c r="T70" s="305"/>
    </row>
    <row r="71" spans="4:20" ht="46.5" customHeight="1">
      <c r="D71" s="81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R71" s="305"/>
      <c r="S71" s="305"/>
      <c r="T71" s="305"/>
    </row>
    <row r="72" spans="5:20" ht="41.25" customHeight="1"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R72" s="305"/>
      <c r="S72" s="305"/>
      <c r="T72" s="305"/>
    </row>
    <row r="73" spans="5:20" ht="12.75"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R73" s="305"/>
      <c r="S73" s="305"/>
      <c r="T73" s="305"/>
    </row>
    <row r="74" spans="5:20" ht="12.75"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R74" s="305"/>
      <c r="S74" s="305"/>
      <c r="T74" s="305"/>
    </row>
    <row r="75" spans="5:20" ht="12.75"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R75" s="305"/>
      <c r="S75" s="305"/>
      <c r="T75" s="305"/>
    </row>
    <row r="76" spans="5:20" ht="12.75"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R76" s="305"/>
      <c r="S76" s="305"/>
      <c r="T76" s="305"/>
    </row>
    <row r="77" spans="5:20" ht="12.75"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R77" s="305"/>
      <c r="S77" s="305"/>
      <c r="T77" s="305"/>
    </row>
    <row r="78" spans="5:20" ht="12.75"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R78" s="305"/>
      <c r="S78" s="305"/>
      <c r="T78" s="305"/>
    </row>
    <row r="79" spans="5:20" ht="12.75"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R79" s="305"/>
      <c r="S79" s="305"/>
      <c r="T79" s="305"/>
    </row>
    <row r="80" spans="5:20" ht="12.75"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R80" s="305"/>
      <c r="S80" s="305"/>
      <c r="T80" s="305"/>
    </row>
    <row r="81" spans="5:20" ht="12.75"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R81" s="305"/>
      <c r="S81" s="305"/>
      <c r="T81" s="305"/>
    </row>
    <row r="82" spans="5:20" ht="12.75"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R82" s="305"/>
      <c r="S82" s="305"/>
      <c r="T82" s="305"/>
    </row>
    <row r="83" spans="5:20" ht="12.75"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R83" s="305"/>
      <c r="S83" s="305"/>
      <c r="T83" s="305"/>
    </row>
    <row r="84" spans="5:20" ht="12.75"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R84" s="305"/>
      <c r="S84" s="305"/>
      <c r="T84" s="305"/>
    </row>
    <row r="85" spans="5:20" ht="12.75"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R85" s="305"/>
      <c r="S85" s="305"/>
      <c r="T85" s="305"/>
    </row>
    <row r="86" spans="5:20" ht="12.75"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R86" s="305"/>
      <c r="S86" s="305"/>
      <c r="T86" s="305"/>
    </row>
    <row r="87" spans="5:20" ht="12.75"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R87" s="305"/>
      <c r="S87" s="305"/>
      <c r="T87" s="305"/>
    </row>
    <row r="88" spans="5:20" ht="12.75"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R88" s="305"/>
      <c r="S88" s="305"/>
      <c r="T88" s="305"/>
    </row>
    <row r="89" spans="5:20" ht="12.75"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R89" s="305"/>
      <c r="S89" s="305"/>
      <c r="T89" s="305"/>
    </row>
    <row r="90" spans="5:20" ht="12.75"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R90" s="305"/>
      <c r="S90" s="305"/>
      <c r="T90" s="305"/>
    </row>
    <row r="91" spans="5:20" ht="12.75"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R91" s="305"/>
      <c r="S91" s="305"/>
      <c r="T91" s="305"/>
    </row>
    <row r="92" spans="5:20" ht="12.75"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R92" s="305"/>
      <c r="S92" s="305"/>
      <c r="T92" s="305"/>
    </row>
    <row r="93" spans="5:20" ht="12.75"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R93" s="305"/>
      <c r="S93" s="305"/>
      <c r="T93" s="305"/>
    </row>
    <row r="94" spans="5:20" ht="12.75"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R94" s="305"/>
      <c r="S94" s="305"/>
      <c r="T94" s="305"/>
    </row>
    <row r="95" spans="5:20" ht="12.75"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R95" s="305"/>
      <c r="S95" s="305"/>
      <c r="T95" s="305"/>
    </row>
    <row r="96" spans="5:20" ht="12.75"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R96" s="305"/>
      <c r="S96" s="305"/>
      <c r="T96" s="305"/>
    </row>
    <row r="97" spans="5:20" ht="12.75"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R97" s="305"/>
      <c r="S97" s="305"/>
      <c r="T97" s="305"/>
    </row>
    <row r="98" spans="5:20" ht="12.75"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R98" s="305"/>
      <c r="S98" s="305"/>
      <c r="T98" s="305"/>
    </row>
    <row r="99" spans="5:20" ht="12.75"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R99" s="305"/>
      <c r="S99" s="305"/>
      <c r="T99" s="305"/>
    </row>
    <row r="100" spans="5:20" ht="12.75"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R100" s="305"/>
      <c r="S100" s="305"/>
      <c r="T100" s="305"/>
    </row>
    <row r="101" spans="5:20" ht="12.75"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R101" s="305"/>
      <c r="S101" s="305"/>
      <c r="T101" s="305"/>
    </row>
    <row r="102" spans="5:20" ht="12.75"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R102" s="305"/>
      <c r="S102" s="305"/>
      <c r="T102" s="305"/>
    </row>
    <row r="103" spans="5:20" ht="12.75"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R103" s="305"/>
      <c r="S103" s="305"/>
      <c r="T103" s="305"/>
    </row>
    <row r="104" spans="5:20" ht="12.75"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R104" s="305"/>
      <c r="S104" s="305"/>
      <c r="T104" s="305"/>
    </row>
    <row r="105" spans="5:20" ht="12.75"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R105" s="305"/>
      <c r="S105" s="305"/>
      <c r="T105" s="305"/>
    </row>
    <row r="106" spans="5:20" ht="12.75"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R106" s="305"/>
      <c r="S106" s="305"/>
      <c r="T106" s="305"/>
    </row>
    <row r="107" spans="5:20" ht="12.75"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R107" s="305"/>
      <c r="S107" s="305"/>
      <c r="T107" s="305"/>
    </row>
    <row r="108" spans="5:20" ht="12.75"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R108" s="305"/>
      <c r="S108" s="305"/>
      <c r="T108" s="305"/>
    </row>
    <row r="109" spans="5:20" ht="12.75"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R109" s="305"/>
      <c r="S109" s="305"/>
      <c r="T109" s="305"/>
    </row>
    <row r="110" spans="5:20" ht="12.75"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R110" s="305"/>
      <c r="S110" s="305"/>
      <c r="T110" s="305"/>
    </row>
  </sheetData>
  <sheetProtection/>
  <mergeCells count="44">
    <mergeCell ref="C8:D8"/>
    <mergeCell ref="C28:D28"/>
    <mergeCell ref="C17:D17"/>
    <mergeCell ref="C20:D20"/>
    <mergeCell ref="C23:D23"/>
    <mergeCell ref="C24:D24"/>
    <mergeCell ref="C13:D13"/>
    <mergeCell ref="C16:D16"/>
    <mergeCell ref="B21:D21"/>
    <mergeCell ref="C22:D22"/>
    <mergeCell ref="A2:Q2"/>
    <mergeCell ref="A4:C4"/>
    <mergeCell ref="B6:D6"/>
    <mergeCell ref="B7:D7"/>
    <mergeCell ref="E4:J4"/>
    <mergeCell ref="K4:P4"/>
    <mergeCell ref="Q4:V4"/>
    <mergeCell ref="C29:D29"/>
    <mergeCell ref="C30:D30"/>
    <mergeCell ref="C46:D46"/>
    <mergeCell ref="C33:D33"/>
    <mergeCell ref="C34:D34"/>
    <mergeCell ref="C35:D35"/>
    <mergeCell ref="C36:D36"/>
    <mergeCell ref="C31:D31"/>
    <mergeCell ref="A61:D61"/>
    <mergeCell ref="B59:D59"/>
    <mergeCell ref="C49:D49"/>
    <mergeCell ref="C50:D50"/>
    <mergeCell ref="C56:D56"/>
    <mergeCell ref="A60:D60"/>
    <mergeCell ref="C57:D57"/>
    <mergeCell ref="C58:D58"/>
    <mergeCell ref="B54:D54"/>
    <mergeCell ref="B55:D55"/>
    <mergeCell ref="C52:D52"/>
    <mergeCell ref="C53:D53"/>
    <mergeCell ref="B32:D32"/>
    <mergeCell ref="B40:D40"/>
    <mergeCell ref="C41:D41"/>
    <mergeCell ref="C42:D42"/>
    <mergeCell ref="C47:D47"/>
    <mergeCell ref="B48:D48"/>
    <mergeCell ref="B51:D5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="60" zoomScaleNormal="75" zoomScalePageLayoutView="0" workbookViewId="0" topLeftCell="A1">
      <selection activeCell="AB34" sqref="AB34"/>
    </sheetView>
  </sheetViews>
  <sheetFormatPr defaultColWidth="9.140625" defaultRowHeight="12.75"/>
  <cols>
    <col min="1" max="1" width="5.8515625" style="102" customWidth="1"/>
    <col min="2" max="2" width="8.140625" style="109" customWidth="1"/>
    <col min="3" max="3" width="6.8515625" style="109" customWidth="1"/>
    <col min="4" max="4" width="50.140625" style="110" bestFit="1" customWidth="1"/>
    <col min="5" max="5" width="21.57421875" style="1" customWidth="1"/>
    <col min="6" max="7" width="13.140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23.00390625" style="53" customWidth="1"/>
    <col min="12" max="13" width="13.140625" style="53" hidden="1" customWidth="1"/>
    <col min="14" max="16" width="10.8515625" style="53" hidden="1" customWidth="1"/>
    <col min="17" max="17" width="20.7109375" style="53" customWidth="1"/>
    <col min="18" max="18" width="11.421875" style="53" hidden="1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23" width="0" style="1" hidden="1" customWidth="1"/>
    <col min="24" max="16384" width="9.140625" style="1" customWidth="1"/>
  </cols>
  <sheetData>
    <row r="1" spans="5:17" ht="15.75">
      <c r="E1" s="995" t="s">
        <v>60</v>
      </c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</row>
    <row r="2" spans="1:18" ht="37.5" customHeight="1">
      <c r="A2" s="994" t="s">
        <v>494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216"/>
    </row>
    <row r="3" spans="1:17" ht="14.25" customHeight="1" thickBot="1">
      <c r="A3" s="72"/>
      <c r="B3" s="101"/>
      <c r="C3" s="101"/>
      <c r="D3" s="111"/>
      <c r="Q3" s="117" t="s">
        <v>2</v>
      </c>
    </row>
    <row r="4" spans="1:22" s="2" customFormat="1" ht="48.75" customHeight="1" thickBot="1">
      <c r="A4" s="952" t="s">
        <v>4</v>
      </c>
      <c r="B4" s="942"/>
      <c r="C4" s="942"/>
      <c r="D4" s="942"/>
      <c r="E4" s="277" t="s">
        <v>5</v>
      </c>
      <c r="F4" s="277"/>
      <c r="G4" s="277"/>
      <c r="H4" s="277"/>
      <c r="I4" s="277"/>
      <c r="J4" s="277"/>
      <c r="K4" s="277" t="s">
        <v>70</v>
      </c>
      <c r="L4" s="277"/>
      <c r="M4" s="277"/>
      <c r="N4" s="277"/>
      <c r="O4" s="277"/>
      <c r="P4" s="277"/>
      <c r="Q4" s="952" t="s">
        <v>71</v>
      </c>
      <c r="R4" s="942"/>
      <c r="S4" s="942"/>
      <c r="T4" s="942"/>
      <c r="U4" s="942"/>
      <c r="V4" s="955"/>
    </row>
    <row r="5" spans="1:22" s="2" customFormat="1" ht="16.5" thickBot="1">
      <c r="A5" s="274"/>
      <c r="B5" s="272"/>
      <c r="C5" s="272"/>
      <c r="D5" s="272"/>
      <c r="E5" s="406" t="s">
        <v>76</v>
      </c>
      <c r="F5" s="407" t="s">
        <v>247</v>
      </c>
      <c r="G5" s="407" t="s">
        <v>251</v>
      </c>
      <c r="H5" s="407" t="s">
        <v>259</v>
      </c>
      <c r="I5" s="407" t="s">
        <v>281</v>
      </c>
      <c r="J5" s="414" t="s">
        <v>324</v>
      </c>
      <c r="K5" s="406" t="s">
        <v>76</v>
      </c>
      <c r="L5" s="407" t="s">
        <v>247</v>
      </c>
      <c r="M5" s="407" t="s">
        <v>251</v>
      </c>
      <c r="N5" s="407" t="s">
        <v>259</v>
      </c>
      <c r="O5" s="407" t="s">
        <v>281</v>
      </c>
      <c r="P5" s="414" t="s">
        <v>324</v>
      </c>
      <c r="Q5" s="406" t="s">
        <v>76</v>
      </c>
      <c r="R5" s="407" t="s">
        <v>247</v>
      </c>
      <c r="S5" s="407" t="s">
        <v>251</v>
      </c>
      <c r="T5" s="407" t="s">
        <v>259</v>
      </c>
      <c r="U5" s="407" t="s">
        <v>281</v>
      </c>
      <c r="V5" s="414" t="s">
        <v>324</v>
      </c>
    </row>
    <row r="6" spans="1:23" s="52" customFormat="1" ht="22.5" customHeight="1" thickBot="1">
      <c r="A6" s="94" t="s">
        <v>27</v>
      </c>
      <c r="B6" s="954" t="s">
        <v>91</v>
      </c>
      <c r="C6" s="954"/>
      <c r="D6" s="954"/>
      <c r="E6" s="337">
        <f aca="true" t="shared" si="0" ref="E6:W6">SUM(E7:E11)</f>
        <v>49134</v>
      </c>
      <c r="F6" s="261">
        <f t="shared" si="0"/>
        <v>0</v>
      </c>
      <c r="G6" s="261">
        <f t="shared" si="0"/>
        <v>0</v>
      </c>
      <c r="H6" s="261">
        <f t="shared" si="0"/>
        <v>0</v>
      </c>
      <c r="I6" s="261">
        <f t="shared" si="0"/>
        <v>0</v>
      </c>
      <c r="J6" s="261">
        <f t="shared" si="0"/>
        <v>0</v>
      </c>
      <c r="K6" s="337">
        <f t="shared" si="0"/>
        <v>39921</v>
      </c>
      <c r="L6" s="261">
        <f t="shared" si="0"/>
        <v>0</v>
      </c>
      <c r="M6" s="261">
        <f t="shared" si="0"/>
        <v>0</v>
      </c>
      <c r="N6" s="261">
        <f t="shared" si="0"/>
        <v>0</v>
      </c>
      <c r="O6" s="261">
        <f t="shared" si="0"/>
        <v>0</v>
      </c>
      <c r="P6" s="261">
        <f t="shared" si="0"/>
        <v>0</v>
      </c>
      <c r="Q6" s="337">
        <f t="shared" si="0"/>
        <v>9213</v>
      </c>
      <c r="R6" s="261">
        <f t="shared" si="0"/>
        <v>0</v>
      </c>
      <c r="S6" s="261">
        <f t="shared" si="0"/>
        <v>0</v>
      </c>
      <c r="T6" s="261">
        <f t="shared" si="0"/>
        <v>0</v>
      </c>
      <c r="U6" s="261">
        <f t="shared" si="0"/>
        <v>0</v>
      </c>
      <c r="V6" s="261">
        <f t="shared" si="0"/>
        <v>0</v>
      </c>
      <c r="W6" s="261">
        <f t="shared" si="0"/>
        <v>18567</v>
      </c>
    </row>
    <row r="7" spans="1:23" s="5" customFormat="1" ht="22.5" customHeight="1">
      <c r="A7" s="93"/>
      <c r="B7" s="98" t="s">
        <v>36</v>
      </c>
      <c r="C7" s="98"/>
      <c r="D7" s="327" t="s">
        <v>0</v>
      </c>
      <c r="E7" s="338">
        <v>17257</v>
      </c>
      <c r="F7" s="263"/>
      <c r="G7" s="263"/>
      <c r="H7" s="263"/>
      <c r="I7" s="263"/>
      <c r="J7" s="263"/>
      <c r="K7" s="338">
        <v>15023</v>
      </c>
      <c r="L7" s="263"/>
      <c r="M7" s="263"/>
      <c r="N7" s="263"/>
      <c r="O7" s="263"/>
      <c r="P7" s="263"/>
      <c r="Q7" s="338">
        <v>2234</v>
      </c>
      <c r="R7" s="263"/>
      <c r="S7" s="263"/>
      <c r="T7" s="263"/>
      <c r="U7" s="263"/>
      <c r="V7" s="263"/>
      <c r="W7" s="263">
        <v>498</v>
      </c>
    </row>
    <row r="8" spans="1:23" s="5" customFormat="1" ht="22.5" customHeight="1">
      <c r="A8" s="76"/>
      <c r="B8" s="85" t="s">
        <v>37</v>
      </c>
      <c r="C8" s="85"/>
      <c r="D8" s="328" t="s">
        <v>92</v>
      </c>
      <c r="E8" s="409">
        <v>4246</v>
      </c>
      <c r="F8" s="410"/>
      <c r="G8" s="410"/>
      <c r="H8" s="410"/>
      <c r="I8" s="410"/>
      <c r="J8" s="410"/>
      <c r="K8" s="409">
        <v>3657</v>
      </c>
      <c r="L8" s="410"/>
      <c r="M8" s="410"/>
      <c r="N8" s="410"/>
      <c r="O8" s="411"/>
      <c r="P8" s="263"/>
      <c r="Q8" s="409">
        <v>589</v>
      </c>
      <c r="R8" s="410"/>
      <c r="S8" s="410"/>
      <c r="T8" s="410"/>
      <c r="U8" s="411"/>
      <c r="V8" s="411"/>
      <c r="W8" s="411">
        <v>130</v>
      </c>
    </row>
    <row r="9" spans="1:23" s="5" customFormat="1" ht="22.5" customHeight="1">
      <c r="A9" s="76"/>
      <c r="B9" s="85" t="s">
        <v>38</v>
      </c>
      <c r="C9" s="85"/>
      <c r="D9" s="328" t="s">
        <v>93</v>
      </c>
      <c r="E9" s="409">
        <v>22635</v>
      </c>
      <c r="F9" s="410"/>
      <c r="G9" s="410"/>
      <c r="H9" s="410"/>
      <c r="I9" s="410"/>
      <c r="J9" s="410"/>
      <c r="K9" s="409">
        <v>19603</v>
      </c>
      <c r="L9" s="410"/>
      <c r="M9" s="410"/>
      <c r="N9" s="410"/>
      <c r="O9" s="411"/>
      <c r="P9" s="263"/>
      <c r="Q9" s="409">
        <v>3032</v>
      </c>
      <c r="R9" s="410"/>
      <c r="S9" s="410"/>
      <c r="T9" s="410"/>
      <c r="U9" s="411"/>
      <c r="V9" s="411"/>
      <c r="W9" s="411">
        <v>1819</v>
      </c>
    </row>
    <row r="10" spans="1:23" s="5" customFormat="1" ht="22.5" customHeight="1">
      <c r="A10" s="76"/>
      <c r="B10" s="85" t="s">
        <v>52</v>
      </c>
      <c r="C10" s="85"/>
      <c r="D10" s="328" t="s">
        <v>94</v>
      </c>
      <c r="E10" s="333">
        <v>2854</v>
      </c>
      <c r="F10" s="260"/>
      <c r="G10" s="260"/>
      <c r="H10" s="260"/>
      <c r="I10" s="260"/>
      <c r="J10" s="260"/>
      <c r="K10" s="333">
        <v>1318</v>
      </c>
      <c r="L10" s="260"/>
      <c r="M10" s="260"/>
      <c r="N10" s="260"/>
      <c r="O10" s="263"/>
      <c r="P10" s="263"/>
      <c r="Q10" s="333">
        <v>1536</v>
      </c>
      <c r="R10" s="260"/>
      <c r="S10" s="260"/>
      <c r="T10" s="260"/>
      <c r="U10" s="263"/>
      <c r="V10" s="263"/>
      <c r="W10" s="263">
        <v>3913</v>
      </c>
    </row>
    <row r="11" spans="1:23" s="5" customFormat="1" ht="22.5" customHeight="1">
      <c r="A11" s="76"/>
      <c r="B11" s="85" t="s">
        <v>53</v>
      </c>
      <c r="C11" s="85"/>
      <c r="D11" s="329" t="s">
        <v>96</v>
      </c>
      <c r="E11" s="409">
        <f aca="true" t="shared" si="1" ref="E11:J11">SUM(E12:E16)</f>
        <v>2142</v>
      </c>
      <c r="F11" s="410">
        <f t="shared" si="1"/>
        <v>0</v>
      </c>
      <c r="G11" s="410">
        <f t="shared" si="1"/>
        <v>0</v>
      </c>
      <c r="H11" s="410">
        <f t="shared" si="1"/>
        <v>0</v>
      </c>
      <c r="I11" s="410">
        <f t="shared" si="1"/>
        <v>0</v>
      </c>
      <c r="J11" s="410">
        <f t="shared" si="1"/>
        <v>0</v>
      </c>
      <c r="K11" s="409">
        <v>320</v>
      </c>
      <c r="L11" s="410">
        <f>F11-R11</f>
        <v>0</v>
      </c>
      <c r="M11" s="410">
        <f>G11-S11</f>
        <v>0</v>
      </c>
      <c r="N11" s="410">
        <f>H11-T11</f>
        <v>0</v>
      </c>
      <c r="O11" s="410"/>
      <c r="P11" s="263"/>
      <c r="Q11" s="409">
        <f>SUM(Q12:Q16)</f>
        <v>1822</v>
      </c>
      <c r="R11" s="410">
        <f>SUM(R12:R16)</f>
        <v>0</v>
      </c>
      <c r="S11" s="410">
        <f>SUM(S12:S16)</f>
        <v>0</v>
      </c>
      <c r="T11" s="410">
        <f>SUM(T12:T16)</f>
        <v>0</v>
      </c>
      <c r="U11" s="410"/>
      <c r="V11" s="410"/>
      <c r="W11" s="410">
        <v>12207</v>
      </c>
    </row>
    <row r="12" spans="1:23" s="5" customFormat="1" ht="22.5" customHeight="1">
      <c r="A12" s="76"/>
      <c r="B12" s="108"/>
      <c r="C12" s="85" t="s">
        <v>95</v>
      </c>
      <c r="D12" s="330" t="s">
        <v>423</v>
      </c>
      <c r="E12" s="333"/>
      <c r="F12" s="260"/>
      <c r="G12" s="260"/>
      <c r="H12" s="260"/>
      <c r="I12" s="260"/>
      <c r="J12" s="260"/>
      <c r="K12" s="333"/>
      <c r="L12" s="260"/>
      <c r="M12" s="260"/>
      <c r="N12" s="260"/>
      <c r="O12" s="263"/>
      <c r="P12" s="263"/>
      <c r="Q12" s="333"/>
      <c r="R12" s="260"/>
      <c r="S12" s="260"/>
      <c r="T12" s="260"/>
      <c r="U12" s="263"/>
      <c r="V12" s="263"/>
      <c r="W12" s="263"/>
    </row>
    <row r="13" spans="1:23" s="5" customFormat="1" ht="31.5" customHeight="1">
      <c r="A13" s="76"/>
      <c r="B13" s="85"/>
      <c r="C13" s="85" t="s">
        <v>97</v>
      </c>
      <c r="D13" s="328" t="s">
        <v>424</v>
      </c>
      <c r="E13" s="333">
        <v>1637</v>
      </c>
      <c r="F13" s="260"/>
      <c r="G13" s="260"/>
      <c r="H13" s="260"/>
      <c r="I13" s="260"/>
      <c r="J13" s="260"/>
      <c r="K13" s="333"/>
      <c r="L13" s="260"/>
      <c r="M13" s="260"/>
      <c r="N13" s="260"/>
      <c r="O13" s="263"/>
      <c r="P13" s="263"/>
      <c r="Q13" s="333">
        <v>1637</v>
      </c>
      <c r="R13" s="260"/>
      <c r="S13" s="260"/>
      <c r="T13" s="260"/>
      <c r="U13" s="263"/>
      <c r="V13" s="263"/>
      <c r="W13" s="263"/>
    </row>
    <row r="14" spans="1:23" s="5" customFormat="1" ht="36.75" customHeight="1" thickBot="1">
      <c r="A14" s="104"/>
      <c r="B14" s="105"/>
      <c r="C14" s="85" t="s">
        <v>98</v>
      </c>
      <c r="D14" s="328" t="s">
        <v>425</v>
      </c>
      <c r="E14" s="333">
        <v>505</v>
      </c>
      <c r="F14" s="260"/>
      <c r="G14" s="260"/>
      <c r="H14" s="260"/>
      <c r="I14" s="260"/>
      <c r="J14" s="676"/>
      <c r="K14" s="333">
        <v>320</v>
      </c>
      <c r="L14" s="260"/>
      <c r="M14" s="260"/>
      <c r="N14" s="260"/>
      <c r="O14" s="263"/>
      <c r="P14" s="263"/>
      <c r="Q14" s="333">
        <v>185</v>
      </c>
      <c r="R14" s="260"/>
      <c r="S14" s="260"/>
      <c r="T14" s="260"/>
      <c r="U14" s="263"/>
      <c r="V14" s="263"/>
      <c r="W14" s="263"/>
    </row>
    <row r="15" spans="1:23" s="5" customFormat="1" ht="22.5" customHeight="1" hidden="1">
      <c r="A15" s="76"/>
      <c r="B15" s="85"/>
      <c r="C15" s="85" t="s">
        <v>101</v>
      </c>
      <c r="D15" s="328" t="s">
        <v>103</v>
      </c>
      <c r="E15" s="409"/>
      <c r="F15" s="410"/>
      <c r="G15" s="410"/>
      <c r="H15" s="410"/>
      <c r="I15" s="410"/>
      <c r="J15" s="410"/>
      <c r="K15" s="409"/>
      <c r="L15" s="410"/>
      <c r="M15" s="410"/>
      <c r="N15" s="410"/>
      <c r="O15" s="411"/>
      <c r="P15" s="263"/>
      <c r="Q15" s="409"/>
      <c r="R15" s="410"/>
      <c r="S15" s="410"/>
      <c r="T15" s="410"/>
      <c r="U15" s="411"/>
      <c r="V15" s="411"/>
      <c r="W15" s="411"/>
    </row>
    <row r="16" spans="1:23" s="5" customFormat="1" ht="22.5" customHeight="1" hidden="1" thickBot="1">
      <c r="A16" s="112"/>
      <c r="B16" s="99"/>
      <c r="C16" s="99" t="s">
        <v>102</v>
      </c>
      <c r="D16" s="331" t="s">
        <v>104</v>
      </c>
      <c r="E16" s="343"/>
      <c r="F16" s="115"/>
      <c r="G16" s="115"/>
      <c r="H16" s="115"/>
      <c r="I16" s="115"/>
      <c r="J16" s="115"/>
      <c r="K16" s="343"/>
      <c r="L16" s="115"/>
      <c r="M16" s="115"/>
      <c r="N16" s="115"/>
      <c r="O16" s="412"/>
      <c r="P16" s="263"/>
      <c r="Q16" s="343"/>
      <c r="R16" s="115"/>
      <c r="S16" s="115"/>
      <c r="T16" s="115"/>
      <c r="U16" s="412"/>
      <c r="V16" s="412"/>
      <c r="W16" s="412"/>
    </row>
    <row r="17" spans="1:23" s="5" customFormat="1" ht="22.5" customHeight="1" thickBot="1">
      <c r="A17" s="94" t="s">
        <v>28</v>
      </c>
      <c r="B17" s="954" t="s">
        <v>105</v>
      </c>
      <c r="C17" s="954"/>
      <c r="D17" s="954"/>
      <c r="E17" s="339">
        <f aca="true" t="shared" si="2" ref="E17:W17">SUM(E18:E20)</f>
        <v>400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339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339">
        <f t="shared" si="2"/>
        <v>400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1400</v>
      </c>
    </row>
    <row r="18" spans="1:23" s="5" customFormat="1" ht="22.5" customHeight="1">
      <c r="A18" s="93"/>
      <c r="B18" s="98" t="s">
        <v>39</v>
      </c>
      <c r="C18" s="972" t="s">
        <v>106</v>
      </c>
      <c r="D18" s="972"/>
      <c r="E18" s="338"/>
      <c r="F18" s="263"/>
      <c r="G18" s="263"/>
      <c r="H18" s="263"/>
      <c r="I18" s="263"/>
      <c r="J18" s="263"/>
      <c r="K18" s="338"/>
      <c r="L18" s="263"/>
      <c r="M18" s="263"/>
      <c r="N18" s="263"/>
      <c r="O18" s="263"/>
      <c r="P18" s="263"/>
      <c r="Q18" s="338"/>
      <c r="R18" s="263"/>
      <c r="S18" s="263"/>
      <c r="T18" s="263"/>
      <c r="U18" s="263"/>
      <c r="V18" s="263"/>
      <c r="W18" s="263">
        <v>0</v>
      </c>
    </row>
    <row r="19" spans="1:23" s="5" customFormat="1" ht="22.5" customHeight="1">
      <c r="A19" s="76"/>
      <c r="B19" s="85" t="s">
        <v>40</v>
      </c>
      <c r="C19" s="973" t="s">
        <v>107</v>
      </c>
      <c r="D19" s="973"/>
      <c r="E19" s="333"/>
      <c r="F19" s="260"/>
      <c r="G19" s="260"/>
      <c r="H19" s="260"/>
      <c r="I19" s="260"/>
      <c r="J19" s="260"/>
      <c r="K19" s="333"/>
      <c r="L19" s="260"/>
      <c r="M19" s="260"/>
      <c r="N19" s="260"/>
      <c r="O19" s="260"/>
      <c r="P19" s="260"/>
      <c r="Q19" s="333"/>
      <c r="R19" s="260"/>
      <c r="S19" s="260"/>
      <c r="T19" s="260"/>
      <c r="U19" s="260"/>
      <c r="V19" s="260"/>
      <c r="W19" s="260">
        <v>0</v>
      </c>
    </row>
    <row r="20" spans="1:23" s="5" customFormat="1" ht="22.5" customHeight="1">
      <c r="A20" s="106"/>
      <c r="B20" s="85" t="s">
        <v>41</v>
      </c>
      <c r="C20" s="986" t="s">
        <v>108</v>
      </c>
      <c r="D20" s="986"/>
      <c r="E20" s="409">
        <f aca="true" t="shared" si="3" ref="E20:N20">SUM(E21:E24)</f>
        <v>400</v>
      </c>
      <c r="F20" s="410">
        <f t="shared" si="3"/>
        <v>0</v>
      </c>
      <c r="G20" s="410">
        <f t="shared" si="3"/>
        <v>0</v>
      </c>
      <c r="H20" s="410">
        <f t="shared" si="3"/>
        <v>0</v>
      </c>
      <c r="I20" s="410">
        <f t="shared" si="3"/>
        <v>0</v>
      </c>
      <c r="J20" s="410">
        <f t="shared" si="3"/>
        <v>0</v>
      </c>
      <c r="K20" s="409">
        <f t="shared" si="3"/>
        <v>0</v>
      </c>
      <c r="L20" s="410">
        <f t="shared" si="3"/>
        <v>0</v>
      </c>
      <c r="M20" s="410">
        <f t="shared" si="3"/>
        <v>0</v>
      </c>
      <c r="N20" s="410">
        <f t="shared" si="3"/>
        <v>0</v>
      </c>
      <c r="O20" s="410"/>
      <c r="P20" s="410"/>
      <c r="Q20" s="409">
        <f>SUM(Q21:Q24)</f>
        <v>400</v>
      </c>
      <c r="R20" s="410">
        <f>SUM(R21:R24)</f>
        <v>0</v>
      </c>
      <c r="S20" s="410">
        <f>SUM(S21:S24)</f>
        <v>0</v>
      </c>
      <c r="T20" s="410">
        <f>SUM(T21:T24)</f>
        <v>0</v>
      </c>
      <c r="U20" s="410"/>
      <c r="V20" s="410"/>
      <c r="W20" s="410">
        <v>1400</v>
      </c>
    </row>
    <row r="21" spans="1:23" s="5" customFormat="1" ht="22.5" customHeight="1">
      <c r="A21" s="82"/>
      <c r="B21" s="86"/>
      <c r="C21" s="86" t="s">
        <v>109</v>
      </c>
      <c r="D21" s="219" t="s">
        <v>99</v>
      </c>
      <c r="E21" s="333">
        <v>400</v>
      </c>
      <c r="F21" s="260"/>
      <c r="G21" s="260"/>
      <c r="H21" s="260"/>
      <c r="I21" s="260"/>
      <c r="J21" s="260"/>
      <c r="K21" s="333"/>
      <c r="L21" s="260"/>
      <c r="M21" s="260"/>
      <c r="N21" s="260"/>
      <c r="O21" s="263"/>
      <c r="P21" s="263"/>
      <c r="Q21" s="333">
        <v>400</v>
      </c>
      <c r="R21" s="260"/>
      <c r="S21" s="260"/>
      <c r="T21" s="260"/>
      <c r="U21" s="263"/>
      <c r="V21" s="263"/>
      <c r="W21" s="263">
        <v>1400</v>
      </c>
    </row>
    <row r="22" spans="1:23" s="5" customFormat="1" ht="22.5" customHeight="1">
      <c r="A22" s="82"/>
      <c r="B22" s="86"/>
      <c r="C22" s="86" t="s">
        <v>110</v>
      </c>
      <c r="D22" s="219" t="s">
        <v>100</v>
      </c>
      <c r="E22" s="333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333">
        <v>0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  <c r="Q22" s="333">
        <v>0</v>
      </c>
      <c r="R22" s="260">
        <v>0</v>
      </c>
      <c r="S22" s="260">
        <v>0</v>
      </c>
      <c r="T22" s="260">
        <v>0</v>
      </c>
      <c r="U22" s="260">
        <v>0</v>
      </c>
      <c r="V22" s="260">
        <v>0</v>
      </c>
      <c r="W22" s="260">
        <v>0</v>
      </c>
    </row>
    <row r="23" spans="1:23" s="5" customFormat="1" ht="22.5" customHeight="1">
      <c r="A23" s="106"/>
      <c r="B23" s="219"/>
      <c r="C23" s="86" t="s">
        <v>111</v>
      </c>
      <c r="D23" s="219" t="s">
        <v>103</v>
      </c>
      <c r="E23" s="409">
        <v>0</v>
      </c>
      <c r="F23" s="410">
        <v>0</v>
      </c>
      <c r="G23" s="410">
        <v>0</v>
      </c>
      <c r="H23" s="410">
        <v>0</v>
      </c>
      <c r="I23" s="410">
        <v>0</v>
      </c>
      <c r="J23" s="410">
        <v>0</v>
      </c>
      <c r="K23" s="409">
        <v>0</v>
      </c>
      <c r="L23" s="410">
        <v>0</v>
      </c>
      <c r="M23" s="410">
        <v>0</v>
      </c>
      <c r="N23" s="410">
        <v>0</v>
      </c>
      <c r="O23" s="410">
        <v>0</v>
      </c>
      <c r="P23" s="410">
        <v>0</v>
      </c>
      <c r="Q23" s="409">
        <v>0</v>
      </c>
      <c r="R23" s="410">
        <v>0</v>
      </c>
      <c r="S23" s="410">
        <v>0</v>
      </c>
      <c r="T23" s="410">
        <v>0</v>
      </c>
      <c r="U23" s="410">
        <v>0</v>
      </c>
      <c r="V23" s="410">
        <v>0</v>
      </c>
      <c r="W23" s="410">
        <v>0</v>
      </c>
    </row>
    <row r="24" spans="1:23" s="5" customFormat="1" ht="22.5" customHeight="1" thickBot="1">
      <c r="A24" s="248"/>
      <c r="B24" s="249"/>
      <c r="C24" s="250" t="s">
        <v>220</v>
      </c>
      <c r="D24" s="249" t="s">
        <v>221</v>
      </c>
      <c r="E24" s="413">
        <v>0</v>
      </c>
      <c r="F24" s="412">
        <v>0</v>
      </c>
      <c r="G24" s="412">
        <v>0</v>
      </c>
      <c r="H24" s="412">
        <v>0</v>
      </c>
      <c r="I24" s="412">
        <v>0</v>
      </c>
      <c r="J24" s="412">
        <v>0</v>
      </c>
      <c r="K24" s="413">
        <v>0</v>
      </c>
      <c r="L24" s="412">
        <v>0</v>
      </c>
      <c r="M24" s="412">
        <v>0</v>
      </c>
      <c r="N24" s="412">
        <v>0</v>
      </c>
      <c r="O24" s="412">
        <v>0</v>
      </c>
      <c r="P24" s="412">
        <v>0</v>
      </c>
      <c r="Q24" s="413">
        <v>0</v>
      </c>
      <c r="R24" s="412">
        <v>0</v>
      </c>
      <c r="S24" s="412">
        <v>0</v>
      </c>
      <c r="T24" s="412">
        <v>0</v>
      </c>
      <c r="U24" s="412">
        <v>0</v>
      </c>
      <c r="V24" s="412">
        <v>0</v>
      </c>
      <c r="W24" s="412">
        <v>0</v>
      </c>
    </row>
    <row r="25" spans="1:23" s="5" customFormat="1" ht="22.5" customHeight="1" thickBot="1">
      <c r="A25" s="94" t="s">
        <v>10</v>
      </c>
      <c r="B25" s="954" t="s">
        <v>112</v>
      </c>
      <c r="C25" s="954"/>
      <c r="D25" s="954"/>
      <c r="E25" s="339">
        <f aca="true" t="shared" si="4" ref="E25:W25">SUM(E26:E28)</f>
        <v>2275</v>
      </c>
      <c r="F25" s="51">
        <f t="shared" si="4"/>
        <v>0</v>
      </c>
      <c r="G25" s="51">
        <f t="shared" si="4"/>
        <v>0</v>
      </c>
      <c r="H25" s="51">
        <f t="shared" si="4"/>
        <v>0</v>
      </c>
      <c r="I25" s="51">
        <f t="shared" si="4"/>
        <v>0</v>
      </c>
      <c r="J25" s="51">
        <f t="shared" si="4"/>
        <v>0</v>
      </c>
      <c r="K25" s="339">
        <f t="shared" si="4"/>
        <v>0</v>
      </c>
      <c r="L25" s="51">
        <f t="shared" si="4"/>
        <v>0</v>
      </c>
      <c r="M25" s="51">
        <f t="shared" si="4"/>
        <v>0</v>
      </c>
      <c r="N25" s="51">
        <f t="shared" si="4"/>
        <v>0</v>
      </c>
      <c r="O25" s="51">
        <f t="shared" si="4"/>
        <v>0</v>
      </c>
      <c r="P25" s="51">
        <f t="shared" si="4"/>
        <v>0</v>
      </c>
      <c r="Q25" s="339">
        <f t="shared" si="4"/>
        <v>2275</v>
      </c>
      <c r="R25" s="51">
        <f t="shared" si="4"/>
        <v>0</v>
      </c>
      <c r="S25" s="51">
        <f t="shared" si="4"/>
        <v>0</v>
      </c>
      <c r="T25" s="51">
        <f t="shared" si="4"/>
        <v>0</v>
      </c>
      <c r="U25" s="51">
        <f t="shared" si="4"/>
        <v>0</v>
      </c>
      <c r="V25" s="51">
        <f t="shared" si="4"/>
        <v>0</v>
      </c>
      <c r="W25" s="51">
        <f t="shared" si="4"/>
        <v>0</v>
      </c>
    </row>
    <row r="26" spans="1:23" s="5" customFormat="1" ht="22.5" customHeight="1">
      <c r="A26" s="93"/>
      <c r="B26" s="98" t="s">
        <v>42</v>
      </c>
      <c r="C26" s="972" t="s">
        <v>3</v>
      </c>
      <c r="D26" s="972"/>
      <c r="E26" s="338">
        <v>235</v>
      </c>
      <c r="F26" s="263"/>
      <c r="G26" s="263"/>
      <c r="H26" s="263"/>
      <c r="I26" s="263"/>
      <c r="J26" s="263"/>
      <c r="K26" s="338"/>
      <c r="L26" s="263"/>
      <c r="M26" s="263"/>
      <c r="N26" s="263"/>
      <c r="O26" s="263"/>
      <c r="P26" s="263"/>
      <c r="Q26" s="338">
        <v>235</v>
      </c>
      <c r="R26" s="263">
        <v>0</v>
      </c>
      <c r="S26" s="263">
        <v>0</v>
      </c>
      <c r="T26" s="263">
        <v>0</v>
      </c>
      <c r="U26" s="263">
        <v>0</v>
      </c>
      <c r="V26" s="263">
        <v>0</v>
      </c>
      <c r="W26" s="263">
        <v>0</v>
      </c>
    </row>
    <row r="27" spans="1:23" s="9" customFormat="1" ht="22.5" customHeight="1">
      <c r="A27" s="107"/>
      <c r="B27" s="85" t="s">
        <v>43</v>
      </c>
      <c r="C27" s="974" t="s">
        <v>426</v>
      </c>
      <c r="D27" s="974"/>
      <c r="E27" s="333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333">
        <v>0</v>
      </c>
      <c r="L27" s="260">
        <v>0</v>
      </c>
      <c r="M27" s="260">
        <v>0</v>
      </c>
      <c r="N27" s="260">
        <v>0</v>
      </c>
      <c r="O27" s="260">
        <v>0</v>
      </c>
      <c r="P27" s="260">
        <v>0</v>
      </c>
      <c r="Q27" s="333">
        <v>0</v>
      </c>
      <c r="R27" s="260">
        <v>0</v>
      </c>
      <c r="S27" s="260">
        <v>0</v>
      </c>
      <c r="T27" s="260">
        <v>0</v>
      </c>
      <c r="U27" s="260">
        <v>0</v>
      </c>
      <c r="V27" s="260">
        <v>0</v>
      </c>
      <c r="W27" s="260">
        <v>0</v>
      </c>
    </row>
    <row r="28" spans="1:23" s="9" customFormat="1" ht="22.5" customHeight="1" thickBot="1">
      <c r="A28" s="113"/>
      <c r="B28" s="99" t="s">
        <v>80</v>
      </c>
      <c r="C28" s="114" t="s">
        <v>113</v>
      </c>
      <c r="D28" s="114"/>
      <c r="E28" s="355">
        <v>2040</v>
      </c>
      <c r="F28" s="356">
        <v>0</v>
      </c>
      <c r="G28" s="356">
        <v>0</v>
      </c>
      <c r="H28" s="356">
        <v>0</v>
      </c>
      <c r="I28" s="356">
        <v>0</v>
      </c>
      <c r="J28" s="356">
        <v>0</v>
      </c>
      <c r="K28" s="355">
        <v>0</v>
      </c>
      <c r="L28" s="356">
        <v>0</v>
      </c>
      <c r="M28" s="356">
        <v>0</v>
      </c>
      <c r="N28" s="356">
        <v>0</v>
      </c>
      <c r="O28" s="356">
        <v>0</v>
      </c>
      <c r="P28" s="356">
        <v>0</v>
      </c>
      <c r="Q28" s="355">
        <v>2040</v>
      </c>
      <c r="R28" s="356">
        <v>0</v>
      </c>
      <c r="S28" s="356">
        <v>0</v>
      </c>
      <c r="T28" s="356">
        <v>0</v>
      </c>
      <c r="U28" s="356">
        <v>0</v>
      </c>
      <c r="V28" s="356">
        <v>0</v>
      </c>
      <c r="W28" s="356">
        <v>0</v>
      </c>
    </row>
    <row r="29" spans="1:23" s="52" customFormat="1" ht="22.5" customHeight="1" hidden="1" thickBot="1">
      <c r="A29" s="73" t="s">
        <v>11</v>
      </c>
      <c r="B29" s="100" t="s">
        <v>114</v>
      </c>
      <c r="C29" s="100"/>
      <c r="D29" s="100"/>
      <c r="E29" s="340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0">
        <v>0</v>
      </c>
      <c r="L29" s="341">
        <v>0</v>
      </c>
      <c r="M29" s="341">
        <v>0</v>
      </c>
      <c r="N29" s="341">
        <v>0</v>
      </c>
      <c r="O29" s="341">
        <v>0</v>
      </c>
      <c r="P29" s="341">
        <v>0</v>
      </c>
      <c r="Q29" s="340">
        <v>0</v>
      </c>
      <c r="R29" s="341">
        <v>0</v>
      </c>
      <c r="S29" s="341">
        <v>0</v>
      </c>
      <c r="T29" s="341">
        <v>0</v>
      </c>
      <c r="U29" s="341">
        <v>0</v>
      </c>
      <c r="V29" s="341">
        <v>0</v>
      </c>
      <c r="W29" s="341">
        <v>0</v>
      </c>
    </row>
    <row r="30" spans="1:23" s="52" customFormat="1" ht="22.5" customHeight="1" hidden="1" thickBot="1">
      <c r="A30" s="94"/>
      <c r="B30" s="954"/>
      <c r="C30" s="954"/>
      <c r="D30" s="954"/>
      <c r="R30" s="261">
        <v>0</v>
      </c>
      <c r="S30" s="261">
        <v>0</v>
      </c>
      <c r="T30" s="261">
        <v>0</v>
      </c>
      <c r="U30" s="261">
        <v>0</v>
      </c>
      <c r="V30" s="261">
        <v>0</v>
      </c>
      <c r="W30" s="261">
        <v>0</v>
      </c>
    </row>
    <row r="31" spans="1:23" s="52" customFormat="1" ht="22.5" customHeight="1" thickBot="1">
      <c r="A31" s="94" t="s">
        <v>11</v>
      </c>
      <c r="B31" s="940" t="s">
        <v>115</v>
      </c>
      <c r="C31" s="940"/>
      <c r="D31" s="940"/>
      <c r="E31" s="337">
        <f>E6+E17+E25+E29</f>
        <v>51809</v>
      </c>
      <c r="F31" s="261">
        <f aca="true" t="shared" si="5" ref="F31:Q31">F6+F17+F25+F29+F35</f>
        <v>0</v>
      </c>
      <c r="G31" s="261">
        <f t="shared" si="5"/>
        <v>0</v>
      </c>
      <c r="H31" s="261">
        <f t="shared" si="5"/>
        <v>0</v>
      </c>
      <c r="I31" s="261">
        <f t="shared" si="5"/>
        <v>0</v>
      </c>
      <c r="J31" s="261">
        <f t="shared" si="5"/>
        <v>0</v>
      </c>
      <c r="K31" s="337">
        <v>39921</v>
      </c>
      <c r="L31" s="261">
        <f t="shared" si="5"/>
        <v>0</v>
      </c>
      <c r="M31" s="261">
        <f t="shared" si="5"/>
        <v>0</v>
      </c>
      <c r="N31" s="261">
        <f t="shared" si="5"/>
        <v>0</v>
      </c>
      <c r="O31" s="261">
        <f t="shared" si="5"/>
        <v>0</v>
      </c>
      <c r="P31" s="261">
        <f t="shared" si="5"/>
        <v>0</v>
      </c>
      <c r="Q31" s="337">
        <f t="shared" si="5"/>
        <v>11888</v>
      </c>
      <c r="R31" s="261">
        <f aca="true" t="shared" si="6" ref="R31:W31">R6+R17+R25+R29+R30</f>
        <v>0</v>
      </c>
      <c r="S31" s="261">
        <f t="shared" si="6"/>
        <v>0</v>
      </c>
      <c r="T31" s="261">
        <f t="shared" si="6"/>
        <v>0</v>
      </c>
      <c r="U31" s="261">
        <f t="shared" si="6"/>
        <v>0</v>
      </c>
      <c r="V31" s="261">
        <f t="shared" si="6"/>
        <v>0</v>
      </c>
      <c r="W31" s="261">
        <f t="shared" si="6"/>
        <v>19967</v>
      </c>
    </row>
    <row r="32" spans="1:23" s="52" customFormat="1" ht="22.5" customHeight="1" thickBot="1">
      <c r="A32" s="71">
        <v>5</v>
      </c>
      <c r="B32" s="975" t="s">
        <v>116</v>
      </c>
      <c r="C32" s="975"/>
      <c r="D32" s="975"/>
      <c r="E32" s="342">
        <f aca="true" t="shared" si="7" ref="E32:Q32">SUM(E33:E35)</f>
        <v>16375</v>
      </c>
      <c r="F32" s="342">
        <f t="shared" si="7"/>
        <v>0</v>
      </c>
      <c r="G32" s="342">
        <f t="shared" si="7"/>
        <v>0</v>
      </c>
      <c r="H32" s="342">
        <f t="shared" si="7"/>
        <v>0</v>
      </c>
      <c r="I32" s="342">
        <f t="shared" si="7"/>
        <v>0</v>
      </c>
      <c r="J32" s="342">
        <f t="shared" si="7"/>
        <v>0</v>
      </c>
      <c r="K32" s="342">
        <f t="shared" si="7"/>
        <v>16022</v>
      </c>
      <c r="L32" s="342">
        <f t="shared" si="7"/>
        <v>0</v>
      </c>
      <c r="M32" s="342">
        <f t="shared" si="7"/>
        <v>0</v>
      </c>
      <c r="N32" s="342">
        <f t="shared" si="7"/>
        <v>0</v>
      </c>
      <c r="O32" s="342">
        <f t="shared" si="7"/>
        <v>0</v>
      </c>
      <c r="P32" s="342">
        <f t="shared" si="7"/>
        <v>0</v>
      </c>
      <c r="Q32" s="342">
        <f t="shared" si="7"/>
        <v>353</v>
      </c>
      <c r="R32" s="97"/>
      <c r="S32" s="97"/>
      <c r="T32" s="97"/>
      <c r="U32" s="97"/>
      <c r="V32" s="97"/>
      <c r="W32" s="97"/>
    </row>
    <row r="33" spans="1:23" s="5" customFormat="1" ht="22.5" customHeight="1">
      <c r="A33" s="116"/>
      <c r="B33" s="98" t="s">
        <v>44</v>
      </c>
      <c r="C33" s="996" t="s">
        <v>428</v>
      </c>
      <c r="D33" s="996"/>
      <c r="E33" s="338">
        <v>353</v>
      </c>
      <c r="F33" s="263"/>
      <c r="G33" s="263"/>
      <c r="H33" s="263"/>
      <c r="I33" s="263"/>
      <c r="J33" s="263"/>
      <c r="K33" s="338"/>
      <c r="L33" s="263"/>
      <c r="M33" s="263"/>
      <c r="N33" s="263"/>
      <c r="O33" s="263"/>
      <c r="P33" s="263"/>
      <c r="Q33" s="338">
        <v>353</v>
      </c>
      <c r="R33" s="263"/>
      <c r="S33" s="263"/>
      <c r="T33" s="263"/>
      <c r="U33" s="263"/>
      <c r="V33" s="263"/>
      <c r="W33" s="263"/>
    </row>
    <row r="34" spans="1:23" s="5" customFormat="1" ht="22.5" customHeight="1" thickBot="1">
      <c r="A34" s="112"/>
      <c r="B34" s="99" t="s">
        <v>45</v>
      </c>
      <c r="C34" s="988" t="s">
        <v>429</v>
      </c>
      <c r="D34" s="988"/>
      <c r="E34" s="343"/>
      <c r="F34" s="115"/>
      <c r="G34" s="115"/>
      <c r="H34" s="115"/>
      <c r="I34" s="115"/>
      <c r="J34" s="115"/>
      <c r="K34" s="343"/>
      <c r="L34" s="115"/>
      <c r="M34" s="115"/>
      <c r="N34" s="115"/>
      <c r="O34" s="115"/>
      <c r="P34" s="115"/>
      <c r="Q34" s="343"/>
      <c r="R34" s="115"/>
      <c r="S34" s="115"/>
      <c r="T34" s="115"/>
      <c r="U34" s="115"/>
      <c r="V34" s="115"/>
      <c r="W34" s="115"/>
    </row>
    <row r="35" spans="1:23" s="5" customFormat="1" ht="22.5" customHeight="1" thickBot="1">
      <c r="A35" s="816"/>
      <c r="B35" s="48"/>
      <c r="C35" s="47" t="s">
        <v>427</v>
      </c>
      <c r="D35" s="47"/>
      <c r="E35" s="831">
        <v>16022</v>
      </c>
      <c r="F35" s="261"/>
      <c r="G35" s="261"/>
      <c r="H35" s="261"/>
      <c r="I35" s="261"/>
      <c r="J35" s="261"/>
      <c r="K35" s="337">
        <v>16022</v>
      </c>
      <c r="L35" s="261"/>
      <c r="M35" s="261"/>
      <c r="N35" s="261"/>
      <c r="O35" s="261"/>
      <c r="P35" s="261"/>
      <c r="Q35" s="337">
        <v>0</v>
      </c>
      <c r="R35" s="412"/>
      <c r="S35" s="412"/>
      <c r="T35" s="412"/>
      <c r="U35" s="412"/>
      <c r="V35" s="412"/>
      <c r="W35" s="412"/>
    </row>
    <row r="36" spans="1:23" s="5" customFormat="1" ht="22.5" customHeight="1" thickBot="1">
      <c r="A36" s="94" t="s">
        <v>13</v>
      </c>
      <c r="B36" s="940" t="s">
        <v>264</v>
      </c>
      <c r="C36" s="940"/>
      <c r="D36" s="940"/>
      <c r="E36" s="339">
        <f>E31+E32</f>
        <v>68184</v>
      </c>
      <c r="F36" s="51">
        <f aca="true" t="shared" si="8" ref="F36:W36">F31+F32</f>
        <v>0</v>
      </c>
      <c r="G36" s="51">
        <f t="shared" si="8"/>
        <v>0</v>
      </c>
      <c r="H36" s="51">
        <f t="shared" si="8"/>
        <v>0</v>
      </c>
      <c r="I36" s="51">
        <f t="shared" si="8"/>
        <v>0</v>
      </c>
      <c r="J36" s="51">
        <f t="shared" si="8"/>
        <v>0</v>
      </c>
      <c r="K36" s="339">
        <v>55943</v>
      </c>
      <c r="L36" s="51">
        <f t="shared" si="8"/>
        <v>0</v>
      </c>
      <c r="M36" s="51">
        <f t="shared" si="8"/>
        <v>0</v>
      </c>
      <c r="N36" s="51">
        <f t="shared" si="8"/>
        <v>0</v>
      </c>
      <c r="O36" s="51">
        <f t="shared" si="8"/>
        <v>0</v>
      </c>
      <c r="P36" s="51">
        <f t="shared" si="8"/>
        <v>0</v>
      </c>
      <c r="Q36" s="339">
        <f t="shared" si="8"/>
        <v>12241</v>
      </c>
      <c r="R36" s="51">
        <f t="shared" si="8"/>
        <v>0</v>
      </c>
      <c r="S36" s="51">
        <f t="shared" si="8"/>
        <v>0</v>
      </c>
      <c r="T36" s="51">
        <f t="shared" si="8"/>
        <v>0</v>
      </c>
      <c r="U36" s="51">
        <f t="shared" si="8"/>
        <v>0</v>
      </c>
      <c r="V36" s="51">
        <f t="shared" si="8"/>
        <v>0</v>
      </c>
      <c r="W36" s="369">
        <f t="shared" si="8"/>
        <v>19967</v>
      </c>
    </row>
    <row r="37" spans="1:22" s="5" customFormat="1" ht="19.5" customHeight="1" hidden="1" thickBot="1">
      <c r="A37" s="943" t="s">
        <v>265</v>
      </c>
      <c r="B37" s="944"/>
      <c r="C37" s="944"/>
      <c r="D37" s="944"/>
      <c r="E37" s="606"/>
      <c r="F37" s="607"/>
      <c r="G37" s="607"/>
      <c r="H37" s="607"/>
      <c r="I37" s="607"/>
      <c r="J37" s="608"/>
      <c r="K37" s="606"/>
      <c r="L37" s="607"/>
      <c r="M37" s="607"/>
      <c r="N37" s="607"/>
      <c r="O37" s="607"/>
      <c r="P37" s="608"/>
      <c r="Q37" s="606"/>
      <c r="R37" s="607"/>
      <c r="S37" s="607"/>
      <c r="T37" s="607"/>
      <c r="U37" s="607"/>
      <c r="V37" s="612"/>
    </row>
    <row r="38" spans="1:22" s="5" customFormat="1" ht="19.5" customHeight="1" hidden="1" thickBot="1">
      <c r="A38" s="939" t="s">
        <v>8</v>
      </c>
      <c r="B38" s="940"/>
      <c r="C38" s="940"/>
      <c r="D38" s="940"/>
      <c r="E38" s="420">
        <f>SUM(E36:E37)</f>
        <v>68184</v>
      </c>
      <c r="F38" s="421">
        <f>SUM(F36:F37)</f>
        <v>0</v>
      </c>
      <c r="G38" s="421">
        <f>SUM(G36:G37)</f>
        <v>0</v>
      </c>
      <c r="H38" s="421">
        <f>SUM(H36:H37)</f>
        <v>0</v>
      </c>
      <c r="I38" s="421">
        <f>SUM(I36:I37)</f>
        <v>0</v>
      </c>
      <c r="J38" s="422"/>
      <c r="K38" s="420">
        <f>SUM(K36:K37)</f>
        <v>55943</v>
      </c>
      <c r="L38" s="421">
        <f>SUM(L36:L37)</f>
        <v>0</v>
      </c>
      <c r="M38" s="421">
        <f>SUM(M36:M37)</f>
        <v>0</v>
      </c>
      <c r="N38" s="421">
        <f>SUM(N36:N37)</f>
        <v>0</v>
      </c>
      <c r="O38" s="421">
        <f>SUM(O36:O37)</f>
        <v>0</v>
      </c>
      <c r="P38" s="422"/>
      <c r="Q38" s="420">
        <f>SUM(Q36:Q37)</f>
        <v>12241</v>
      </c>
      <c r="R38" s="421">
        <f>SUM(R36:R37)</f>
        <v>0</v>
      </c>
      <c r="S38" s="421">
        <f>SUM(S36:S37)</f>
        <v>0</v>
      </c>
      <c r="T38" s="421">
        <f>SUM(T36:T37)</f>
        <v>0</v>
      </c>
      <c r="U38" s="421">
        <f>SUM(U36:U37)</f>
        <v>0</v>
      </c>
      <c r="V38" s="423"/>
    </row>
    <row r="39" spans="1:22" s="5" customFormat="1" ht="19.5" customHeight="1">
      <c r="A39" s="508"/>
      <c r="B39" s="613"/>
      <c r="C39" s="508"/>
      <c r="D39" s="508"/>
      <c r="E39" s="614"/>
      <c r="F39" s="614"/>
      <c r="G39" s="614"/>
      <c r="H39" s="614"/>
      <c r="I39" s="614"/>
      <c r="J39" s="614"/>
      <c r="K39" s="615"/>
      <c r="L39" s="615"/>
      <c r="M39" s="615"/>
      <c r="N39" s="615"/>
      <c r="O39" s="615"/>
      <c r="P39" s="615"/>
      <c r="Q39" s="615"/>
      <c r="R39" s="615"/>
      <c r="S39" s="616"/>
      <c r="T39" s="616"/>
      <c r="U39" s="616"/>
      <c r="V39" s="616"/>
    </row>
    <row r="40" spans="1:18" s="5" customFormat="1" ht="19.5" customHeight="1">
      <c r="A40" s="47"/>
      <c r="B40" s="48"/>
      <c r="C40" s="48"/>
      <c r="D40" s="25"/>
      <c r="E40" s="6"/>
      <c r="F40" s="6"/>
      <c r="G40" s="6"/>
      <c r="H40" s="6"/>
      <c r="I40" s="6"/>
      <c r="J40" s="6"/>
      <c r="K40" s="118"/>
      <c r="L40" s="118"/>
      <c r="M40" s="118"/>
      <c r="N40" s="118"/>
      <c r="O40" s="118"/>
      <c r="P40" s="118">
        <f>P36+W36</f>
        <v>19967</v>
      </c>
      <c r="Q40" s="118"/>
      <c r="R40" s="118"/>
    </row>
    <row r="41" spans="1:10" ht="15.75">
      <c r="A41" s="103"/>
      <c r="B41" s="46"/>
      <c r="C41" s="46"/>
      <c r="D41" s="25"/>
      <c r="E41" s="4"/>
      <c r="F41" s="4"/>
      <c r="G41" s="4"/>
      <c r="H41" s="4"/>
      <c r="I41" s="4"/>
      <c r="J41" s="4"/>
    </row>
    <row r="42" spans="1:10" ht="15.75">
      <c r="A42" s="103"/>
      <c r="B42" s="46"/>
      <c r="C42" s="46"/>
      <c r="D42" s="25"/>
      <c r="E42" s="4"/>
      <c r="F42" s="4"/>
      <c r="G42" s="4"/>
      <c r="H42" s="4"/>
      <c r="I42" s="4"/>
      <c r="J42" s="4"/>
    </row>
    <row r="43" spans="1:18" ht="15.75">
      <c r="A43" s="103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03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03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03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03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03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03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03"/>
      <c r="B50" s="46"/>
      <c r="C50" s="46"/>
      <c r="D50" s="25"/>
      <c r="E50" s="3"/>
      <c r="F50" s="3"/>
      <c r="G50" s="3"/>
      <c r="H50" s="3"/>
      <c r="I50" s="3"/>
      <c r="J50" s="3"/>
    </row>
    <row r="51" spans="1:10" ht="15.75">
      <c r="A51" s="103"/>
      <c r="B51" s="46"/>
      <c r="C51" s="46"/>
      <c r="D51" s="25"/>
      <c r="E51" s="3"/>
      <c r="F51" s="3"/>
      <c r="G51" s="3"/>
      <c r="H51" s="3"/>
      <c r="I51" s="3"/>
      <c r="J51" s="3"/>
    </row>
    <row r="52" spans="1:10" ht="15.75">
      <c r="A52" s="103"/>
      <c r="B52" s="46"/>
      <c r="C52" s="46"/>
      <c r="D52" s="25"/>
      <c r="E52" s="3"/>
      <c r="F52" s="3"/>
      <c r="G52" s="3"/>
      <c r="H52" s="3"/>
      <c r="I52" s="3"/>
      <c r="J52" s="3"/>
    </row>
    <row r="53" spans="1:10" ht="15.75">
      <c r="A53" s="103"/>
      <c r="B53" s="46"/>
      <c r="C53" s="46"/>
      <c r="D53" s="25"/>
      <c r="E53" s="3"/>
      <c r="F53" s="3"/>
      <c r="G53" s="3"/>
      <c r="H53" s="3"/>
      <c r="I53" s="3"/>
      <c r="J53" s="3"/>
    </row>
    <row r="54" spans="1:10" ht="15.75">
      <c r="A54" s="103"/>
      <c r="B54" s="46"/>
      <c r="C54" s="46"/>
      <c r="D54" s="25"/>
      <c r="E54" s="3"/>
      <c r="F54" s="3"/>
      <c r="G54" s="3"/>
      <c r="H54" s="3"/>
      <c r="I54" s="3"/>
      <c r="J54" s="3"/>
    </row>
    <row r="55" spans="1:10" ht="15.75">
      <c r="A55" s="103"/>
      <c r="B55" s="46"/>
      <c r="C55" s="46"/>
      <c r="D55" s="25"/>
      <c r="E55" s="3"/>
      <c r="F55" s="3"/>
      <c r="G55" s="3"/>
      <c r="H55" s="3"/>
      <c r="I55" s="3"/>
      <c r="J55" s="3"/>
    </row>
    <row r="56" spans="1:10" ht="15.75">
      <c r="A56" s="103"/>
      <c r="B56" s="46"/>
      <c r="C56" s="46"/>
      <c r="D56" s="25"/>
      <c r="E56" s="3"/>
      <c r="F56" s="3"/>
      <c r="G56" s="3"/>
      <c r="H56" s="3"/>
      <c r="I56" s="3"/>
      <c r="J56" s="3"/>
    </row>
    <row r="57" spans="1:10" ht="15.75">
      <c r="A57" s="103"/>
      <c r="B57" s="46"/>
      <c r="C57" s="46"/>
      <c r="D57" s="25"/>
      <c r="E57" s="3"/>
      <c r="F57" s="3"/>
      <c r="G57" s="3"/>
      <c r="H57" s="3"/>
      <c r="I57" s="3"/>
      <c r="J57" s="3"/>
    </row>
    <row r="58" spans="1:10" ht="15.75">
      <c r="A58" s="103"/>
      <c r="B58" s="46"/>
      <c r="C58" s="46"/>
      <c r="D58" s="25"/>
      <c r="E58" s="3"/>
      <c r="F58" s="3"/>
      <c r="G58" s="3"/>
      <c r="H58" s="3"/>
      <c r="I58" s="3"/>
      <c r="J58" s="3"/>
    </row>
    <row r="59" spans="1:10" ht="15.75">
      <c r="A59" s="103"/>
      <c r="B59" s="46"/>
      <c r="C59" s="46"/>
      <c r="D59" s="25"/>
      <c r="E59" s="3"/>
      <c r="F59" s="3"/>
      <c r="G59" s="3"/>
      <c r="H59" s="3"/>
      <c r="I59" s="3"/>
      <c r="J59" s="3"/>
    </row>
  </sheetData>
  <sheetProtection/>
  <mergeCells count="20"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60" zoomScalePageLayoutView="0" workbookViewId="0" topLeftCell="A4">
      <selection activeCell="P46" sqref="P46"/>
    </sheetView>
  </sheetViews>
  <sheetFormatPr defaultColWidth="9.140625" defaultRowHeight="12.75"/>
  <cols>
    <col min="1" max="1" width="8.28125" style="296" customWidth="1"/>
    <col min="2" max="2" width="8.28125" style="290" customWidth="1"/>
    <col min="3" max="3" width="52.00390625" style="290" customWidth="1"/>
    <col min="4" max="4" width="19.28125" style="290" customWidth="1"/>
    <col min="5" max="8" width="8.28125" style="290" hidden="1" customWidth="1"/>
    <col min="9" max="9" width="9.7109375" style="290" hidden="1" customWidth="1"/>
    <col min="10" max="10" width="17.421875" style="290" customWidth="1"/>
    <col min="11" max="14" width="8.28125" style="290" hidden="1" customWidth="1"/>
    <col min="15" max="15" width="8.421875" style="290" hidden="1" customWidth="1"/>
    <col min="16" max="16" width="16.140625" style="290" customWidth="1"/>
    <col min="17" max="17" width="6.28125" style="290" hidden="1" customWidth="1"/>
    <col min="18" max="18" width="7.140625" style="290" hidden="1" customWidth="1"/>
    <col min="19" max="19" width="8.57421875" style="290" hidden="1" customWidth="1"/>
    <col min="20" max="16384" width="9.140625" style="290" customWidth="1"/>
  </cols>
  <sheetData>
    <row r="1" spans="1:16" s="132" customFormat="1" ht="21" customHeight="1">
      <c r="A1" s="128"/>
      <c r="B1" s="129"/>
      <c r="C1" s="130"/>
      <c r="D1" s="131"/>
      <c r="E1" s="131"/>
      <c r="F1" s="131"/>
      <c r="G1" s="131"/>
      <c r="H1" s="131"/>
      <c r="I1" s="131"/>
      <c r="J1" s="998" t="s">
        <v>525</v>
      </c>
      <c r="K1" s="998"/>
      <c r="L1" s="998"/>
      <c r="M1" s="998"/>
      <c r="N1" s="998"/>
      <c r="O1" s="998"/>
      <c r="P1" s="998"/>
    </row>
    <row r="2" spans="1:9" s="132" customFormat="1" ht="21" customHeight="1">
      <c r="A2" s="224"/>
      <c r="B2" s="129"/>
      <c r="C2" s="134"/>
      <c r="D2" s="133"/>
      <c r="E2" s="133"/>
      <c r="F2" s="133"/>
      <c r="G2" s="133"/>
      <c r="H2" s="133"/>
      <c r="I2" s="133"/>
    </row>
    <row r="3" spans="1:16" s="135" customFormat="1" ht="25.5" customHeight="1">
      <c r="A3" s="997" t="s">
        <v>523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</row>
    <row r="4" spans="1:16" s="138" customFormat="1" ht="15.75" customHeight="1" thickBot="1">
      <c r="A4" s="136"/>
      <c r="B4" s="136"/>
      <c r="C4" s="136"/>
      <c r="P4" s="137" t="s">
        <v>62</v>
      </c>
    </row>
    <row r="5" spans="1:18" s="138" customFormat="1" ht="41.25" customHeight="1" thickBot="1">
      <c r="A5" s="136"/>
      <c r="B5" s="136"/>
      <c r="C5" s="136"/>
      <c r="D5" s="1005" t="s">
        <v>5</v>
      </c>
      <c r="E5" s="1006"/>
      <c r="F5" s="1006"/>
      <c r="G5" s="1006"/>
      <c r="H5" s="1006"/>
      <c r="I5" s="1007"/>
      <c r="J5" s="1005" t="s">
        <v>118</v>
      </c>
      <c r="K5" s="1006"/>
      <c r="L5" s="1006"/>
      <c r="M5" s="1006"/>
      <c r="N5" s="1006"/>
      <c r="O5" s="1007"/>
      <c r="P5" s="1000" t="s">
        <v>149</v>
      </c>
      <c r="Q5" s="1001"/>
      <c r="R5" s="1002"/>
    </row>
    <row r="6" spans="1:19" ht="36.75" thickBot="1">
      <c r="A6" s="1003" t="s">
        <v>120</v>
      </c>
      <c r="B6" s="1004"/>
      <c r="C6" s="538" t="s">
        <v>121</v>
      </c>
      <c r="D6" s="534" t="s">
        <v>76</v>
      </c>
      <c r="E6" s="139" t="s">
        <v>247</v>
      </c>
      <c r="F6" s="139" t="s">
        <v>251</v>
      </c>
      <c r="G6" s="139" t="s">
        <v>257</v>
      </c>
      <c r="H6" s="139" t="s">
        <v>282</v>
      </c>
      <c r="I6" s="139" t="s">
        <v>323</v>
      </c>
      <c r="J6" s="534" t="s">
        <v>76</v>
      </c>
      <c r="K6" s="139" t="s">
        <v>247</v>
      </c>
      <c r="L6" s="139" t="s">
        <v>251</v>
      </c>
      <c r="M6" s="139" t="s">
        <v>257</v>
      </c>
      <c r="N6" s="139" t="s">
        <v>282</v>
      </c>
      <c r="O6" s="139" t="s">
        <v>323</v>
      </c>
      <c r="P6" s="534" t="s">
        <v>76</v>
      </c>
      <c r="Q6" s="139" t="s">
        <v>277</v>
      </c>
      <c r="R6" s="139" t="s">
        <v>323</v>
      </c>
      <c r="S6" s="509" t="s">
        <v>257</v>
      </c>
    </row>
    <row r="7" spans="1:19" s="143" customFormat="1" ht="12.75" customHeight="1" thickBot="1">
      <c r="A7" s="140">
        <v>1</v>
      </c>
      <c r="B7" s="141">
        <v>2</v>
      </c>
      <c r="C7" s="276">
        <v>3</v>
      </c>
      <c r="D7" s="140">
        <v>4</v>
      </c>
      <c r="E7" s="141"/>
      <c r="F7" s="141"/>
      <c r="G7" s="141"/>
      <c r="H7" s="141"/>
      <c r="I7" s="141"/>
      <c r="J7" s="140">
        <v>5</v>
      </c>
      <c r="K7" s="141"/>
      <c r="L7" s="141"/>
      <c r="M7" s="141"/>
      <c r="N7" s="141"/>
      <c r="O7" s="142"/>
      <c r="P7" s="140">
        <v>6</v>
      </c>
      <c r="Q7" s="141">
        <v>4</v>
      </c>
      <c r="R7" s="142">
        <v>4</v>
      </c>
      <c r="S7" s="545">
        <v>5</v>
      </c>
    </row>
    <row r="8" spans="1:19" s="143" customFormat="1" ht="15.75" customHeight="1" thickBot="1">
      <c r="A8" s="144"/>
      <c r="B8" s="145"/>
      <c r="C8" s="145" t="s">
        <v>122</v>
      </c>
      <c r="D8" s="512"/>
      <c r="E8" s="551"/>
      <c r="F8" s="551"/>
      <c r="G8" s="551"/>
      <c r="H8" s="551"/>
      <c r="I8" s="551"/>
      <c r="J8" s="552"/>
      <c r="K8" s="251"/>
      <c r="L8" s="251"/>
      <c r="M8" s="251"/>
      <c r="N8" s="251"/>
      <c r="O8" s="252"/>
      <c r="P8" s="552"/>
      <c r="Q8" s="251"/>
      <c r="R8" s="252"/>
      <c r="S8" s="546"/>
    </row>
    <row r="9" spans="1:19" s="148" customFormat="1" ht="12" customHeight="1" thickBot="1">
      <c r="A9" s="140" t="s">
        <v>27</v>
      </c>
      <c r="B9" s="146"/>
      <c r="C9" s="539" t="s">
        <v>492</v>
      </c>
      <c r="D9" s="513">
        <v>4310</v>
      </c>
      <c r="E9" s="192"/>
      <c r="F9" s="192"/>
      <c r="G9" s="192"/>
      <c r="H9" s="192"/>
      <c r="I9" s="192"/>
      <c r="J9" s="513">
        <v>4310</v>
      </c>
      <c r="K9" s="192"/>
      <c r="L9" s="192"/>
      <c r="M9" s="192"/>
      <c r="N9" s="192"/>
      <c r="O9" s="192"/>
      <c r="P9" s="513"/>
      <c r="Q9" s="192"/>
      <c r="R9" s="147"/>
      <c r="S9" s="510"/>
    </row>
    <row r="10" spans="1:19" s="148" customFormat="1" ht="12" customHeight="1" thickBot="1">
      <c r="A10" s="140" t="s">
        <v>28</v>
      </c>
      <c r="B10" s="146"/>
      <c r="C10" s="539" t="s">
        <v>127</v>
      </c>
      <c r="D10" s="513">
        <f aca="true" t="shared" si="0" ref="D10:L10">D11+D13</f>
        <v>0</v>
      </c>
      <c r="E10" s="192">
        <f t="shared" si="0"/>
        <v>0</v>
      </c>
      <c r="F10" s="192">
        <f t="shared" si="0"/>
        <v>0</v>
      </c>
      <c r="G10" s="192">
        <f>G11+G13</f>
        <v>0</v>
      </c>
      <c r="H10" s="192">
        <f>H11+H13</f>
        <v>0</v>
      </c>
      <c r="I10" s="192">
        <f>I11+I13</f>
        <v>0</v>
      </c>
      <c r="J10" s="513">
        <f t="shared" si="0"/>
        <v>0</v>
      </c>
      <c r="K10" s="192">
        <f t="shared" si="0"/>
        <v>0</v>
      </c>
      <c r="L10" s="192">
        <f t="shared" si="0"/>
        <v>0</v>
      </c>
      <c r="M10" s="192">
        <f>M11+M13</f>
        <v>0</v>
      </c>
      <c r="N10" s="192">
        <f>N11+N13</f>
        <v>0</v>
      </c>
      <c r="O10" s="192">
        <f>O11+O13</f>
        <v>0</v>
      </c>
      <c r="P10" s="513"/>
      <c r="Q10" s="192"/>
      <c r="R10" s="147"/>
      <c r="S10" s="510"/>
    </row>
    <row r="11" spans="1:19" s="153" customFormat="1" ht="12" customHeight="1">
      <c r="A11" s="151"/>
      <c r="B11" s="150" t="s">
        <v>39</v>
      </c>
      <c r="C11" s="524" t="s">
        <v>85</v>
      </c>
      <c r="D11" s="514"/>
      <c r="E11" s="193"/>
      <c r="F11" s="193"/>
      <c r="G11" s="193"/>
      <c r="H11" s="193"/>
      <c r="I11" s="193"/>
      <c r="J11" s="514"/>
      <c r="K11" s="193"/>
      <c r="L11" s="193"/>
      <c r="M11" s="193"/>
      <c r="N11" s="193"/>
      <c r="O11" s="193"/>
      <c r="P11" s="514"/>
      <c r="Q11" s="193"/>
      <c r="R11" s="152"/>
      <c r="S11" s="535"/>
    </row>
    <row r="12" spans="1:19" s="153" customFormat="1" ht="12" customHeight="1">
      <c r="A12" s="151"/>
      <c r="B12" s="150" t="s">
        <v>40</v>
      </c>
      <c r="C12" s="525" t="s">
        <v>128</v>
      </c>
      <c r="D12" s="514"/>
      <c r="E12" s="193"/>
      <c r="F12" s="193"/>
      <c r="G12" s="193"/>
      <c r="H12" s="193"/>
      <c r="I12" s="193"/>
      <c r="J12" s="514"/>
      <c r="K12" s="193"/>
      <c r="L12" s="193"/>
      <c r="M12" s="193"/>
      <c r="N12" s="193"/>
      <c r="O12" s="193"/>
      <c r="P12" s="514"/>
      <c r="Q12" s="193"/>
      <c r="R12" s="152"/>
      <c r="S12" s="535"/>
    </row>
    <row r="13" spans="1:19" s="153" customFormat="1" ht="12" customHeight="1">
      <c r="A13" s="151"/>
      <c r="B13" s="150" t="s">
        <v>41</v>
      </c>
      <c r="C13" s="525" t="s">
        <v>86</v>
      </c>
      <c r="D13" s="514"/>
      <c r="E13" s="193"/>
      <c r="F13" s="193"/>
      <c r="G13" s="193"/>
      <c r="H13" s="193"/>
      <c r="I13" s="193"/>
      <c r="J13" s="514"/>
      <c r="K13" s="193"/>
      <c r="L13" s="193"/>
      <c r="M13" s="193"/>
      <c r="N13" s="193"/>
      <c r="O13" s="193"/>
      <c r="P13" s="514"/>
      <c r="Q13" s="193"/>
      <c r="R13" s="152"/>
      <c r="S13" s="535"/>
    </row>
    <row r="14" spans="1:19" s="153" customFormat="1" ht="12" customHeight="1" thickBot="1">
      <c r="A14" s="151"/>
      <c r="B14" s="150" t="s">
        <v>417</v>
      </c>
      <c r="C14" s="525" t="s">
        <v>128</v>
      </c>
      <c r="D14" s="514"/>
      <c r="E14" s="193"/>
      <c r="F14" s="193"/>
      <c r="G14" s="193"/>
      <c r="H14" s="193"/>
      <c r="I14" s="193"/>
      <c r="J14" s="514"/>
      <c r="K14" s="193"/>
      <c r="L14" s="193"/>
      <c r="M14" s="193"/>
      <c r="N14" s="193"/>
      <c r="O14" s="193"/>
      <c r="P14" s="514"/>
      <c r="Q14" s="193"/>
      <c r="R14" s="152"/>
      <c r="S14" s="535"/>
    </row>
    <row r="15" spans="1:19" s="153" customFormat="1" ht="12" customHeight="1" thickBot="1">
      <c r="A15" s="154" t="s">
        <v>10</v>
      </c>
      <c r="B15" s="155"/>
      <c r="C15" s="523" t="s">
        <v>129</v>
      </c>
      <c r="D15" s="513">
        <f aca="true" t="shared" si="1" ref="D15:L15">SUM(D16:D17)</f>
        <v>0</v>
      </c>
      <c r="E15" s="192">
        <f t="shared" si="1"/>
        <v>0</v>
      </c>
      <c r="F15" s="192">
        <f t="shared" si="1"/>
        <v>0</v>
      </c>
      <c r="G15" s="192">
        <f>SUM(G16:G17)</f>
        <v>0</v>
      </c>
      <c r="H15" s="192">
        <f>SUM(H16:H17)</f>
        <v>0</v>
      </c>
      <c r="I15" s="192">
        <f>SUM(I16:I17)</f>
        <v>0</v>
      </c>
      <c r="J15" s="513">
        <f t="shared" si="1"/>
        <v>0</v>
      </c>
      <c r="K15" s="192">
        <f t="shared" si="1"/>
        <v>0</v>
      </c>
      <c r="L15" s="192">
        <f t="shared" si="1"/>
        <v>0</v>
      </c>
      <c r="M15" s="192">
        <f>SUM(M16:M17)</f>
        <v>0</v>
      </c>
      <c r="N15" s="192">
        <f>SUM(N16:N17)</f>
        <v>0</v>
      </c>
      <c r="O15" s="192">
        <f>SUM(O16:O17)</f>
        <v>0</v>
      </c>
      <c r="P15" s="513"/>
      <c r="Q15" s="192"/>
      <c r="R15" s="147"/>
      <c r="S15" s="510"/>
    </row>
    <row r="16" spans="1:19" s="148" customFormat="1" ht="12" customHeight="1">
      <c r="A16" s="156"/>
      <c r="B16" s="157" t="s">
        <v>42</v>
      </c>
      <c r="C16" s="540" t="s">
        <v>130</v>
      </c>
      <c r="D16" s="515"/>
      <c r="E16" s="194"/>
      <c r="F16" s="194"/>
      <c r="G16" s="194"/>
      <c r="H16" s="194"/>
      <c r="I16" s="194"/>
      <c r="J16" s="515"/>
      <c r="K16" s="194"/>
      <c r="L16" s="194"/>
      <c r="M16" s="194"/>
      <c r="N16" s="194"/>
      <c r="O16" s="194"/>
      <c r="P16" s="515"/>
      <c r="Q16" s="194"/>
      <c r="R16" s="158"/>
      <c r="S16" s="547"/>
    </row>
    <row r="17" spans="1:19" s="148" customFormat="1" ht="12" customHeight="1" thickBot="1">
      <c r="A17" s="159"/>
      <c r="B17" s="160" t="s">
        <v>43</v>
      </c>
      <c r="C17" s="541" t="s">
        <v>131</v>
      </c>
      <c r="D17" s="516"/>
      <c r="E17" s="195"/>
      <c r="F17" s="195"/>
      <c r="G17" s="195"/>
      <c r="H17" s="195"/>
      <c r="I17" s="195"/>
      <c r="J17" s="516"/>
      <c r="K17" s="195"/>
      <c r="L17" s="195"/>
      <c r="M17" s="195"/>
      <c r="N17" s="195"/>
      <c r="O17" s="195"/>
      <c r="P17" s="516"/>
      <c r="Q17" s="195"/>
      <c r="R17" s="161"/>
      <c r="S17" s="548"/>
    </row>
    <row r="18" spans="1:19" s="148" customFormat="1" ht="12" customHeight="1" thickBot="1">
      <c r="A18" s="154"/>
      <c r="B18" s="146"/>
      <c r="D18" s="517"/>
      <c r="E18" s="196"/>
      <c r="F18" s="196"/>
      <c r="G18" s="196"/>
      <c r="H18" s="196"/>
      <c r="I18" s="196"/>
      <c r="J18" s="517"/>
      <c r="K18" s="196"/>
      <c r="L18" s="196"/>
      <c r="M18" s="196"/>
      <c r="N18" s="196"/>
      <c r="O18" s="196"/>
      <c r="P18" s="517"/>
      <c r="Q18" s="196"/>
      <c r="R18" s="162"/>
      <c r="S18" s="511"/>
    </row>
    <row r="19" spans="1:19" s="148" customFormat="1" ht="12" customHeight="1" thickBot="1">
      <c r="A19" s="140" t="s">
        <v>11</v>
      </c>
      <c r="B19" s="163"/>
      <c r="C19" s="523" t="s">
        <v>418</v>
      </c>
      <c r="D19" s="513">
        <f aca="true" t="shared" si="2" ref="D19:O19">D9+D10+D15+D18</f>
        <v>4310</v>
      </c>
      <c r="E19" s="192">
        <f t="shared" si="2"/>
        <v>0</v>
      </c>
      <c r="F19" s="192">
        <f t="shared" si="2"/>
        <v>0</v>
      </c>
      <c r="G19" s="192">
        <f t="shared" si="2"/>
        <v>0</v>
      </c>
      <c r="H19" s="192">
        <f t="shared" si="2"/>
        <v>0</v>
      </c>
      <c r="I19" s="192">
        <f t="shared" si="2"/>
        <v>0</v>
      </c>
      <c r="J19" s="513">
        <f t="shared" si="2"/>
        <v>4310</v>
      </c>
      <c r="K19" s="192">
        <f t="shared" si="2"/>
        <v>0</v>
      </c>
      <c r="L19" s="192">
        <f t="shared" si="2"/>
        <v>0</v>
      </c>
      <c r="M19" s="192">
        <f t="shared" si="2"/>
        <v>0</v>
      </c>
      <c r="N19" s="192">
        <f t="shared" si="2"/>
        <v>0</v>
      </c>
      <c r="O19" s="192">
        <f t="shared" si="2"/>
        <v>0</v>
      </c>
      <c r="P19" s="513"/>
      <c r="Q19" s="192"/>
      <c r="R19" s="147"/>
      <c r="S19" s="510"/>
    </row>
    <row r="20" spans="1:19" s="153" customFormat="1" ht="12" customHeight="1" thickBot="1">
      <c r="A20" s="164" t="s">
        <v>12</v>
      </c>
      <c r="B20" s="165"/>
      <c r="C20" s="542" t="s">
        <v>419</v>
      </c>
      <c r="D20" s="518">
        <f aca="true" t="shared" si="3" ref="D20:L20">SUM(D21:D23)</f>
        <v>16796</v>
      </c>
      <c r="E20" s="197">
        <f t="shared" si="3"/>
        <v>0</v>
      </c>
      <c r="F20" s="197">
        <f t="shared" si="3"/>
        <v>0</v>
      </c>
      <c r="G20" s="197">
        <f>SUM(G21:G23)</f>
        <v>0</v>
      </c>
      <c r="H20" s="197">
        <f>SUM(H21:H23)</f>
        <v>0</v>
      </c>
      <c r="I20" s="197">
        <f>SUM(I21:I23)</f>
        <v>0</v>
      </c>
      <c r="J20" s="518">
        <f t="shared" si="3"/>
        <v>16796</v>
      </c>
      <c r="K20" s="197">
        <f t="shared" si="3"/>
        <v>0</v>
      </c>
      <c r="L20" s="197">
        <f t="shared" si="3"/>
        <v>0</v>
      </c>
      <c r="M20" s="197">
        <f>SUM(M21:M23)</f>
        <v>0</v>
      </c>
      <c r="N20" s="197">
        <f>SUM(N21:N23)</f>
        <v>0</v>
      </c>
      <c r="O20" s="197">
        <f>SUM(O21:O23)</f>
        <v>0</v>
      </c>
      <c r="P20" s="513"/>
      <c r="Q20" s="192"/>
      <c r="R20" s="147"/>
      <c r="S20" s="510"/>
    </row>
    <row r="21" spans="1:19" s="153" customFormat="1" ht="15" customHeight="1" thickBot="1">
      <c r="A21" s="149"/>
      <c r="B21" s="166" t="s">
        <v>44</v>
      </c>
      <c r="C21" s="540" t="s">
        <v>132</v>
      </c>
      <c r="D21" s="515">
        <v>774</v>
      </c>
      <c r="E21" s="194"/>
      <c r="F21" s="194"/>
      <c r="G21" s="194"/>
      <c r="H21" s="194"/>
      <c r="I21" s="194"/>
      <c r="J21" s="515">
        <v>774</v>
      </c>
      <c r="K21" s="194"/>
      <c r="L21" s="194"/>
      <c r="M21" s="194">
        <f>5610-2588-3022</f>
        <v>0</v>
      </c>
      <c r="N21" s="194">
        <f>5610-2588-3022</f>
        <v>0</v>
      </c>
      <c r="O21" s="194">
        <f>5610-2588-3022</f>
        <v>0</v>
      </c>
      <c r="P21" s="521"/>
      <c r="Q21" s="522"/>
      <c r="R21" s="253"/>
      <c r="S21" s="549"/>
    </row>
    <row r="22" spans="1:19" s="153" customFormat="1" ht="15" customHeight="1">
      <c r="A22" s="808"/>
      <c r="B22" s="809" t="s">
        <v>45</v>
      </c>
      <c r="C22" s="540" t="s">
        <v>420</v>
      </c>
      <c r="D22" s="810">
        <v>16022</v>
      </c>
      <c r="E22" s="811"/>
      <c r="F22" s="811"/>
      <c r="G22" s="811"/>
      <c r="H22" s="811"/>
      <c r="I22" s="811"/>
      <c r="J22" s="810">
        <v>16022</v>
      </c>
      <c r="K22" s="811"/>
      <c r="L22" s="811"/>
      <c r="M22" s="811"/>
      <c r="N22" s="811"/>
      <c r="O22" s="811"/>
      <c r="P22" s="812"/>
      <c r="Q22" s="813"/>
      <c r="R22" s="814"/>
      <c r="S22" s="815"/>
    </row>
    <row r="23" spans="1:19" s="153" customFormat="1" ht="15" customHeight="1" thickBot="1">
      <c r="A23" s="167"/>
      <c r="B23" s="168" t="s">
        <v>84</v>
      </c>
      <c r="C23" s="543" t="s">
        <v>133</v>
      </c>
      <c r="D23" s="519"/>
      <c r="E23" s="198"/>
      <c r="F23" s="198"/>
      <c r="G23" s="198"/>
      <c r="H23" s="198"/>
      <c r="I23" s="198"/>
      <c r="J23" s="519"/>
      <c r="K23" s="198"/>
      <c r="L23" s="198"/>
      <c r="M23" s="198"/>
      <c r="N23" s="198"/>
      <c r="O23" s="198"/>
      <c r="P23" s="519"/>
      <c r="Q23" s="198"/>
      <c r="R23" s="169"/>
      <c r="S23" s="550"/>
    </row>
    <row r="24" spans="1:19" ht="13.5" hidden="1" thickBot="1">
      <c r="A24" s="170" t="s">
        <v>13</v>
      </c>
      <c r="B24" s="291"/>
      <c r="C24" s="527" t="s">
        <v>134</v>
      </c>
      <c r="D24" s="517"/>
      <c r="E24" s="196"/>
      <c r="F24" s="196"/>
      <c r="G24" s="196"/>
      <c r="H24" s="196"/>
      <c r="I24" s="196"/>
      <c r="J24" s="517"/>
      <c r="K24" s="196"/>
      <c r="L24" s="196"/>
      <c r="M24" s="196"/>
      <c r="N24" s="196"/>
      <c r="O24" s="196"/>
      <c r="P24" s="517"/>
      <c r="Q24" s="196"/>
      <c r="R24" s="162"/>
      <c r="S24" s="511"/>
    </row>
    <row r="25" spans="1:19" s="143" customFormat="1" ht="16.5" customHeight="1" thickBot="1">
      <c r="A25" s="170" t="s">
        <v>13</v>
      </c>
      <c r="B25" s="292"/>
      <c r="C25" s="544" t="s">
        <v>421</v>
      </c>
      <c r="D25" s="520">
        <f aca="true" t="shared" si="4" ref="D25:O25">D19+D24+D20</f>
        <v>21106</v>
      </c>
      <c r="E25" s="199">
        <f t="shared" si="4"/>
        <v>0</v>
      </c>
      <c r="F25" s="199">
        <f t="shared" si="4"/>
        <v>0</v>
      </c>
      <c r="G25" s="199">
        <f t="shared" si="4"/>
        <v>0</v>
      </c>
      <c r="H25" s="199">
        <f t="shared" si="4"/>
        <v>0</v>
      </c>
      <c r="I25" s="199">
        <f t="shared" si="4"/>
        <v>0</v>
      </c>
      <c r="J25" s="520">
        <f t="shared" si="4"/>
        <v>21106</v>
      </c>
      <c r="K25" s="199">
        <f t="shared" si="4"/>
        <v>0</v>
      </c>
      <c r="L25" s="199">
        <f t="shared" si="4"/>
        <v>0</v>
      </c>
      <c r="M25" s="199">
        <f t="shared" si="4"/>
        <v>0</v>
      </c>
      <c r="N25" s="199">
        <f t="shared" si="4"/>
        <v>0</v>
      </c>
      <c r="O25" s="199">
        <f t="shared" si="4"/>
        <v>0</v>
      </c>
      <c r="P25" s="520"/>
      <c r="Q25" s="199"/>
      <c r="R25" s="189"/>
      <c r="S25" s="171"/>
    </row>
    <row r="26" spans="1:18" s="175" customFormat="1" ht="12" customHeight="1">
      <c r="A26" s="172"/>
      <c r="B26" s="172"/>
      <c r="C26" s="173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</row>
    <row r="27" spans="1:18" ht="12" customHeight="1" thickBot="1">
      <c r="A27" s="176"/>
      <c r="B27" s="177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</row>
    <row r="28" spans="1:19" ht="12" customHeight="1" thickBot="1">
      <c r="A28" s="179"/>
      <c r="B28" s="180"/>
      <c r="C28" s="181" t="s">
        <v>135</v>
      </c>
      <c r="D28" s="520"/>
      <c r="E28" s="199"/>
      <c r="F28" s="199"/>
      <c r="G28" s="199"/>
      <c r="H28" s="199"/>
      <c r="I28" s="189"/>
      <c r="J28" s="520"/>
      <c r="K28" s="199"/>
      <c r="L28" s="199"/>
      <c r="M28" s="199"/>
      <c r="N28" s="199"/>
      <c r="O28" s="189"/>
      <c r="P28" s="520"/>
      <c r="Q28" s="199"/>
      <c r="R28" s="189"/>
      <c r="S28" s="171"/>
    </row>
    <row r="29" spans="1:19" ht="12" customHeight="1" thickBot="1">
      <c r="A29" s="154" t="s">
        <v>27</v>
      </c>
      <c r="B29" s="182"/>
      <c r="C29" s="523" t="s">
        <v>136</v>
      </c>
      <c r="D29" s="513">
        <f aca="true" t="shared" si="5" ref="D29:L29">SUM(D30:D34)</f>
        <v>21106</v>
      </c>
      <c r="E29" s="192">
        <f t="shared" si="5"/>
        <v>0</v>
      </c>
      <c r="F29" s="192">
        <f t="shared" si="5"/>
        <v>0</v>
      </c>
      <c r="G29" s="192">
        <f>SUM(G30:G34)</f>
        <v>0</v>
      </c>
      <c r="H29" s="192">
        <f>SUM(H30:H34)</f>
        <v>0</v>
      </c>
      <c r="I29" s="147">
        <f>SUM(I30:I34)</f>
        <v>0</v>
      </c>
      <c r="J29" s="513">
        <f t="shared" si="5"/>
        <v>21106</v>
      </c>
      <c r="K29" s="192">
        <f t="shared" si="5"/>
        <v>0</v>
      </c>
      <c r="L29" s="192">
        <f t="shared" si="5"/>
        <v>0</v>
      </c>
      <c r="M29" s="192">
        <f>SUM(M30:M34)</f>
        <v>0</v>
      </c>
      <c r="N29" s="192">
        <f>SUM(N30:N34)</f>
        <v>0</v>
      </c>
      <c r="O29" s="147">
        <f>SUM(O30:O34)</f>
        <v>0</v>
      </c>
      <c r="P29" s="513"/>
      <c r="Q29" s="192"/>
      <c r="R29" s="147"/>
      <c r="S29" s="510"/>
    </row>
    <row r="30" spans="1:19" ht="12" customHeight="1">
      <c r="A30" s="183"/>
      <c r="B30" s="184" t="s">
        <v>123</v>
      </c>
      <c r="C30" s="524" t="s">
        <v>137</v>
      </c>
      <c r="D30" s="530">
        <v>11877</v>
      </c>
      <c r="E30" s="200"/>
      <c r="F30" s="200"/>
      <c r="G30" s="200"/>
      <c r="H30" s="200"/>
      <c r="I30" s="531"/>
      <c r="J30" s="530">
        <v>11877</v>
      </c>
      <c r="K30" s="200"/>
      <c r="L30" s="200"/>
      <c r="M30" s="200"/>
      <c r="N30" s="200"/>
      <c r="O30" s="531"/>
      <c r="P30" s="514"/>
      <c r="Q30" s="193"/>
      <c r="R30" s="152"/>
      <c r="S30" s="535"/>
    </row>
    <row r="31" spans="1:19" ht="12" customHeight="1">
      <c r="A31" s="185"/>
      <c r="B31" s="186" t="s">
        <v>124</v>
      </c>
      <c r="C31" s="525" t="s">
        <v>54</v>
      </c>
      <c r="D31" s="532">
        <v>2990</v>
      </c>
      <c r="E31" s="201"/>
      <c r="F31" s="201"/>
      <c r="G31" s="201"/>
      <c r="H31" s="201"/>
      <c r="I31" s="187"/>
      <c r="J31" s="532">
        <v>2990</v>
      </c>
      <c r="K31" s="201"/>
      <c r="L31" s="201"/>
      <c r="M31" s="201"/>
      <c r="N31" s="201"/>
      <c r="O31" s="187"/>
      <c r="P31" s="514"/>
      <c r="Q31" s="193"/>
      <c r="R31" s="152"/>
      <c r="S31" s="535"/>
    </row>
    <row r="32" spans="1:19" ht="12" customHeight="1">
      <c r="A32" s="185"/>
      <c r="B32" s="186" t="s">
        <v>125</v>
      </c>
      <c r="C32" s="525" t="s">
        <v>138</v>
      </c>
      <c r="D32" s="532">
        <v>6239</v>
      </c>
      <c r="E32" s="201"/>
      <c r="F32" s="201"/>
      <c r="G32" s="201"/>
      <c r="H32" s="201"/>
      <c r="I32" s="187"/>
      <c r="J32" s="532">
        <v>6239</v>
      </c>
      <c r="K32" s="201"/>
      <c r="L32" s="201"/>
      <c r="M32" s="201"/>
      <c r="N32" s="201"/>
      <c r="O32" s="187"/>
      <c r="P32" s="514"/>
      <c r="Q32" s="193"/>
      <c r="R32" s="152"/>
      <c r="S32" s="535"/>
    </row>
    <row r="33" spans="1:19" s="175" customFormat="1" ht="12" customHeight="1">
      <c r="A33" s="185"/>
      <c r="B33" s="186" t="s">
        <v>126</v>
      </c>
      <c r="C33" s="525" t="s">
        <v>94</v>
      </c>
      <c r="D33" s="532"/>
      <c r="E33" s="201"/>
      <c r="F33" s="201"/>
      <c r="G33" s="201"/>
      <c r="H33" s="201"/>
      <c r="I33" s="187"/>
      <c r="J33" s="532"/>
      <c r="K33" s="201"/>
      <c r="L33" s="201"/>
      <c r="M33" s="201"/>
      <c r="N33" s="201"/>
      <c r="O33" s="187"/>
      <c r="P33" s="514"/>
      <c r="Q33" s="193"/>
      <c r="R33" s="152"/>
      <c r="S33" s="535"/>
    </row>
    <row r="34" spans="1:19" ht="12" customHeight="1" thickBot="1">
      <c r="A34" s="185"/>
      <c r="B34" s="186" t="s">
        <v>53</v>
      </c>
      <c r="C34" s="525" t="s">
        <v>96</v>
      </c>
      <c r="D34" s="532"/>
      <c r="E34" s="201"/>
      <c r="F34" s="201"/>
      <c r="G34" s="201"/>
      <c r="H34" s="201"/>
      <c r="I34" s="187"/>
      <c r="J34" s="532"/>
      <c r="K34" s="201"/>
      <c r="L34" s="201"/>
      <c r="M34" s="201"/>
      <c r="N34" s="201"/>
      <c r="O34" s="187"/>
      <c r="P34" s="532"/>
      <c r="Q34" s="201"/>
      <c r="R34" s="187"/>
      <c r="S34" s="536"/>
    </row>
    <row r="35" spans="1:19" ht="12" customHeight="1" thickBot="1">
      <c r="A35" s="154" t="s">
        <v>28</v>
      </c>
      <c r="B35" s="182"/>
      <c r="C35" s="523" t="s">
        <v>139</v>
      </c>
      <c r="D35" s="513">
        <f aca="true" t="shared" si="6" ref="D35:I35">SUM(D36:D39)</f>
        <v>0</v>
      </c>
      <c r="E35" s="192">
        <f t="shared" si="6"/>
        <v>0</v>
      </c>
      <c r="F35" s="192">
        <f t="shared" si="6"/>
        <v>0</v>
      </c>
      <c r="G35" s="192">
        <f t="shared" si="6"/>
        <v>0</v>
      </c>
      <c r="H35" s="192">
        <f t="shared" si="6"/>
        <v>0</v>
      </c>
      <c r="I35" s="147">
        <f t="shared" si="6"/>
        <v>0</v>
      </c>
      <c r="J35" s="513"/>
      <c r="K35" s="192"/>
      <c r="L35" s="192">
        <f>SUM(L36:L39)</f>
        <v>0</v>
      </c>
      <c r="M35" s="192">
        <f>SUM(M36:M39)</f>
        <v>0</v>
      </c>
      <c r="N35" s="192">
        <f>SUM(N36:N39)</f>
        <v>0</v>
      </c>
      <c r="O35" s="147">
        <f>SUM(O36:O39)</f>
        <v>0</v>
      </c>
      <c r="P35" s="513"/>
      <c r="Q35" s="192"/>
      <c r="R35" s="147"/>
      <c r="S35" s="510"/>
    </row>
    <row r="36" spans="1:19" ht="12" customHeight="1">
      <c r="A36" s="183"/>
      <c r="B36" s="184" t="s">
        <v>140</v>
      </c>
      <c r="C36" s="524" t="s">
        <v>106</v>
      </c>
      <c r="D36" s="530"/>
      <c r="E36" s="200"/>
      <c r="F36" s="200"/>
      <c r="G36" s="200"/>
      <c r="H36" s="200"/>
      <c r="I36" s="531"/>
      <c r="J36" s="530"/>
      <c r="K36" s="200"/>
      <c r="L36" s="200"/>
      <c r="M36" s="200"/>
      <c r="N36" s="200"/>
      <c r="O36" s="531"/>
      <c r="P36" s="514"/>
      <c r="Q36" s="193"/>
      <c r="R36" s="152"/>
      <c r="S36" s="535"/>
    </row>
    <row r="37" spans="1:19" ht="12" customHeight="1">
      <c r="A37" s="185"/>
      <c r="B37" s="186" t="s">
        <v>141</v>
      </c>
      <c r="C37" s="525" t="s">
        <v>107</v>
      </c>
      <c r="D37" s="532">
        <v>0</v>
      </c>
      <c r="E37" s="201">
        <v>0</v>
      </c>
      <c r="F37" s="201">
        <v>0</v>
      </c>
      <c r="G37" s="201">
        <v>0</v>
      </c>
      <c r="H37" s="201">
        <v>0</v>
      </c>
      <c r="I37" s="187">
        <v>0</v>
      </c>
      <c r="J37" s="532"/>
      <c r="K37" s="201"/>
      <c r="L37" s="201">
        <v>0</v>
      </c>
      <c r="M37" s="201">
        <v>0</v>
      </c>
      <c r="N37" s="201">
        <v>0</v>
      </c>
      <c r="O37" s="187">
        <v>0</v>
      </c>
      <c r="P37" s="532"/>
      <c r="Q37" s="201"/>
      <c r="R37" s="187"/>
      <c r="S37" s="536"/>
    </row>
    <row r="38" spans="1:19" ht="15" customHeight="1">
      <c r="A38" s="185"/>
      <c r="B38" s="186" t="s">
        <v>41</v>
      </c>
      <c r="C38" s="525" t="s">
        <v>142</v>
      </c>
      <c r="D38" s="532"/>
      <c r="E38" s="201"/>
      <c r="F38" s="201"/>
      <c r="G38" s="201"/>
      <c r="H38" s="201"/>
      <c r="I38" s="187"/>
      <c r="J38" s="532"/>
      <c r="K38" s="201"/>
      <c r="L38" s="201"/>
      <c r="M38" s="201"/>
      <c r="N38" s="201"/>
      <c r="O38" s="187"/>
      <c r="P38" s="532"/>
      <c r="Q38" s="201"/>
      <c r="R38" s="187"/>
      <c r="S38" s="536"/>
    </row>
    <row r="39" spans="1:19" ht="13.5" thickBot="1">
      <c r="A39" s="185"/>
      <c r="B39" s="186" t="s">
        <v>417</v>
      </c>
      <c r="C39" s="525" t="s">
        <v>143</v>
      </c>
      <c r="D39" s="532"/>
      <c r="E39" s="201"/>
      <c r="F39" s="201"/>
      <c r="G39" s="201"/>
      <c r="H39" s="201"/>
      <c r="I39" s="187"/>
      <c r="J39" s="532"/>
      <c r="K39" s="201"/>
      <c r="L39" s="201"/>
      <c r="M39" s="201"/>
      <c r="N39" s="201"/>
      <c r="O39" s="187"/>
      <c r="P39" s="532"/>
      <c r="Q39" s="201"/>
      <c r="R39" s="187"/>
      <c r="S39" s="536"/>
    </row>
    <row r="40" spans="1:19" ht="15" customHeight="1" hidden="1" thickBot="1">
      <c r="A40" s="154" t="s">
        <v>10</v>
      </c>
      <c r="B40" s="182"/>
      <c r="C40" s="526" t="s">
        <v>144</v>
      </c>
      <c r="D40" s="517"/>
      <c r="E40" s="196"/>
      <c r="F40" s="196"/>
      <c r="G40" s="196"/>
      <c r="H40" s="196"/>
      <c r="I40" s="162"/>
      <c r="J40" s="517"/>
      <c r="K40" s="196"/>
      <c r="L40" s="196"/>
      <c r="M40" s="196"/>
      <c r="N40" s="196"/>
      <c r="O40" s="162"/>
      <c r="P40" s="517"/>
      <c r="Q40" s="196"/>
      <c r="R40" s="162"/>
      <c r="S40" s="511"/>
    </row>
    <row r="41" spans="1:19" ht="14.25" customHeight="1" hidden="1" thickBot="1">
      <c r="A41" s="170" t="s">
        <v>11</v>
      </c>
      <c r="B41" s="291"/>
      <c r="C41" s="527" t="s">
        <v>145</v>
      </c>
      <c r="D41" s="517"/>
      <c r="E41" s="196"/>
      <c r="F41" s="196"/>
      <c r="G41" s="196"/>
      <c r="H41" s="196"/>
      <c r="I41" s="162"/>
      <c r="J41" s="517"/>
      <c r="K41" s="196"/>
      <c r="L41" s="196"/>
      <c r="M41" s="196"/>
      <c r="N41" s="196"/>
      <c r="O41" s="162"/>
      <c r="P41" s="517"/>
      <c r="Q41" s="196"/>
      <c r="R41" s="162"/>
      <c r="S41" s="511"/>
    </row>
    <row r="42" spans="1:19" ht="13.5" thickBot="1">
      <c r="A42" s="154" t="s">
        <v>10</v>
      </c>
      <c r="B42" s="188"/>
      <c r="C42" s="528" t="s">
        <v>422</v>
      </c>
      <c r="D42" s="520">
        <f aca="true" t="shared" si="7" ref="D42:O42">D29+D35+D40+D41</f>
        <v>21106</v>
      </c>
      <c r="E42" s="199">
        <f t="shared" si="7"/>
        <v>0</v>
      </c>
      <c r="F42" s="199">
        <f t="shared" si="7"/>
        <v>0</v>
      </c>
      <c r="G42" s="199">
        <f t="shared" si="7"/>
        <v>0</v>
      </c>
      <c r="H42" s="199">
        <f t="shared" si="7"/>
        <v>0</v>
      </c>
      <c r="I42" s="189">
        <f t="shared" si="7"/>
        <v>0</v>
      </c>
      <c r="J42" s="520">
        <f t="shared" si="7"/>
        <v>21106</v>
      </c>
      <c r="K42" s="199">
        <f t="shared" si="7"/>
        <v>0</v>
      </c>
      <c r="L42" s="199">
        <f t="shared" si="7"/>
        <v>0</v>
      </c>
      <c r="M42" s="199">
        <f t="shared" si="7"/>
        <v>0</v>
      </c>
      <c r="N42" s="199">
        <f t="shared" si="7"/>
        <v>0</v>
      </c>
      <c r="O42" s="189">
        <f t="shared" si="7"/>
        <v>0</v>
      </c>
      <c r="P42" s="520"/>
      <c r="Q42" s="199"/>
      <c r="R42" s="189"/>
      <c r="S42" s="171"/>
    </row>
    <row r="43" spans="1:19" ht="13.5" thickBot="1">
      <c r="A43" s="293"/>
      <c r="B43" s="294"/>
      <c r="C43" s="294"/>
      <c r="D43" s="553"/>
      <c r="E43" s="554"/>
      <c r="F43" s="554"/>
      <c r="G43" s="554"/>
      <c r="H43" s="554"/>
      <c r="I43" s="555"/>
      <c r="J43" s="553"/>
      <c r="K43" s="554"/>
      <c r="L43" s="554"/>
      <c r="M43" s="554"/>
      <c r="N43" s="554"/>
      <c r="O43" s="555"/>
      <c r="P43" s="553"/>
      <c r="Q43" s="554"/>
      <c r="R43" s="555"/>
      <c r="S43" s="295"/>
    </row>
    <row r="44" spans="1:19" ht="13.5" thickBot="1">
      <c r="A44" s="190" t="s">
        <v>146</v>
      </c>
      <c r="B44" s="191"/>
      <c r="C44" s="529"/>
      <c r="D44" s="537">
        <v>5</v>
      </c>
      <c r="E44" s="203"/>
      <c r="F44" s="203"/>
      <c r="G44" s="203"/>
      <c r="H44" s="203"/>
      <c r="I44" s="533"/>
      <c r="J44" s="537">
        <v>5</v>
      </c>
      <c r="K44" s="203"/>
      <c r="L44" s="203"/>
      <c r="M44" s="203"/>
      <c r="N44" s="203"/>
      <c r="O44" s="533"/>
      <c r="P44" s="537"/>
      <c r="Q44" s="203"/>
      <c r="R44" s="533"/>
      <c r="S44" s="202"/>
    </row>
    <row r="45" spans="1:19" ht="13.5" thickBot="1">
      <c r="A45" s="190" t="s">
        <v>147</v>
      </c>
      <c r="B45" s="191"/>
      <c r="C45" s="529"/>
      <c r="D45" s="537">
        <v>0</v>
      </c>
      <c r="E45" s="203"/>
      <c r="F45" s="203"/>
      <c r="G45" s="203"/>
      <c r="H45" s="203"/>
      <c r="I45" s="533"/>
      <c r="J45" s="537"/>
      <c r="K45" s="203"/>
      <c r="L45" s="203"/>
      <c r="M45" s="203"/>
      <c r="N45" s="203"/>
      <c r="O45" s="533"/>
      <c r="P45" s="537"/>
      <c r="Q45" s="203"/>
      <c r="R45" s="533"/>
      <c r="S45" s="202"/>
    </row>
    <row r="46" spans="6:9" ht="12.75">
      <c r="F46" s="297"/>
      <c r="G46" s="297"/>
      <c r="H46" s="297"/>
      <c r="I46" s="297"/>
    </row>
    <row r="47" spans="1:9" ht="12.75">
      <c r="A47" s="999" t="s">
        <v>148</v>
      </c>
      <c r="B47" s="999"/>
      <c r="C47" s="999"/>
      <c r="D47" s="999"/>
      <c r="E47" s="275"/>
      <c r="F47" s="275"/>
      <c r="G47" s="275"/>
      <c r="H47" s="275"/>
      <c r="I47" s="275"/>
    </row>
    <row r="48" spans="1:3" ht="12.75">
      <c r="A48" s="999"/>
      <c r="B48" s="999"/>
      <c r="C48" s="999"/>
    </row>
    <row r="49" spans="4:9" ht="12.75">
      <c r="D49" s="297">
        <v>0</v>
      </c>
      <c r="E49" s="297"/>
      <c r="F49" s="297"/>
      <c r="G49" s="297"/>
      <c r="H49" s="297"/>
      <c r="I49" s="297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8.28125" style="27" customWidth="1"/>
    <col min="2" max="3" width="14.8515625" style="20" customWidth="1"/>
    <col min="4" max="4" width="20.57421875" style="20" customWidth="1"/>
    <col min="5" max="5" width="14.8515625" style="20" customWidth="1"/>
    <col min="6" max="7" width="14.8515625" style="20" hidden="1" customWidth="1"/>
    <col min="8" max="8" width="20.421875" style="20" hidden="1" customWidth="1"/>
    <col min="9" max="9" width="14.8515625" style="20" hidden="1" customWidth="1"/>
    <col min="10" max="10" width="18.421875" style="20" hidden="1" customWidth="1"/>
    <col min="11" max="11" width="9.28125" style="20" hidden="1" customWidth="1"/>
    <col min="12" max="16384" width="9.140625" style="20" customWidth="1"/>
  </cols>
  <sheetData>
    <row r="2" spans="4:9" ht="12.75">
      <c r="D2" s="1008" t="s">
        <v>200</v>
      </c>
      <c r="E2" s="1008"/>
      <c r="F2" s="361"/>
      <c r="G2" s="361"/>
      <c r="H2" s="361"/>
      <c r="I2" s="361"/>
    </row>
    <row r="4" spans="1:9" ht="19.5">
      <c r="A4" s="1014" t="s">
        <v>351</v>
      </c>
      <c r="B4" s="1014"/>
      <c r="C4" s="1014"/>
      <c r="D4" s="1014"/>
      <c r="E4" s="1014"/>
      <c r="F4" s="362"/>
      <c r="G4" s="362"/>
      <c r="H4" s="362"/>
      <c r="I4" s="362"/>
    </row>
    <row r="5" spans="1:9" ht="19.5">
      <c r="A5" s="362"/>
      <c r="B5" s="362"/>
      <c r="C5" s="362"/>
      <c r="D5" s="362"/>
      <c r="E5" s="362"/>
      <c r="F5" s="362"/>
      <c r="G5" s="362"/>
      <c r="H5" s="362"/>
      <c r="I5" s="362"/>
    </row>
    <row r="6" spans="2:11" ht="20.25" customHeight="1" thickBot="1">
      <c r="B6" s="1021" t="s">
        <v>5</v>
      </c>
      <c r="C6" s="1021"/>
      <c r="D6" s="1021"/>
      <c r="E6" s="1021"/>
      <c r="F6" s="1021"/>
      <c r="G6" s="1021"/>
      <c r="H6" s="1021"/>
      <c r="I6" s="1021"/>
      <c r="J6" s="1022" t="s">
        <v>261</v>
      </c>
      <c r="K6" s="1022"/>
    </row>
    <row r="7" spans="1:11" ht="36.75" customHeight="1">
      <c r="A7" s="1012" t="s">
        <v>4</v>
      </c>
      <c r="B7" s="1009" t="s">
        <v>531</v>
      </c>
      <c r="C7" s="1010"/>
      <c r="D7" s="1010"/>
      <c r="E7" s="1011"/>
      <c r="F7" s="1020" t="s">
        <v>284</v>
      </c>
      <c r="G7" s="1010"/>
      <c r="H7" s="1010"/>
      <c r="I7" s="1011"/>
      <c r="J7" s="1018" t="s">
        <v>267</v>
      </c>
      <c r="K7" s="1019"/>
    </row>
    <row r="8" spans="1:11" ht="41.25" customHeight="1" thickBot="1">
      <c r="A8" s="1013"/>
      <c r="B8" s="23" t="s">
        <v>30</v>
      </c>
      <c r="C8" s="23" t="s">
        <v>214</v>
      </c>
      <c r="D8" s="23" t="s">
        <v>215</v>
      </c>
      <c r="E8" s="24" t="s">
        <v>1</v>
      </c>
      <c r="F8" s="556" t="s">
        <v>30</v>
      </c>
      <c r="G8" s="23" t="s">
        <v>214</v>
      </c>
      <c r="H8" s="23" t="s">
        <v>215</v>
      </c>
      <c r="I8" s="24" t="s">
        <v>1</v>
      </c>
      <c r="J8" s="380" t="s">
        <v>261</v>
      </c>
      <c r="K8" s="381" t="s">
        <v>262</v>
      </c>
    </row>
    <row r="9" spans="1:11" ht="30" customHeight="1">
      <c r="A9" s="21"/>
      <c r="B9" s="125"/>
      <c r="C9" s="125"/>
      <c r="D9" s="126"/>
      <c r="E9" s="267"/>
      <c r="F9" s="557"/>
      <c r="G9" s="125"/>
      <c r="H9" s="126"/>
      <c r="I9" s="266"/>
      <c r="J9" s="378"/>
      <c r="K9" s="379" t="e">
        <f>J9/E9</f>
        <v>#DIV/0!</v>
      </c>
    </row>
    <row r="10" spans="1:11" ht="30" customHeight="1">
      <c r="A10" s="21" t="s">
        <v>223</v>
      </c>
      <c r="B10" s="125">
        <v>1</v>
      </c>
      <c r="C10" s="125">
        <v>4</v>
      </c>
      <c r="D10" s="125">
        <v>0</v>
      </c>
      <c r="E10" s="267">
        <f>SUM(B10:C10)</f>
        <v>5</v>
      </c>
      <c r="F10" s="557"/>
      <c r="G10" s="125"/>
      <c r="H10" s="125"/>
      <c r="I10" s="267"/>
      <c r="J10" s="376"/>
      <c r="K10" s="377">
        <f>J10/E10</f>
        <v>0</v>
      </c>
    </row>
    <row r="11" spans="1:11" ht="30" customHeight="1" thickBot="1">
      <c r="A11" s="124" t="s">
        <v>506</v>
      </c>
      <c r="B11" s="127">
        <v>3</v>
      </c>
      <c r="C11" s="127">
        <v>2</v>
      </c>
      <c r="D11" s="127"/>
      <c r="E11" s="267">
        <f>SUM(B11:C11)</f>
        <v>5</v>
      </c>
      <c r="F11" s="558"/>
      <c r="G11" s="127"/>
      <c r="H11" s="127"/>
      <c r="I11" s="268"/>
      <c r="J11" s="382"/>
      <c r="K11" s="383">
        <f>J11/E11</f>
        <v>0</v>
      </c>
    </row>
    <row r="12" spans="1:11" ht="54.75" customHeight="1" thickBot="1">
      <c r="A12" s="123" t="s">
        <v>24</v>
      </c>
      <c r="B12" s="225">
        <f aca="true" t="shared" si="0" ref="B12:J12">SUM(B9:B11)</f>
        <v>4</v>
      </c>
      <c r="C12" s="225">
        <f t="shared" si="0"/>
        <v>6</v>
      </c>
      <c r="D12" s="225">
        <f t="shared" si="0"/>
        <v>0</v>
      </c>
      <c r="E12" s="269">
        <f t="shared" si="0"/>
        <v>10</v>
      </c>
      <c r="F12" s="559">
        <f t="shared" si="0"/>
        <v>0</v>
      </c>
      <c r="G12" s="225">
        <f t="shared" si="0"/>
        <v>0</v>
      </c>
      <c r="H12" s="225">
        <f t="shared" si="0"/>
        <v>0</v>
      </c>
      <c r="I12" s="269">
        <f t="shared" si="0"/>
        <v>0</v>
      </c>
      <c r="J12" s="386">
        <f t="shared" si="0"/>
        <v>0</v>
      </c>
      <c r="K12" s="387">
        <f>J12/E12</f>
        <v>0</v>
      </c>
    </row>
    <row r="13" ht="13.5" thickBot="1">
      <c r="K13" s="372"/>
    </row>
    <row r="14" spans="1:11" ht="30.75" customHeight="1" thickBot="1">
      <c r="A14" s="1015" t="s">
        <v>55</v>
      </c>
      <c r="B14" s="1016"/>
      <c r="C14" s="1016"/>
      <c r="D14" s="1017"/>
      <c r="E14" s="270">
        <v>3</v>
      </c>
      <c r="F14" s="374"/>
      <c r="G14" s="375"/>
      <c r="H14" s="373"/>
      <c r="I14" s="373"/>
      <c r="J14" s="384"/>
      <c r="K14" s="385">
        <f>J14/E14</f>
        <v>0</v>
      </c>
    </row>
    <row r="16" ht="12.75">
      <c r="A16" s="27" t="s">
        <v>119</v>
      </c>
    </row>
    <row r="18" spans="5:9" ht="12.75">
      <c r="E18" s="265"/>
      <c r="F18" s="265"/>
      <c r="G18" s="265"/>
      <c r="H18" s="265"/>
      <c r="I18" s="265"/>
    </row>
  </sheetData>
  <sheetProtection/>
  <mergeCells count="9">
    <mergeCell ref="D2:E2"/>
    <mergeCell ref="B7:E7"/>
    <mergeCell ref="A7:A8"/>
    <mergeCell ref="A4:E4"/>
    <mergeCell ref="A14:D14"/>
    <mergeCell ref="J7:K7"/>
    <mergeCell ref="F7:I7"/>
    <mergeCell ref="B6:I6"/>
    <mergeCell ref="J6:K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selection activeCell="J1" sqref="J1:P1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28" customWidth="1"/>
    <col min="5" max="5" width="8.421875" style="28" hidden="1" customWidth="1"/>
    <col min="6" max="6" width="9.00390625" style="28" hidden="1" customWidth="1"/>
    <col min="7" max="9" width="9.7109375" style="28" hidden="1" customWidth="1"/>
    <col min="10" max="10" width="14.421875" style="55" customWidth="1"/>
    <col min="11" max="11" width="11.57421875" style="55" hidden="1" customWidth="1"/>
    <col min="12" max="12" width="9.00390625" style="55" hidden="1" customWidth="1"/>
    <col min="13" max="14" width="8.8515625" style="55" hidden="1" customWidth="1"/>
    <col min="15" max="15" width="10.421875" style="55" hidden="1" customWidth="1"/>
    <col min="16" max="16" width="13.00390625" style="55" customWidth="1"/>
    <col min="17" max="17" width="8.140625" style="55" hidden="1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74"/>
      <c r="E1" s="74"/>
      <c r="F1" s="74"/>
      <c r="G1" s="74"/>
      <c r="H1" s="74"/>
      <c r="I1" s="74"/>
      <c r="J1" s="1023" t="s">
        <v>526</v>
      </c>
      <c r="K1" s="1023"/>
      <c r="L1" s="1023"/>
      <c r="M1" s="1023"/>
      <c r="N1" s="1023"/>
      <c r="O1" s="1023"/>
      <c r="P1" s="1023"/>
      <c r="Q1" s="301"/>
    </row>
    <row r="2" spans="1:17" ht="16.5" customHeight="1">
      <c r="A2" s="1026" t="s">
        <v>35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299"/>
    </row>
    <row r="3" spans="1:17" ht="15" customHeight="1">
      <c r="A3" s="1027" t="s">
        <v>353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300"/>
    </row>
    <row r="4" spans="1:17" ht="15" customHeight="1">
      <c r="A4" s="1024" t="s">
        <v>197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302"/>
    </row>
    <row r="5" spans="2:3" ht="13.5" thickBot="1">
      <c r="B5" s="12"/>
      <c r="C5" s="12"/>
    </row>
    <row r="6" spans="1:22" s="122" customFormat="1" ht="41.25" customHeight="1" thickBot="1">
      <c r="A6" s="121" t="s">
        <v>6</v>
      </c>
      <c r="B6" s="1033" t="s">
        <v>4</v>
      </c>
      <c r="C6" s="1033"/>
      <c r="D6" s="1028" t="s">
        <v>5</v>
      </c>
      <c r="E6" s="1029"/>
      <c r="F6" s="1029"/>
      <c r="G6" s="1029"/>
      <c r="H6" s="1029"/>
      <c r="I6" s="1030"/>
      <c r="J6" s="1028" t="s">
        <v>72</v>
      </c>
      <c r="K6" s="1029"/>
      <c r="L6" s="1029"/>
      <c r="M6" s="1029"/>
      <c r="N6" s="1029"/>
      <c r="O6" s="1030"/>
      <c r="P6" s="1028" t="s">
        <v>73</v>
      </c>
      <c r="Q6" s="1029"/>
      <c r="R6" s="1029"/>
      <c r="S6" s="1029"/>
      <c r="T6" s="1029"/>
      <c r="U6" s="1030"/>
      <c r="V6" s="617"/>
    </row>
    <row r="7" spans="1:21" s="122" customFormat="1" ht="41.25" customHeight="1" thickBot="1">
      <c r="A7" s="121"/>
      <c r="B7" s="282"/>
      <c r="C7" s="282"/>
      <c r="D7" s="488" t="s">
        <v>76</v>
      </c>
      <c r="E7" s="489" t="s">
        <v>247</v>
      </c>
      <c r="F7" s="489" t="s">
        <v>251</v>
      </c>
      <c r="G7" s="489" t="s">
        <v>326</v>
      </c>
      <c r="H7" s="489" t="s">
        <v>261</v>
      </c>
      <c r="I7" s="490" t="s">
        <v>268</v>
      </c>
      <c r="J7" s="488" t="s">
        <v>76</v>
      </c>
      <c r="K7" s="489" t="s">
        <v>253</v>
      </c>
      <c r="L7" s="489" t="s">
        <v>251</v>
      </c>
      <c r="M7" s="489" t="s">
        <v>326</v>
      </c>
      <c r="N7" s="489" t="s">
        <v>261</v>
      </c>
      <c r="O7" s="490" t="s">
        <v>268</v>
      </c>
      <c r="P7" s="488" t="s">
        <v>76</v>
      </c>
      <c r="Q7" s="489" t="s">
        <v>247</v>
      </c>
      <c r="R7" s="489" t="s">
        <v>251</v>
      </c>
      <c r="S7" s="490" t="s">
        <v>326</v>
      </c>
      <c r="T7" s="618" t="s">
        <v>261</v>
      </c>
      <c r="U7" s="490" t="s">
        <v>268</v>
      </c>
    </row>
    <row r="8" spans="1:21" s="122" customFormat="1" ht="27.75" customHeight="1" thickBot="1">
      <c r="A8" s="839">
        <v>1</v>
      </c>
      <c r="B8" s="1035" t="s">
        <v>507</v>
      </c>
      <c r="C8" s="1036"/>
      <c r="D8" s="846">
        <v>160</v>
      </c>
      <c r="E8" s="847"/>
      <c r="F8" s="847"/>
      <c r="G8" s="847"/>
      <c r="H8" s="847"/>
      <c r="I8" s="848"/>
      <c r="J8" s="846">
        <v>160</v>
      </c>
      <c r="K8" s="489"/>
      <c r="L8" s="489"/>
      <c r="M8" s="489"/>
      <c r="N8" s="489"/>
      <c r="O8" s="490"/>
      <c r="P8" s="488"/>
      <c r="Q8" s="489"/>
      <c r="R8" s="489"/>
      <c r="S8" s="490"/>
      <c r="T8" s="618"/>
      <c r="U8" s="490"/>
    </row>
    <row r="9" spans="1:21" s="122" customFormat="1" ht="30" customHeight="1" thickBot="1">
      <c r="A9" s="839">
        <v>2</v>
      </c>
      <c r="B9" s="1025" t="s">
        <v>495</v>
      </c>
      <c r="C9" s="1025"/>
      <c r="D9" s="493">
        <v>1733</v>
      </c>
      <c r="E9" s="494"/>
      <c r="F9" s="494"/>
      <c r="G9" s="494"/>
      <c r="H9" s="494"/>
      <c r="I9" s="501"/>
      <c r="J9" s="493"/>
      <c r="K9" s="494"/>
      <c r="L9" s="494"/>
      <c r="M9" s="494"/>
      <c r="N9" s="494"/>
      <c r="O9" s="501"/>
      <c r="P9" s="493">
        <v>1733</v>
      </c>
      <c r="Q9" s="489"/>
      <c r="R9" s="489"/>
      <c r="S9" s="490"/>
      <c r="T9" s="618"/>
      <c r="U9" s="490"/>
    </row>
    <row r="10" spans="1:21" s="122" customFormat="1" ht="25.5" customHeight="1" thickBot="1">
      <c r="A10" s="839">
        <v>3</v>
      </c>
      <c r="B10" s="1025" t="s">
        <v>508</v>
      </c>
      <c r="C10" s="1025"/>
      <c r="D10" s="493">
        <v>1177</v>
      </c>
      <c r="E10" s="494"/>
      <c r="F10" s="494"/>
      <c r="G10" s="494"/>
      <c r="H10" s="494"/>
      <c r="I10" s="501"/>
      <c r="J10" s="493">
        <v>1177</v>
      </c>
      <c r="K10" s="844"/>
      <c r="L10" s="844"/>
      <c r="M10" s="844"/>
      <c r="N10" s="844"/>
      <c r="O10" s="845"/>
      <c r="P10" s="843"/>
      <c r="Q10" s="489"/>
      <c r="R10" s="489"/>
      <c r="S10" s="490"/>
      <c r="T10" s="618"/>
      <c r="U10" s="490"/>
    </row>
    <row r="11" spans="1:21" ht="27.75" customHeight="1">
      <c r="A11" s="44">
        <v>4</v>
      </c>
      <c r="B11" s="1034" t="s">
        <v>509</v>
      </c>
      <c r="C11" s="1034"/>
      <c r="D11" s="840">
        <v>4570</v>
      </c>
      <c r="E11" s="841"/>
      <c r="F11" s="841"/>
      <c r="G11" s="841"/>
      <c r="H11" s="841"/>
      <c r="I11" s="842"/>
      <c r="J11" s="840">
        <v>4570</v>
      </c>
      <c r="K11" s="841"/>
      <c r="L11" s="841"/>
      <c r="M11" s="841"/>
      <c r="N11" s="841"/>
      <c r="O11" s="842"/>
      <c r="P11" s="840"/>
      <c r="Q11" s="491"/>
      <c r="R11" s="491"/>
      <c r="S11" s="492"/>
      <c r="T11" s="619"/>
      <c r="U11" s="492"/>
    </row>
    <row r="12" spans="1:21" ht="27.75" customHeight="1">
      <c r="A12" s="44">
        <v>5</v>
      </c>
      <c r="B12" s="1025" t="s">
        <v>15</v>
      </c>
      <c r="C12" s="1025"/>
      <c r="D12" s="493">
        <v>1699</v>
      </c>
      <c r="E12" s="494"/>
      <c r="F12" s="494"/>
      <c r="G12" s="494"/>
      <c r="H12" s="494"/>
      <c r="I12" s="501"/>
      <c r="J12" s="493">
        <v>1699</v>
      </c>
      <c r="K12" s="841"/>
      <c r="L12" s="841"/>
      <c r="M12" s="841"/>
      <c r="N12" s="841"/>
      <c r="O12" s="842"/>
      <c r="P12" s="840"/>
      <c r="Q12" s="841"/>
      <c r="R12" s="841"/>
      <c r="S12" s="849"/>
      <c r="T12" s="850"/>
      <c r="U12" s="849"/>
    </row>
    <row r="13" spans="1:21" ht="27.75" customHeight="1">
      <c r="A13" s="45">
        <v>6</v>
      </c>
      <c r="B13" s="1025" t="s">
        <v>224</v>
      </c>
      <c r="C13" s="1025"/>
      <c r="D13" s="493">
        <v>5378</v>
      </c>
      <c r="E13" s="494"/>
      <c r="F13" s="494"/>
      <c r="G13" s="494"/>
      <c r="H13" s="494"/>
      <c r="I13" s="501"/>
      <c r="J13" s="493">
        <v>5378</v>
      </c>
      <c r="K13" s="494"/>
      <c r="L13" s="494"/>
      <c r="M13" s="494"/>
      <c r="N13" s="494"/>
      <c r="O13" s="501"/>
      <c r="P13" s="493"/>
      <c r="Q13" s="494"/>
      <c r="R13" s="494"/>
      <c r="S13" s="495"/>
      <c r="T13" s="620"/>
      <c r="U13" s="495"/>
    </row>
    <row r="14" spans="1:21" ht="27.75" customHeight="1">
      <c r="A14" s="45">
        <v>7</v>
      </c>
      <c r="B14" s="70" t="s">
        <v>510</v>
      </c>
      <c r="C14" s="70"/>
      <c r="D14" s="493">
        <v>579</v>
      </c>
      <c r="E14" s="494"/>
      <c r="F14" s="494"/>
      <c r="G14" s="494"/>
      <c r="H14" s="494"/>
      <c r="I14" s="501"/>
      <c r="J14" s="493">
        <v>579</v>
      </c>
      <c r="K14" s="494"/>
      <c r="L14" s="494"/>
      <c r="M14" s="494"/>
      <c r="N14" s="494"/>
      <c r="O14" s="501"/>
      <c r="P14" s="493"/>
      <c r="Q14" s="494"/>
      <c r="R14" s="494"/>
      <c r="S14" s="495"/>
      <c r="T14" s="620"/>
      <c r="U14" s="495"/>
    </row>
    <row r="15" spans="1:21" ht="27.75" customHeight="1">
      <c r="A15" s="45">
        <v>8</v>
      </c>
      <c r="B15" s="1043" t="s">
        <v>511</v>
      </c>
      <c r="C15" s="1044"/>
      <c r="D15" s="493">
        <v>3398</v>
      </c>
      <c r="E15" s="494"/>
      <c r="F15" s="494"/>
      <c r="G15" s="494"/>
      <c r="H15" s="494"/>
      <c r="I15" s="501"/>
      <c r="J15" s="493">
        <v>3398</v>
      </c>
      <c r="K15" s="494"/>
      <c r="L15" s="494"/>
      <c r="M15" s="494"/>
      <c r="N15" s="494"/>
      <c r="O15" s="501"/>
      <c r="P15" s="493"/>
      <c r="Q15" s="494"/>
      <c r="R15" s="494"/>
      <c r="S15" s="495"/>
      <c r="T15" s="620"/>
      <c r="U15" s="495"/>
    </row>
    <row r="16" spans="1:21" ht="27.75" customHeight="1">
      <c r="A16" s="45">
        <v>9</v>
      </c>
      <c r="B16" s="1025" t="s">
        <v>225</v>
      </c>
      <c r="C16" s="1025"/>
      <c r="D16" s="493">
        <v>8</v>
      </c>
      <c r="E16" s="494"/>
      <c r="F16" s="494"/>
      <c r="G16" s="494"/>
      <c r="H16" s="494"/>
      <c r="I16" s="501"/>
      <c r="J16" s="493">
        <v>8</v>
      </c>
      <c r="K16" s="494"/>
      <c r="L16" s="494"/>
      <c r="M16" s="494"/>
      <c r="N16" s="494"/>
      <c r="O16" s="501"/>
      <c r="P16" s="493"/>
      <c r="Q16" s="494"/>
      <c r="R16" s="494"/>
      <c r="S16" s="495"/>
      <c r="T16" s="620"/>
      <c r="U16" s="495"/>
    </row>
    <row r="17" spans="1:21" ht="36" customHeight="1">
      <c r="A17" s="45">
        <v>10</v>
      </c>
      <c r="B17" s="1031" t="s">
        <v>496</v>
      </c>
      <c r="C17" s="1042"/>
      <c r="D17" s="493">
        <v>80</v>
      </c>
      <c r="E17" s="494"/>
      <c r="F17" s="494"/>
      <c r="G17" s="494"/>
      <c r="H17" s="494"/>
      <c r="I17" s="501"/>
      <c r="J17" s="493">
        <v>80</v>
      </c>
      <c r="K17" s="494"/>
      <c r="L17" s="494"/>
      <c r="M17" s="494"/>
      <c r="N17" s="494"/>
      <c r="O17" s="501"/>
      <c r="P17" s="493"/>
      <c r="Q17" s="494"/>
      <c r="R17" s="494"/>
      <c r="S17" s="495"/>
      <c r="T17" s="620"/>
      <c r="U17" s="495"/>
    </row>
    <row r="18" spans="1:21" ht="36" customHeight="1">
      <c r="A18" s="45">
        <v>11</v>
      </c>
      <c r="B18" s="1031" t="s">
        <v>512</v>
      </c>
      <c r="C18" s="1032"/>
      <c r="D18" s="493">
        <v>795</v>
      </c>
      <c r="E18" s="494"/>
      <c r="F18" s="494"/>
      <c r="G18" s="494"/>
      <c r="H18" s="494"/>
      <c r="I18" s="501"/>
      <c r="J18" s="493">
        <v>795</v>
      </c>
      <c r="K18" s="494"/>
      <c r="L18" s="494"/>
      <c r="M18" s="494"/>
      <c r="N18" s="494"/>
      <c r="O18" s="501"/>
      <c r="P18" s="493"/>
      <c r="Q18" s="494"/>
      <c r="R18" s="494"/>
      <c r="S18" s="495"/>
      <c r="T18" s="620"/>
      <c r="U18" s="495"/>
    </row>
    <row r="19" spans="1:21" ht="36" customHeight="1">
      <c r="A19" s="45">
        <v>12</v>
      </c>
      <c r="B19" s="1031" t="s">
        <v>513</v>
      </c>
      <c r="C19" s="1032"/>
      <c r="D19" s="493">
        <v>482</v>
      </c>
      <c r="E19" s="494"/>
      <c r="F19" s="494"/>
      <c r="G19" s="494"/>
      <c r="H19" s="494"/>
      <c r="I19" s="501"/>
      <c r="J19" s="493">
        <v>482</v>
      </c>
      <c r="K19" s="494"/>
      <c r="L19" s="494"/>
      <c r="M19" s="494"/>
      <c r="N19" s="494"/>
      <c r="O19" s="501"/>
      <c r="P19" s="493"/>
      <c r="Q19" s="494"/>
      <c r="R19" s="494"/>
      <c r="S19" s="495"/>
      <c r="T19" s="620"/>
      <c r="U19" s="495"/>
    </row>
    <row r="20" spans="1:21" ht="36" customHeight="1">
      <c r="A20" s="45">
        <v>13</v>
      </c>
      <c r="B20" s="1045" t="s">
        <v>226</v>
      </c>
      <c r="C20" s="1046"/>
      <c r="D20" s="852">
        <v>1277</v>
      </c>
      <c r="E20" s="496">
        <v>1277</v>
      </c>
      <c r="F20" s="497"/>
      <c r="G20" s="497"/>
      <c r="H20" s="497"/>
      <c r="I20" s="497"/>
      <c r="J20" s="851">
        <v>1277</v>
      </c>
      <c r="K20" s="496">
        <v>1277</v>
      </c>
      <c r="L20" s="494"/>
      <c r="M20" s="494"/>
      <c r="N20" s="494"/>
      <c r="O20" s="501"/>
      <c r="P20" s="493"/>
      <c r="Q20" s="494"/>
      <c r="R20" s="494"/>
      <c r="S20" s="495"/>
      <c r="T20" s="620"/>
      <c r="U20" s="495"/>
    </row>
    <row r="21" spans="1:21" ht="36" customHeight="1" thickBot="1">
      <c r="A21" s="45">
        <v>14</v>
      </c>
      <c r="B21" s="1031" t="s">
        <v>514</v>
      </c>
      <c r="C21" s="1032"/>
      <c r="D21" s="493">
        <v>1299</v>
      </c>
      <c r="E21" s="494"/>
      <c r="F21" s="494"/>
      <c r="G21" s="494"/>
      <c r="H21" s="494"/>
      <c r="I21" s="501"/>
      <c r="J21" s="493"/>
      <c r="K21" s="494"/>
      <c r="L21" s="494"/>
      <c r="M21" s="494"/>
      <c r="N21" s="494"/>
      <c r="O21" s="501"/>
      <c r="P21" s="493">
        <v>1299</v>
      </c>
      <c r="Q21" s="494"/>
      <c r="R21" s="494"/>
      <c r="S21" s="495"/>
      <c r="T21" s="620"/>
      <c r="U21" s="495"/>
    </row>
    <row r="22" spans="1:21" ht="27.75" customHeight="1" hidden="1">
      <c r="A22" s="45"/>
      <c r="B22" s="1038" t="s">
        <v>269</v>
      </c>
      <c r="C22" s="1039"/>
      <c r="D22" s="496"/>
      <c r="E22" s="497"/>
      <c r="F22" s="497"/>
      <c r="G22" s="497"/>
      <c r="H22" s="497"/>
      <c r="I22" s="501"/>
      <c r="J22" s="496"/>
      <c r="K22" s="497"/>
      <c r="L22" s="497"/>
      <c r="M22" s="497"/>
      <c r="N22" s="497"/>
      <c r="O22" s="501"/>
      <c r="P22" s="496"/>
      <c r="Q22" s="497"/>
      <c r="R22" s="497"/>
      <c r="S22" s="498"/>
      <c r="T22" s="621"/>
      <c r="U22" s="498"/>
    </row>
    <row r="23" spans="1:21" ht="27.75" customHeight="1" hidden="1" thickBot="1">
      <c r="A23" s="503"/>
      <c r="B23" s="1040" t="s">
        <v>270</v>
      </c>
      <c r="C23" s="1041"/>
      <c r="D23" s="504"/>
      <c r="E23" s="505"/>
      <c r="F23" s="505"/>
      <c r="G23" s="505"/>
      <c r="H23" s="505"/>
      <c r="I23" s="506"/>
      <c r="J23" s="504"/>
      <c r="K23" s="505"/>
      <c r="L23" s="505"/>
      <c r="M23" s="505"/>
      <c r="N23" s="505"/>
      <c r="O23" s="506"/>
      <c r="P23" s="504"/>
      <c r="Q23" s="505"/>
      <c r="R23" s="505"/>
      <c r="S23" s="507"/>
      <c r="T23" s="622"/>
      <c r="U23" s="507"/>
    </row>
    <row r="24" spans="1:21" ht="32.25" customHeight="1" thickBot="1">
      <c r="A24" s="218"/>
      <c r="B24" s="1037" t="s">
        <v>16</v>
      </c>
      <c r="C24" s="1037"/>
      <c r="D24" s="499">
        <f>SUM(D8:D23)</f>
        <v>22635</v>
      </c>
      <c r="E24" s="500">
        <f>SUM(E11:E21)</f>
        <v>1277</v>
      </c>
      <c r="F24" s="500">
        <f>SUM(F11:F21)</f>
        <v>0</v>
      </c>
      <c r="G24" s="500">
        <f>SUM(G11:G21)</f>
        <v>0</v>
      </c>
      <c r="H24" s="500"/>
      <c r="I24" s="502"/>
      <c r="J24" s="499">
        <f>SUM(J8:J23)</f>
        <v>19603</v>
      </c>
      <c r="K24" s="500">
        <f>SUM(K11:K21)</f>
        <v>1277</v>
      </c>
      <c r="L24" s="500">
        <f>SUM(L11:L21)</f>
        <v>0</v>
      </c>
      <c r="M24" s="500">
        <f>SUM(M11:M21)</f>
        <v>0</v>
      </c>
      <c r="N24" s="500"/>
      <c r="O24" s="502"/>
      <c r="P24" s="499">
        <f>SUM(P9:P23)</f>
        <v>3032</v>
      </c>
      <c r="Q24" s="500">
        <f>SUM(Q11:Q21)</f>
        <v>0</v>
      </c>
      <c r="R24" s="500">
        <f>SUM(R11:R21)</f>
        <v>0</v>
      </c>
      <c r="S24" s="624">
        <f>SUM(S11:S21)</f>
        <v>0</v>
      </c>
      <c r="T24" s="623"/>
      <c r="U24" s="502"/>
    </row>
    <row r="26" spans="4:17" ht="12.75">
      <c r="D26" s="10">
        <v>22635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55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B21:C21"/>
    <mergeCell ref="B24:C24"/>
    <mergeCell ref="B13:C13"/>
    <mergeCell ref="B22:C22"/>
    <mergeCell ref="B23:C23"/>
    <mergeCell ref="B17:C17"/>
    <mergeCell ref="B16:C16"/>
    <mergeCell ref="B15:C15"/>
    <mergeCell ref="B18:C18"/>
    <mergeCell ref="B20:C20"/>
    <mergeCell ref="B19:C19"/>
    <mergeCell ref="B12:C12"/>
    <mergeCell ref="B9:C9"/>
    <mergeCell ref="B6:C6"/>
    <mergeCell ref="B11:C11"/>
    <mergeCell ref="B8:C8"/>
    <mergeCell ref="J1:P1"/>
    <mergeCell ref="A4:P4"/>
    <mergeCell ref="B10:C10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60" zoomScaleNormal="75" zoomScalePageLayoutView="0" workbookViewId="0" topLeftCell="A1">
      <selection activeCell="H1" sqref="H1:M1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140625" style="26" customWidth="1"/>
    <col min="4" max="5" width="17.00390625" style="26" hidden="1" customWidth="1"/>
    <col min="6" max="6" width="12.7109375" style="26" hidden="1" customWidth="1"/>
    <col min="7" max="7" width="17.00390625" style="26" hidden="1" customWidth="1"/>
    <col min="8" max="8" width="25.421875" style="26" customWidth="1"/>
    <col min="9" max="10" width="17.00390625" style="26" hidden="1" customWidth="1"/>
    <col min="11" max="11" width="12.7109375" style="26" hidden="1" customWidth="1"/>
    <col min="12" max="12" width="12.57421875" style="26" hidden="1" customWidth="1"/>
    <col min="13" max="13" width="24.28125" style="26" customWidth="1"/>
    <col min="14" max="14" width="14.28125" style="13" hidden="1" customWidth="1"/>
    <col min="15" max="15" width="10.421875" style="13" hidden="1" customWidth="1"/>
    <col min="16" max="16" width="12.7109375" style="13" hidden="1" customWidth="1"/>
    <col min="17" max="17" width="13.28125" style="13" hidden="1" customWidth="1"/>
    <col min="18" max="18" width="17.7109375" style="13" customWidth="1"/>
    <col min="19" max="19" width="9.140625" style="13" customWidth="1"/>
    <col min="20" max="20" width="13.28125" style="13" bestFit="1" customWidth="1"/>
    <col min="21" max="21" width="15.57421875" style="13" bestFit="1" customWidth="1"/>
    <col min="22" max="16384" width="9.140625" style="13" customWidth="1"/>
  </cols>
  <sheetData>
    <row r="1" spans="8:13" ht="24.75" customHeight="1">
      <c r="H1" s="1047" t="s">
        <v>201</v>
      </c>
      <c r="I1" s="1047"/>
      <c r="J1" s="1047"/>
      <c r="K1" s="1047"/>
      <c r="L1" s="1047"/>
      <c r="M1" s="1047"/>
    </row>
    <row r="2" spans="1:13" ht="37.5" customHeight="1">
      <c r="A2" s="1051" t="s">
        <v>218</v>
      </c>
      <c r="B2" s="1051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</row>
    <row r="3" spans="1:13" ht="18.75" customHeight="1">
      <c r="A3" s="1053" t="s">
        <v>353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</row>
    <row r="4" spans="1:13" ht="15.75">
      <c r="A4" s="1057" t="s">
        <v>69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</row>
    <row r="5" spans="1:13" ht="19.5" thickBot="1">
      <c r="A5" s="29"/>
      <c r="B5" s="29"/>
      <c r="M5" s="65" t="s">
        <v>2</v>
      </c>
    </row>
    <row r="6" spans="1:18" ht="19.5" customHeight="1">
      <c r="A6" s="1054" t="s">
        <v>25</v>
      </c>
      <c r="B6" s="1048" t="s">
        <v>216</v>
      </c>
      <c r="C6" s="1058" t="s">
        <v>5</v>
      </c>
      <c r="D6" s="1059"/>
      <c r="E6" s="1059"/>
      <c r="F6" s="1059"/>
      <c r="G6" s="1060"/>
      <c r="H6" s="1058" t="s">
        <v>263</v>
      </c>
      <c r="I6" s="1059"/>
      <c r="J6" s="1059"/>
      <c r="K6" s="1059"/>
      <c r="L6" s="1060"/>
      <c r="M6" s="1058" t="s">
        <v>26</v>
      </c>
      <c r="N6" s="1059"/>
      <c r="O6" s="1059"/>
      <c r="P6" s="1059"/>
      <c r="Q6" s="1067"/>
      <c r="R6" s="565"/>
    </row>
    <row r="7" spans="1:18" ht="12.75" customHeight="1">
      <c r="A7" s="1055"/>
      <c r="B7" s="1049"/>
      <c r="C7" s="1061"/>
      <c r="D7" s="1062"/>
      <c r="E7" s="1062"/>
      <c r="F7" s="1062"/>
      <c r="G7" s="1063"/>
      <c r="H7" s="1061"/>
      <c r="I7" s="1062"/>
      <c r="J7" s="1062"/>
      <c r="K7" s="1062"/>
      <c r="L7" s="1063"/>
      <c r="M7" s="1061"/>
      <c r="N7" s="1062"/>
      <c r="O7" s="1062"/>
      <c r="P7" s="1062"/>
      <c r="Q7" s="1068"/>
      <c r="R7" s="566"/>
    </row>
    <row r="8" spans="1:18" ht="20.25" customHeight="1" thickBot="1">
      <c r="A8" s="1056"/>
      <c r="B8" s="1050"/>
      <c r="C8" s="1064"/>
      <c r="D8" s="1065"/>
      <c r="E8" s="1065"/>
      <c r="F8" s="1065"/>
      <c r="G8" s="1066"/>
      <c r="H8" s="1064"/>
      <c r="I8" s="1065"/>
      <c r="J8" s="1065"/>
      <c r="K8" s="1065"/>
      <c r="L8" s="1066"/>
      <c r="M8" s="1064"/>
      <c r="N8" s="1065"/>
      <c r="O8" s="1065"/>
      <c r="P8" s="1065"/>
      <c r="Q8" s="1069"/>
      <c r="R8" s="566"/>
    </row>
    <row r="9" spans="1:18" ht="57" hidden="1" thickTop="1">
      <c r="A9" s="283"/>
      <c r="B9" s="284"/>
      <c r="C9" s="394" t="s">
        <v>76</v>
      </c>
      <c r="D9" s="394" t="s">
        <v>253</v>
      </c>
      <c r="E9" s="394" t="s">
        <v>326</v>
      </c>
      <c r="F9" s="358" t="s">
        <v>261</v>
      </c>
      <c r="G9" s="358" t="s">
        <v>262</v>
      </c>
      <c r="H9" s="394" t="s">
        <v>76</v>
      </c>
      <c r="I9" s="394" t="s">
        <v>253</v>
      </c>
      <c r="J9" s="394" t="s">
        <v>326</v>
      </c>
      <c r="K9" s="358" t="s">
        <v>261</v>
      </c>
      <c r="L9" s="358" t="s">
        <v>262</v>
      </c>
      <c r="M9" s="394" t="s">
        <v>76</v>
      </c>
      <c r="N9" s="394" t="s">
        <v>253</v>
      </c>
      <c r="O9" s="394" t="s">
        <v>326</v>
      </c>
      <c r="P9" s="358" t="s">
        <v>261</v>
      </c>
      <c r="Q9" s="560" t="s">
        <v>262</v>
      </c>
      <c r="R9" s="566"/>
    </row>
    <row r="10" spans="1:18" ht="27" customHeight="1" thickTop="1">
      <c r="A10" s="57" t="s">
        <v>354</v>
      </c>
      <c r="B10" s="244" t="s">
        <v>217</v>
      </c>
      <c r="C10" s="22">
        <v>1536</v>
      </c>
      <c r="D10" s="22"/>
      <c r="E10" s="22"/>
      <c r="F10" s="298"/>
      <c r="G10" s="391"/>
      <c r="H10" s="22">
        <v>0</v>
      </c>
      <c r="I10" s="22"/>
      <c r="J10" s="22"/>
      <c r="K10" s="298"/>
      <c r="L10" s="391"/>
      <c r="M10" s="22">
        <v>1536</v>
      </c>
      <c r="N10" s="22"/>
      <c r="O10" s="22"/>
      <c r="P10" s="298"/>
      <c r="Q10" s="561"/>
      <c r="R10" s="566"/>
    </row>
    <row r="11" spans="1:18" ht="15.75" customHeight="1" hidden="1">
      <c r="A11" s="57" t="s">
        <v>227</v>
      </c>
      <c r="B11" s="244" t="s">
        <v>217</v>
      </c>
      <c r="C11" s="22"/>
      <c r="D11" s="22"/>
      <c r="E11" s="22"/>
      <c r="F11" s="22"/>
      <c r="G11" s="392"/>
      <c r="H11" s="22"/>
      <c r="I11" s="22"/>
      <c r="J11" s="22"/>
      <c r="K11" s="22"/>
      <c r="L11" s="392"/>
      <c r="M11" s="22"/>
      <c r="N11" s="22"/>
      <c r="O11" s="22"/>
      <c r="P11" s="22"/>
      <c r="Q11" s="562"/>
      <c r="R11" s="566"/>
    </row>
    <row r="12" spans="1:18" ht="27" customHeight="1" hidden="1">
      <c r="A12" s="57" t="s">
        <v>34</v>
      </c>
      <c r="B12" s="244" t="s">
        <v>217</v>
      </c>
      <c r="C12" s="22"/>
      <c r="D12" s="22"/>
      <c r="E12" s="22"/>
      <c r="F12" s="22"/>
      <c r="G12" s="392"/>
      <c r="H12" s="22"/>
      <c r="I12" s="22"/>
      <c r="J12" s="22"/>
      <c r="K12" s="22"/>
      <c r="L12" s="392"/>
      <c r="M12" s="22"/>
      <c r="N12" s="22"/>
      <c r="O12" s="22"/>
      <c r="P12" s="22"/>
      <c r="Q12" s="562"/>
      <c r="R12" s="566"/>
    </row>
    <row r="13" spans="1:18" ht="28.5" customHeight="1">
      <c r="A13" s="57" t="s">
        <v>77</v>
      </c>
      <c r="B13" s="244" t="s">
        <v>217</v>
      </c>
      <c r="C13" s="22"/>
      <c r="D13" s="22"/>
      <c r="E13" s="22"/>
      <c r="F13" s="22"/>
      <c r="G13" s="392"/>
      <c r="H13" s="22">
        <v>0</v>
      </c>
      <c r="I13" s="22"/>
      <c r="J13" s="22"/>
      <c r="K13" s="22"/>
      <c r="L13" s="392"/>
      <c r="M13" s="22"/>
      <c r="N13" s="22"/>
      <c r="O13" s="22"/>
      <c r="P13" s="22"/>
      <c r="Q13" s="562"/>
      <c r="R13" s="566"/>
    </row>
    <row r="14" spans="1:18" ht="32.25" customHeight="1">
      <c r="A14" s="57" t="s">
        <v>498</v>
      </c>
      <c r="B14" s="244" t="s">
        <v>217</v>
      </c>
      <c r="C14" s="22"/>
      <c r="D14" s="22"/>
      <c r="E14" s="22"/>
      <c r="F14" s="22"/>
      <c r="G14" s="392"/>
      <c r="H14" s="22">
        <v>0</v>
      </c>
      <c r="I14" s="22"/>
      <c r="J14" s="22"/>
      <c r="K14" s="22"/>
      <c r="L14" s="392"/>
      <c r="M14" s="22"/>
      <c r="N14" s="22"/>
      <c r="O14" s="22"/>
      <c r="P14" s="22"/>
      <c r="Q14" s="562"/>
      <c r="R14" s="566"/>
    </row>
    <row r="15" spans="1:18" ht="33" customHeight="1" thickBot="1">
      <c r="A15" s="57" t="s">
        <v>497</v>
      </c>
      <c r="B15" s="244" t="s">
        <v>217</v>
      </c>
      <c r="C15" s="64"/>
      <c r="D15" s="64"/>
      <c r="E15" s="64"/>
      <c r="F15" s="64"/>
      <c r="G15" s="392"/>
      <c r="H15" s="64"/>
      <c r="I15" s="64"/>
      <c r="J15" s="64"/>
      <c r="K15" s="64"/>
      <c r="L15" s="392"/>
      <c r="M15" s="64"/>
      <c r="N15" s="64"/>
      <c r="O15" s="64"/>
      <c r="P15" s="64"/>
      <c r="Q15" s="562"/>
      <c r="R15" s="566"/>
    </row>
    <row r="16" spans="1:18" ht="39" customHeight="1" thickBot="1" thickTop="1">
      <c r="A16" s="66" t="s">
        <v>18</v>
      </c>
      <c r="B16" s="243"/>
      <c r="C16" s="67">
        <f>SUM(C10:C15)</f>
        <v>1536</v>
      </c>
      <c r="D16" s="67">
        <f>SUM(D10:D15)</f>
        <v>0</v>
      </c>
      <c r="E16" s="67">
        <f>SUM(E10:E15)</f>
        <v>0</v>
      </c>
      <c r="F16" s="67">
        <f>SUM(F10:F15)</f>
        <v>0</v>
      </c>
      <c r="G16" s="393" t="e">
        <f>F16/E16</f>
        <v>#DIV/0!</v>
      </c>
      <c r="H16" s="67">
        <f>SUM(H10:H15)</f>
        <v>0</v>
      </c>
      <c r="I16" s="67">
        <f>SUM(I10:I15)</f>
        <v>0</v>
      </c>
      <c r="J16" s="67">
        <f>SUM(J10:J15)</f>
        <v>0</v>
      </c>
      <c r="K16" s="67"/>
      <c r="L16" s="393"/>
      <c r="M16" s="67">
        <f>SUM(M10:M15)</f>
        <v>1536</v>
      </c>
      <c r="N16" s="67">
        <f>SUM(N10:N15)</f>
        <v>0</v>
      </c>
      <c r="O16" s="67">
        <f>SUM(O10:O15)</f>
        <v>0</v>
      </c>
      <c r="P16" s="67"/>
      <c r="Q16" s="563"/>
      <c r="R16" s="566"/>
    </row>
    <row r="17" spans="1:18" ht="19.5" customHeight="1">
      <c r="A17" s="58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R17" s="30"/>
    </row>
    <row r="18" spans="1:13" ht="66" customHeight="1" thickBot="1">
      <c r="A18" s="1051" t="s">
        <v>515</v>
      </c>
      <c r="B18" s="1051"/>
      <c r="C18" s="1052"/>
      <c r="D18" s="1052"/>
      <c r="E18" s="1052"/>
      <c r="F18" s="1052"/>
      <c r="G18" s="1052"/>
      <c r="H18" s="1052"/>
      <c r="I18" s="1052"/>
      <c r="J18" s="1052"/>
      <c r="K18" s="1052"/>
      <c r="L18" s="1052"/>
      <c r="M18" s="1052"/>
    </row>
    <row r="19" spans="1:18" ht="19.5" customHeight="1">
      <c r="A19" s="1054" t="s">
        <v>25</v>
      </c>
      <c r="B19" s="1048" t="s">
        <v>216</v>
      </c>
      <c r="C19" s="1058" t="s">
        <v>5</v>
      </c>
      <c r="D19" s="1059"/>
      <c r="E19" s="1059"/>
      <c r="F19" s="1059"/>
      <c r="G19" s="1060"/>
      <c r="H19" s="1058" t="s">
        <v>263</v>
      </c>
      <c r="I19" s="1059"/>
      <c r="J19" s="1059"/>
      <c r="K19" s="1059"/>
      <c r="L19" s="1060"/>
      <c r="M19" s="1058" t="s">
        <v>26</v>
      </c>
      <c r="N19" s="1059"/>
      <c r="O19" s="1059"/>
      <c r="P19" s="1059"/>
      <c r="Q19" s="1067"/>
      <c r="R19" s="566"/>
    </row>
    <row r="20" spans="1:18" s="60" customFormat="1" ht="19.5" customHeight="1">
      <c r="A20" s="1055"/>
      <c r="B20" s="1049"/>
      <c r="C20" s="1061"/>
      <c r="D20" s="1062"/>
      <c r="E20" s="1062"/>
      <c r="F20" s="1062"/>
      <c r="G20" s="1063"/>
      <c r="H20" s="1061"/>
      <c r="I20" s="1062"/>
      <c r="J20" s="1062"/>
      <c r="K20" s="1062"/>
      <c r="L20" s="1063"/>
      <c r="M20" s="1061"/>
      <c r="N20" s="1062"/>
      <c r="O20" s="1062"/>
      <c r="P20" s="1062"/>
      <c r="Q20" s="1068"/>
      <c r="R20" s="567"/>
    </row>
    <row r="21" spans="1:18" s="60" customFormat="1" ht="19.5" customHeight="1" thickBot="1">
      <c r="A21" s="1056"/>
      <c r="B21" s="1050"/>
      <c r="C21" s="1064"/>
      <c r="D21" s="1065"/>
      <c r="E21" s="1065"/>
      <c r="F21" s="1065"/>
      <c r="G21" s="1066"/>
      <c r="H21" s="1064"/>
      <c r="I21" s="1065"/>
      <c r="J21" s="1065"/>
      <c r="K21" s="1065"/>
      <c r="L21" s="1066"/>
      <c r="M21" s="1064"/>
      <c r="N21" s="1065"/>
      <c r="O21" s="1065"/>
      <c r="P21" s="1065"/>
      <c r="Q21" s="1069"/>
      <c r="R21" s="567"/>
    </row>
    <row r="22" spans="1:18" s="60" customFormat="1" ht="57.75" customHeight="1" hidden="1" thickTop="1">
      <c r="A22" s="359"/>
      <c r="B22" s="360"/>
      <c r="C22" s="358" t="s">
        <v>76</v>
      </c>
      <c r="D22" s="358" t="s">
        <v>253</v>
      </c>
      <c r="E22" s="358" t="s">
        <v>326</v>
      </c>
      <c r="F22" s="358" t="s">
        <v>261</v>
      </c>
      <c r="G22" s="358" t="s">
        <v>262</v>
      </c>
      <c r="H22" s="358" t="s">
        <v>76</v>
      </c>
      <c r="I22" s="358" t="s">
        <v>253</v>
      </c>
      <c r="J22" s="358" t="s">
        <v>326</v>
      </c>
      <c r="K22" s="358" t="s">
        <v>261</v>
      </c>
      <c r="L22" s="358" t="s">
        <v>262</v>
      </c>
      <c r="M22" s="358" t="s">
        <v>76</v>
      </c>
      <c r="N22" s="358" t="s">
        <v>253</v>
      </c>
      <c r="O22" s="358" t="s">
        <v>326</v>
      </c>
      <c r="P22" s="358" t="s">
        <v>261</v>
      </c>
      <c r="Q22" s="564" t="s">
        <v>262</v>
      </c>
      <c r="R22" s="567"/>
    </row>
    <row r="23" spans="1:18" s="60" customFormat="1" ht="34.5" customHeight="1" thickTop="1">
      <c r="A23" s="285" t="s">
        <v>78</v>
      </c>
      <c r="B23" s="286" t="s">
        <v>219</v>
      </c>
      <c r="C23" s="287"/>
      <c r="D23" s="287"/>
      <c r="E23" s="287"/>
      <c r="F23" s="287"/>
      <c r="G23" s="391"/>
      <c r="H23" s="287"/>
      <c r="I23" s="287"/>
      <c r="J23" s="287"/>
      <c r="K23" s="287"/>
      <c r="L23" s="391"/>
      <c r="M23" s="287">
        <f>C23-H23</f>
        <v>0</v>
      </c>
      <c r="N23" s="287"/>
      <c r="O23" s="287"/>
      <c r="P23" s="62">
        <f aca="true" t="shared" si="0" ref="P23:P30">F23-K23</f>
        <v>0</v>
      </c>
      <c r="Q23" s="562" t="e">
        <f>P23/O23</f>
        <v>#DIV/0!</v>
      </c>
      <c r="R23" s="567"/>
    </row>
    <row r="24" spans="1:18" s="60" customFormat="1" ht="30">
      <c r="A24" s="61" t="s">
        <v>228</v>
      </c>
      <c r="B24" s="245" t="s">
        <v>219</v>
      </c>
      <c r="C24" s="62"/>
      <c r="D24" s="62"/>
      <c r="E24" s="62"/>
      <c r="F24" s="62"/>
      <c r="G24" s="392"/>
      <c r="H24" s="62"/>
      <c r="I24" s="62"/>
      <c r="J24" s="62"/>
      <c r="K24" s="62"/>
      <c r="L24" s="392"/>
      <c r="M24" s="287">
        <f>C24-H24</f>
        <v>0</v>
      </c>
      <c r="N24" s="62"/>
      <c r="O24" s="62"/>
      <c r="P24" s="62">
        <f t="shared" si="0"/>
        <v>0</v>
      </c>
      <c r="Q24" s="562" t="e">
        <f>P24/O24</f>
        <v>#DIV/0!</v>
      </c>
      <c r="R24" s="567"/>
    </row>
    <row r="25" spans="1:18" s="60" customFormat="1" ht="30.75" customHeight="1">
      <c r="A25" s="61" t="s">
        <v>229</v>
      </c>
      <c r="B25" s="245" t="s">
        <v>219</v>
      </c>
      <c r="C25" s="62">
        <v>821</v>
      </c>
      <c r="D25" s="62"/>
      <c r="E25" s="62"/>
      <c r="F25" s="62"/>
      <c r="G25" s="392"/>
      <c r="H25" s="62">
        <v>657</v>
      </c>
      <c r="I25" s="62"/>
      <c r="J25" s="62"/>
      <c r="K25" s="62"/>
      <c r="L25" s="392"/>
      <c r="M25" s="287">
        <f>C25-H25</f>
        <v>164</v>
      </c>
      <c r="N25" s="62"/>
      <c r="O25" s="62"/>
      <c r="P25" s="62">
        <f t="shared" si="0"/>
        <v>0</v>
      </c>
      <c r="Q25" s="562" t="e">
        <f>P25/O25</f>
        <v>#DIV/0!</v>
      </c>
      <c r="R25" s="567"/>
    </row>
    <row r="26" spans="1:18" s="60" customFormat="1" ht="31.5" customHeight="1" thickBot="1">
      <c r="A26" s="61" t="s">
        <v>50</v>
      </c>
      <c r="B26" s="245" t="s">
        <v>219</v>
      </c>
      <c r="C26" s="62">
        <v>497</v>
      </c>
      <c r="D26" s="62"/>
      <c r="E26" s="62"/>
      <c r="F26" s="62"/>
      <c r="G26" s="392"/>
      <c r="H26" s="62">
        <v>447</v>
      </c>
      <c r="I26" s="62"/>
      <c r="J26" s="62"/>
      <c r="K26" s="62"/>
      <c r="L26" s="392"/>
      <c r="M26" s="287">
        <f>C26-H26</f>
        <v>50</v>
      </c>
      <c r="N26" s="62"/>
      <c r="O26" s="62"/>
      <c r="P26" s="62">
        <f t="shared" si="0"/>
        <v>0</v>
      </c>
      <c r="Q26" s="562" t="e">
        <f>P26/O26</f>
        <v>#DIV/0!</v>
      </c>
      <c r="R26" s="567"/>
    </row>
    <row r="27" spans="1:18" s="60" customFormat="1" ht="31.5" customHeight="1" hidden="1" thickTop="1">
      <c r="A27" s="61" t="s">
        <v>51</v>
      </c>
      <c r="B27" s="245" t="s">
        <v>219</v>
      </c>
      <c r="C27" s="64"/>
      <c r="D27" s="64"/>
      <c r="E27" s="64"/>
      <c r="F27" s="64"/>
      <c r="G27" s="392"/>
      <c r="H27" s="64"/>
      <c r="I27" s="64"/>
      <c r="J27" s="64"/>
      <c r="K27" s="64"/>
      <c r="L27" s="392"/>
      <c r="M27" s="64"/>
      <c r="N27" s="64"/>
      <c r="O27" s="64"/>
      <c r="P27" s="64">
        <f t="shared" si="0"/>
        <v>0</v>
      </c>
      <c r="Q27" s="562" t="e">
        <f>P27/O27</f>
        <v>#DIV/0!</v>
      </c>
      <c r="R27" s="567"/>
    </row>
    <row r="28" spans="1:18" s="60" customFormat="1" ht="27.75" customHeight="1" hidden="1">
      <c r="A28" s="61" t="s">
        <v>272</v>
      </c>
      <c r="B28" s="245" t="s">
        <v>219</v>
      </c>
      <c r="C28" s="64"/>
      <c r="D28" s="64"/>
      <c r="E28" s="64"/>
      <c r="F28" s="64"/>
      <c r="G28" s="392"/>
      <c r="H28" s="64"/>
      <c r="I28" s="64"/>
      <c r="J28" s="64"/>
      <c r="K28" s="64"/>
      <c r="L28" s="392"/>
      <c r="M28" s="64"/>
      <c r="N28" s="64"/>
      <c r="O28" s="64"/>
      <c r="P28" s="64">
        <f t="shared" si="0"/>
        <v>0</v>
      </c>
      <c r="Q28" s="562">
        <v>0</v>
      </c>
      <c r="R28" s="567"/>
    </row>
    <row r="29" spans="1:18" ht="33" customHeight="1" hidden="1" thickBot="1">
      <c r="A29" s="63" t="s">
        <v>271</v>
      </c>
      <c r="B29" s="246" t="s">
        <v>219</v>
      </c>
      <c r="C29" s="395"/>
      <c r="D29" s="395"/>
      <c r="E29" s="395"/>
      <c r="F29" s="395"/>
      <c r="G29" s="392"/>
      <c r="H29" s="395"/>
      <c r="I29" s="395"/>
      <c r="J29" s="395"/>
      <c r="K29" s="395"/>
      <c r="L29" s="392"/>
      <c r="M29" s="395"/>
      <c r="N29" s="395"/>
      <c r="O29" s="395"/>
      <c r="P29" s="395">
        <f t="shared" si="0"/>
        <v>0</v>
      </c>
      <c r="Q29" s="562">
        <v>0</v>
      </c>
      <c r="R29" s="566"/>
    </row>
    <row r="30" spans="1:18" ht="33" customHeight="1" hidden="1" thickBot="1" thickTop="1">
      <c r="A30" s="388"/>
      <c r="B30" s="389"/>
      <c r="C30" s="390"/>
      <c r="D30" s="390"/>
      <c r="E30" s="390"/>
      <c r="F30" s="390"/>
      <c r="G30" s="392"/>
      <c r="H30" s="390"/>
      <c r="I30" s="390"/>
      <c r="J30" s="390"/>
      <c r="K30" s="390"/>
      <c r="L30" s="392"/>
      <c r="M30" s="390"/>
      <c r="N30" s="390"/>
      <c r="O30" s="390"/>
      <c r="P30" s="390">
        <f t="shared" si="0"/>
        <v>0</v>
      </c>
      <c r="Q30" s="562">
        <v>0</v>
      </c>
      <c r="R30" s="566"/>
    </row>
    <row r="31" spans="1:18" ht="33" customHeight="1" thickBot="1" thickTop="1">
      <c r="A31" s="66" t="s">
        <v>18</v>
      </c>
      <c r="B31" s="243"/>
      <c r="C31" s="67">
        <f>SUM(C23:C29)</f>
        <v>1318</v>
      </c>
      <c r="D31" s="67">
        <f>SUM(D23:D29)</f>
        <v>0</v>
      </c>
      <c r="E31" s="67">
        <f>SUM(E23:E29)</f>
        <v>0</v>
      </c>
      <c r="F31" s="67"/>
      <c r="G31" s="393"/>
      <c r="H31" s="67">
        <f>SUM(H23:H29)</f>
        <v>1104</v>
      </c>
      <c r="I31" s="67">
        <f>SUM(I23:I29)</f>
        <v>0</v>
      </c>
      <c r="J31" s="67">
        <f>SUM(J23:J29)</f>
        <v>0</v>
      </c>
      <c r="K31" s="67"/>
      <c r="L31" s="393"/>
      <c r="M31" s="67">
        <f>SUM(M23:M29)</f>
        <v>214</v>
      </c>
      <c r="N31" s="67">
        <f>SUM(N23:N29)</f>
        <v>0</v>
      </c>
      <c r="O31" s="67">
        <f>SUM(O23:O29)</f>
        <v>0</v>
      </c>
      <c r="P31" s="67">
        <f>SUM(P23:P29)</f>
        <v>0</v>
      </c>
      <c r="Q31" s="563" t="e">
        <f>P31/O31</f>
        <v>#DIV/0!</v>
      </c>
      <c r="R31" s="566"/>
    </row>
    <row r="32" ht="12.75">
      <c r="P32" s="13">
        <v>292</v>
      </c>
    </row>
    <row r="34" ht="12.75">
      <c r="I34" s="371"/>
    </row>
    <row r="35" spans="3:9" ht="12.75">
      <c r="C35" s="26">
        <f>C16+C31</f>
        <v>2854</v>
      </c>
      <c r="I35" s="371"/>
    </row>
    <row r="36" ht="12.75">
      <c r="I36" s="371"/>
    </row>
    <row r="37" ht="12.75">
      <c r="I37" s="371"/>
    </row>
  </sheetData>
  <sheetProtection/>
  <mergeCells count="15">
    <mergeCell ref="C19:G21"/>
    <mergeCell ref="H19:L21"/>
    <mergeCell ref="A18:M18"/>
    <mergeCell ref="M6:Q8"/>
    <mergeCell ref="M19:Q21"/>
    <mergeCell ref="H1:M1"/>
    <mergeCell ref="B6:B8"/>
    <mergeCell ref="B19:B21"/>
    <mergeCell ref="A2:M2"/>
    <mergeCell ref="A3:M3"/>
    <mergeCell ref="A19:A21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Önkormányzat Beled</cp:lastModifiedBy>
  <cp:lastPrinted>2014-03-27T09:28:32Z</cp:lastPrinted>
  <dcterms:created xsi:type="dcterms:W3CDTF">2000-01-07T08:44:52Z</dcterms:created>
  <dcterms:modified xsi:type="dcterms:W3CDTF">2014-03-27T09:59:58Z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-2045469657</vt:i4>
  </property>
  <property fmtid="{D5CDD505-2E9C-101B-9397-08002B2CF9AE}" pid="3" name="_EmailSubject">
    <vt:lpwstr>2014. évi költségvetés végleges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PreviousAdHocReviewCycleID">
    <vt:i4>1285202882</vt:i4>
  </property>
  <property fmtid="{D5CDD505-2E9C-101B-9397-08002B2CF9AE}" pid="7" name="_ReviewingToolsShownOnce">
    <vt:lpwstr/>
  </property>
</Properties>
</file>