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3. Állami tám." sheetId="4" r:id="rId4"/>
    <sheet name="4,a Műk. mérleg" sheetId="5" r:id="rId5"/>
    <sheet name="4,b Beruh. mérleg" sheetId="6" r:id="rId6"/>
    <sheet name="5. Likviditási terv" sheetId="7" r:id="rId7"/>
    <sheet name="6. Közvetett támogatás" sheetId="8" r:id="rId8"/>
    <sheet name="7. Többéves döntések" sheetId="9" r:id="rId9"/>
    <sheet name="8. Adósságot kel. ügyletek" sheetId="10" r:id="rId10"/>
    <sheet name="9. Felhalmozás" sheetId="11" r:id="rId11"/>
    <sheet name="10. Tartalékok" sheetId="12" r:id="rId12"/>
  </sheets>
  <definedNames>
    <definedName name="_xlfn.IFERROR" hidden="1">#NAME?</definedName>
    <definedName name="_xlnm.Print_Area" localSheetId="0">'1. Mérlegszerű'!$A$1:$J$41</definedName>
    <definedName name="_xlnm.Print_Area" localSheetId="1">'2,a Elemi bevételek'!$A$1:$E$48</definedName>
    <definedName name="_xlnm.Print_Area" localSheetId="2">'2,b Elemi kiadások'!$A$1:$E$71</definedName>
    <definedName name="_xlnm.Print_Area" localSheetId="3">'3. Állami tám.'!$A$1:$G$50</definedName>
    <definedName name="_xlnm.Print_Area" localSheetId="6">'5. Likviditási terv'!$A$1:$O$24</definedName>
    <definedName name="_xlnm.Print_Area" localSheetId="10">'9. Felhalmozás'!$C$1:$F$21</definedName>
  </definedNames>
  <calcPr fullCalcOnLoad="1"/>
</workbook>
</file>

<file path=xl/sharedStrings.xml><?xml version="1.0" encoding="utf-8"?>
<sst xmlns="http://schemas.openxmlformats.org/spreadsheetml/2006/main" count="1020" uniqueCount="562">
  <si>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</si>
  <si>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</si>
  <si>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</si>
  <si>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</si>
  <si>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</si>
  <si>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</si>
  <si>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</si>
  <si>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</si>
  <si>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</si>
  <si>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</si>
  <si>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</si>
  <si>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</si>
  <si>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</si>
  <si>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</si>
  <si>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</si>
  <si>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</si>
  <si>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</si>
  <si>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</si>
  <si>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</si>
  <si>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</si>
  <si>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</si>
  <si>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</si>
  <si>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</si>
  <si>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</si>
  <si>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</si>
  <si>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</si>
  <si>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</si>
  <si>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</si>
  <si>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</si>
  <si>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</si>
  <si>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</si>
  <si>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</si>
  <si>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</si>
  <si>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</si>
  <si>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</si>
  <si>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</si>
  <si>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</si>
  <si>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</si>
  <si>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</si>
  <si>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</si>
  <si>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</si>
  <si>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</si>
  <si>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</si>
  <si>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</si>
  <si>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</si>
  <si>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</si>
  <si>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</si>
  <si>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</si>
  <si>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</si>
  <si>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</si>
  <si>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</si>
  <si>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</si>
  <si>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</si>
  <si>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</si>
  <si>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</si>
  <si>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</si>
  <si>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</si>
  <si>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</si>
  <si>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</si>
  <si>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</si>
  <si>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</si>
  <si>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</si>
  <si>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</si>
  <si>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</si>
  <si>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</si>
  <si>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</si>
  <si>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</si>
  <si>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</si>
  <si>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</si>
  <si>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</si>
  <si>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</si>
  <si>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</si>
  <si>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</si>
  <si>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</si>
  <si>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</si>
  <si>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</si>
  <si>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</si>
  <si>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</si>
  <si>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</si>
  <si>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</si>
  <si>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</si>
  <si>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</si>
  <si>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</si>
  <si>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</si>
  <si>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</si>
  <si>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</si>
  <si>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</si>
  <si>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</si>
  <si>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</si>
  <si>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</si>
  <si>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</si>
  <si>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</si>
  <si>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</si>
  <si>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</si>
  <si>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</si>
  <si>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</si>
  <si>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</si>
  <si>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</si>
  <si>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</si>
  <si>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</si>
  <si>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</si>
  <si>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</si>
  <si>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</si>
  <si>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</si>
  <si>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</si>
  <si>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</si>
  <si>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</si>
  <si>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</si>
  <si>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</si>
  <si>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</si>
  <si>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</si>
  <si>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</si>
  <si>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</si>
  <si>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</si>
  <si>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</si>
  <si>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</si>
  <si>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</si>
  <si>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</si>
  <si>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</si>
  <si>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</si>
  <si>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</si>
  <si>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</si>
  <si>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</si>
  <si>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</si>
  <si>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</si>
  <si>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</si>
  <si>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</si>
  <si>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</si>
  <si>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</si>
  <si>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</si>
  <si>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</si>
  <si>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</si>
  <si>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</si>
  <si>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</si>
  <si>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</si>
  <si>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</si>
  <si>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</si>
  <si>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</si>
  <si>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</si>
  <si>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</si>
  <si>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</si>
  <si>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</si>
  <si>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</si>
  <si>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</si>
  <si>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</si>
  <si>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</si>
  <si>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</si>
  <si>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</si>
  <si>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</si>
  <si>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</si>
  <si>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</si>
  <si>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</si>
  <si>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</si>
  <si>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</si>
  <si>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</si>
  <si>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</si>
  <si>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</si>
  <si>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</si>
  <si>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</si>
  <si>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</si>
  <si>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</si>
  <si>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</si>
  <si>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</si>
  <si>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</si>
  <si>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</si>
  <si>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</si>
  <si>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</si>
  <si>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</si>
  <si>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</si>
  <si>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</si>
  <si>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</si>
  <si>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</si>
  <si>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</si>
  <si>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</si>
  <si>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</si>
  <si>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</si>
  <si>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</si>
  <si>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</si>
  <si>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</si>
  <si>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</si>
  <si>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</si>
  <si>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</si>
  <si>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</si>
  <si>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</si>
  <si>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</si>
  <si>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</si>
  <si>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</si>
  <si>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</si>
  <si>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</si>
  <si>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</si>
  <si>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</si>
  <si>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</si>
  <si>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</si>
  <si>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</si>
  <si>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</si>
  <si>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</si>
  <si>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</si>
  <si>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</si>
  <si>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</si>
  <si>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</si>
  <si>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</si>
  <si>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</si>
  <si>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</si>
  <si>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</si>
  <si>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</si>
  <si>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</si>
  <si>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</si>
  <si>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</si>
  <si>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</si>
  <si>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</si>
  <si>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</si>
  <si>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</si>
  <si>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</si>
  <si>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</si>
  <si>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</si>
  <si>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</si>
  <si>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</si>
  <si>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</si>
  <si>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</si>
  <si>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</si>
  <si>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</si>
  <si>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</si>
  <si>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</si>
  <si>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</si>
  <si>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</si>
  <si>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</si>
  <si>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</si>
  <si>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</si>
  <si>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</si>
  <si>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</si>
  <si>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</si>
  <si>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</si>
  <si>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</si>
  <si>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</si>
  <si>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</si>
  <si>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</si>
  <si>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</si>
  <si>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</si>
  <si>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</si>
  <si>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</si>
  <si>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</si>
  <si>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</si>
  <si>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</si>
  <si>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</si>
  <si>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</si>
  <si>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</si>
  <si>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</si>
  <si>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</si>
  <si>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</si>
  <si>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</si>
  <si>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</si>
  <si>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</si>
  <si>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</si>
  <si>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</si>
  <si>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</si>
  <si>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</si>
  <si>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</si>
  <si>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</si>
  <si>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</si>
  <si>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</si>
  <si>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</si>
  <si>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</si>
  <si>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</si>
  <si>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</si>
  <si>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</si>
  <si>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</si>
  <si>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</si>
  <si>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</si>
  <si>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</si>
  <si>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</si>
  <si>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</si>
  <si>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</si>
  <si>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</si>
  <si>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</si>
  <si>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</si>
  <si>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</si>
  <si>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</si>
  <si>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</si>
  <si>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</si>
  <si>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</si>
  <si>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</si>
  <si>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</si>
  <si>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</si>
  <si>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</si>
  <si>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</si>
  <si>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</si>
  <si>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</si>
  <si>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</si>
  <si>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</si>
  <si>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</si>
  <si>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</si>
  <si>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</si>
  <si>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</si>
  <si>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</si>
  <si>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</si>
  <si>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</si>
  <si>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</si>
  <si>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</si>
  <si>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</si>
  <si>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</si>
  <si>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</si>
  <si>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</si>
  <si>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</si>
  <si>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</si>
  <si>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</si>
  <si>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</si>
  <si>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</si>
  <si>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</si>
  <si>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</si>
  <si>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</si>
  <si>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</si>
  <si>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</si>
  <si>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</si>
  <si>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</si>
  <si>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</si>
  <si>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</si>
  <si>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</si>
  <si>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</si>
  <si>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</si>
  <si>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</si>
  <si>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</si>
  <si>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</si>
  <si>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</si>
  <si>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</si>
  <si>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</si>
  <si>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</si>
  <si>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</si>
  <si>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</si>
  <si>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</si>
  <si>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</si>
  <si>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</si>
  <si>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</si>
  <si>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</si>
  <si>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</si>
  <si>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</si>
  <si>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</si>
  <si>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</si>
  <si>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</si>
  <si>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</si>
  <si>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</si>
  <si>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</si>
  <si>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</si>
  <si>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</si>
  <si>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</si>
  <si>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</si>
  <si>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</si>
  <si>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</si>
  <si>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</si>
  <si>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</si>
  <si>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</si>
  <si>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</si>
  <si>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</si>
  <si>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</si>
  <si>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</si>
  <si>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</si>
  <si>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</si>
  <si>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</si>
  <si>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</si>
  <si>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</si>
  <si>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</si>
  <si>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</si>
  <si>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</si>
  <si>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</si>
  <si>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</si>
  <si>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</si>
  <si>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</si>
  <si>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</si>
  <si>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</si>
  <si>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</si>
  <si>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</si>
  <si>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</si>
  <si>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</si>
  <si>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</si>
  <si>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</si>
  <si>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</si>
  <si>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</si>
  <si>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</si>
  <si>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</si>
  <si>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</si>
  <si>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</si>
  <si>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</si>
  <si>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</si>
  <si>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</si>
  <si>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</si>
  <si>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</si>
  <si>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</si>
  <si>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</si>
  <si>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</si>
  <si>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</si>
  <si>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</si>
  <si>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</si>
  <si>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</si>
  <si>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</si>
  <si>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</si>
  <si>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</si>
  <si>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</si>
  <si>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</si>
  <si>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</si>
  <si>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</si>
  <si>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</si>
  <si>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</si>
  <si>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</si>
  <si>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</si>
  <si>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</si>
  <si>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</si>
  <si>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</si>
  <si>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</si>
  <si>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</si>
  <si>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</si>
  <si>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</si>
  <si>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</si>
  <si>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</si>
  <si>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</si>
  <si>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</si>
  <si>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</si>
  <si>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</si>
  <si>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</si>
  <si>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</si>
  <si>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</si>
  <si>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</si>
  <si>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</si>
  <si>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</si>
  <si>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</si>
  <si>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</si>
  <si>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</si>
  <si>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</si>
  <si>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</si>
  <si>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</si>
  <si>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</si>
  <si>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</si>
  <si>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</si>
  <si>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</si>
  <si>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</si>
  <si>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</si>
  <si>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</si>
  <si>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</si>
  <si>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</si>
  <si>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</si>
  <si>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</si>
  <si>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</si>
  <si>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</si>
  <si>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</si>
  <si>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</si>
  <si>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</si>
  <si>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</si>
  <si>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</si>
  <si>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</si>
  <si>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</si>
  <si>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</si>
  <si>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</si>
  <si>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</si>
  <si>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</si>
  <si>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</si>
  <si>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</si>
  <si>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</si>
  <si>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</si>
  <si>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</si>
  <si>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</si>
  <si>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</si>
  <si>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</si>
  <si>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</si>
  <si>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</si>
  <si>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</si>
  <si>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</si>
  <si>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</si>
  <si>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</si>
  <si>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</si>
  <si>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</si>
  <si>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</si>
  <si>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</si>
  <si>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</si>
  <si>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</si>
  <si>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</si>
  <si>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</si>
  <si>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</si>
  <si>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</si>
  <si>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</si>
  <si>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</si>
  <si>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</si>
  <si>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</si>
  <si>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</si>
  <si>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</si>
  <si>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</si>
  <si>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</si>
  <si>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Nemesnép Község Önkormányzata által adott közvetett támogatások
(kedvezmények)</t>
  </si>
  <si>
    <t xml:space="preserve"> Adatok Ft-ban</t>
  </si>
  <si>
    <t>Nemesnép Község Önkormányzata többéves kihatással járó döntések számszerűsítése évenkénti bontásban és összesítve célok szerint</t>
  </si>
  <si>
    <t>2018.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</si>
  <si>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</si>
  <si>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</si>
  <si>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</si>
  <si>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</si>
  <si>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</si>
  <si>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</si>
  <si>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</si>
  <si>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</si>
  <si>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</si>
  <si>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</si>
  <si>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</si>
  <si>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</si>
  <si>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</si>
  <si>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</si>
  <si>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</si>
  <si>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</si>
  <si>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</si>
  <si>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</si>
  <si>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</si>
  <si>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</si>
  <si>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</si>
  <si>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</si>
  <si>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</si>
  <si>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</si>
  <si>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</si>
  <si>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</si>
  <si>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</si>
  <si>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</si>
  <si>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</si>
  <si>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</si>
  <si>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</si>
  <si>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</si>
  <si>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</si>
  <si>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Nemesnép Község Önkormányzata </t>
  </si>
  <si>
    <t>Tervezett létszámkeret:</t>
  </si>
  <si>
    <t>2020.</t>
  </si>
  <si>
    <t>Utak, járdak felújítása, helyreállítása</t>
  </si>
  <si>
    <t>Eredeti előirányzat 2018.</t>
  </si>
  <si>
    <t>2018.évi</t>
  </si>
  <si>
    <t>2021.</t>
  </si>
  <si>
    <t>I.6 Polgármesteri illetmény támogatása</t>
  </si>
  <si>
    <t>NEMESNÉP KÖZSÉG ÖNKORMÁNYZATA 2019. ÉVI TARTALÉKAI</t>
  </si>
  <si>
    <t>2019.évi előirányzat</t>
  </si>
  <si>
    <t>Eredeti előirányzat 2019.</t>
  </si>
  <si>
    <t>Nemesnép Község Önkormányzata adósságot keletkeztető 2019. évi fejlesztési céljai, az ügyletekből és kezességvállalásokból fennálló kötelezettségei, valamint azok fedezetéül szolgáló saját bevételek</t>
  </si>
  <si>
    <t>1, 2019. évi adósságkeletkeztető fejlesztési célok</t>
  </si>
  <si>
    <t>2022.</t>
  </si>
  <si>
    <t>2019. évi eredeti előirányzat</t>
  </si>
  <si>
    <t>2019. előtti kifizetés</t>
  </si>
  <si>
    <t>NEMESNÉP KÖZSÉG ÖNKORMÁNYZATA 2019. ÉVI ELŐIRÁNYZAT FELHASZNÁLÁSI ÜTEMTERVE</t>
  </si>
  <si>
    <t>2019. évi előirányzat</t>
  </si>
  <si>
    <t>NEMESNÉP KÖZSÉG ÖNKORMÁNYZATÁNAK ÁLLAMI HOZZÁJÁRULÁSA 2019. ÉVBEN</t>
  </si>
  <si>
    <t>2019.évi</t>
  </si>
  <si>
    <t>Várható teljesítés 2018.</t>
  </si>
  <si>
    <t>Várható teljesítés         2018.</t>
  </si>
  <si>
    <t>B411.</t>
  </si>
  <si>
    <t>2019. ÉVI MŰKÖDÉSI ÉS FELHALMOZÁSI CÉLÚ BEVÉTELEI ÉS KIADÁSAI</t>
  </si>
  <si>
    <t>Szociális célú tüzelőanyag</t>
  </si>
  <si>
    <t xml:space="preserve">ebből részmunkaidős: </t>
  </si>
  <si>
    <t>Tervezett közfoglalkoztatotti létszámkeret:</t>
  </si>
  <si>
    <t>Tervezett megbízási díjas létszámkeret:</t>
  </si>
  <si>
    <t>Város- és községgazdálkodással, zöldterület gazdálkodással kapcsolatos tárgyi eszközök beszerzése, létesítése ( Utcajelző táblak, Elosztói, optikai vezetékes hálózat kiépítése - orvosi rendelő, könyvtár, faluház - , Településrendezési terv teljes körü felülvizsgálata)</t>
  </si>
  <si>
    <t>3/2019. (II. 25.) önkormányzati rendelet 10. melléklete</t>
  </si>
  <si>
    <t>3/2019. (II. 25.) önkormányzati rendelet 9. melléklete</t>
  </si>
  <si>
    <t>3/2019. (II. 25.) önkormányzati rendelet 8. melléklete</t>
  </si>
  <si>
    <t>3/2019. (II. 25.) önkormányzati rendelet 7. melléklete</t>
  </si>
  <si>
    <t>3/2019. (II. 25.) önkormányzati rendelet 6. melléklete</t>
  </si>
  <si>
    <t>3/2019. (II. 25.) önkormányzati rendelet 5. melléklete</t>
  </si>
  <si>
    <t>3/2019. (II. 25.) önkormányzati rendelet 4,b melléklete</t>
  </si>
  <si>
    <t>3/2019. (II. 25.) önkormányzati rendelet 4,a melléklete</t>
  </si>
  <si>
    <t>3/2019. (II. 25.) önkormányzati rendelet 3. melléklete</t>
  </si>
  <si>
    <t>3/2019. (II. 25.) önkormányzati rendelet 2,b melléklete</t>
  </si>
  <si>
    <t>3/2019. (II. 25.) önkormányzati rendelet 2,a melléklete</t>
  </si>
  <si>
    <t>3/2019. (II. 25.) önkormányzati rendelet 1.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</si>
</sst>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8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theme="0" tint="-0.24997000396251678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2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1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2" xfId="106" applyNumberFormat="1" applyFont="1" applyFill="1" applyBorder="1" applyAlignment="1" applyProtection="1">
      <alignment horizontal="centerContinuous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3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14" xfId="106" applyNumberFormat="1" applyFill="1" applyBorder="1" applyAlignment="1" applyProtection="1">
      <alignment horizontal="left" vertical="center" wrapText="1" indent="1"/>
      <protection/>
    </xf>
    <xf numFmtId="180" fontId="15" fillId="0" borderId="15" xfId="106" applyNumberFormat="1" applyFill="1" applyBorder="1" applyAlignment="1" applyProtection="1">
      <alignment horizontal="left" vertical="center" wrapText="1" indent="1"/>
      <protection/>
    </xf>
    <xf numFmtId="180" fontId="26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16" xfId="106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17" xfId="108" applyFont="1" applyFill="1" applyBorder="1" applyAlignment="1">
      <alignment horizontal="left" vertical="center"/>
      <protection/>
    </xf>
    <xf numFmtId="0" fontId="34" fillId="0" borderId="18" xfId="108" applyFont="1" applyFill="1" applyBorder="1" applyAlignment="1">
      <alignment horizontal="left" vertical="center"/>
      <protection/>
    </xf>
    <xf numFmtId="0" fontId="40" fillId="0" borderId="19" xfId="108" applyFont="1" applyBorder="1" applyAlignment="1">
      <alignment horizontal="left" vertical="center"/>
      <protection/>
    </xf>
    <xf numFmtId="3" fontId="39" fillId="0" borderId="19" xfId="108" applyNumberFormat="1" applyFont="1" applyBorder="1" applyAlignment="1">
      <alignment vertical="center"/>
      <protection/>
    </xf>
    <xf numFmtId="0" fontId="40" fillId="0" borderId="19" xfId="108" applyFont="1" applyFill="1" applyBorder="1">
      <alignment/>
      <protection/>
    </xf>
    <xf numFmtId="0" fontId="56" fillId="0" borderId="18" xfId="102" applyFont="1" applyBorder="1" applyAlignment="1">
      <alignment horizontal="center"/>
      <protection/>
    </xf>
    <xf numFmtId="3" fontId="55" fillId="0" borderId="19" xfId="108" applyNumberFormat="1" applyFont="1" applyBorder="1" applyAlignment="1">
      <alignment vertical="center"/>
      <protection/>
    </xf>
    <xf numFmtId="0" fontId="39" fillId="0" borderId="18" xfId="108" applyFont="1" applyBorder="1" applyAlignment="1">
      <alignment horizontal="left" vertical="center"/>
      <protection/>
    </xf>
    <xf numFmtId="3" fontId="40" fillId="0" borderId="19" xfId="108" applyNumberFormat="1" applyFont="1" applyBorder="1" applyAlignment="1">
      <alignment horizontal="right" vertical="center"/>
      <protection/>
    </xf>
    <xf numFmtId="0" fontId="40" fillId="0" borderId="18" xfId="108" applyFont="1" applyBorder="1" applyAlignment="1">
      <alignment horizontal="left" vertical="center"/>
      <protection/>
    </xf>
    <xf numFmtId="3" fontId="39" fillId="0" borderId="19" xfId="108" applyNumberFormat="1" applyFont="1" applyBorder="1" applyAlignment="1">
      <alignment horizontal="right" vertical="center"/>
      <protection/>
    </xf>
    <xf numFmtId="0" fontId="39" fillId="0" borderId="19" xfId="108" applyFont="1" applyBorder="1" applyAlignment="1">
      <alignment horizontal="left" vertical="center"/>
      <protection/>
    </xf>
    <xf numFmtId="3" fontId="40" fillId="0" borderId="19" xfId="108" applyNumberFormat="1" applyFont="1" applyBorder="1" applyAlignment="1">
      <alignment vertical="center"/>
      <protection/>
    </xf>
    <xf numFmtId="0" fontId="56" fillId="0" borderId="18" xfId="108" applyFont="1" applyBorder="1" applyAlignment="1">
      <alignment horizontal="center" vertical="center"/>
      <protection/>
    </xf>
    <xf numFmtId="3" fontId="55" fillId="0" borderId="19" xfId="108" applyNumberFormat="1" applyFont="1" applyFill="1" applyBorder="1" applyAlignment="1">
      <alignment vertical="center"/>
      <protection/>
    </xf>
    <xf numFmtId="3" fontId="55" fillId="0" borderId="19" xfId="108" applyNumberFormat="1" applyFont="1" applyFill="1" applyBorder="1">
      <alignment/>
      <protection/>
    </xf>
    <xf numFmtId="0" fontId="40" fillId="0" borderId="18" xfId="108" applyFont="1" applyBorder="1" applyAlignment="1">
      <alignment vertical="center"/>
      <protection/>
    </xf>
    <xf numFmtId="0" fontId="39" fillId="0" borderId="19" xfId="108" applyFont="1" applyFill="1" applyBorder="1" applyAlignment="1">
      <alignment horizontal="left" vertical="center"/>
      <protection/>
    </xf>
    <xf numFmtId="0" fontId="34" fillId="0" borderId="18" xfId="108" applyFont="1" applyBorder="1" applyAlignment="1">
      <alignment vertical="center"/>
      <protection/>
    </xf>
    <xf numFmtId="16" fontId="39" fillId="0" borderId="18" xfId="108" applyNumberFormat="1" applyFont="1" applyBorder="1" applyAlignment="1">
      <alignment horizontal="left" vertical="center"/>
      <protection/>
    </xf>
    <xf numFmtId="3" fontId="39" fillId="0" borderId="19" xfId="102" applyNumberFormat="1" applyFont="1" applyBorder="1" applyAlignment="1">
      <alignment horizontal="right"/>
      <protection/>
    </xf>
    <xf numFmtId="0" fontId="39" fillId="0" borderId="19" xfId="102" applyFont="1" applyBorder="1" applyAlignment="1">
      <alignment horizontal="left"/>
      <protection/>
    </xf>
    <xf numFmtId="3" fontId="56" fillId="0" borderId="19" xfId="108" applyNumberFormat="1" applyFont="1" applyBorder="1" applyAlignment="1">
      <alignment horizontal="right" vertical="center"/>
      <protection/>
    </xf>
    <xf numFmtId="0" fontId="56" fillId="0" borderId="18" xfId="108" applyFont="1" applyBorder="1" applyAlignment="1">
      <alignment horizontal="left" vertical="center"/>
      <protection/>
    </xf>
    <xf numFmtId="0" fontId="40" fillId="0" borderId="18" xfId="108" applyFont="1" applyBorder="1" applyAlignment="1">
      <alignment horizontal="left"/>
      <protection/>
    </xf>
    <xf numFmtId="0" fontId="56" fillId="0" borderId="19" xfId="108" applyFont="1" applyBorder="1" applyAlignment="1">
      <alignment horizontal="left" vertical="center"/>
      <protection/>
    </xf>
    <xf numFmtId="3" fontId="56" fillId="0" borderId="19" xfId="108" applyNumberFormat="1" applyFont="1" applyBorder="1" applyAlignment="1">
      <alignment vertical="center"/>
      <protection/>
    </xf>
    <xf numFmtId="0" fontId="40" fillId="0" borderId="18" xfId="108" applyFont="1" applyBorder="1" applyAlignment="1">
      <alignment horizontal="center"/>
      <protection/>
    </xf>
    <xf numFmtId="0" fontId="40" fillId="0" borderId="17" xfId="108" applyFont="1" applyBorder="1" applyAlignment="1">
      <alignment horizontal="left"/>
      <protection/>
    </xf>
    <xf numFmtId="0" fontId="40" fillId="0" borderId="17" xfId="108" applyFont="1" applyBorder="1" applyAlignment="1">
      <alignment horizontal="left" vertical="center"/>
      <protection/>
    </xf>
    <xf numFmtId="0" fontId="40" fillId="0" borderId="18" xfId="108" applyFont="1" applyBorder="1" applyAlignment="1">
      <alignment horizontal="center" vertical="center"/>
      <protection/>
    </xf>
    <xf numFmtId="3" fontId="39" fillId="0" borderId="20" xfId="108" applyNumberFormat="1" applyFont="1" applyBorder="1" applyAlignment="1">
      <alignment vertical="center"/>
      <protection/>
    </xf>
    <xf numFmtId="3" fontId="39" fillId="0" borderId="20" xfId="102" applyNumberFormat="1" applyFont="1" applyBorder="1" applyAlignment="1">
      <alignment horizontal="right"/>
      <protection/>
    </xf>
    <xf numFmtId="3" fontId="39" fillId="0" borderId="20" xfId="108" applyNumberFormat="1" applyFont="1" applyBorder="1" applyAlignment="1">
      <alignment horizontal="right" vertical="center"/>
      <protection/>
    </xf>
    <xf numFmtId="3" fontId="56" fillId="0" borderId="20" xfId="108" applyNumberFormat="1" applyFont="1" applyBorder="1" applyAlignment="1">
      <alignment horizontal="right" vertical="center"/>
      <protection/>
    </xf>
    <xf numFmtId="3" fontId="40" fillId="0" borderId="20" xfId="108" applyNumberFormat="1" applyFont="1" applyBorder="1" applyAlignment="1">
      <alignment horizontal="right" vertical="center"/>
      <protection/>
    </xf>
    <xf numFmtId="3" fontId="55" fillId="0" borderId="20" xfId="108" applyNumberFormat="1" applyFont="1" applyFill="1" applyBorder="1" applyAlignment="1">
      <alignment vertical="center"/>
      <protection/>
    </xf>
    <xf numFmtId="3" fontId="55" fillId="0" borderId="20" xfId="108" applyNumberFormat="1" applyFont="1" applyBorder="1" applyAlignment="1">
      <alignment vertical="center"/>
      <protection/>
    </xf>
    <xf numFmtId="3" fontId="40" fillId="0" borderId="20" xfId="108" applyNumberFormat="1" applyFont="1" applyBorder="1" applyAlignment="1">
      <alignment vertical="center"/>
      <protection/>
    </xf>
    <xf numFmtId="3" fontId="56" fillId="0" borderId="20" xfId="108" applyNumberFormat="1" applyFont="1" applyBorder="1" applyAlignment="1">
      <alignment vertical="center"/>
      <protection/>
    </xf>
    <xf numFmtId="0" fontId="33" fillId="0" borderId="19" xfId="108" applyFont="1" applyBorder="1" applyAlignment="1">
      <alignment vertical="center"/>
      <protection/>
    </xf>
    <xf numFmtId="3" fontId="33" fillId="0" borderId="19" xfId="108" applyNumberFormat="1" applyFont="1" applyBorder="1" applyAlignment="1">
      <alignment vertical="center"/>
      <protection/>
    </xf>
    <xf numFmtId="3" fontId="33" fillId="0" borderId="20" xfId="108" applyNumberFormat="1" applyFont="1" applyBorder="1" applyAlignment="1">
      <alignment vertical="center"/>
      <protection/>
    </xf>
    <xf numFmtId="0" fontId="40" fillId="0" borderId="17" xfId="108" applyFont="1" applyBorder="1" applyAlignment="1">
      <alignment horizontal="center" vertical="center"/>
      <protection/>
    </xf>
    <xf numFmtId="3" fontId="56" fillId="0" borderId="19" xfId="108" applyNumberFormat="1" applyFont="1" applyBorder="1">
      <alignment/>
      <protection/>
    </xf>
    <xf numFmtId="3" fontId="56" fillId="0" borderId="20" xfId="108" applyNumberFormat="1" applyFont="1" applyBorder="1">
      <alignment/>
      <protection/>
    </xf>
    <xf numFmtId="0" fontId="39" fillId="0" borderId="21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18" xfId="108" applyFont="1" applyBorder="1" applyAlignment="1">
      <alignment vertical="center"/>
      <protection/>
    </xf>
    <xf numFmtId="0" fontId="40" fillId="0" borderId="22" xfId="108" applyFont="1" applyBorder="1" applyAlignment="1">
      <alignment horizontal="center" vertical="center"/>
      <protection/>
    </xf>
    <xf numFmtId="0" fontId="56" fillId="0" borderId="23" xfId="108" applyFont="1" applyBorder="1" applyAlignment="1">
      <alignment horizontal="center" vertical="center"/>
      <protection/>
    </xf>
    <xf numFmtId="0" fontId="40" fillId="0" borderId="23" xfId="108" applyFont="1" applyBorder="1" applyAlignment="1">
      <alignment horizontal="left" vertical="center"/>
      <protection/>
    </xf>
    <xf numFmtId="3" fontId="55" fillId="0" borderId="20" xfId="108" applyNumberFormat="1" applyFont="1" applyFill="1" applyBorder="1">
      <alignment/>
      <protection/>
    </xf>
    <xf numFmtId="0" fontId="39" fillId="0" borderId="22" xfId="108" applyFont="1" applyBorder="1" applyAlignment="1">
      <alignment horizontal="center" vertical="center"/>
      <protection/>
    </xf>
    <xf numFmtId="0" fontId="41" fillId="0" borderId="23" xfId="108" applyFont="1" applyBorder="1" applyAlignment="1">
      <alignment vertical="center"/>
      <protection/>
    </xf>
    <xf numFmtId="0" fontId="34" fillId="0" borderId="23" xfId="108" applyFont="1" applyBorder="1" applyAlignment="1">
      <alignment vertical="center"/>
      <protection/>
    </xf>
    <xf numFmtId="0" fontId="40" fillId="0" borderId="23" xfId="108" applyFont="1" applyBorder="1" applyAlignment="1">
      <alignment horizontal="center" vertical="center"/>
      <protection/>
    </xf>
    <xf numFmtId="0" fontId="42" fillId="20" borderId="24" xfId="108" applyFont="1" applyFill="1" applyBorder="1" applyAlignment="1">
      <alignment horizontal="left" vertical="center"/>
      <protection/>
    </xf>
    <xf numFmtId="3" fontId="42" fillId="20" borderId="24" xfId="108" applyNumberFormat="1" applyFont="1" applyFill="1" applyBorder="1" applyAlignment="1">
      <alignment vertical="center"/>
      <protection/>
    </xf>
    <xf numFmtId="0" fontId="42" fillId="20" borderId="25" xfId="108" applyFont="1" applyFill="1" applyBorder="1" applyAlignment="1">
      <alignment horizontal="left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26" xfId="101" applyFont="1" applyFill="1" applyBorder="1" applyAlignment="1">
      <alignment horizontal="center" vertical="center" wrapText="1"/>
      <protection/>
    </xf>
    <xf numFmtId="0" fontId="34" fillId="20" borderId="27" xfId="101" applyFont="1" applyFill="1" applyBorder="1" applyAlignment="1">
      <alignment horizontal="right" vertical="center"/>
      <protection/>
    </xf>
    <xf numFmtId="0" fontId="34" fillId="20" borderId="28" xfId="101" applyFont="1" applyFill="1" applyBorder="1" applyAlignment="1">
      <alignment horizontal="center" vertical="center"/>
      <protection/>
    </xf>
    <xf numFmtId="3" fontId="34" fillId="0" borderId="29" xfId="101" applyNumberFormat="1" applyFont="1" applyFill="1" applyBorder="1">
      <alignment/>
      <protection/>
    </xf>
    <xf numFmtId="3" fontId="34" fillId="0" borderId="30" xfId="101" applyNumberFormat="1" applyFont="1" applyFill="1" applyBorder="1">
      <alignment/>
      <protection/>
    </xf>
    <xf numFmtId="4" fontId="33" fillId="0" borderId="30" xfId="98" applyNumberFormat="1" applyFont="1" applyFill="1" applyBorder="1" applyAlignment="1">
      <alignment vertical="center"/>
      <protection/>
    </xf>
    <xf numFmtId="3" fontId="33" fillId="0" borderId="30" xfId="98" applyNumberFormat="1" applyFont="1" applyFill="1" applyBorder="1" applyAlignment="1">
      <alignment vertical="center"/>
      <protection/>
    </xf>
    <xf numFmtId="3" fontId="34" fillId="0" borderId="30" xfId="98" applyNumberFormat="1" applyFont="1" applyFill="1" applyBorder="1" applyAlignment="1">
      <alignment vertical="center"/>
      <protection/>
    </xf>
    <xf numFmtId="3" fontId="33" fillId="0" borderId="30" xfId="101" applyNumberFormat="1" applyFont="1" applyFill="1" applyBorder="1">
      <alignment/>
      <protection/>
    </xf>
    <xf numFmtId="3" fontId="33" fillId="0" borderId="31" xfId="98" applyNumberFormat="1" applyFont="1" applyFill="1" applyBorder="1" applyAlignment="1">
      <alignment vertical="center"/>
      <protection/>
    </xf>
    <xf numFmtId="4" fontId="33" fillId="0" borderId="31" xfId="98" applyNumberFormat="1" applyFont="1" applyFill="1" applyBorder="1" applyAlignment="1">
      <alignment vertical="center"/>
      <protection/>
    </xf>
    <xf numFmtId="3" fontId="34" fillId="0" borderId="26" xfId="101" applyNumberFormat="1" applyFont="1" applyFill="1" applyBorder="1">
      <alignment/>
      <protection/>
    </xf>
    <xf numFmtId="3" fontId="33" fillId="0" borderId="19" xfId="101" applyNumberFormat="1" applyFont="1" applyFill="1" applyBorder="1">
      <alignment/>
      <protection/>
    </xf>
    <xf numFmtId="4" fontId="33" fillId="0" borderId="32" xfId="98" applyNumberFormat="1" applyFont="1" applyFill="1" applyBorder="1" applyAlignment="1">
      <alignment vertical="center"/>
      <protection/>
    </xf>
    <xf numFmtId="0" fontId="33" fillId="0" borderId="33" xfId="104" applyFont="1" applyBorder="1">
      <alignment/>
      <protection/>
    </xf>
    <xf numFmtId="3" fontId="33" fillId="0" borderId="19" xfId="98" applyNumberFormat="1" applyFont="1" applyFill="1" applyBorder="1" applyAlignment="1">
      <alignment vertical="center"/>
      <protection/>
    </xf>
    <xf numFmtId="0" fontId="33" fillId="0" borderId="0" xfId="108" applyFont="1">
      <alignment/>
      <protection/>
    </xf>
    <xf numFmtId="4" fontId="33" fillId="0" borderId="19" xfId="98" applyNumberFormat="1" applyFont="1" applyFill="1" applyBorder="1" applyAlignment="1">
      <alignment vertical="center"/>
      <protection/>
    </xf>
    <xf numFmtId="0" fontId="59" fillId="20" borderId="19" xfId="104" applyFont="1" applyFill="1" applyBorder="1">
      <alignment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33" xfId="105" applyNumberFormat="1" applyFont="1" applyFill="1" applyBorder="1" applyAlignment="1">
      <alignment horizontal="center" vertical="center" wrapText="1"/>
      <protection/>
    </xf>
    <xf numFmtId="0" fontId="15" fillId="0" borderId="10" xfId="105" applyFont="1" applyFill="1" applyBorder="1" applyAlignment="1">
      <alignment horizontal="center" vertical="center"/>
      <protection/>
    </xf>
    <xf numFmtId="0" fontId="15" fillId="0" borderId="11" xfId="105" applyFont="1" applyFill="1" applyBorder="1" applyAlignment="1">
      <alignment horizontal="center" vertical="center"/>
      <protection/>
    </xf>
    <xf numFmtId="0" fontId="15" fillId="0" borderId="12" xfId="105" applyFont="1" applyFill="1" applyBorder="1" applyAlignment="1">
      <alignment horizontal="center" vertical="center"/>
      <protection/>
    </xf>
    <xf numFmtId="0" fontId="15" fillId="0" borderId="34" xfId="105" applyFont="1" applyFill="1" applyBorder="1" applyAlignment="1">
      <alignment horizontal="center" vertical="center"/>
      <protection/>
    </xf>
    <xf numFmtId="0" fontId="15" fillId="0" borderId="22" xfId="105" applyFont="1" applyFill="1" applyBorder="1" applyAlignment="1">
      <alignment horizontal="center" vertical="center"/>
      <protection/>
    </xf>
    <xf numFmtId="0" fontId="15" fillId="0" borderId="19" xfId="105" applyFont="1" applyFill="1" applyBorder="1" applyProtection="1">
      <alignment/>
      <protection locked="0"/>
    </xf>
    <xf numFmtId="0" fontId="15" fillId="0" borderId="35" xfId="105" applyFont="1" applyFill="1" applyBorder="1" applyAlignment="1">
      <alignment horizontal="center" vertical="center"/>
      <protection/>
    </xf>
    <xf numFmtId="0" fontId="15" fillId="0" borderId="33" xfId="105" applyFont="1" applyFill="1" applyBorder="1" applyProtection="1">
      <alignment/>
      <protection locked="0"/>
    </xf>
    <xf numFmtId="0" fontId="26" fillId="0" borderId="10" xfId="105" applyFont="1" applyFill="1" applyBorder="1" applyAlignment="1">
      <alignment horizontal="center" vertical="center"/>
      <protection/>
    </xf>
    <xf numFmtId="0" fontId="26" fillId="0" borderId="11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36" xfId="105" applyFont="1" applyFill="1" applyBorder="1" applyAlignment="1" applyProtection="1">
      <alignment horizontal="center" vertical="center" wrapText="1"/>
      <protection/>
    </xf>
    <xf numFmtId="0" fontId="49" fillId="0" borderId="22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37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0" fontId="44" fillId="0" borderId="13" xfId="105" applyFont="1" applyFill="1" applyBorder="1" applyAlignment="1" applyProtection="1">
      <alignment horizontal="center" vertical="center" wrapText="1"/>
      <protection/>
    </xf>
    <xf numFmtId="182" fontId="49" fillId="0" borderId="15" xfId="68" applyNumberFormat="1" applyFont="1" applyFill="1" applyBorder="1" applyAlignment="1" applyProtection="1">
      <alignment/>
      <protection locked="0"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15" xfId="105" applyFont="1" applyFill="1" applyBorder="1" applyAlignment="1" applyProtection="1">
      <alignment horizontal="center" vertical="center"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58" fillId="20" borderId="18" xfId="108" applyFont="1" applyFill="1" applyBorder="1" applyAlignment="1">
      <alignment horizontal="left" vertical="center"/>
      <protection/>
    </xf>
    <xf numFmtId="0" fontId="58" fillId="20" borderId="22" xfId="108" applyFont="1" applyFill="1" applyBorder="1" applyAlignment="1">
      <alignment horizontal="left" vertical="center"/>
      <protection/>
    </xf>
    <xf numFmtId="0" fontId="58" fillId="20" borderId="19" xfId="108" applyFont="1" applyFill="1" applyBorder="1" applyAlignment="1">
      <alignment horizontal="left" vertical="center"/>
      <protection/>
    </xf>
    <xf numFmtId="3" fontId="58" fillId="20" borderId="19" xfId="108" applyNumberFormat="1" applyFont="1" applyFill="1" applyBorder="1" applyAlignment="1">
      <alignment horizontal="right" vertical="center"/>
      <protection/>
    </xf>
    <xf numFmtId="3" fontId="58" fillId="20" borderId="19" xfId="108" applyNumberFormat="1" applyFont="1" applyFill="1" applyBorder="1">
      <alignment/>
      <protection/>
    </xf>
    <xf numFmtId="3" fontId="58" fillId="20" borderId="20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38" xfId="108" applyNumberFormat="1" applyFont="1" applyFill="1" applyBorder="1" applyAlignment="1">
      <alignment horizontal="right" vertical="center"/>
      <protection/>
    </xf>
    <xf numFmtId="3" fontId="59" fillId="20" borderId="19" xfId="108" applyNumberFormat="1" applyFont="1" applyFill="1" applyBorder="1" applyAlignment="1">
      <alignment vertical="center"/>
      <protection/>
    </xf>
    <xf numFmtId="0" fontId="33" fillId="0" borderId="18" xfId="108" applyFont="1" applyBorder="1" applyAlignment="1">
      <alignment horizontal="left" vertical="center" wrapText="1"/>
      <protection/>
    </xf>
    <xf numFmtId="180" fontId="49" fillId="0" borderId="0" xfId="106" applyNumberFormat="1" applyFont="1" applyFill="1" applyAlignment="1">
      <alignment horizontal="right" vertical="center"/>
      <protection/>
    </xf>
    <xf numFmtId="0" fontId="74" fillId="0" borderId="8" xfId="0" applyFont="1" applyBorder="1" applyAlignment="1">
      <alignment/>
    </xf>
    <xf numFmtId="0" fontId="74" fillId="0" borderId="8" xfId="0" applyFont="1" applyBorder="1" applyAlignment="1">
      <alignment wrapText="1"/>
    </xf>
    <xf numFmtId="3" fontId="74" fillId="0" borderId="8" xfId="0" applyNumberFormat="1" applyFont="1" applyBorder="1" applyAlignment="1">
      <alignment vertical="center"/>
    </xf>
    <xf numFmtId="182" fontId="15" fillId="0" borderId="39" xfId="68" applyNumberFormat="1" applyFont="1" applyFill="1" applyBorder="1" applyAlignment="1">
      <alignment vertical="center"/>
    </xf>
    <xf numFmtId="182" fontId="15" fillId="0" borderId="20" xfId="68" applyNumberFormat="1" applyFont="1" applyFill="1" applyBorder="1" applyAlignment="1">
      <alignment vertical="center"/>
    </xf>
    <xf numFmtId="182" fontId="15" fillId="0" borderId="19" xfId="68" applyNumberFormat="1" applyFont="1" applyFill="1" applyBorder="1" applyAlignment="1" applyProtection="1">
      <alignment vertical="center"/>
      <protection locked="0"/>
    </xf>
    <xf numFmtId="182" fontId="15" fillId="0" borderId="33" xfId="68" applyNumberFormat="1" applyFont="1" applyFill="1" applyBorder="1" applyAlignment="1" applyProtection="1">
      <alignment vertical="center"/>
      <protection locked="0"/>
    </xf>
    <xf numFmtId="182" fontId="26" fillId="0" borderId="11" xfId="105" applyNumberFormat="1" applyFont="1" applyFill="1" applyBorder="1" applyAlignment="1">
      <alignment vertical="center"/>
      <protection/>
    </xf>
    <xf numFmtId="182" fontId="26" fillId="0" borderId="12" xfId="105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40" fillId="0" borderId="0" xfId="108" applyFont="1" applyAlignment="1">
      <alignment horizontal="right"/>
      <protection/>
    </xf>
    <xf numFmtId="0" fontId="33" fillId="0" borderId="0" xfId="108" applyFont="1" applyAlignment="1">
      <alignment horizontal="right"/>
      <protection/>
    </xf>
    <xf numFmtId="0" fontId="34" fillId="20" borderId="40" xfId="101" applyFont="1" applyFill="1" applyBorder="1" applyAlignment="1">
      <alignment horizontal="center" vertical="center" wrapText="1"/>
      <protection/>
    </xf>
    <xf numFmtId="3" fontId="34" fillId="0" borderId="41" xfId="101" applyNumberFormat="1" applyFont="1" applyFill="1" applyBorder="1">
      <alignment/>
      <protection/>
    </xf>
    <xf numFmtId="4" fontId="34" fillId="0" borderId="42" xfId="101" applyNumberFormat="1" applyFont="1" applyFill="1" applyBorder="1">
      <alignment/>
      <protection/>
    </xf>
    <xf numFmtId="3" fontId="34" fillId="0" borderId="42" xfId="101" applyNumberFormat="1" applyFont="1" applyFill="1" applyBorder="1">
      <alignment/>
      <protection/>
    </xf>
    <xf numFmtId="3" fontId="33" fillId="0" borderId="42" xfId="98" applyNumberFormat="1" applyFont="1" applyFill="1" applyBorder="1" applyAlignment="1">
      <alignment horizontal="center" vertical="center"/>
      <protection/>
    </xf>
    <xf numFmtId="3" fontId="33" fillId="0" borderId="42" xfId="98" applyNumberFormat="1" applyFont="1" applyFill="1" applyBorder="1" applyAlignment="1">
      <alignment vertical="center"/>
      <protection/>
    </xf>
    <xf numFmtId="3" fontId="34" fillId="0" borderId="42" xfId="98" applyNumberFormat="1" applyFont="1" applyFill="1" applyBorder="1" applyAlignment="1">
      <alignment vertical="center"/>
      <protection/>
    </xf>
    <xf numFmtId="167" fontId="33" fillId="0" borderId="42" xfId="101" applyNumberFormat="1" applyFont="1" applyFill="1" applyBorder="1">
      <alignment/>
      <protection/>
    </xf>
    <xf numFmtId="3" fontId="33" fillId="0" borderId="43" xfId="98" applyNumberFormat="1" applyFont="1" applyFill="1" applyBorder="1" applyAlignment="1">
      <alignment vertical="center"/>
      <protection/>
    </xf>
    <xf numFmtId="3" fontId="33" fillId="0" borderId="18" xfId="98" applyNumberFormat="1" applyFont="1" applyFill="1" applyBorder="1" applyAlignment="1">
      <alignment vertical="center"/>
      <protection/>
    </xf>
    <xf numFmtId="3" fontId="34" fillId="0" borderId="40" xfId="101" applyNumberFormat="1" applyFont="1" applyFill="1" applyBorder="1">
      <alignment/>
      <protection/>
    </xf>
    <xf numFmtId="3" fontId="33" fillId="0" borderId="18" xfId="101" applyNumberFormat="1" applyFont="1" applyFill="1" applyBorder="1">
      <alignment/>
      <protection/>
    </xf>
    <xf numFmtId="4" fontId="33" fillId="0" borderId="44" xfId="101" applyNumberFormat="1" applyFont="1" applyFill="1" applyBorder="1">
      <alignment/>
      <protection/>
    </xf>
    <xf numFmtId="3" fontId="59" fillId="20" borderId="18" xfId="101" applyNumberFormat="1" applyFont="1" applyFill="1" applyBorder="1">
      <alignment/>
      <protection/>
    </xf>
    <xf numFmtId="0" fontId="34" fillId="20" borderId="45" xfId="101" applyFont="1" applyFill="1" applyBorder="1" applyAlignment="1">
      <alignment horizontal="right" vertical="center" wrapText="1"/>
      <protection/>
    </xf>
    <xf numFmtId="0" fontId="34" fillId="20" borderId="46" xfId="101" applyFont="1" applyFill="1" applyBorder="1" applyAlignment="1">
      <alignment horizontal="center" vertical="center"/>
      <protection/>
    </xf>
    <xf numFmtId="0" fontId="34" fillId="20" borderId="47" xfId="101" applyFont="1" applyFill="1" applyBorder="1" applyAlignment="1">
      <alignment horizontal="center" vertical="center"/>
      <protection/>
    </xf>
    <xf numFmtId="3" fontId="34" fillId="0" borderId="48" xfId="101" applyNumberFormat="1" applyFont="1" applyFill="1" applyBorder="1">
      <alignment/>
      <protection/>
    </xf>
    <xf numFmtId="3" fontId="34" fillId="0" borderId="49" xfId="101" applyNumberFormat="1" applyFont="1" applyFill="1" applyBorder="1">
      <alignment/>
      <protection/>
    </xf>
    <xf numFmtId="3" fontId="41" fillId="0" borderId="49" xfId="101" applyNumberFormat="1" applyFont="1" applyFill="1" applyBorder="1">
      <alignment/>
      <protection/>
    </xf>
    <xf numFmtId="3" fontId="33" fillId="0" borderId="49" xfId="98" applyNumberFormat="1" applyFont="1" applyFill="1" applyBorder="1" applyAlignment="1">
      <alignment vertical="center"/>
      <protection/>
    </xf>
    <xf numFmtId="3" fontId="34" fillId="0" borderId="49" xfId="98" applyNumberFormat="1" applyFont="1" applyFill="1" applyBorder="1" applyAlignment="1">
      <alignment vertical="center"/>
      <protection/>
    </xf>
    <xf numFmtId="3" fontId="41" fillId="0" borderId="49" xfId="98" applyNumberFormat="1" applyFont="1" applyFill="1" applyBorder="1" applyAlignment="1">
      <alignment vertical="center"/>
      <protection/>
    </xf>
    <xf numFmtId="3" fontId="33" fillId="0" borderId="49" xfId="101" applyNumberFormat="1" applyFont="1" applyFill="1" applyBorder="1">
      <alignment/>
      <protection/>
    </xf>
    <xf numFmtId="3" fontId="33" fillId="0" borderId="50" xfId="101" applyNumberFormat="1" applyFont="1" applyFill="1" applyBorder="1">
      <alignment/>
      <protection/>
    </xf>
    <xf numFmtId="3" fontId="33" fillId="0" borderId="20" xfId="101" applyNumberFormat="1" applyFont="1" applyFill="1" applyBorder="1">
      <alignment/>
      <protection/>
    </xf>
    <xf numFmtId="3" fontId="34" fillId="0" borderId="39" xfId="101" applyNumberFormat="1" applyFont="1" applyFill="1" applyBorder="1">
      <alignment/>
      <protection/>
    </xf>
    <xf numFmtId="3" fontId="33" fillId="0" borderId="51" xfId="98" applyNumberFormat="1" applyFont="1" applyFill="1" applyBorder="1" applyAlignment="1">
      <alignment vertical="center"/>
      <protection/>
    </xf>
    <xf numFmtId="0" fontId="1" fillId="0" borderId="52" xfId="98" applyFont="1" applyBorder="1" applyAlignment="1">
      <alignment vertical="center"/>
      <protection/>
    </xf>
    <xf numFmtId="3" fontId="59" fillId="20" borderId="20" xfId="98" applyNumberFormat="1" applyFont="1" applyFill="1" applyBorder="1" applyAlignment="1">
      <alignment vertical="center"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36" xfId="100" applyFont="1" applyBorder="1" applyAlignment="1">
      <alignment vertical="center" wrapText="1"/>
      <protection/>
    </xf>
    <xf numFmtId="0" fontId="44" fillId="0" borderId="22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22" xfId="100" applyNumberFormat="1" applyFont="1" applyBorder="1" applyAlignment="1">
      <alignment horizontal="right"/>
      <protection/>
    </xf>
    <xf numFmtId="0" fontId="15" fillId="0" borderId="22" xfId="100" applyBorder="1">
      <alignment/>
      <protection/>
    </xf>
    <xf numFmtId="49" fontId="15" fillId="0" borderId="35" xfId="100" applyNumberFormat="1" applyFont="1" applyBorder="1" applyAlignment="1">
      <alignment horizontal="right"/>
      <protection/>
    </xf>
    <xf numFmtId="49" fontId="15" fillId="0" borderId="35" xfId="100" applyNumberFormat="1" applyBorder="1">
      <alignment/>
      <protection/>
    </xf>
    <xf numFmtId="49" fontId="15" fillId="0" borderId="33" xfId="100" applyNumberFormat="1" applyBorder="1">
      <alignment/>
      <protection/>
    </xf>
    <xf numFmtId="0" fontId="26" fillId="0" borderId="24" xfId="100" applyFont="1" applyBorder="1" applyAlignment="1">
      <alignment horizontal="left"/>
      <protection/>
    </xf>
    <xf numFmtId="0" fontId="26" fillId="0" borderId="37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27" fillId="0" borderId="0" xfId="103" applyFont="1">
      <alignment/>
      <protection/>
    </xf>
    <xf numFmtId="3" fontId="24" fillId="0" borderId="38" xfId="103" applyNumberFormat="1" applyFont="1" applyBorder="1" applyAlignment="1">
      <alignment horizontal="right"/>
      <protection/>
    </xf>
    <xf numFmtId="0" fontId="61" fillId="0" borderId="0" xfId="103" applyFont="1">
      <alignment/>
      <protection/>
    </xf>
    <xf numFmtId="0" fontId="24" fillId="0" borderId="44" xfId="103" applyFont="1" applyBorder="1" applyAlignment="1">
      <alignment horizontal="right"/>
      <protection/>
    </xf>
    <xf numFmtId="0" fontId="33" fillId="0" borderId="0" xfId="103" applyFont="1">
      <alignment/>
      <protection/>
    </xf>
    <xf numFmtId="0" fontId="40" fillId="20" borderId="53" xfId="108" applyFont="1" applyFill="1" applyBorder="1" applyAlignment="1">
      <alignment horizontal="center" vertical="center"/>
      <protection/>
    </xf>
    <xf numFmtId="0" fontId="40" fillId="20" borderId="11" xfId="108" applyFont="1" applyFill="1" applyBorder="1" applyAlignment="1">
      <alignment horizontal="center" vertical="center"/>
      <protection/>
    </xf>
    <xf numFmtId="0" fontId="40" fillId="20" borderId="11" xfId="108" applyFont="1" applyFill="1" applyBorder="1" applyAlignment="1">
      <alignment horizontal="center" vertical="center" wrapText="1"/>
      <protection/>
    </xf>
    <xf numFmtId="0" fontId="40" fillId="20" borderId="12" xfId="108" applyFont="1" applyFill="1" applyBorder="1" applyAlignment="1">
      <alignment horizontal="center" vertical="center" wrapText="1"/>
      <protection/>
    </xf>
    <xf numFmtId="0" fontId="40" fillId="20" borderId="54" xfId="108" applyFont="1" applyFill="1" applyBorder="1" applyAlignment="1">
      <alignment horizontal="center" vertical="center"/>
      <protection/>
    </xf>
    <xf numFmtId="0" fontId="29" fillId="0" borderId="55" xfId="0" applyFont="1" applyBorder="1" applyAlignment="1">
      <alignment horizontal="center" wrapText="1"/>
    </xf>
    <xf numFmtId="0" fontId="43" fillId="0" borderId="53" xfId="0" applyFont="1" applyBorder="1" applyAlignment="1">
      <alignment horizontal="center" wrapText="1"/>
    </xf>
    <xf numFmtId="0" fontId="24" fillId="0" borderId="46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8" fillId="0" borderId="46" xfId="0" applyFont="1" applyBorder="1" applyAlignment="1">
      <alignment wrapText="1"/>
    </xf>
    <xf numFmtId="0" fontId="28" fillId="0" borderId="56" xfId="0" applyFont="1" applyBorder="1" applyAlignment="1">
      <alignment wrapText="1"/>
    </xf>
    <xf numFmtId="0" fontId="31" fillId="0" borderId="53" xfId="0" applyFont="1" applyBorder="1" applyAlignment="1">
      <alignment wrapText="1"/>
    </xf>
    <xf numFmtId="0" fontId="43" fillId="0" borderId="16" xfId="0" applyFont="1" applyBorder="1" applyAlignment="1">
      <alignment horizontal="center" wrapText="1"/>
    </xf>
    <xf numFmtId="3" fontId="24" fillId="0" borderId="45" xfId="0" applyNumberFormat="1" applyFont="1" applyBorder="1" applyAlignment="1">
      <alignment horizontal="right" wrapText="1"/>
    </xf>
    <xf numFmtId="3" fontId="28" fillId="0" borderId="57" xfId="0" applyNumberFormat="1" applyFont="1" applyBorder="1" applyAlignment="1">
      <alignment horizontal="right" wrapText="1"/>
    </xf>
    <xf numFmtId="3" fontId="1" fillId="0" borderId="57" xfId="0" applyNumberFormat="1" applyFont="1" applyBorder="1" applyAlignment="1">
      <alignment horizontal="right" wrapText="1"/>
    </xf>
    <xf numFmtId="0" fontId="1" fillId="0" borderId="57" xfId="0" applyFont="1" applyBorder="1" applyAlignment="1">
      <alignment wrapText="1"/>
    </xf>
    <xf numFmtId="3" fontId="24" fillId="0" borderId="57" xfId="0" applyNumberFormat="1" applyFont="1" applyBorder="1" applyAlignment="1">
      <alignment horizontal="right" wrapText="1"/>
    </xf>
    <xf numFmtId="3" fontId="28" fillId="0" borderId="45" xfId="0" applyNumberFormat="1" applyFont="1" applyBorder="1" applyAlignment="1">
      <alignment horizontal="right" wrapText="1"/>
    </xf>
    <xf numFmtId="0" fontId="28" fillId="0" borderId="57" xfId="0" applyFont="1" applyBorder="1" applyAlignment="1">
      <alignment wrapText="1"/>
    </xf>
    <xf numFmtId="0" fontId="24" fillId="0" borderId="57" xfId="0" applyFont="1" applyBorder="1" applyAlignment="1">
      <alignment wrapText="1"/>
    </xf>
    <xf numFmtId="3" fontId="31" fillId="0" borderId="57" xfId="0" applyNumberFormat="1" applyFont="1" applyBorder="1" applyAlignment="1">
      <alignment horizontal="right" wrapText="1"/>
    </xf>
    <xf numFmtId="3" fontId="28" fillId="0" borderId="47" xfId="0" applyNumberFormat="1" applyFont="1" applyBorder="1" applyAlignment="1">
      <alignment horizontal="right" wrapText="1"/>
    </xf>
    <xf numFmtId="3" fontId="31" fillId="0" borderId="16" xfId="0" applyNumberFormat="1" applyFont="1" applyBorder="1" applyAlignment="1">
      <alignment horizontal="right" wrapText="1"/>
    </xf>
    <xf numFmtId="0" fontId="24" fillId="0" borderId="58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59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8" fillId="0" borderId="57" xfId="0" applyFont="1" applyBorder="1" applyAlignment="1">
      <alignment horizontal="right" wrapText="1"/>
    </xf>
    <xf numFmtId="0" fontId="24" fillId="0" borderId="57" xfId="0" applyFont="1" applyBorder="1" applyAlignment="1">
      <alignment horizontal="right" wrapText="1"/>
    </xf>
    <xf numFmtId="3" fontId="28" fillId="0" borderId="15" xfId="0" applyNumberFormat="1" applyFont="1" applyBorder="1" applyAlignment="1">
      <alignment horizontal="right" wrapText="1"/>
    </xf>
    <xf numFmtId="3" fontId="24" fillId="0" borderId="15" xfId="0" applyNumberFormat="1" applyFont="1" applyBorder="1" applyAlignment="1">
      <alignment horizontal="right" wrapText="1"/>
    </xf>
    <xf numFmtId="3" fontId="28" fillId="0" borderId="14" xfId="0" applyNumberFormat="1" applyFont="1" applyBorder="1" applyAlignment="1">
      <alignment horizontal="right" wrapText="1"/>
    </xf>
    <xf numFmtId="0" fontId="28" fillId="0" borderId="15" xfId="0" applyFont="1" applyBorder="1" applyAlignment="1">
      <alignment horizontal="right" wrapText="1"/>
    </xf>
    <xf numFmtId="0" fontId="24" fillId="0" borderId="15" xfId="0" applyFont="1" applyBorder="1" applyAlignment="1">
      <alignment horizontal="right" wrapText="1"/>
    </xf>
    <xf numFmtId="3" fontId="31" fillId="0" borderId="15" xfId="0" applyNumberFormat="1" applyFont="1" applyBorder="1" applyAlignment="1">
      <alignment horizontal="right" wrapText="1"/>
    </xf>
    <xf numFmtId="3" fontId="28" fillId="0" borderId="59" xfId="0" applyNumberFormat="1" applyFont="1" applyBorder="1" applyAlignment="1">
      <alignment horizontal="right" wrapText="1"/>
    </xf>
    <xf numFmtId="0" fontId="36" fillId="0" borderId="53" xfId="0" applyFont="1" applyBorder="1" applyAlignment="1">
      <alignment wrapText="1"/>
    </xf>
    <xf numFmtId="3" fontId="52" fillId="0" borderId="16" xfId="0" applyNumberFormat="1" applyFont="1" applyBorder="1" applyAlignment="1">
      <alignment horizontal="right" wrapText="1"/>
    </xf>
    <xf numFmtId="0" fontId="34" fillId="0" borderId="15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3" fontId="56" fillId="0" borderId="49" xfId="101" applyNumberFormat="1" applyFont="1" applyFill="1" applyBorder="1">
      <alignment/>
      <protection/>
    </xf>
    <xf numFmtId="3" fontId="56" fillId="0" borderId="49" xfId="98" applyNumberFormat="1" applyFont="1" applyFill="1" applyBorder="1" applyAlignment="1">
      <alignment vertical="center"/>
      <protection/>
    </xf>
    <xf numFmtId="3" fontId="33" fillId="0" borderId="60" xfId="98" applyNumberFormat="1" applyFont="1" applyFill="1" applyBorder="1" applyAlignment="1">
      <alignment vertical="center"/>
      <protection/>
    </xf>
    <xf numFmtId="0" fontId="38" fillId="0" borderId="61" xfId="98" applyFont="1" applyBorder="1" applyAlignment="1">
      <alignment vertical="center"/>
      <protection/>
    </xf>
    <xf numFmtId="0" fontId="38" fillId="0" borderId="62" xfId="98" applyFont="1" applyBorder="1" applyAlignment="1">
      <alignment vertical="center"/>
      <protection/>
    </xf>
    <xf numFmtId="0" fontId="1" fillId="0" borderId="62" xfId="98" applyFont="1" applyBorder="1" applyAlignment="1">
      <alignment vertical="center"/>
      <protection/>
    </xf>
    <xf numFmtId="0" fontId="1" fillId="0" borderId="62" xfId="98" applyFont="1" applyBorder="1" applyAlignment="1">
      <alignment vertical="center" wrapText="1"/>
      <protection/>
    </xf>
    <xf numFmtId="0" fontId="1" fillId="0" borderId="63" xfId="98" applyFont="1" applyBorder="1" applyAlignment="1">
      <alignment vertical="center"/>
      <protection/>
    </xf>
    <xf numFmtId="0" fontId="1" fillId="0" borderId="23" xfId="98" applyFont="1" applyBorder="1" applyAlignment="1">
      <alignment vertical="center"/>
      <protection/>
    </xf>
    <xf numFmtId="0" fontId="38" fillId="0" borderId="64" xfId="98" applyFont="1" applyBorder="1" applyAlignment="1">
      <alignment vertical="center"/>
      <protection/>
    </xf>
    <xf numFmtId="0" fontId="59" fillId="20" borderId="23" xfId="101" applyFont="1" applyFill="1" applyBorder="1">
      <alignment/>
      <protection/>
    </xf>
    <xf numFmtId="0" fontId="34" fillId="20" borderId="34" xfId="101" applyFont="1" applyFill="1" applyBorder="1" applyAlignment="1">
      <alignment horizontal="center" vertical="center" wrapText="1"/>
      <protection/>
    </xf>
    <xf numFmtId="0" fontId="34" fillId="20" borderId="46" xfId="101" applyFont="1" applyFill="1" applyBorder="1" applyAlignment="1">
      <alignment horizontal="right" vertical="center"/>
      <protection/>
    </xf>
    <xf numFmtId="3" fontId="34" fillId="0" borderId="65" xfId="101" applyNumberFormat="1" applyFont="1" applyFill="1" applyBorder="1">
      <alignment/>
      <protection/>
    </xf>
    <xf numFmtId="4" fontId="34" fillId="0" borderId="66" xfId="101" applyNumberFormat="1" applyFont="1" applyFill="1" applyBorder="1">
      <alignment/>
      <protection/>
    </xf>
    <xf numFmtId="3" fontId="34" fillId="0" borderId="66" xfId="101" applyNumberFormat="1" applyFont="1" applyFill="1" applyBorder="1">
      <alignment/>
      <protection/>
    </xf>
    <xf numFmtId="3" fontId="33" fillId="0" borderId="66" xfId="98" applyNumberFormat="1" applyFont="1" applyFill="1" applyBorder="1" applyAlignment="1">
      <alignment horizontal="center" vertical="center"/>
      <protection/>
    </xf>
    <xf numFmtId="3" fontId="33" fillId="0" borderId="66" xfId="98" applyNumberFormat="1" applyFont="1" applyFill="1" applyBorder="1" applyAlignment="1">
      <alignment vertical="center"/>
      <protection/>
    </xf>
    <xf numFmtId="3" fontId="34" fillId="0" borderId="66" xfId="98" applyNumberFormat="1" applyFont="1" applyFill="1" applyBorder="1" applyAlignment="1">
      <alignment vertical="center"/>
      <protection/>
    </xf>
    <xf numFmtId="167" fontId="33" fillId="0" borderId="66" xfId="101" applyNumberFormat="1" applyFont="1" applyFill="1" applyBorder="1">
      <alignment/>
      <protection/>
    </xf>
    <xf numFmtId="3" fontId="33" fillId="0" borderId="67" xfId="98" applyNumberFormat="1" applyFont="1" applyFill="1" applyBorder="1" applyAlignment="1">
      <alignment vertical="center"/>
      <protection/>
    </xf>
    <xf numFmtId="3" fontId="33" fillId="0" borderId="22" xfId="98" applyNumberFormat="1" applyFont="1" applyFill="1" applyBorder="1" applyAlignment="1">
      <alignment vertical="center"/>
      <protection/>
    </xf>
    <xf numFmtId="3" fontId="34" fillId="0" borderId="34" xfId="101" applyNumberFormat="1" applyFont="1" applyFill="1" applyBorder="1">
      <alignment/>
      <protection/>
    </xf>
    <xf numFmtId="3" fontId="33" fillId="0" borderId="22" xfId="101" applyNumberFormat="1" applyFont="1" applyFill="1" applyBorder="1">
      <alignment/>
      <protection/>
    </xf>
    <xf numFmtId="167" fontId="33" fillId="0" borderId="68" xfId="98" applyNumberFormat="1" applyFont="1" applyBorder="1" applyAlignment="1">
      <alignment vertical="center"/>
      <protection/>
    </xf>
    <xf numFmtId="167" fontId="33" fillId="0" borderId="22" xfId="98" applyNumberFormat="1" applyFont="1" applyBorder="1" applyAlignment="1">
      <alignment vertical="center"/>
      <protection/>
    </xf>
    <xf numFmtId="4" fontId="33" fillId="0" borderId="35" xfId="101" applyNumberFormat="1" applyFont="1" applyFill="1" applyBorder="1">
      <alignment/>
      <protection/>
    </xf>
    <xf numFmtId="3" fontId="59" fillId="20" borderId="22" xfId="101" applyNumberFormat="1" applyFont="1" applyFill="1" applyBorder="1">
      <alignment/>
      <protection/>
    </xf>
    <xf numFmtId="0" fontId="59" fillId="20" borderId="56" xfId="101" applyFont="1" applyFill="1" applyBorder="1">
      <alignment/>
      <protection/>
    </xf>
    <xf numFmtId="3" fontId="59" fillId="20" borderId="35" xfId="101" applyNumberFormat="1" applyFont="1" applyFill="1" applyBorder="1">
      <alignment/>
      <protection/>
    </xf>
    <xf numFmtId="0" fontId="59" fillId="20" borderId="33" xfId="104" applyFont="1" applyFill="1" applyBorder="1">
      <alignment/>
      <protection/>
    </xf>
    <xf numFmtId="3" fontId="59" fillId="20" borderId="69" xfId="98" applyNumberFormat="1" applyFont="1" applyFill="1" applyBorder="1" applyAlignment="1">
      <alignment vertical="center"/>
      <protection/>
    </xf>
    <xf numFmtId="3" fontId="59" fillId="20" borderId="44" xfId="101" applyNumberFormat="1" applyFont="1" applyFill="1" applyBorder="1">
      <alignment/>
      <protection/>
    </xf>
    <xf numFmtId="0" fontId="42" fillId="0" borderId="53" xfId="101" applyFont="1" applyFill="1" applyBorder="1">
      <alignment/>
      <protection/>
    </xf>
    <xf numFmtId="3" fontId="42" fillId="0" borderId="12" xfId="108" applyNumberFormat="1" applyFont="1" applyBorder="1">
      <alignment/>
      <protection/>
    </xf>
    <xf numFmtId="180" fontId="48" fillId="0" borderId="70" xfId="106" applyNumberFormat="1" applyFont="1" applyFill="1" applyBorder="1" applyAlignment="1" applyProtection="1">
      <alignment horizontal="center" vertical="center" wrapText="1"/>
      <protection/>
    </xf>
    <xf numFmtId="180" fontId="44" fillId="0" borderId="70" xfId="106" applyNumberFormat="1" applyFont="1" applyFill="1" applyBorder="1" applyAlignment="1" applyProtection="1">
      <alignment horizontal="center" vertical="center" wrapText="1"/>
      <protection/>
    </xf>
    <xf numFmtId="180" fontId="49" fillId="0" borderId="4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8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7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70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71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8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8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71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7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3" xfId="106" applyNumberFormat="1" applyFont="1" applyFill="1" applyBorder="1" applyAlignment="1" applyProtection="1">
      <alignment horizontal="center" vertical="center" wrapTex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7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7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16" xfId="106" applyNumberFormat="1" applyFont="1" applyFill="1" applyBorder="1" applyAlignment="1" applyProtection="1">
      <alignment horizontal="center" vertical="center" wrapText="1"/>
      <protection/>
    </xf>
    <xf numFmtId="180" fontId="44" fillId="0" borderId="16" xfId="106" applyNumberFormat="1" applyFont="1" applyFill="1" applyBorder="1" applyAlignment="1" applyProtection="1">
      <alignment horizontal="center" vertical="center" wrapText="1"/>
      <protection/>
    </xf>
    <xf numFmtId="180" fontId="49" fillId="0" borderId="4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7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7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5" xfId="106" applyNumberFormat="1" applyFont="1" applyFill="1" applyBorder="1" applyAlignment="1" applyProtection="1">
      <alignment horizontal="left" vertical="center" wrapText="1" indent="1"/>
      <protection locked="0"/>
    </xf>
    <xf numFmtId="180" fontId="50" fillId="0" borderId="40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7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59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7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4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5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 locked="0"/>
    </xf>
    <xf numFmtId="0" fontId="38" fillId="20" borderId="38" xfId="99" applyFont="1" applyFill="1" applyBorder="1" applyAlignment="1">
      <alignment horizontal="center" vertical="center" wrapText="1"/>
      <protection/>
    </xf>
    <xf numFmtId="0" fontId="1" fillId="0" borderId="38" xfId="99" applyFont="1" applyBorder="1">
      <alignment/>
      <protection/>
    </xf>
    <xf numFmtId="0" fontId="1" fillId="0" borderId="38" xfId="99" applyFont="1" applyBorder="1" applyAlignment="1">
      <alignment horizontal="center"/>
      <protection/>
    </xf>
    <xf numFmtId="3" fontId="39" fillId="0" borderId="26" xfId="99" applyNumberFormat="1" applyFont="1" applyBorder="1">
      <alignment/>
      <protection/>
    </xf>
    <xf numFmtId="0" fontId="40" fillId="20" borderId="11" xfId="99" applyFont="1" applyFill="1" applyBorder="1" applyAlignment="1">
      <alignment horizontal="center" vertical="center"/>
      <protection/>
    </xf>
    <xf numFmtId="0" fontId="40" fillId="20" borderId="70" xfId="99" applyFont="1" applyFill="1" applyBorder="1" applyAlignment="1">
      <alignment horizontal="center" vertical="center"/>
      <protection/>
    </xf>
    <xf numFmtId="0" fontId="39" fillId="0" borderId="40" xfId="99" applyFont="1" applyBorder="1">
      <alignment/>
      <protection/>
    </xf>
    <xf numFmtId="3" fontId="33" fillId="0" borderId="18" xfId="99" applyNumberFormat="1" applyFont="1" applyBorder="1">
      <alignment/>
      <protection/>
    </xf>
    <xf numFmtId="0" fontId="40" fillId="20" borderId="13" xfId="99" applyFont="1" applyFill="1" applyBorder="1" applyAlignment="1">
      <alignment horizontal="center" vertical="center"/>
      <protection/>
    </xf>
    <xf numFmtId="0" fontId="40" fillId="0" borderId="14" xfId="99" applyFont="1" applyBorder="1" applyAlignment="1">
      <alignment horizontal="left"/>
      <protection/>
    </xf>
    <xf numFmtId="0" fontId="39" fillId="0" borderId="15" xfId="99" applyFont="1" applyBorder="1" applyAlignment="1">
      <alignment horizontal="left" vertical="distributed"/>
      <protection/>
    </xf>
    <xf numFmtId="0" fontId="33" fillId="0" borderId="15" xfId="99" applyFont="1" applyBorder="1" applyAlignment="1">
      <alignment horizontal="left" wrapText="1"/>
      <protection/>
    </xf>
    <xf numFmtId="0" fontId="39" fillId="0" borderId="15" xfId="99" applyFont="1" applyBorder="1" applyAlignment="1">
      <alignment horizontal="left"/>
      <protection/>
    </xf>
    <xf numFmtId="0" fontId="40" fillId="20" borderId="76" xfId="99" applyFont="1" applyFill="1" applyBorder="1" applyAlignment="1">
      <alignment horizontal="center" vertical="center"/>
      <protection/>
    </xf>
    <xf numFmtId="3" fontId="39" fillId="0" borderId="77" xfId="99" applyNumberFormat="1" applyFont="1" applyBorder="1">
      <alignment/>
      <protection/>
    </xf>
    <xf numFmtId="3" fontId="33" fillId="0" borderId="38" xfId="99" applyNumberFormat="1" applyFont="1" applyBorder="1">
      <alignment/>
      <protection/>
    </xf>
    <xf numFmtId="0" fontId="39" fillId="0" borderId="14" xfId="99" applyFont="1" applyBorder="1">
      <alignment/>
      <protection/>
    </xf>
    <xf numFmtId="3" fontId="40" fillId="0" borderId="15" xfId="99" applyNumberFormat="1" applyFont="1" applyBorder="1">
      <alignment/>
      <protection/>
    </xf>
    <xf numFmtId="0" fontId="1" fillId="0" borderId="53" xfId="99" applyFont="1" applyBorder="1">
      <alignment/>
      <protection/>
    </xf>
    <xf numFmtId="0" fontId="40" fillId="0" borderId="13" xfId="99" applyFont="1" applyBorder="1" applyAlignment="1">
      <alignment horizontal="left"/>
      <protection/>
    </xf>
    <xf numFmtId="3" fontId="1" fillId="0" borderId="70" xfId="99" applyNumberFormat="1" applyFont="1" applyBorder="1">
      <alignment/>
      <protection/>
    </xf>
    <xf numFmtId="3" fontId="1" fillId="0" borderId="11" xfId="99" applyNumberFormat="1" applyFont="1" applyBorder="1">
      <alignment/>
      <protection/>
    </xf>
    <xf numFmtId="3" fontId="1" fillId="0" borderId="76" xfId="99" applyNumberFormat="1" applyFont="1" applyBorder="1">
      <alignment/>
      <protection/>
    </xf>
    <xf numFmtId="0" fontId="1" fillId="0" borderId="13" xfId="99" applyFont="1" applyBorder="1">
      <alignment/>
      <protection/>
    </xf>
    <xf numFmtId="0" fontId="26" fillId="0" borderId="53" xfId="106" applyFont="1" applyFill="1" applyBorder="1" applyAlignment="1">
      <alignment horizontal="center" vertical="center" wrapText="1"/>
      <protection/>
    </xf>
    <xf numFmtId="0" fontId="15" fillId="0" borderId="78" xfId="106" applyFont="1" applyFill="1" applyBorder="1" applyAlignment="1">
      <alignment horizontal="center" vertical="center" wrapText="1"/>
      <protection/>
    </xf>
    <xf numFmtId="0" fontId="15" fillId="0" borderId="23" xfId="106" applyFont="1" applyFill="1" applyBorder="1" applyAlignment="1">
      <alignment horizontal="center" vertical="center" wrapText="1"/>
      <protection/>
    </xf>
    <xf numFmtId="0" fontId="15" fillId="0" borderId="56" xfId="106" applyFont="1" applyFill="1" applyBorder="1" applyAlignment="1">
      <alignment horizontal="center" vertical="center" wrapText="1"/>
      <protection/>
    </xf>
    <xf numFmtId="0" fontId="26" fillId="0" borderId="53" xfId="106" applyFont="1" applyFill="1" applyBorder="1" applyAlignment="1">
      <alignment horizontal="center" vertical="center" wrapText="1"/>
      <protection/>
    </xf>
    <xf numFmtId="0" fontId="26" fillId="0" borderId="13" xfId="106" applyFont="1" applyFill="1" applyBorder="1" applyAlignment="1" applyProtection="1">
      <alignment horizontal="center" vertical="center" wrapText="1"/>
      <protection/>
    </xf>
    <xf numFmtId="0" fontId="1" fillId="0" borderId="14" xfId="106" applyFont="1" applyFill="1" applyBorder="1" applyAlignment="1" applyProtection="1">
      <alignment horizontal="left" vertical="center" wrapText="1" indent="1"/>
      <protection/>
    </xf>
    <xf numFmtId="0" fontId="1" fillId="0" borderId="15" xfId="106" applyFont="1" applyFill="1" applyBorder="1" applyAlignment="1" applyProtection="1">
      <alignment horizontal="left" vertical="center" wrapText="1" indent="1"/>
      <protection/>
    </xf>
    <xf numFmtId="0" fontId="1" fillId="0" borderId="15" xfId="106" applyFont="1" applyFill="1" applyBorder="1" applyAlignment="1" applyProtection="1">
      <alignment horizontal="left" vertical="center" wrapText="1" indent="8"/>
      <protection/>
    </xf>
    <xf numFmtId="0" fontId="15" fillId="0" borderId="14" xfId="106" applyFont="1" applyFill="1" applyBorder="1" applyAlignment="1" applyProtection="1">
      <alignment vertical="center" wrapText="1"/>
      <protection locked="0"/>
    </xf>
    <xf numFmtId="0" fontId="15" fillId="0" borderId="15" xfId="106" applyFont="1" applyFill="1" applyBorder="1" applyAlignment="1" applyProtection="1">
      <alignment vertical="center" wrapText="1"/>
      <protection locked="0"/>
    </xf>
    <xf numFmtId="0" fontId="15" fillId="0" borderId="75" xfId="106" applyFont="1" applyFill="1" applyBorder="1" applyAlignment="1" applyProtection="1">
      <alignment vertical="center" wrapText="1"/>
      <protection locked="0"/>
    </xf>
    <xf numFmtId="0" fontId="26" fillId="0" borderId="79" xfId="106" applyFont="1" applyFill="1" applyBorder="1" applyAlignment="1" applyProtection="1">
      <alignment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182" fontId="15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57" xfId="68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57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74" xfId="106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80" xfId="106" applyNumberFormat="1" applyFont="1" applyFill="1" applyBorder="1" applyAlignment="1" applyProtection="1">
      <alignment vertical="center" wrapText="1"/>
      <protection/>
    </xf>
    <xf numFmtId="182" fontId="15" fillId="0" borderId="15" xfId="68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15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75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79" xfId="106" applyNumberFormat="1" applyFont="1" applyFill="1" applyBorder="1" applyAlignment="1" applyProtection="1">
      <alignment vertical="center" wrapText="1"/>
      <protection/>
    </xf>
    <xf numFmtId="180" fontId="44" fillId="0" borderId="53" xfId="106" applyNumberFormat="1" applyFont="1" applyFill="1" applyBorder="1" applyAlignment="1" applyProtection="1">
      <alignment horizontal="center" vertical="center" wrapText="1"/>
      <protection/>
    </xf>
    <xf numFmtId="180" fontId="44" fillId="0" borderId="46" xfId="106" applyNumberFormat="1" applyFont="1" applyFill="1" applyBorder="1" applyAlignment="1" applyProtection="1">
      <alignment horizontal="center" vertical="center" wrapText="1"/>
      <protection/>
    </xf>
    <xf numFmtId="180" fontId="44" fillId="0" borderId="13" xfId="106" applyNumberFormat="1" applyFont="1" applyFill="1" applyBorder="1" applyAlignment="1" applyProtection="1">
      <alignment horizontal="center" vertical="center" wrapText="1"/>
      <protection/>
    </xf>
    <xf numFmtId="180" fontId="44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59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54" xfId="106" applyNumberFormat="1" applyFont="1" applyFill="1" applyBorder="1" applyAlignment="1" applyProtection="1">
      <alignment horizontal="center" vertical="center" wrapText="1"/>
      <protection/>
    </xf>
    <xf numFmtId="182" fontId="49" fillId="0" borderId="2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26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28" xfId="68" applyNumberFormat="1" applyFont="1" applyFill="1" applyBorder="1" applyAlignment="1" applyProtection="1">
      <alignment horizontal="center" vertical="center" wrapText="1"/>
      <protection locked="0"/>
    </xf>
    <xf numFmtId="182" fontId="70" fillId="25" borderId="76" xfId="68" applyNumberFormat="1" applyFont="1" applyFill="1" applyBorder="1" applyAlignment="1" applyProtection="1">
      <alignment horizontal="left" vertical="center" wrapText="1" indent="2"/>
      <protection/>
    </xf>
    <xf numFmtId="182" fontId="49" fillId="0" borderId="14" xfId="68" applyNumberFormat="1" applyFont="1" applyFill="1" applyBorder="1" applyAlignment="1" applyProtection="1">
      <alignment vertical="center" wrapText="1"/>
      <protection/>
    </xf>
    <xf numFmtId="182" fontId="49" fillId="0" borderId="15" xfId="68" applyNumberFormat="1" applyFont="1" applyFill="1" applyBorder="1" applyAlignment="1" applyProtection="1">
      <alignment vertical="center" wrapText="1"/>
      <protection/>
    </xf>
    <xf numFmtId="182" fontId="44" fillId="0" borderId="15" xfId="68" applyNumberFormat="1" applyFont="1" applyFill="1" applyBorder="1" applyAlignment="1" applyProtection="1">
      <alignment vertical="center" wrapText="1"/>
      <protection/>
    </xf>
    <xf numFmtId="182" fontId="49" fillId="0" borderId="15" xfId="68" applyNumberFormat="1" applyFont="1" applyFill="1" applyBorder="1" applyAlignment="1" applyProtection="1">
      <alignment vertical="center" wrapText="1"/>
      <protection/>
    </xf>
    <xf numFmtId="182" fontId="49" fillId="0" borderId="59" xfId="68" applyNumberFormat="1" applyFont="1" applyFill="1" applyBorder="1" applyAlignment="1" applyProtection="1">
      <alignment vertical="center" wrapText="1"/>
      <protection/>
    </xf>
    <xf numFmtId="182" fontId="70" fillId="0" borderId="13" xfId="68" applyNumberFormat="1" applyFont="1" applyFill="1" applyBorder="1" applyAlignment="1" applyProtection="1">
      <alignment vertical="center" wrapText="1"/>
      <protection/>
    </xf>
    <xf numFmtId="182" fontId="49" fillId="0" borderId="27" xfId="68" applyNumberFormat="1" applyFont="1" applyFill="1" applyBorder="1" applyAlignment="1" applyProtection="1">
      <alignment vertical="center" wrapText="1"/>
      <protection/>
    </xf>
    <xf numFmtId="182" fontId="49" fillId="0" borderId="17" xfId="68" applyNumberFormat="1" applyFont="1" applyFill="1" applyBorder="1" applyAlignment="1" applyProtection="1">
      <alignment vertical="center" wrapText="1"/>
      <protection/>
    </xf>
    <xf numFmtId="182" fontId="44" fillId="0" borderId="17" xfId="68" applyNumberFormat="1" applyFont="1" applyFill="1" applyBorder="1" applyAlignment="1" applyProtection="1">
      <alignment vertical="center" wrapText="1"/>
      <protection/>
    </xf>
    <xf numFmtId="182" fontId="49" fillId="0" borderId="17" xfId="68" applyNumberFormat="1" applyFont="1" applyFill="1" applyBorder="1" applyAlignment="1" applyProtection="1">
      <alignment vertical="center" wrapText="1"/>
      <protection/>
    </xf>
    <xf numFmtId="182" fontId="49" fillId="0" borderId="28" xfId="68" applyNumberFormat="1" applyFont="1" applyFill="1" applyBorder="1" applyAlignment="1" applyProtection="1">
      <alignment vertical="center" wrapText="1"/>
      <protection locked="0"/>
    </xf>
    <xf numFmtId="182" fontId="70" fillId="0" borderId="54" xfId="68" applyNumberFormat="1" applyFont="1" applyFill="1" applyBorder="1" applyAlignment="1" applyProtection="1">
      <alignment vertical="center" wrapText="1"/>
      <protection/>
    </xf>
    <xf numFmtId="182" fontId="49" fillId="0" borderId="81" xfId="68" applyNumberFormat="1" applyFont="1" applyFill="1" applyBorder="1" applyAlignment="1" applyProtection="1">
      <alignment vertical="center" wrapText="1"/>
      <protection/>
    </xf>
    <xf numFmtId="182" fontId="49" fillId="0" borderId="59" xfId="68" applyNumberFormat="1" applyFont="1" applyFill="1" applyBorder="1" applyAlignment="1" applyProtection="1">
      <alignment vertical="center" wrapText="1"/>
      <protection locked="0"/>
    </xf>
    <xf numFmtId="182" fontId="49" fillId="0" borderId="45" xfId="68" applyNumberFormat="1" applyFont="1" applyFill="1" applyBorder="1" applyAlignment="1" applyProtection="1">
      <alignment vertical="center" wrapText="1"/>
      <protection/>
    </xf>
    <xf numFmtId="182" fontId="49" fillId="0" borderId="57" xfId="68" applyNumberFormat="1" applyFont="1" applyFill="1" applyBorder="1" applyAlignment="1" applyProtection="1">
      <alignment vertical="center" wrapText="1"/>
      <protection/>
    </xf>
    <xf numFmtId="182" fontId="44" fillId="0" borderId="57" xfId="68" applyNumberFormat="1" applyFont="1" applyFill="1" applyBorder="1" applyAlignment="1" applyProtection="1">
      <alignment vertical="center" wrapText="1"/>
      <protection/>
    </xf>
    <xf numFmtId="182" fontId="49" fillId="0" borderId="57" xfId="68" applyNumberFormat="1" applyFont="1" applyFill="1" applyBorder="1" applyAlignment="1" applyProtection="1">
      <alignment vertical="center" wrapText="1"/>
      <protection/>
    </xf>
    <xf numFmtId="182" fontId="49" fillId="0" borderId="47" xfId="68" applyNumberFormat="1" applyFont="1" applyFill="1" applyBorder="1" applyAlignment="1" applyProtection="1">
      <alignment vertical="center" wrapText="1"/>
      <protection/>
    </xf>
    <xf numFmtId="182" fontId="70" fillId="0" borderId="16" xfId="68" applyNumberFormat="1" applyFont="1" applyFill="1" applyBorder="1" applyAlignment="1" applyProtection="1">
      <alignment vertical="center" wrapText="1"/>
      <protection/>
    </xf>
    <xf numFmtId="180" fontId="44" fillId="0" borderId="16" xfId="106" applyNumberFormat="1" applyFont="1" applyFill="1" applyBorder="1" applyAlignment="1" applyProtection="1">
      <alignment horizontal="center" vertical="center" wrapText="1"/>
      <protection/>
    </xf>
    <xf numFmtId="0" fontId="49" fillId="0" borderId="14" xfId="105" applyFont="1" applyFill="1" applyBorder="1" applyAlignment="1" applyProtection="1">
      <alignment horizontal="center" vertical="center"/>
      <protection/>
    </xf>
    <xf numFmtId="182" fontId="49" fillId="0" borderId="77" xfId="68" applyNumberFormat="1" applyFont="1" applyFill="1" applyBorder="1" applyAlignment="1" applyProtection="1">
      <alignment/>
      <protection locked="0"/>
    </xf>
    <xf numFmtId="182" fontId="49" fillId="0" borderId="27" xfId="68" applyNumberFormat="1" applyFont="1" applyFill="1" applyBorder="1" applyAlignment="1" applyProtection="1">
      <alignment/>
      <protection locked="0"/>
    </xf>
    <xf numFmtId="0" fontId="49" fillId="0" borderId="13" xfId="105" applyFont="1" applyFill="1" applyBorder="1" applyAlignment="1" applyProtection="1">
      <alignment horizontal="center" vertical="center"/>
      <protection/>
    </xf>
    <xf numFmtId="0" fontId="49" fillId="0" borderId="34" xfId="105" applyFont="1" applyFill="1" applyBorder="1" applyAlignment="1" applyProtection="1">
      <alignment horizontal="left"/>
      <protection/>
    </xf>
    <xf numFmtId="182" fontId="49" fillId="0" borderId="45" xfId="68" applyNumberFormat="1" applyFont="1" applyFill="1" applyBorder="1" applyAlignment="1" applyProtection="1">
      <alignment/>
      <protection locked="0"/>
    </xf>
    <xf numFmtId="0" fontId="49" fillId="0" borderId="59" xfId="105" applyFont="1" applyFill="1" applyBorder="1" applyAlignment="1" applyProtection="1">
      <alignment horizontal="center" vertical="center"/>
      <protection/>
    </xf>
    <xf numFmtId="182" fontId="49" fillId="0" borderId="59" xfId="68" applyNumberFormat="1" applyFont="1" applyFill="1" applyBorder="1" applyAlignment="1" applyProtection="1">
      <alignment/>
      <protection locked="0"/>
    </xf>
    <xf numFmtId="0" fontId="48" fillId="0" borderId="10" xfId="105" applyFont="1" applyFill="1" applyBorder="1" applyAlignment="1" applyProtection="1">
      <alignment/>
      <protection/>
    </xf>
    <xf numFmtId="0" fontId="48" fillId="0" borderId="76" xfId="105" applyFont="1" applyFill="1" applyBorder="1" applyAlignment="1" applyProtection="1">
      <alignment/>
      <protection/>
    </xf>
    <xf numFmtId="0" fontId="48" fillId="0" borderId="54" xfId="105" applyFont="1" applyFill="1" applyBorder="1" applyAlignment="1" applyProtection="1">
      <alignment/>
      <protection/>
    </xf>
    <xf numFmtId="182" fontId="44" fillId="0" borderId="13" xfId="68" applyNumberFormat="1" applyFont="1" applyFill="1" applyBorder="1" applyAlignment="1" applyProtection="1">
      <alignment/>
      <protection/>
    </xf>
    <xf numFmtId="0" fontId="26" fillId="0" borderId="82" xfId="100" applyFont="1" applyBorder="1" applyAlignment="1">
      <alignment horizontal="center" vertical="center" wrapText="1"/>
      <protection/>
    </xf>
    <xf numFmtId="0" fontId="44" fillId="0" borderId="38" xfId="100" applyFont="1" applyBorder="1" applyAlignment="1">
      <alignment horizontal="center"/>
      <protection/>
    </xf>
    <xf numFmtId="49" fontId="15" fillId="0" borderId="38" xfId="100" applyNumberFormat="1" applyFont="1" applyBorder="1" applyAlignment="1">
      <alignment horizontal="right"/>
      <protection/>
    </xf>
    <xf numFmtId="49" fontId="15" fillId="0" borderId="83" xfId="100" applyNumberFormat="1" applyFont="1" applyBorder="1" applyAlignment="1">
      <alignment horizontal="right"/>
      <protection/>
    </xf>
    <xf numFmtId="0" fontId="15" fillId="0" borderId="15" xfId="100" applyFont="1" applyBorder="1" applyAlignment="1">
      <alignment horizontal="left"/>
      <protection/>
    </xf>
    <xf numFmtId="180" fontId="15" fillId="0" borderId="15" xfId="100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75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7" xfId="100" applyNumberFormat="1" applyFont="1" applyBorder="1">
      <alignment/>
      <protection/>
    </xf>
    <xf numFmtId="3" fontId="15" fillId="0" borderId="28" xfId="100" applyNumberFormat="1" applyFont="1" applyBorder="1">
      <alignment/>
      <protection/>
    </xf>
    <xf numFmtId="3" fontId="15" fillId="0" borderId="17" xfId="100" applyNumberFormat="1" applyFont="1" applyFill="1" applyBorder="1" applyAlignment="1" applyProtection="1">
      <alignment vertical="center" wrapText="1"/>
      <protection locked="0"/>
    </xf>
    <xf numFmtId="3" fontId="15" fillId="0" borderId="84" xfId="100" applyNumberFormat="1" applyFont="1" applyFill="1" applyBorder="1" applyAlignment="1" applyProtection="1">
      <alignment vertical="center" wrapText="1"/>
      <protection locked="0"/>
    </xf>
    <xf numFmtId="3" fontId="15" fillId="0" borderId="57" xfId="100" applyNumberFormat="1" applyFont="1" applyBorder="1">
      <alignment/>
      <protection/>
    </xf>
    <xf numFmtId="3" fontId="15" fillId="0" borderId="57" xfId="100" applyNumberFormat="1" applyFont="1" applyFill="1" applyBorder="1" applyAlignment="1" applyProtection="1">
      <alignment vertical="center" wrapText="1"/>
      <protection locked="0"/>
    </xf>
    <xf numFmtId="3" fontId="15" fillId="0" borderId="74" xfId="100" applyNumberFormat="1" applyFont="1" applyBorder="1">
      <alignment/>
      <protection/>
    </xf>
    <xf numFmtId="0" fontId="15" fillId="0" borderId="15" xfId="100" applyFont="1" applyBorder="1">
      <alignment/>
      <protection/>
    </xf>
    <xf numFmtId="0" fontId="15" fillId="0" borderId="15" xfId="100" applyFont="1" applyBorder="1" applyAlignment="1">
      <alignment vertical="center" wrapText="1"/>
      <protection/>
    </xf>
    <xf numFmtId="0" fontId="15" fillId="0" borderId="59" xfId="100" applyFont="1" applyBorder="1">
      <alignment/>
      <protection/>
    </xf>
    <xf numFmtId="0" fontId="15" fillId="0" borderId="75" xfId="100" applyFont="1" applyBorder="1">
      <alignment/>
      <protection/>
    </xf>
    <xf numFmtId="0" fontId="26" fillId="0" borderId="58" xfId="100" applyFont="1" applyBorder="1" applyAlignment="1">
      <alignment horizontal="center" vertical="center" wrapText="1"/>
      <protection/>
    </xf>
    <xf numFmtId="0" fontId="26" fillId="0" borderId="85" xfId="100" applyFont="1" applyBorder="1" applyAlignment="1">
      <alignment horizontal="center" vertical="center" wrapText="1"/>
      <protection/>
    </xf>
    <xf numFmtId="0" fontId="26" fillId="0" borderId="86" xfId="100" applyFont="1" applyBorder="1" applyAlignment="1">
      <alignment horizontal="center" vertical="center" wrapText="1"/>
      <protection/>
    </xf>
    <xf numFmtId="3" fontId="15" fillId="0" borderId="27" xfId="100" applyNumberFormat="1" applyFont="1" applyBorder="1">
      <alignment/>
      <protection/>
    </xf>
    <xf numFmtId="0" fontId="15" fillId="0" borderId="14" xfId="100" applyFont="1" applyBorder="1">
      <alignment/>
      <protection/>
    </xf>
    <xf numFmtId="3" fontId="15" fillId="0" borderId="45" xfId="100" applyNumberFormat="1" applyFont="1" applyBorder="1">
      <alignment/>
      <protection/>
    </xf>
    <xf numFmtId="0" fontId="44" fillId="0" borderId="13" xfId="100" applyFont="1" applyBorder="1" applyAlignment="1">
      <alignment horizontal="center"/>
      <protection/>
    </xf>
    <xf numFmtId="0" fontId="44" fillId="0" borderId="54" xfId="100" applyFont="1" applyBorder="1" applyAlignment="1">
      <alignment horizontal="center"/>
      <protection/>
    </xf>
    <xf numFmtId="0" fontId="44" fillId="0" borderId="16" xfId="100" applyFont="1" applyBorder="1" applyAlignment="1">
      <alignment horizontal="center"/>
      <protection/>
    </xf>
    <xf numFmtId="0" fontId="26" fillId="0" borderId="79" xfId="100" applyFont="1" applyBorder="1" applyAlignment="1">
      <alignment horizontal="left"/>
      <protection/>
    </xf>
    <xf numFmtId="3" fontId="24" fillId="0" borderId="83" xfId="103" applyNumberFormat="1" applyFont="1" applyBorder="1" applyAlignment="1">
      <alignment horizontal="right"/>
      <protection/>
    </xf>
    <xf numFmtId="0" fontId="24" fillId="21" borderId="70" xfId="103" applyFont="1" applyFill="1" applyBorder="1" applyAlignment="1">
      <alignment horizontal="right"/>
      <protection/>
    </xf>
    <xf numFmtId="3" fontId="24" fillId="21" borderId="76" xfId="103" applyNumberFormat="1" applyFont="1" applyFill="1" applyBorder="1" applyAlignment="1">
      <alignment horizontal="right"/>
      <protection/>
    </xf>
    <xf numFmtId="0" fontId="24" fillId="0" borderId="23" xfId="103" applyFont="1" applyBorder="1" applyAlignment="1">
      <alignment horizontal="center"/>
      <protection/>
    </xf>
    <xf numFmtId="0" fontId="24" fillId="0" borderId="56" xfId="103" applyFont="1" applyBorder="1" applyAlignment="1">
      <alignment horizontal="center"/>
      <protection/>
    </xf>
    <xf numFmtId="0" fontId="27" fillId="21" borderId="53" xfId="103" applyFont="1" applyFill="1" applyBorder="1" applyAlignment="1">
      <alignment horizontal="center"/>
      <protection/>
    </xf>
    <xf numFmtId="0" fontId="27" fillId="0" borderId="18" xfId="103" applyFont="1" applyBorder="1" applyAlignment="1">
      <alignment horizontal="right"/>
      <protection/>
    </xf>
    <xf numFmtId="0" fontId="27" fillId="0" borderId="58" xfId="103" applyFont="1" applyBorder="1">
      <alignment/>
      <protection/>
    </xf>
    <xf numFmtId="0" fontId="24" fillId="0" borderId="14" xfId="103" applyFont="1" applyBorder="1" applyAlignment="1">
      <alignment horizontal="left"/>
      <protection/>
    </xf>
    <xf numFmtId="0" fontId="24" fillId="0" borderId="59" xfId="103" applyFont="1" applyBorder="1" applyAlignment="1">
      <alignment horizontal="left"/>
      <protection/>
    </xf>
    <xf numFmtId="0" fontId="24" fillId="21" borderId="13" xfId="103" applyFont="1" applyFill="1" applyBorder="1" applyAlignment="1">
      <alignment horizontal="left"/>
      <protection/>
    </xf>
    <xf numFmtId="0" fontId="27" fillId="0" borderId="15" xfId="103" applyFont="1" applyBorder="1" applyAlignment="1">
      <alignment horizontal="center"/>
      <protection/>
    </xf>
    <xf numFmtId="0" fontId="27" fillId="0" borderId="59" xfId="103" applyFont="1" applyBorder="1" applyAlignment="1">
      <alignment horizontal="center"/>
      <protection/>
    </xf>
    <xf numFmtId="0" fontId="27" fillId="21" borderId="13" xfId="103" applyFont="1" applyFill="1" applyBorder="1" applyAlignment="1">
      <alignment horizontal="center"/>
      <protection/>
    </xf>
    <xf numFmtId="0" fontId="28" fillId="0" borderId="47" xfId="0" applyFont="1" applyBorder="1" applyAlignment="1">
      <alignment wrapText="1"/>
    </xf>
    <xf numFmtId="0" fontId="24" fillId="0" borderId="53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3" fontId="24" fillId="0" borderId="16" xfId="0" applyNumberFormat="1" applyFont="1" applyBorder="1" applyAlignment="1">
      <alignment horizontal="right" wrapText="1"/>
    </xf>
    <xf numFmtId="0" fontId="24" fillId="0" borderId="56" xfId="0" applyFont="1" applyBorder="1" applyAlignment="1">
      <alignment wrapText="1"/>
    </xf>
    <xf numFmtId="0" fontId="24" fillId="0" borderId="59" xfId="0" applyFont="1" applyBorder="1" applyAlignment="1">
      <alignment wrapText="1"/>
    </xf>
    <xf numFmtId="3" fontId="24" fillId="0" borderId="47" xfId="0" applyNumberFormat="1" applyFont="1" applyBorder="1" applyAlignment="1">
      <alignment horizontal="right" wrapText="1"/>
    </xf>
    <xf numFmtId="3" fontId="24" fillId="0" borderId="59" xfId="0" applyNumberFormat="1" applyFont="1" applyBorder="1" applyAlignment="1">
      <alignment horizontal="right" wrapText="1"/>
    </xf>
    <xf numFmtId="0" fontId="36" fillId="0" borderId="46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1" fillId="0" borderId="83" xfId="99" applyFont="1" applyBorder="1" applyAlignment="1">
      <alignment horizontal="center"/>
      <protection/>
    </xf>
    <xf numFmtId="0" fontId="39" fillId="0" borderId="59" xfId="99" applyFont="1" applyBorder="1" applyAlignment="1">
      <alignment horizontal="left" wrapText="1"/>
      <protection/>
    </xf>
    <xf numFmtId="3" fontId="33" fillId="0" borderId="33" xfId="99" applyNumberFormat="1" applyFont="1" applyBorder="1">
      <alignment/>
      <protection/>
    </xf>
    <xf numFmtId="3" fontId="40" fillId="0" borderId="59" xfId="99" applyNumberFormat="1" applyFont="1" applyBorder="1">
      <alignment/>
      <protection/>
    </xf>
    <xf numFmtId="0" fontId="62" fillId="0" borderId="53" xfId="99" applyFont="1" applyBorder="1" applyAlignment="1">
      <alignment horizontal="center"/>
      <protection/>
    </xf>
    <xf numFmtId="0" fontId="56" fillId="0" borderId="13" xfId="99" applyFont="1" applyBorder="1" applyAlignment="1">
      <alignment horizontal="left"/>
      <protection/>
    </xf>
    <xf numFmtId="3" fontId="41" fillId="0" borderId="70" xfId="99" applyNumberFormat="1" applyFont="1" applyBorder="1">
      <alignment/>
      <protection/>
    </xf>
    <xf numFmtId="3" fontId="41" fillId="0" borderId="11" xfId="99" applyNumberFormat="1" applyFont="1" applyBorder="1">
      <alignment/>
      <protection/>
    </xf>
    <xf numFmtId="3" fontId="41" fillId="0" borderId="76" xfId="99" applyNumberFormat="1" applyFont="1" applyBorder="1">
      <alignment/>
      <protection/>
    </xf>
    <xf numFmtId="3" fontId="56" fillId="0" borderId="13" xfId="99" applyNumberFormat="1" applyFont="1" applyBorder="1">
      <alignment/>
      <protection/>
    </xf>
    <xf numFmtId="0" fontId="33" fillId="0" borderId="59" xfId="99" applyFont="1" applyBorder="1" applyAlignment="1">
      <alignment horizontal="left" wrapText="1"/>
      <protection/>
    </xf>
    <xf numFmtId="0" fontId="1" fillId="0" borderId="77" xfId="99" applyFont="1" applyBorder="1">
      <alignment/>
      <protection/>
    </xf>
    <xf numFmtId="0" fontId="33" fillId="0" borderId="40" xfId="99" applyFont="1" applyBorder="1">
      <alignment/>
      <protection/>
    </xf>
    <xf numFmtId="0" fontId="33" fillId="0" borderId="26" xfId="99" applyFont="1" applyBorder="1">
      <alignment/>
      <protection/>
    </xf>
    <xf numFmtId="0" fontId="33" fillId="0" borderId="77" xfId="99" applyFont="1" applyBorder="1">
      <alignment/>
      <protection/>
    </xf>
    <xf numFmtId="49" fontId="15" fillId="0" borderId="83" xfId="100" applyNumberFormat="1" applyBorder="1">
      <alignment/>
      <protection/>
    </xf>
    <xf numFmtId="3" fontId="26" fillId="0" borderId="87" xfId="100" applyNumberFormat="1" applyFont="1" applyBorder="1">
      <alignment/>
      <protection/>
    </xf>
    <xf numFmtId="0" fontId="26" fillId="0" borderId="13" xfId="100" applyFont="1" applyBorder="1" applyAlignment="1">
      <alignment horizontal="left"/>
      <protection/>
    </xf>
    <xf numFmtId="3" fontId="26" fillId="0" borderId="13" xfId="100" applyNumberFormat="1" applyFont="1" applyBorder="1">
      <alignment/>
      <protection/>
    </xf>
    <xf numFmtId="0" fontId="1" fillId="0" borderId="72" xfId="0" applyFont="1" applyBorder="1" applyAlignment="1">
      <alignment horizontal="justify"/>
    </xf>
    <xf numFmtId="0" fontId="38" fillId="0" borderId="88" xfId="98" applyFont="1" applyBorder="1" applyAlignment="1">
      <alignment vertical="center"/>
      <protection/>
    </xf>
    <xf numFmtId="3" fontId="34" fillId="0" borderId="68" xfId="98" applyNumberFormat="1" applyFont="1" applyFill="1" applyBorder="1" applyAlignment="1">
      <alignment vertical="center"/>
      <protection/>
    </xf>
    <xf numFmtId="3" fontId="34" fillId="0" borderId="32" xfId="98" applyNumberFormat="1" applyFont="1" applyFill="1" applyBorder="1" applyAlignment="1">
      <alignment vertical="center"/>
      <protection/>
    </xf>
    <xf numFmtId="3" fontId="34" fillId="0" borderId="51" xfId="98" applyNumberFormat="1" applyFont="1" applyFill="1" applyBorder="1" applyAlignment="1">
      <alignment vertical="center"/>
      <protection/>
    </xf>
    <xf numFmtId="3" fontId="34" fillId="0" borderId="89" xfId="98" applyNumberFormat="1" applyFont="1" applyFill="1" applyBorder="1" applyAlignment="1">
      <alignment vertical="center"/>
      <protection/>
    </xf>
    <xf numFmtId="3" fontId="34" fillId="0" borderId="90" xfId="101" applyNumberFormat="1" applyFont="1" applyFill="1" applyBorder="1">
      <alignment/>
      <protection/>
    </xf>
    <xf numFmtId="3" fontId="34" fillId="0" borderId="91" xfId="101" applyNumberFormat="1" applyFont="1" applyFill="1" applyBorder="1">
      <alignment/>
      <protection/>
    </xf>
    <xf numFmtId="3" fontId="34" fillId="0" borderId="92" xfId="101" applyNumberFormat="1" applyFont="1" applyFill="1" applyBorder="1">
      <alignment/>
      <protection/>
    </xf>
    <xf numFmtId="3" fontId="34" fillId="0" borderId="93" xfId="101" applyNumberFormat="1" applyFont="1" applyFill="1" applyBorder="1">
      <alignment/>
      <protection/>
    </xf>
    <xf numFmtId="0" fontId="34" fillId="21" borderId="53" xfId="98" applyFont="1" applyFill="1" applyBorder="1" applyAlignment="1">
      <alignment vertical="center"/>
      <protection/>
    </xf>
    <xf numFmtId="3" fontId="34" fillId="21" borderId="94" xfId="101" applyNumberFormat="1" applyFont="1" applyFill="1" applyBorder="1">
      <alignment/>
      <protection/>
    </xf>
    <xf numFmtId="3" fontId="34" fillId="21" borderId="53" xfId="101" applyNumberFormat="1" applyFont="1" applyFill="1" applyBorder="1">
      <alignment/>
      <protection/>
    </xf>
    <xf numFmtId="3" fontId="34" fillId="21" borderId="16" xfId="101" applyNumberFormat="1" applyFont="1" applyFill="1" applyBorder="1">
      <alignment/>
      <protection/>
    </xf>
    <xf numFmtId="3" fontId="34" fillId="21" borderId="13" xfId="101" applyNumberFormat="1" applyFont="1" applyFill="1" applyBorder="1">
      <alignment/>
      <protection/>
    </xf>
    <xf numFmtId="0" fontId="1" fillId="0" borderId="56" xfId="98" applyFont="1" applyBorder="1" applyAlignment="1">
      <alignment vertical="center"/>
      <protection/>
    </xf>
    <xf numFmtId="3" fontId="33" fillId="0" borderId="35" xfId="98" applyNumberFormat="1" applyFont="1" applyFill="1" applyBorder="1" applyAlignment="1">
      <alignment vertical="center"/>
      <protection/>
    </xf>
    <xf numFmtId="4" fontId="33" fillId="0" borderId="33" xfId="98" applyNumberFormat="1" applyFont="1" applyFill="1" applyBorder="1" applyAlignment="1">
      <alignment vertical="center"/>
      <protection/>
    </xf>
    <xf numFmtId="3" fontId="33" fillId="0" borderId="69" xfId="101" applyNumberFormat="1" applyFont="1" applyFill="1" applyBorder="1">
      <alignment/>
      <protection/>
    </xf>
    <xf numFmtId="3" fontId="33" fillId="0" borderId="44" xfId="98" applyNumberFormat="1" applyFont="1" applyFill="1" applyBorder="1" applyAlignment="1">
      <alignment vertical="center"/>
      <protection/>
    </xf>
    <xf numFmtId="3" fontId="33" fillId="0" borderId="33" xfId="98" applyNumberFormat="1" applyFont="1" applyFill="1" applyBorder="1" applyAlignment="1">
      <alignment vertical="center"/>
      <protection/>
    </xf>
    <xf numFmtId="3" fontId="34" fillId="21" borderId="54" xfId="101" applyNumberFormat="1" applyFont="1" applyFill="1" applyBorder="1">
      <alignment/>
      <protection/>
    </xf>
    <xf numFmtId="167" fontId="33" fillId="0" borderId="88" xfId="98" applyNumberFormat="1" applyFont="1" applyBorder="1" applyAlignment="1">
      <alignment vertical="center"/>
      <protection/>
    </xf>
    <xf numFmtId="3" fontId="33" fillId="0" borderId="69" xfId="98" applyNumberFormat="1" applyFont="1" applyFill="1" applyBorder="1" applyAlignment="1">
      <alignment vertical="center"/>
      <protection/>
    </xf>
    <xf numFmtId="167" fontId="34" fillId="21" borderId="53" xfId="101" applyNumberFormat="1" applyFont="1" applyFill="1" applyBorder="1">
      <alignment/>
      <protection/>
    </xf>
    <xf numFmtId="3" fontId="34" fillId="21" borderId="16" xfId="98" applyNumberFormat="1" applyFont="1" applyFill="1" applyBorder="1" applyAlignment="1">
      <alignment vertical="center"/>
      <protection/>
    </xf>
    <xf numFmtId="0" fontId="34" fillId="21" borderId="13" xfId="104" applyFont="1" applyFill="1" applyBorder="1">
      <alignment/>
      <protection/>
    </xf>
    <xf numFmtId="167" fontId="34" fillId="21" borderId="54" xfId="101" applyNumberFormat="1" applyFont="1" applyFill="1" applyBorder="1">
      <alignment/>
      <protection/>
    </xf>
    <xf numFmtId="0" fontId="59" fillId="20" borderId="46" xfId="101" applyFont="1" applyFill="1" applyBorder="1">
      <alignment/>
      <protection/>
    </xf>
    <xf numFmtId="3" fontId="59" fillId="20" borderId="34" xfId="101" applyNumberFormat="1" applyFont="1" applyFill="1" applyBorder="1">
      <alignment/>
      <protection/>
    </xf>
    <xf numFmtId="0" fontId="59" fillId="20" borderId="26" xfId="104" applyFont="1" applyFill="1" applyBorder="1">
      <alignment/>
      <protection/>
    </xf>
    <xf numFmtId="3" fontId="59" fillId="20" borderId="39" xfId="98" applyNumberFormat="1" applyFont="1" applyFill="1" applyBorder="1" applyAlignment="1">
      <alignment vertical="center"/>
      <protection/>
    </xf>
    <xf numFmtId="3" fontId="59" fillId="20" borderId="40" xfId="101" applyNumberFormat="1" applyFont="1" applyFill="1" applyBorder="1">
      <alignment/>
      <protection/>
    </xf>
    <xf numFmtId="0" fontId="33" fillId="0" borderId="53" xfId="108" applyFont="1" applyBorder="1">
      <alignment/>
      <protection/>
    </xf>
    <xf numFmtId="3" fontId="42" fillId="0" borderId="16" xfId="108" applyNumberFormat="1" applyFont="1" applyBorder="1">
      <alignment/>
      <protection/>
    </xf>
    <xf numFmtId="0" fontId="33" fillId="0" borderId="13" xfId="108" applyFont="1" applyBorder="1">
      <alignment/>
      <protection/>
    </xf>
    <xf numFmtId="3" fontId="42" fillId="20" borderId="95" xfId="108" applyNumberFormat="1" applyFont="1" applyFill="1" applyBorder="1" applyAlignment="1">
      <alignment vertical="center"/>
      <protection/>
    </xf>
    <xf numFmtId="180" fontId="15" fillId="0" borderId="0" xfId="106" applyNumberFormat="1" applyFont="1" applyFill="1" applyAlignment="1" applyProtection="1">
      <alignment horizontal="right" vertical="center"/>
      <protection/>
    </xf>
    <xf numFmtId="180" fontId="26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72" xfId="106" applyNumberFormat="1" applyFont="1" applyFill="1" applyBorder="1" applyAlignment="1" applyProtection="1">
      <alignment horizontal="left" vertical="center" wrapText="1" indent="1"/>
      <protection/>
    </xf>
    <xf numFmtId="180" fontId="15" fillId="0" borderId="81" xfId="106" applyNumberFormat="1" applyFill="1" applyBorder="1" applyAlignment="1" applyProtection="1">
      <alignment horizontal="left" vertical="center" wrapText="1" indent="1"/>
      <protection/>
    </xf>
    <xf numFmtId="180" fontId="26" fillId="0" borderId="81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79" xfId="106" applyNumberFormat="1" applyFont="1" applyFill="1" applyBorder="1" applyAlignment="1" applyProtection="1">
      <alignment horizontal="left" vertical="center" wrapText="1" indent="1"/>
      <protection/>
    </xf>
    <xf numFmtId="180" fontId="15" fillId="0" borderId="59" xfId="106" applyNumberFormat="1" applyFill="1" applyBorder="1" applyAlignment="1" applyProtection="1">
      <alignment horizontal="left" vertical="center" wrapText="1" indent="1"/>
      <protection/>
    </xf>
    <xf numFmtId="180" fontId="49" fillId="0" borderId="4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47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59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59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47" xfId="106" applyNumberFormat="1" applyFont="1" applyFill="1" applyBorder="1" applyAlignment="1" applyProtection="1">
      <alignment horizontal="right" vertical="center" wrapText="1" indent="1"/>
      <protection/>
    </xf>
    <xf numFmtId="180" fontId="44" fillId="0" borderId="58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86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8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59" xfId="106" applyNumberFormat="1" applyFont="1" applyFill="1" applyBorder="1" applyAlignment="1" applyProtection="1">
      <alignment vertical="center" wrapText="1"/>
      <protection locked="0"/>
    </xf>
    <xf numFmtId="0" fontId="25" fillId="0" borderId="0" xfId="103" applyFont="1" applyAlignment="1">
      <alignment horizontal="right"/>
      <protection/>
    </xf>
    <xf numFmtId="0" fontId="28" fillId="0" borderId="0" xfId="103" applyFont="1" applyAlignment="1">
      <alignment horizontal="right"/>
      <protection/>
    </xf>
    <xf numFmtId="0" fontId="33" fillId="0" borderId="69" xfId="0" applyFont="1" applyBorder="1" applyAlignment="1">
      <alignment/>
    </xf>
    <xf numFmtId="0" fontId="33" fillId="0" borderId="96" xfId="0" applyFont="1" applyBorder="1" applyAlignment="1">
      <alignment/>
    </xf>
    <xf numFmtId="0" fontId="77" fillId="0" borderId="37" xfId="0" applyFont="1" applyBorder="1" applyAlignment="1">
      <alignment/>
    </xf>
    <xf numFmtId="0" fontId="77" fillId="0" borderId="24" xfId="0" applyFont="1" applyBorder="1" applyAlignment="1">
      <alignment/>
    </xf>
    <xf numFmtId="0" fontId="77" fillId="0" borderId="95" xfId="0" applyFont="1" applyBorder="1" applyAlignment="1">
      <alignment/>
    </xf>
    <xf numFmtId="180" fontId="48" fillId="0" borderId="53" xfId="106" applyNumberFormat="1" applyFont="1" applyFill="1" applyBorder="1" applyAlignment="1" applyProtection="1">
      <alignment horizontal="center" vertical="center"/>
      <protection/>
    </xf>
    <xf numFmtId="180" fontId="48" fillId="0" borderId="16" xfId="106" applyNumberFormat="1" applyFont="1" applyFill="1" applyBorder="1" applyAlignment="1" applyProtection="1">
      <alignment horizontal="center" vertical="center"/>
      <protection/>
    </xf>
    <xf numFmtId="182" fontId="49" fillId="0" borderId="97" xfId="68" applyNumberFormat="1" applyFont="1" applyFill="1" applyBorder="1" applyAlignment="1" applyProtection="1">
      <alignment vertical="center" wrapText="1"/>
      <protection/>
    </xf>
    <xf numFmtId="182" fontId="49" fillId="0" borderId="47" xfId="68" applyNumberFormat="1" applyFont="1" applyFill="1" applyBorder="1" applyAlignment="1" applyProtection="1">
      <alignment vertical="center" wrapText="1"/>
      <protection locked="0"/>
    </xf>
    <xf numFmtId="180" fontId="48" fillId="0" borderId="13" xfId="106" applyNumberFormat="1" applyFont="1" applyFill="1" applyBorder="1" applyAlignment="1" applyProtection="1">
      <alignment horizontal="center" vertical="center"/>
      <protection/>
    </xf>
    <xf numFmtId="0" fontId="1" fillId="0" borderId="81" xfId="0" applyFont="1" applyBorder="1" applyAlignment="1">
      <alignment horizontal="justify"/>
    </xf>
    <xf numFmtId="3" fontId="28" fillId="0" borderId="57" xfId="0" applyNumberFormat="1" applyFont="1" applyBorder="1" applyAlignment="1">
      <alignment wrapText="1"/>
    </xf>
    <xf numFmtId="3" fontId="28" fillId="0" borderId="15" xfId="0" applyNumberFormat="1" applyFont="1" applyBorder="1" applyAlignment="1">
      <alignment wrapText="1"/>
    </xf>
    <xf numFmtId="3" fontId="28" fillId="0" borderId="73" xfId="0" applyNumberFormat="1" applyFont="1" applyFill="1" applyBorder="1" applyAlignment="1">
      <alignment horizontal="right" wrapText="1"/>
    </xf>
    <xf numFmtId="0" fontId="25" fillId="26" borderId="86" xfId="0" applyFont="1" applyFill="1" applyBorder="1" applyAlignment="1">
      <alignment horizontal="center" wrapText="1"/>
    </xf>
    <xf numFmtId="0" fontId="25" fillId="26" borderId="58" xfId="0" applyFont="1" applyFill="1" applyBorder="1" applyAlignment="1">
      <alignment horizontal="center" wrapText="1"/>
    </xf>
    <xf numFmtId="0" fontId="27" fillId="0" borderId="19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33" fillId="0" borderId="20" xfId="0" applyFont="1" applyBorder="1" applyAlignment="1">
      <alignment/>
    </xf>
    <xf numFmtId="0" fontId="56" fillId="0" borderId="23" xfId="108" applyFont="1" applyBorder="1" applyAlignment="1">
      <alignment horizontal="left" vertical="center"/>
      <protection/>
    </xf>
    <xf numFmtId="0" fontId="56" fillId="0" borderId="18" xfId="108" applyFont="1" applyBorder="1" applyAlignment="1">
      <alignment horizontal="left" vertical="center"/>
      <protection/>
    </xf>
    <xf numFmtId="0" fontId="34" fillId="0" borderId="18" xfId="108" applyFont="1" applyFill="1" applyBorder="1" applyAlignment="1">
      <alignment horizontal="left" vertical="center"/>
      <protection/>
    </xf>
    <xf numFmtId="0" fontId="57" fillId="0" borderId="19" xfId="108" applyFont="1" applyFill="1" applyBorder="1" applyAlignment="1">
      <alignment horizontal="left" vertical="center"/>
      <protection/>
    </xf>
    <xf numFmtId="0" fontId="56" fillId="0" borderId="17" xfId="108" applyFont="1" applyBorder="1" applyAlignment="1">
      <alignment horizontal="left"/>
      <protection/>
    </xf>
    <xf numFmtId="0" fontId="56" fillId="0" borderId="18" xfId="108" applyFont="1" applyBorder="1" applyAlignment="1">
      <alignment horizontal="left"/>
      <protection/>
    </xf>
    <xf numFmtId="0" fontId="34" fillId="0" borderId="22" xfId="108" applyFont="1" applyFill="1" applyBorder="1" applyAlignment="1">
      <alignment horizontal="left" vertical="center"/>
      <protection/>
    </xf>
    <xf numFmtId="0" fontId="42" fillId="20" borderId="37" xfId="108" applyFont="1" applyFill="1" applyBorder="1" applyAlignment="1">
      <alignment horizontal="left" vertical="center"/>
      <protection/>
    </xf>
    <xf numFmtId="0" fontId="42" fillId="20" borderId="24" xfId="108" applyFont="1" applyFill="1" applyBorder="1" applyAlignment="1">
      <alignment horizontal="left" vertical="center"/>
      <protection/>
    </xf>
    <xf numFmtId="0" fontId="58" fillId="20" borderId="23" xfId="108" applyFont="1" applyFill="1" applyBorder="1" applyAlignment="1">
      <alignment horizontal="left" vertical="center"/>
      <protection/>
    </xf>
    <xf numFmtId="0" fontId="58" fillId="20" borderId="18" xfId="108" applyFont="1" applyFill="1" applyBorder="1" applyAlignment="1">
      <alignment horizontal="left" vertical="center"/>
      <protection/>
    </xf>
    <xf numFmtId="0" fontId="58" fillId="20" borderId="22" xfId="108" applyFont="1" applyFill="1" applyBorder="1" applyAlignment="1">
      <alignment horizontal="left" vertical="center"/>
      <protection/>
    </xf>
    <xf numFmtId="0" fontId="58" fillId="20" borderId="19" xfId="108" applyFont="1" applyFill="1" applyBorder="1" applyAlignment="1">
      <alignment horizontal="left" vertical="center"/>
      <protection/>
    </xf>
    <xf numFmtId="0" fontId="34" fillId="0" borderId="19" xfId="108" applyFont="1" applyFill="1" applyBorder="1" applyAlignment="1">
      <alignment horizontal="left" vertical="center"/>
      <protection/>
    </xf>
    <xf numFmtId="0" fontId="41" fillId="0" borderId="18" xfId="108" applyFont="1" applyFill="1" applyBorder="1" applyAlignment="1">
      <alignment horizontal="left" vertical="center"/>
      <protection/>
    </xf>
    <xf numFmtId="0" fontId="41" fillId="0" borderId="19" xfId="108" applyFont="1" applyFill="1" applyBorder="1" applyAlignment="1">
      <alignment horizontal="left" vertical="center"/>
      <protection/>
    </xf>
    <xf numFmtId="0" fontId="34" fillId="0" borderId="17" xfId="108" applyFont="1" applyFill="1" applyBorder="1" applyAlignment="1">
      <alignment horizontal="left" vertical="center"/>
      <protection/>
    </xf>
    <xf numFmtId="0" fontId="58" fillId="20" borderId="38" xfId="108" applyFont="1" applyFill="1" applyBorder="1" applyAlignment="1">
      <alignment horizontal="left" vertical="center"/>
      <protection/>
    </xf>
    <xf numFmtId="0" fontId="42" fillId="0" borderId="0" xfId="108" applyFont="1" applyAlignment="1">
      <alignment horizontal="center"/>
      <protection/>
    </xf>
    <xf numFmtId="0" fontId="56" fillId="0" borderId="17" xfId="108" applyFont="1" applyBorder="1" applyAlignment="1">
      <alignment horizontal="left" vertical="center"/>
      <protection/>
    </xf>
    <xf numFmtId="0" fontId="1" fillId="0" borderId="87" xfId="108" applyFont="1" applyBorder="1" applyAlignment="1">
      <alignment horizontal="right"/>
      <protection/>
    </xf>
    <xf numFmtId="0" fontId="34" fillId="0" borderId="46" xfId="108" applyFont="1" applyFill="1" applyBorder="1" applyAlignment="1">
      <alignment horizontal="left" vertical="center"/>
      <protection/>
    </xf>
    <xf numFmtId="0" fontId="34" fillId="0" borderId="27" xfId="108" applyFont="1" applyFill="1" applyBorder="1" applyAlignment="1">
      <alignment horizontal="left" vertical="center"/>
      <protection/>
    </xf>
    <xf numFmtId="0" fontId="34" fillId="0" borderId="45" xfId="108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28" fillId="0" borderId="0" xfId="0" applyFont="1" applyBorder="1" applyAlignment="1">
      <alignment horizontal="right" wrapText="1"/>
    </xf>
    <xf numFmtId="0" fontId="27" fillId="0" borderId="36" xfId="0" applyFont="1" applyBorder="1" applyAlignment="1">
      <alignment wrapText="1"/>
    </xf>
    <xf numFmtId="0" fontId="27" fillId="0" borderId="98" xfId="0" applyFont="1" applyBorder="1" applyAlignment="1">
      <alignment wrapText="1"/>
    </xf>
    <xf numFmtId="0" fontId="33" fillId="0" borderId="35" xfId="0" applyFont="1" applyBorder="1" applyAlignment="1">
      <alignment/>
    </xf>
    <xf numFmtId="0" fontId="33" fillId="0" borderId="33" xfId="0" applyFont="1" applyBorder="1" applyAlignment="1">
      <alignment/>
    </xf>
    <xf numFmtId="0" fontId="27" fillId="0" borderId="22" xfId="0" applyFont="1" applyBorder="1" applyAlignment="1">
      <alignment wrapText="1"/>
    </xf>
    <xf numFmtId="0" fontId="0" fillId="0" borderId="19" xfId="0" applyBorder="1" applyAlignment="1">
      <alignment wrapText="1"/>
    </xf>
    <xf numFmtId="0" fontId="34" fillId="20" borderId="55" xfId="101" applyFont="1" applyFill="1" applyBorder="1" applyAlignment="1">
      <alignment horizontal="center" vertical="center"/>
      <protection/>
    </xf>
    <xf numFmtId="0" fontId="34" fillId="20" borderId="46" xfId="101" applyFont="1" applyFill="1" applyBorder="1" applyAlignment="1">
      <alignment horizontal="center" vertical="center"/>
      <protection/>
    </xf>
    <xf numFmtId="0" fontId="34" fillId="20" borderId="78" xfId="101" applyFont="1" applyFill="1" applyBorder="1" applyAlignment="1">
      <alignment horizontal="center" vertical="center"/>
      <protection/>
    </xf>
    <xf numFmtId="0" fontId="34" fillId="20" borderId="99" xfId="101" applyFont="1" applyFill="1" applyBorder="1" applyAlignment="1">
      <alignment horizontal="center" vertical="center"/>
      <protection/>
    </xf>
    <xf numFmtId="0" fontId="34" fillId="20" borderId="97" xfId="101" applyFont="1" applyFill="1" applyBorder="1" applyAlignment="1">
      <alignment horizontal="center" vertical="center"/>
      <protection/>
    </xf>
    <xf numFmtId="0" fontId="40" fillId="0" borderId="0" xfId="108" applyFont="1" applyAlignment="1">
      <alignment horizontal="center"/>
      <protection/>
    </xf>
    <xf numFmtId="0" fontId="1" fillId="0" borderId="0" xfId="108" applyFont="1" applyBorder="1" applyAlignment="1">
      <alignment horizontal="right"/>
      <protection/>
    </xf>
    <xf numFmtId="180" fontId="48" fillId="0" borderId="58" xfId="106" applyNumberFormat="1" applyFont="1" applyFill="1" applyBorder="1" applyAlignment="1" applyProtection="1">
      <alignment horizontal="center" vertical="center" wrapText="1"/>
      <protection/>
    </xf>
    <xf numFmtId="180" fontId="48" fillId="0" borderId="79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0" xfId="106" applyNumberFormat="1" applyFont="1" applyFill="1" applyBorder="1" applyAlignment="1" applyProtection="1">
      <alignment horizontal="center" vertical="center" wrapText="1"/>
      <protection/>
    </xf>
    <xf numFmtId="180" fontId="48" fillId="0" borderId="81" xfId="106" applyNumberFormat="1" applyFont="1" applyFill="1" applyBorder="1" applyAlignment="1" applyProtection="1">
      <alignment horizontal="center" vertical="center" wrapText="1"/>
      <protection/>
    </xf>
    <xf numFmtId="180" fontId="48" fillId="0" borderId="75" xfId="106" applyNumberFormat="1" applyFont="1" applyFill="1" applyBorder="1" applyAlignment="1" applyProtection="1">
      <alignment horizontal="center" vertical="center" wrapText="1"/>
      <protection/>
    </xf>
    <xf numFmtId="0" fontId="15" fillId="0" borderId="85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8" fillId="0" borderId="81" xfId="106" applyNumberFormat="1" applyFont="1" applyFill="1" applyBorder="1" applyAlignment="1" applyProtection="1">
      <alignment horizontal="center" vertical="center" wrapText="1"/>
      <protection/>
    </xf>
    <xf numFmtId="180" fontId="48" fillId="0" borderId="59" xfId="106" applyNumberFormat="1" applyFont="1" applyFill="1" applyBorder="1" applyAlignment="1" applyProtection="1">
      <alignment horizontal="center" vertical="center" wrapText="1"/>
      <protection/>
    </xf>
    <xf numFmtId="180" fontId="49" fillId="0" borderId="87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180" fontId="47" fillId="0" borderId="52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11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96" xfId="106" applyNumberFormat="1" applyFont="1" applyFill="1" applyBorder="1" applyAlignment="1" applyProtection="1">
      <alignment horizontal="center" vertical="center"/>
      <protection/>
    </xf>
    <xf numFmtId="180" fontId="48" fillId="0" borderId="47" xfId="106" applyNumberFormat="1" applyFont="1" applyFill="1" applyBorder="1" applyAlignment="1" applyProtection="1">
      <alignment horizontal="center" vertical="center"/>
      <protection/>
    </xf>
    <xf numFmtId="180" fontId="48" fillId="0" borderId="100" xfId="106" applyNumberFormat="1" applyFont="1" applyFill="1" applyBorder="1" applyAlignment="1" applyProtection="1">
      <alignment horizontal="center" vertical="center"/>
      <protection/>
    </xf>
    <xf numFmtId="180" fontId="48" fillId="0" borderId="101" xfId="106" applyNumberFormat="1" applyFont="1" applyFill="1" applyBorder="1" applyAlignment="1" applyProtection="1">
      <alignment horizontal="center" vertical="center"/>
      <protection/>
    </xf>
    <xf numFmtId="180" fontId="48" fillId="0" borderId="78" xfId="106" applyNumberFormat="1" applyFont="1" applyFill="1" applyBorder="1" applyAlignment="1" applyProtection="1">
      <alignment horizontal="center" vertical="center" wrapText="1"/>
      <protection/>
    </xf>
    <xf numFmtId="180" fontId="48" fillId="0" borderId="56" xfId="106" applyNumberFormat="1" applyFont="1" applyFill="1" applyBorder="1" applyAlignment="1" applyProtection="1">
      <alignment horizontal="center" vertical="center" wrapText="1"/>
      <protection/>
    </xf>
    <xf numFmtId="180" fontId="48" fillId="0" borderId="81" xfId="106" applyNumberFormat="1" applyFont="1" applyFill="1" applyBorder="1" applyAlignment="1" applyProtection="1">
      <alignment horizontal="center" vertical="center"/>
      <protection/>
    </xf>
    <xf numFmtId="180" fontId="48" fillId="0" borderId="59" xfId="106" applyNumberFormat="1" applyFont="1" applyFill="1" applyBorder="1" applyAlignment="1" applyProtection="1">
      <alignment horizontal="center" vertical="center"/>
      <protection/>
    </xf>
    <xf numFmtId="180" fontId="48" fillId="0" borderId="99" xfId="106" applyNumberFormat="1" applyFont="1" applyFill="1" applyBorder="1" applyAlignment="1" applyProtection="1">
      <alignment horizontal="center" vertical="center" wrapText="1"/>
      <protection/>
    </xf>
    <xf numFmtId="180" fontId="48" fillId="0" borderId="28" xfId="106" applyNumberFormat="1" applyFont="1" applyFill="1" applyBorder="1" applyAlignment="1" applyProtection="1">
      <alignment horizontal="center" vertical="center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182" fontId="44" fillId="0" borderId="24" xfId="68" applyNumberFormat="1" applyFont="1" applyFill="1" applyBorder="1" applyAlignment="1" applyProtection="1">
      <alignment horizontal="center"/>
      <protection/>
    </xf>
    <xf numFmtId="182" fontId="44" fillId="0" borderId="95" xfId="68" applyNumberFormat="1" applyFont="1" applyFill="1" applyBorder="1" applyAlignment="1" applyProtection="1">
      <alignment horizontal="center"/>
      <protection/>
    </xf>
    <xf numFmtId="0" fontId="26" fillId="0" borderId="36" xfId="105" applyFont="1" applyFill="1" applyBorder="1" applyAlignment="1">
      <alignment horizontal="center" vertical="center" wrapText="1"/>
      <protection/>
    </xf>
    <xf numFmtId="0" fontId="26" fillId="0" borderId="35" xfId="105" applyFont="1" applyFill="1" applyBorder="1" applyAlignment="1">
      <alignment horizontal="center" vertical="center" wrapText="1"/>
      <protection/>
    </xf>
    <xf numFmtId="182" fontId="49" fillId="0" borderId="19" xfId="68" applyNumberFormat="1" applyFont="1" applyFill="1" applyBorder="1" applyAlignment="1" applyProtection="1">
      <alignment horizontal="center"/>
      <protection locked="0"/>
    </xf>
    <xf numFmtId="182" fontId="49" fillId="0" borderId="20" xfId="68" applyNumberFormat="1" applyFont="1" applyFill="1" applyBorder="1" applyAlignment="1" applyProtection="1">
      <alignment horizontal="center"/>
      <protection locked="0"/>
    </xf>
    <xf numFmtId="0" fontId="49" fillId="0" borderId="19" xfId="105" applyFont="1" applyFill="1" applyBorder="1" applyAlignment="1" applyProtection="1">
      <alignment horizontal="center" vertical="center"/>
      <protection/>
    </xf>
    <xf numFmtId="0" fontId="49" fillId="0" borderId="20" xfId="105" applyFont="1" applyFill="1" applyBorder="1" applyAlignment="1" applyProtection="1">
      <alignment horizontal="center" vertical="center"/>
      <protection/>
    </xf>
    <xf numFmtId="0" fontId="49" fillId="0" borderId="19" xfId="105" applyFont="1" applyFill="1" applyBorder="1" applyAlignment="1" applyProtection="1">
      <alignment horizontal="center"/>
      <protection locked="0"/>
    </xf>
    <xf numFmtId="0" fontId="44" fillId="0" borderId="24" xfId="105" applyFont="1" applyFill="1" applyBorder="1" applyAlignment="1" applyProtection="1">
      <alignment horizontal="center" vertical="center" wrapText="1"/>
      <protection/>
    </xf>
    <xf numFmtId="0" fontId="26" fillId="0" borderId="98" xfId="105" applyFont="1" applyFill="1" applyBorder="1" applyAlignment="1" applyProtection="1">
      <alignment horizontal="center" vertical="center" wrapText="1"/>
      <protection/>
    </xf>
    <xf numFmtId="0" fontId="49" fillId="0" borderId="85" xfId="105" applyFont="1" applyFill="1" applyBorder="1" applyAlignment="1">
      <alignment horizontal="center" vertical="center" wrapText="1"/>
      <protection/>
    </xf>
    <xf numFmtId="0" fontId="49" fillId="0" borderId="13" xfId="105" applyFont="1" applyFill="1" applyBorder="1" applyAlignment="1" applyProtection="1">
      <alignment horizontal="center" vertical="center"/>
      <protection/>
    </xf>
    <xf numFmtId="0" fontId="67" fillId="0" borderId="22" xfId="106" applyFont="1" applyBorder="1" applyAlignment="1">
      <alignment horizontal="left" wrapText="1"/>
      <protection/>
    </xf>
    <xf numFmtId="0" fontId="67" fillId="0" borderId="19" xfId="106" applyFont="1" applyBorder="1" applyAlignment="1">
      <alignment horizontal="left" wrapText="1"/>
      <protection/>
    </xf>
    <xf numFmtId="0" fontId="67" fillId="0" borderId="20" xfId="106" applyFont="1" applyBorder="1" applyAlignment="1">
      <alignment horizontal="left" wrapText="1"/>
      <protection/>
    </xf>
    <xf numFmtId="0" fontId="26" fillId="0" borderId="98" xfId="105" applyFont="1" applyFill="1" applyBorder="1" applyAlignment="1">
      <alignment horizontal="center" vertical="center" wrapText="1"/>
      <protection/>
    </xf>
    <xf numFmtId="0" fontId="26" fillId="0" borderId="33" xfId="105" applyFont="1" applyFill="1" applyBorder="1" applyAlignment="1">
      <alignment horizontal="center" vertical="center" wrapText="1"/>
      <protection/>
    </xf>
    <xf numFmtId="0" fontId="70" fillId="0" borderId="0" xfId="105" applyFont="1" applyFill="1" applyAlignment="1">
      <alignment horizontal="left" wrapText="1"/>
      <protection/>
    </xf>
    <xf numFmtId="0" fontId="67" fillId="0" borderId="56" xfId="106" applyFont="1" applyBorder="1" applyAlignment="1">
      <alignment horizontal="left" wrapText="1"/>
      <protection/>
    </xf>
    <xf numFmtId="0" fontId="67" fillId="0" borderId="28" xfId="106" applyFont="1" applyBorder="1" applyAlignment="1">
      <alignment horizontal="left" wrapText="1"/>
      <protection/>
    </xf>
    <xf numFmtId="0" fontId="67" fillId="0" borderId="47" xfId="106" applyFont="1" applyBorder="1" applyAlignment="1">
      <alignment horizontal="left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98" xfId="105" applyFont="1" applyFill="1" applyBorder="1" applyAlignment="1" applyProtection="1">
      <alignment horizontal="center" vertical="center" wrapText="1"/>
      <protection/>
    </xf>
    <xf numFmtId="0" fontId="44" fillId="0" borderId="96" xfId="105" applyFont="1" applyFill="1" applyBorder="1" applyAlignment="1" applyProtection="1">
      <alignment horizontal="center" vertical="center" wrapText="1"/>
      <protection/>
    </xf>
    <xf numFmtId="0" fontId="38" fillId="0" borderId="0" xfId="106" applyFont="1" applyAlignment="1">
      <alignment horizontal="right" wrapText="1"/>
      <protection/>
    </xf>
    <xf numFmtId="180" fontId="15" fillId="0" borderId="0" xfId="106" applyNumberFormat="1" applyFont="1" applyFill="1" applyBorder="1" applyAlignment="1">
      <alignment horizontal="right" vertical="center" wrapText="1"/>
      <protection/>
    </xf>
    <xf numFmtId="0" fontId="44" fillId="0" borderId="13" xfId="105" applyFont="1" applyFill="1" applyBorder="1" applyAlignment="1" applyProtection="1">
      <alignment horizontal="center" vertical="center" wrapText="1"/>
      <protection/>
    </xf>
    <xf numFmtId="0" fontId="26" fillId="0" borderId="82" xfId="105" applyFont="1" applyFill="1" applyBorder="1" applyAlignment="1">
      <alignment horizontal="center" vertical="center" wrapText="1"/>
      <protection/>
    </xf>
    <xf numFmtId="0" fontId="26" fillId="0" borderId="99" xfId="105" applyFont="1" applyFill="1" applyBorder="1" applyAlignment="1">
      <alignment horizontal="center" vertical="center" wrapText="1"/>
      <protection/>
    </xf>
    <xf numFmtId="0" fontId="26" fillId="0" borderId="102" xfId="105" applyFont="1" applyFill="1" applyBorder="1" applyAlignment="1">
      <alignment horizontal="center" vertical="center" wrapText="1"/>
      <protection/>
    </xf>
    <xf numFmtId="0" fontId="26" fillId="0" borderId="96" xfId="105" applyFont="1" applyFill="1" applyBorder="1" applyAlignment="1">
      <alignment horizontal="center" vertical="center" wrapText="1"/>
      <protection/>
    </xf>
    <xf numFmtId="0" fontId="26" fillId="0" borderId="69" xfId="105" applyFont="1" applyFill="1" applyBorder="1" applyAlignment="1">
      <alignment horizontal="center" vertical="center" wrapText="1"/>
      <protection/>
    </xf>
    <xf numFmtId="0" fontId="75" fillId="0" borderId="0" xfId="100" applyFont="1" applyAlignment="1">
      <alignment horizontal="center"/>
      <protection/>
    </xf>
    <xf numFmtId="0" fontId="40" fillId="0" borderId="0" xfId="103" applyFont="1" applyAlignment="1">
      <alignment horizontal="center"/>
      <protection/>
    </xf>
    <xf numFmtId="0" fontId="76" fillId="0" borderId="53" xfId="103" applyFont="1" applyFill="1" applyBorder="1" applyAlignment="1">
      <alignment horizontal="center" vertical="center" wrapText="1"/>
      <protection/>
    </xf>
    <xf numFmtId="0" fontId="24" fillId="24" borderId="13" xfId="103" applyFont="1" applyFill="1" applyBorder="1" applyAlignment="1">
      <alignment horizontal="center" vertical="center" wrapText="1"/>
      <protection/>
    </xf>
    <xf numFmtId="0" fontId="24" fillId="24" borderId="16" xfId="103" applyFont="1" applyFill="1" applyBorder="1" applyAlignment="1">
      <alignment horizontal="center" vertical="center" wrapText="1"/>
      <protection/>
    </xf>
    <xf numFmtId="0" fontId="24" fillId="24" borderId="55" xfId="103" applyFont="1" applyFill="1" applyBorder="1" applyAlignment="1">
      <alignment horizontal="center" vertical="center" wrapText="1"/>
      <protection/>
    </xf>
    <xf numFmtId="0" fontId="24" fillId="24" borderId="52" xfId="103" applyFont="1" applyFill="1" applyBorder="1" applyAlignment="1">
      <alignment horizontal="center" vertical="center" wrapText="1"/>
      <protection/>
    </xf>
    <xf numFmtId="0" fontId="24" fillId="24" borderId="103" xfId="103" applyFont="1" applyFill="1" applyBorder="1" applyAlignment="1">
      <alignment horizontal="center" vertical="center" wrapText="1"/>
      <protection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tabSelected="1" view="pageLayout" zoomScale="80" zoomScaleSheetLayoutView="100" zoomScalePageLayoutView="80" workbookViewId="0" topLeftCell="A1">
      <selection activeCell="A4" sqref="A4"/>
    </sheetView>
  </sheetViews>
  <sheetFormatPr defaultColWidth="9.140625" defaultRowHeight="12.75"/>
  <cols>
    <col min="1" max="1" width="4.57421875" style="24" customWidth="1"/>
    <col min="2" max="2" width="43.421875" style="24" customWidth="1"/>
    <col min="3" max="3" width="13.8515625" style="24" customWidth="1"/>
    <col min="4" max="4" width="14.140625" style="24" customWidth="1"/>
    <col min="5" max="5" width="14.421875" style="24" customWidth="1"/>
    <col min="6" max="6" width="5.7109375" style="24" customWidth="1"/>
    <col min="7" max="7" width="42.8515625" style="24" customWidth="1"/>
    <col min="8" max="8" width="14.28125" style="24" customWidth="1"/>
    <col min="9" max="9" width="14.7109375" style="24" customWidth="1"/>
    <col min="10" max="10" width="15.28125" style="24" customWidth="1"/>
    <col min="11" max="16384" width="9.140625" style="24" customWidth="1"/>
  </cols>
  <sheetData>
    <row r="1" spans="1:10" ht="18.75">
      <c r="A1" s="630" t="s">
        <v>479</v>
      </c>
      <c r="B1" s="630"/>
      <c r="C1" s="630"/>
      <c r="D1" s="630"/>
      <c r="E1" s="630"/>
      <c r="F1" s="630"/>
      <c r="G1" s="630"/>
      <c r="H1" s="630"/>
      <c r="I1" s="630"/>
      <c r="J1" s="630"/>
    </row>
    <row r="2" spans="1:10" ht="18.75">
      <c r="A2" s="630" t="s">
        <v>544</v>
      </c>
      <c r="B2" s="630"/>
      <c r="C2" s="630"/>
      <c r="D2" s="630"/>
      <c r="E2" s="630"/>
      <c r="F2" s="630"/>
      <c r="G2" s="630"/>
      <c r="H2" s="630"/>
      <c r="I2" s="630"/>
      <c r="J2" s="630"/>
    </row>
    <row r="3" spans="1:10" ht="18.75">
      <c r="A3" s="161"/>
      <c r="B3" s="161"/>
      <c r="C3" s="161"/>
      <c r="D3" s="161"/>
      <c r="E3" s="161"/>
      <c r="F3" s="161"/>
      <c r="G3" s="161"/>
      <c r="H3" s="162"/>
      <c r="I3" s="162"/>
      <c r="J3" s="160"/>
    </row>
    <row r="4" spans="1:10" ht="13.5" thickBot="1">
      <c r="A4" s="24" t="s">
        <v>561</v>
      </c>
      <c r="H4" s="193"/>
      <c r="I4" s="632" t="s">
        <v>468</v>
      </c>
      <c r="J4" s="632"/>
    </row>
    <row r="5" spans="1:10" ht="74.25" customHeight="1" thickBot="1">
      <c r="A5" s="252"/>
      <c r="B5" s="253" t="s">
        <v>306</v>
      </c>
      <c r="C5" s="254" t="s">
        <v>525</v>
      </c>
      <c r="D5" s="254" t="s">
        <v>541</v>
      </c>
      <c r="E5" s="255" t="s">
        <v>531</v>
      </c>
      <c r="F5" s="256"/>
      <c r="G5" s="253" t="s">
        <v>306</v>
      </c>
      <c r="H5" s="254" t="s">
        <v>525</v>
      </c>
      <c r="I5" s="254" t="s">
        <v>541</v>
      </c>
      <c r="J5" s="255" t="s">
        <v>531</v>
      </c>
    </row>
    <row r="6" spans="1:10" ht="15" customHeight="1">
      <c r="A6" s="633" t="s">
        <v>307</v>
      </c>
      <c r="B6" s="634"/>
      <c r="C6" s="634"/>
      <c r="D6" s="634"/>
      <c r="E6" s="635"/>
      <c r="F6" s="634" t="s">
        <v>308</v>
      </c>
      <c r="G6" s="634"/>
      <c r="H6" s="634"/>
      <c r="I6" s="634"/>
      <c r="J6" s="635"/>
    </row>
    <row r="7" spans="1:10" ht="15" customHeight="1">
      <c r="A7" s="78" t="s">
        <v>99</v>
      </c>
      <c r="B7" s="30" t="s">
        <v>309</v>
      </c>
      <c r="C7" s="31"/>
      <c r="D7" s="31"/>
      <c r="E7" s="59"/>
      <c r="F7" s="55" t="s">
        <v>99</v>
      </c>
      <c r="G7" s="32" t="s">
        <v>309</v>
      </c>
      <c r="H7" s="31"/>
      <c r="I7" s="31"/>
      <c r="J7" s="59"/>
    </row>
    <row r="8" spans="1:10" ht="15" customHeight="1">
      <c r="A8" s="78"/>
      <c r="B8" s="39" t="s">
        <v>310</v>
      </c>
      <c r="C8" s="48">
        <v>17727438</v>
      </c>
      <c r="D8" s="48">
        <v>19194103</v>
      </c>
      <c r="E8" s="60">
        <v>17951373</v>
      </c>
      <c r="F8" s="33"/>
      <c r="G8" s="39" t="s">
        <v>344</v>
      </c>
      <c r="H8" s="31">
        <v>6367000</v>
      </c>
      <c r="I8" s="31">
        <v>6537673</v>
      </c>
      <c r="J8" s="59">
        <v>7135000</v>
      </c>
    </row>
    <row r="9" spans="1:10" ht="35.25" customHeight="1">
      <c r="A9" s="78"/>
      <c r="B9" s="49" t="s">
        <v>311</v>
      </c>
      <c r="C9" s="38">
        <v>2471000</v>
      </c>
      <c r="D9" s="38">
        <v>4090114</v>
      </c>
      <c r="E9" s="61">
        <v>2803000</v>
      </c>
      <c r="F9" s="55"/>
      <c r="G9" s="74" t="s">
        <v>345</v>
      </c>
      <c r="H9" s="31">
        <v>1217000</v>
      </c>
      <c r="I9" s="31">
        <v>1263437</v>
      </c>
      <c r="J9" s="59">
        <v>1330000</v>
      </c>
    </row>
    <row r="10" spans="1:10" ht="15" customHeight="1">
      <c r="A10" s="78"/>
      <c r="B10" s="39" t="s">
        <v>312</v>
      </c>
      <c r="C10" s="38">
        <v>871000</v>
      </c>
      <c r="D10" s="38">
        <v>525685</v>
      </c>
      <c r="E10" s="61">
        <v>863500</v>
      </c>
      <c r="F10" s="55"/>
      <c r="G10" s="39" t="s">
        <v>346</v>
      </c>
      <c r="H10" s="31">
        <v>11098124</v>
      </c>
      <c r="I10" s="31">
        <v>5517341</v>
      </c>
      <c r="J10" s="59">
        <v>10300000</v>
      </c>
    </row>
    <row r="11" spans="1:10" ht="15" customHeight="1">
      <c r="A11" s="78"/>
      <c r="B11" s="39" t="s">
        <v>313</v>
      </c>
      <c r="C11" s="38">
        <v>0</v>
      </c>
      <c r="D11" s="38">
        <v>0</v>
      </c>
      <c r="E11" s="61">
        <v>0</v>
      </c>
      <c r="F11" s="55"/>
      <c r="G11" s="39" t="s">
        <v>347</v>
      </c>
      <c r="H11" s="31">
        <v>930000</v>
      </c>
      <c r="I11" s="31">
        <v>1010846</v>
      </c>
      <c r="J11" s="59">
        <v>1070000</v>
      </c>
    </row>
    <row r="12" spans="1:10" ht="15" customHeight="1">
      <c r="A12" s="78"/>
      <c r="B12" s="51"/>
      <c r="C12" s="50"/>
      <c r="D12" s="50"/>
      <c r="E12" s="62"/>
      <c r="F12" s="55"/>
      <c r="G12" s="39" t="s">
        <v>348</v>
      </c>
      <c r="H12" s="31">
        <v>1820000</v>
      </c>
      <c r="I12" s="31">
        <v>1488236</v>
      </c>
      <c r="J12" s="59">
        <v>1634000</v>
      </c>
    </row>
    <row r="13" spans="1:10" ht="15" customHeight="1">
      <c r="A13" s="78"/>
      <c r="B13" s="37"/>
      <c r="C13" s="38"/>
      <c r="D13" s="38"/>
      <c r="E13" s="61"/>
      <c r="F13" s="55"/>
      <c r="G13" s="39" t="s">
        <v>314</v>
      </c>
      <c r="H13" s="31">
        <v>0</v>
      </c>
      <c r="I13" s="31">
        <v>55360</v>
      </c>
      <c r="J13" s="59"/>
    </row>
    <row r="14" spans="1:10" ht="15" customHeight="1">
      <c r="A14" s="612" t="s">
        <v>315</v>
      </c>
      <c r="B14" s="613"/>
      <c r="C14" s="50">
        <f>SUM(C8:C13)</f>
        <v>21069438</v>
      </c>
      <c r="D14" s="50">
        <f>SUM(D8:D13)</f>
        <v>23809902</v>
      </c>
      <c r="E14" s="50">
        <f>SUM(E8:E13)</f>
        <v>21617873</v>
      </c>
      <c r="F14" s="616" t="s">
        <v>316</v>
      </c>
      <c r="G14" s="617"/>
      <c r="H14" s="54">
        <f>SUM(H8:H13)</f>
        <v>21432124</v>
      </c>
      <c r="I14" s="54">
        <f>SUM(I8:I13)</f>
        <v>15872893</v>
      </c>
      <c r="J14" s="67">
        <f>SUM(J8:J13)</f>
        <v>21469000</v>
      </c>
    </row>
    <row r="15" spans="1:10" ht="15" customHeight="1">
      <c r="A15" s="79"/>
      <c r="B15" s="41"/>
      <c r="C15" s="36"/>
      <c r="D15" s="36"/>
      <c r="E15" s="63"/>
      <c r="F15" s="56"/>
      <c r="G15" s="52"/>
      <c r="H15" s="40"/>
      <c r="I15" s="40"/>
      <c r="J15" s="66"/>
    </row>
    <row r="16" spans="1:10" ht="15" customHeight="1">
      <c r="A16" s="612" t="s">
        <v>339</v>
      </c>
      <c r="B16" s="613"/>
      <c r="C16" s="50">
        <v>0</v>
      </c>
      <c r="D16" s="50">
        <v>712615</v>
      </c>
      <c r="E16" s="50">
        <v>0</v>
      </c>
      <c r="F16" s="631" t="s">
        <v>343</v>
      </c>
      <c r="G16" s="613"/>
      <c r="H16" s="54">
        <v>702898</v>
      </c>
      <c r="I16" s="54">
        <v>702898</v>
      </c>
      <c r="J16" s="67">
        <v>712615</v>
      </c>
    </row>
    <row r="17" spans="1:10" ht="15" customHeight="1">
      <c r="A17" s="80"/>
      <c r="B17" s="37"/>
      <c r="C17" s="38"/>
      <c r="D17" s="38"/>
      <c r="E17" s="61"/>
      <c r="F17" s="57"/>
      <c r="G17" s="37"/>
      <c r="H17" s="40"/>
      <c r="I17" s="40"/>
      <c r="J17" s="66"/>
    </row>
    <row r="18" spans="1:10" ht="15" customHeight="1">
      <c r="A18" s="623" t="s">
        <v>317</v>
      </c>
      <c r="B18" s="624"/>
      <c r="C18" s="175">
        <f>C14+C16</f>
        <v>21069438</v>
      </c>
      <c r="D18" s="175">
        <f>D14+D16</f>
        <v>24522517</v>
      </c>
      <c r="E18" s="175">
        <f>E14+E16</f>
        <v>21617873</v>
      </c>
      <c r="F18" s="622" t="s">
        <v>318</v>
      </c>
      <c r="G18" s="624" t="s">
        <v>318</v>
      </c>
      <c r="H18" s="176">
        <f>H14+H16</f>
        <v>22135022</v>
      </c>
      <c r="I18" s="176">
        <f>I14+I16</f>
        <v>16575791</v>
      </c>
      <c r="J18" s="177">
        <f>J14+J16</f>
        <v>22181615</v>
      </c>
    </row>
    <row r="19" spans="1:10" ht="15" customHeight="1">
      <c r="A19" s="173"/>
      <c r="B19" s="174"/>
      <c r="C19" s="175"/>
      <c r="D19" s="175"/>
      <c r="E19" s="179"/>
      <c r="F19" s="172"/>
      <c r="G19" s="174"/>
      <c r="H19" s="176"/>
      <c r="I19" s="176"/>
      <c r="J19" s="177"/>
    </row>
    <row r="20" spans="1:10" ht="15" customHeight="1">
      <c r="A20" s="618" t="s">
        <v>319</v>
      </c>
      <c r="B20" s="615"/>
      <c r="C20" s="42"/>
      <c r="D20" s="42"/>
      <c r="E20" s="64"/>
      <c r="F20" s="614" t="s">
        <v>338</v>
      </c>
      <c r="G20" s="615"/>
      <c r="H20" s="43"/>
      <c r="I20" s="43"/>
      <c r="J20" s="81"/>
    </row>
    <row r="21" spans="1:10" ht="15" customHeight="1">
      <c r="A21" s="618" t="s">
        <v>320</v>
      </c>
      <c r="B21" s="625"/>
      <c r="C21" s="42"/>
      <c r="D21" s="42"/>
      <c r="E21" s="64"/>
      <c r="F21" s="614" t="s">
        <v>321</v>
      </c>
      <c r="G21" s="625"/>
      <c r="H21" s="43"/>
      <c r="I21" s="43"/>
      <c r="J21" s="81"/>
    </row>
    <row r="22" spans="1:10" ht="15" customHeight="1">
      <c r="A22" s="78" t="s">
        <v>99</v>
      </c>
      <c r="B22" s="44" t="s">
        <v>309</v>
      </c>
      <c r="C22" s="31"/>
      <c r="D22" s="31"/>
      <c r="E22" s="59"/>
      <c r="F22" s="58" t="s">
        <v>99</v>
      </c>
      <c r="G22" s="32" t="s">
        <v>309</v>
      </c>
      <c r="H22" s="31"/>
      <c r="I22" s="31"/>
      <c r="J22" s="59"/>
    </row>
    <row r="23" spans="1:10" ht="15" customHeight="1">
      <c r="A23" s="82"/>
      <c r="B23" s="35" t="s">
        <v>322</v>
      </c>
      <c r="C23" s="31">
        <v>0</v>
      </c>
      <c r="D23" s="31">
        <v>1558000</v>
      </c>
      <c r="E23" s="59">
        <v>0</v>
      </c>
      <c r="F23" s="58"/>
      <c r="G23" s="39" t="s">
        <v>323</v>
      </c>
      <c r="H23" s="31">
        <v>1601898</v>
      </c>
      <c r="I23" s="31">
        <v>2014092</v>
      </c>
      <c r="J23" s="59">
        <v>6159500</v>
      </c>
    </row>
    <row r="24" spans="1:10" ht="15" customHeight="1">
      <c r="A24" s="82"/>
      <c r="B24" s="35" t="s">
        <v>324</v>
      </c>
      <c r="C24" s="31">
        <v>0</v>
      </c>
      <c r="D24" s="31">
        <v>0</v>
      </c>
      <c r="E24" s="59">
        <v>0</v>
      </c>
      <c r="F24" s="58"/>
      <c r="G24" s="45" t="s">
        <v>325</v>
      </c>
      <c r="H24" s="31">
        <v>3391027</v>
      </c>
      <c r="I24" s="31">
        <v>4792310</v>
      </c>
      <c r="J24" s="59">
        <v>2033591</v>
      </c>
    </row>
    <row r="25" spans="1:10" ht="15" customHeight="1">
      <c r="A25" s="82"/>
      <c r="B25" s="35" t="s">
        <v>326</v>
      </c>
      <c r="C25" s="31">
        <v>0</v>
      </c>
      <c r="D25" s="31">
        <v>0</v>
      </c>
      <c r="E25" s="59">
        <v>0</v>
      </c>
      <c r="F25" s="58"/>
      <c r="G25" s="45" t="s">
        <v>327</v>
      </c>
      <c r="H25" s="31">
        <v>0</v>
      </c>
      <c r="I25" s="31">
        <v>0</v>
      </c>
      <c r="J25" s="59">
        <v>0</v>
      </c>
    </row>
    <row r="26" spans="1:10" ht="15" customHeight="1">
      <c r="A26" s="82"/>
      <c r="B26" s="35" t="s">
        <v>328</v>
      </c>
      <c r="C26" s="31">
        <v>0</v>
      </c>
      <c r="D26" s="31">
        <v>0</v>
      </c>
      <c r="E26" s="59">
        <v>0</v>
      </c>
      <c r="F26" s="58"/>
      <c r="G26" s="39" t="s">
        <v>329</v>
      </c>
      <c r="H26" s="31">
        <v>0</v>
      </c>
      <c r="I26" s="31">
        <v>0</v>
      </c>
      <c r="J26" s="59">
        <v>0</v>
      </c>
    </row>
    <row r="27" spans="1:10" s="178" customFormat="1" ht="15" customHeight="1">
      <c r="A27" s="82"/>
      <c r="B27" s="53"/>
      <c r="C27" s="72"/>
      <c r="D27" s="72"/>
      <c r="E27" s="73"/>
      <c r="F27" s="58"/>
      <c r="G27" s="39" t="s">
        <v>464</v>
      </c>
      <c r="H27" s="31">
        <v>0</v>
      </c>
      <c r="I27" s="31">
        <v>0</v>
      </c>
      <c r="J27" s="59"/>
    </row>
    <row r="28" spans="1:10" s="178" customFormat="1" ht="15" customHeight="1">
      <c r="A28" s="83" t="s">
        <v>330</v>
      </c>
      <c r="B28" s="77"/>
      <c r="C28" s="50">
        <f>SUM(C23:C27)</f>
        <v>0</v>
      </c>
      <c r="D28" s="50">
        <f>SUM(D23:D27)</f>
        <v>1558000</v>
      </c>
      <c r="E28" s="50">
        <f>SUM(E23:E27)</f>
        <v>0</v>
      </c>
      <c r="F28" s="626" t="s">
        <v>331</v>
      </c>
      <c r="G28" s="627"/>
      <c r="H28" s="54">
        <f>SUM(H23:H27)</f>
        <v>4992925</v>
      </c>
      <c r="I28" s="54">
        <f>SUM(I23:I27)</f>
        <v>6806402</v>
      </c>
      <c r="J28" s="67">
        <f>SUM(J23:J27)</f>
        <v>8193091</v>
      </c>
    </row>
    <row r="29" spans="1:10" ht="15" customHeight="1">
      <c r="A29" s="84"/>
      <c r="B29" s="46"/>
      <c r="C29" s="36"/>
      <c r="D29" s="36"/>
      <c r="E29" s="63"/>
      <c r="F29" s="28"/>
      <c r="G29" s="29"/>
      <c r="H29" s="40"/>
      <c r="I29" s="40"/>
      <c r="J29" s="66"/>
    </row>
    <row r="30" spans="1:10" ht="15" customHeight="1">
      <c r="A30" s="83" t="s">
        <v>340</v>
      </c>
      <c r="B30" s="46"/>
      <c r="C30" s="36"/>
      <c r="D30" s="36"/>
      <c r="E30" s="63"/>
      <c r="F30" s="628" t="s">
        <v>332</v>
      </c>
      <c r="G30" s="614"/>
      <c r="H30" s="40"/>
      <c r="I30" s="40"/>
      <c r="J30" s="66"/>
    </row>
    <row r="31" spans="1:10" ht="15" customHeight="1">
      <c r="A31" s="78" t="s">
        <v>99</v>
      </c>
      <c r="B31" s="44" t="s">
        <v>309</v>
      </c>
      <c r="C31" s="36"/>
      <c r="D31" s="36"/>
      <c r="E31" s="63"/>
      <c r="F31" s="78" t="s">
        <v>99</v>
      </c>
      <c r="G31" s="44" t="s">
        <v>309</v>
      </c>
      <c r="H31" s="31"/>
      <c r="I31" s="31"/>
      <c r="J31" s="59"/>
    </row>
    <row r="32" spans="1:10" ht="15" customHeight="1">
      <c r="A32" s="82"/>
      <c r="B32" s="68" t="s">
        <v>341</v>
      </c>
      <c r="C32" s="69">
        <v>6058509</v>
      </c>
      <c r="D32" s="69">
        <v>6058509</v>
      </c>
      <c r="E32" s="70">
        <v>8756833</v>
      </c>
      <c r="F32" s="58"/>
      <c r="G32" s="39"/>
      <c r="H32" s="34"/>
      <c r="I32" s="34"/>
      <c r="J32" s="65"/>
    </row>
    <row r="33" spans="1:10" ht="36.75" customHeight="1">
      <c r="A33" s="78"/>
      <c r="B33" s="181" t="s">
        <v>472</v>
      </c>
      <c r="C33" s="31">
        <v>0</v>
      </c>
      <c r="D33" s="31">
        <v>0</v>
      </c>
      <c r="E33" s="59">
        <v>0</v>
      </c>
      <c r="F33" s="58"/>
      <c r="G33" s="181" t="s">
        <v>473</v>
      </c>
      <c r="H33" s="31">
        <v>0</v>
      </c>
      <c r="I33" s="31">
        <v>0</v>
      </c>
      <c r="J33" s="59">
        <v>0</v>
      </c>
    </row>
    <row r="34" spans="1:10" ht="15" customHeight="1">
      <c r="A34" s="82"/>
      <c r="B34" s="47"/>
      <c r="C34" s="38"/>
      <c r="D34" s="38"/>
      <c r="E34" s="61"/>
      <c r="F34" s="58"/>
      <c r="G34" s="37"/>
      <c r="H34" s="31"/>
      <c r="I34" s="31"/>
      <c r="J34" s="59"/>
    </row>
    <row r="35" spans="1:10" ht="15" customHeight="1">
      <c r="A35" s="612" t="s">
        <v>333</v>
      </c>
      <c r="B35" s="613"/>
      <c r="C35" s="50">
        <f>SUM(C32:C34)</f>
        <v>6058509</v>
      </c>
      <c r="D35" s="50">
        <f>SUM(D32:D34)</f>
        <v>6058509</v>
      </c>
      <c r="E35" s="50">
        <f>SUM(E32:E34)</f>
        <v>8756833</v>
      </c>
      <c r="F35" s="612" t="s">
        <v>332</v>
      </c>
      <c r="G35" s="613"/>
      <c r="H35" s="54">
        <f>SUM(H33:H34)</f>
        <v>0</v>
      </c>
      <c r="I35" s="54">
        <f>SUM(I33:I34)</f>
        <v>0</v>
      </c>
      <c r="J35" s="67">
        <f>SUM(J33:J34)</f>
        <v>0</v>
      </c>
    </row>
    <row r="36" spans="1:10" ht="15" customHeight="1">
      <c r="A36" s="85"/>
      <c r="B36" s="58"/>
      <c r="C36" s="36"/>
      <c r="D36" s="36"/>
      <c r="E36" s="63"/>
      <c r="F36" s="71"/>
      <c r="G36" s="71"/>
      <c r="H36" s="40"/>
      <c r="I36" s="40"/>
      <c r="J36" s="66"/>
    </row>
    <row r="37" spans="1:10" s="25" customFormat="1" ht="17.25">
      <c r="A37" s="621" t="s">
        <v>334</v>
      </c>
      <c r="B37" s="622"/>
      <c r="C37" s="180">
        <f>C28+C35</f>
        <v>6058509</v>
      </c>
      <c r="D37" s="180">
        <f>D28+D35</f>
        <v>7616509</v>
      </c>
      <c r="E37" s="180">
        <f>E28+E35</f>
        <v>8756833</v>
      </c>
      <c r="F37" s="629" t="s">
        <v>342</v>
      </c>
      <c r="G37" s="622"/>
      <c r="H37" s="176">
        <f>H28+H35</f>
        <v>4992925</v>
      </c>
      <c r="I37" s="176">
        <f>I28+I35</f>
        <v>6806402</v>
      </c>
      <c r="J37" s="177">
        <f>J28+J35</f>
        <v>8193091</v>
      </c>
    </row>
    <row r="38" spans="1:10" s="25" customFormat="1" ht="15.75">
      <c r="A38" s="85"/>
      <c r="B38" s="58"/>
      <c r="C38" s="36"/>
      <c r="D38" s="36"/>
      <c r="E38" s="63"/>
      <c r="F38" s="71"/>
      <c r="G38" s="71"/>
      <c r="H38" s="40"/>
      <c r="I38" s="40"/>
      <c r="J38" s="66"/>
    </row>
    <row r="39" spans="1:10" s="25" customFormat="1" ht="19.5" thickBot="1">
      <c r="A39" s="619" t="s">
        <v>335</v>
      </c>
      <c r="B39" s="620"/>
      <c r="C39" s="87">
        <f>C18+C37</f>
        <v>27127947</v>
      </c>
      <c r="D39" s="87">
        <f>D18+D37</f>
        <v>32139026</v>
      </c>
      <c r="E39" s="87">
        <f>E18+E37</f>
        <v>30374706</v>
      </c>
      <c r="F39" s="88"/>
      <c r="G39" s="86" t="s">
        <v>336</v>
      </c>
      <c r="H39" s="87">
        <f>H18+H37</f>
        <v>27127947</v>
      </c>
      <c r="I39" s="87">
        <f>I18+I37</f>
        <v>23382193</v>
      </c>
      <c r="J39" s="574">
        <f>J18+J37</f>
        <v>30374706</v>
      </c>
    </row>
    <row r="40" spans="1:10" s="25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s="25" customFormat="1" ht="14.25">
      <c r="A41" s="75"/>
      <c r="B41" s="76"/>
      <c r="C41" s="75"/>
      <c r="D41" s="75"/>
      <c r="E41" s="75"/>
      <c r="F41" s="75"/>
      <c r="G41" s="75"/>
      <c r="H41" s="75"/>
      <c r="I41" s="75"/>
      <c r="J41" s="75"/>
    </row>
    <row r="42" spans="1:10" s="25" customFormat="1" ht="14.25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5" customHeight="1">
      <c r="A46" s="26"/>
      <c r="B46" s="26"/>
      <c r="C46" s="26"/>
      <c r="D46" s="26"/>
      <c r="E46" s="26"/>
      <c r="F46" s="26"/>
      <c r="G46" s="27"/>
      <c r="H46" s="26"/>
      <c r="I46" s="26"/>
      <c r="J46" s="26"/>
    </row>
    <row r="47" spans="1:10" ht="1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s="178" customFormat="1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s="178" customFormat="1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="26" customFormat="1" ht="12.75"/>
    <row r="56" spans="1:256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75"/>
      <c r="L56" s="75"/>
      <c r="M56" s="75"/>
      <c r="N56" s="75"/>
      <c r="O56" s="75"/>
      <c r="P56" s="75" t="s">
        <v>337</v>
      </c>
      <c r="Q56" s="75" t="s">
        <v>337</v>
      </c>
      <c r="R56" s="75" t="s">
        <v>337</v>
      </c>
      <c r="S56" s="75" t="s">
        <v>337</v>
      </c>
      <c r="T56" s="75" t="s">
        <v>337</v>
      </c>
      <c r="U56" s="75" t="s">
        <v>337</v>
      </c>
      <c r="V56" s="75" t="s">
        <v>337</v>
      </c>
      <c r="W56" s="75" t="s">
        <v>337</v>
      </c>
      <c r="X56" s="75" t="s">
        <v>337</v>
      </c>
      <c r="Y56" s="75" t="s">
        <v>337</v>
      </c>
      <c r="Z56" s="75" t="s">
        <v>337</v>
      </c>
      <c r="AA56" s="75" t="s">
        <v>337</v>
      </c>
      <c r="AB56" s="75" t="s">
        <v>337</v>
      </c>
      <c r="AC56" s="75" t="s">
        <v>337</v>
      </c>
      <c r="AD56" s="75" t="s">
        <v>337</v>
      </c>
      <c r="AE56" s="75" t="s">
        <v>337</v>
      </c>
      <c r="AF56" s="75" t="s">
        <v>337</v>
      </c>
      <c r="AG56" s="75" t="s">
        <v>337</v>
      </c>
      <c r="AH56" s="75" t="s">
        <v>337</v>
      </c>
      <c r="AI56" s="75" t="s">
        <v>337</v>
      </c>
      <c r="AJ56" s="75" t="s">
        <v>337</v>
      </c>
      <c r="AK56" s="75" t="s">
        <v>337</v>
      </c>
      <c r="AL56" s="75" t="s">
        <v>337</v>
      </c>
      <c r="AM56" s="75" t="s">
        <v>337</v>
      </c>
      <c r="AN56" s="75" t="s">
        <v>337</v>
      </c>
      <c r="AO56" s="75" t="s">
        <v>337</v>
      </c>
      <c r="AP56" s="75" t="s">
        <v>337</v>
      </c>
      <c r="AQ56" s="75" t="s">
        <v>337</v>
      </c>
      <c r="AR56" s="75" t="s">
        <v>337</v>
      </c>
      <c r="AS56" s="75" t="s">
        <v>337</v>
      </c>
      <c r="AT56" s="75" t="s">
        <v>337</v>
      </c>
      <c r="AU56" s="75" t="s">
        <v>337</v>
      </c>
      <c r="AV56" s="75" t="s">
        <v>337</v>
      </c>
      <c r="AW56" s="75" t="s">
        <v>337</v>
      </c>
      <c r="AX56" s="75" t="s">
        <v>337</v>
      </c>
      <c r="AY56" s="75" t="s">
        <v>337</v>
      </c>
      <c r="AZ56" s="75" t="s">
        <v>337</v>
      </c>
      <c r="BA56" s="75" t="s">
        <v>337</v>
      </c>
      <c r="BB56" s="75" t="s">
        <v>337</v>
      </c>
      <c r="BC56" s="75" t="s">
        <v>337</v>
      </c>
      <c r="BD56" s="75" t="s">
        <v>337</v>
      </c>
      <c r="BE56" s="75" t="s">
        <v>337</v>
      </c>
      <c r="BF56" s="75" t="s">
        <v>337</v>
      </c>
      <c r="BG56" s="75" t="s">
        <v>337</v>
      </c>
      <c r="BH56" s="75" t="s">
        <v>337</v>
      </c>
      <c r="BI56" s="75" t="s">
        <v>337</v>
      </c>
      <c r="BJ56" s="75" t="s">
        <v>337</v>
      </c>
      <c r="BK56" s="75" t="s">
        <v>337</v>
      </c>
      <c r="BL56" s="75" t="s">
        <v>337</v>
      </c>
      <c r="BM56" s="75" t="s">
        <v>337</v>
      </c>
      <c r="BN56" s="75" t="s">
        <v>337</v>
      </c>
      <c r="BO56" s="75" t="s">
        <v>337</v>
      </c>
      <c r="BP56" s="75" t="s">
        <v>337</v>
      </c>
      <c r="BQ56" s="75" t="s">
        <v>337</v>
      </c>
      <c r="BR56" s="75" t="s">
        <v>337</v>
      </c>
      <c r="BS56" s="75" t="s">
        <v>337</v>
      </c>
      <c r="BT56" s="75" t="s">
        <v>337</v>
      </c>
      <c r="BU56" s="75" t="s">
        <v>337</v>
      </c>
      <c r="BV56" s="75" t="s">
        <v>337</v>
      </c>
      <c r="BW56" s="75" t="s">
        <v>337</v>
      </c>
      <c r="BX56" s="75" t="s">
        <v>337</v>
      </c>
      <c r="BY56" s="75" t="s">
        <v>337</v>
      </c>
      <c r="BZ56" s="75" t="s">
        <v>337</v>
      </c>
      <c r="CA56" s="75" t="s">
        <v>337</v>
      </c>
      <c r="CB56" s="75" t="s">
        <v>337</v>
      </c>
      <c r="CC56" s="75" t="s">
        <v>337</v>
      </c>
      <c r="CD56" s="75" t="s">
        <v>337</v>
      </c>
      <c r="CE56" s="75" t="s">
        <v>337</v>
      </c>
      <c r="CF56" s="75" t="s">
        <v>337</v>
      </c>
      <c r="CG56" s="75" t="s">
        <v>337</v>
      </c>
      <c r="CH56" s="75" t="s">
        <v>337</v>
      </c>
      <c r="CI56" s="75" t="s">
        <v>337</v>
      </c>
      <c r="CJ56" s="75" t="s">
        <v>337</v>
      </c>
      <c r="CK56" s="75" t="s">
        <v>337</v>
      </c>
      <c r="CL56" s="75" t="s">
        <v>337</v>
      </c>
      <c r="CM56" s="75" t="s">
        <v>337</v>
      </c>
      <c r="CN56" s="75" t="s">
        <v>337</v>
      </c>
      <c r="CO56" s="75" t="s">
        <v>337</v>
      </c>
      <c r="CP56" s="75" t="s">
        <v>337</v>
      </c>
      <c r="CQ56" s="75" t="s">
        <v>337</v>
      </c>
      <c r="CR56" s="75" t="s">
        <v>337</v>
      </c>
      <c r="CS56" s="75" t="s">
        <v>337</v>
      </c>
      <c r="CT56" s="75" t="s">
        <v>337</v>
      </c>
      <c r="CU56" s="75" t="s">
        <v>337</v>
      </c>
      <c r="CV56" s="75" t="s">
        <v>337</v>
      </c>
      <c r="CW56" s="75" t="s">
        <v>337</v>
      </c>
      <c r="CX56" s="75" t="s">
        <v>337</v>
      </c>
      <c r="CY56" s="75" t="s">
        <v>337</v>
      </c>
      <c r="CZ56" s="75" t="s">
        <v>337</v>
      </c>
      <c r="DA56" s="75" t="s">
        <v>337</v>
      </c>
      <c r="DB56" s="75" t="s">
        <v>337</v>
      </c>
      <c r="DC56" s="75" t="s">
        <v>337</v>
      </c>
      <c r="DD56" s="75" t="s">
        <v>337</v>
      </c>
      <c r="DE56" s="75" t="s">
        <v>337</v>
      </c>
      <c r="DF56" s="75" t="s">
        <v>337</v>
      </c>
      <c r="DG56" s="75" t="s">
        <v>337</v>
      </c>
      <c r="DH56" s="75" t="s">
        <v>337</v>
      </c>
      <c r="DI56" s="75" t="s">
        <v>337</v>
      </c>
      <c r="DJ56" s="75" t="s">
        <v>337</v>
      </c>
      <c r="DK56" s="75" t="s">
        <v>337</v>
      </c>
      <c r="DL56" s="75" t="s">
        <v>337</v>
      </c>
      <c r="DM56" s="75" t="s">
        <v>337</v>
      </c>
      <c r="DN56" s="75" t="s">
        <v>337</v>
      </c>
      <c r="DO56" s="75" t="s">
        <v>337</v>
      </c>
      <c r="DP56" s="75" t="s">
        <v>337</v>
      </c>
      <c r="DQ56" s="75" t="s">
        <v>337</v>
      </c>
      <c r="DR56" s="75" t="s">
        <v>337</v>
      </c>
      <c r="DS56" s="75" t="s">
        <v>337</v>
      </c>
      <c r="DT56" s="75" t="s">
        <v>337</v>
      </c>
      <c r="DU56" s="75" t="s">
        <v>337</v>
      </c>
      <c r="DV56" s="75" t="s">
        <v>337</v>
      </c>
      <c r="DW56" s="75" t="s">
        <v>337</v>
      </c>
      <c r="DX56" s="75" t="s">
        <v>337</v>
      </c>
      <c r="DY56" s="75" t="s">
        <v>337</v>
      </c>
      <c r="DZ56" s="75" t="s">
        <v>337</v>
      </c>
      <c r="EA56" s="75" t="s">
        <v>337</v>
      </c>
      <c r="EB56" s="75" t="s">
        <v>337</v>
      </c>
      <c r="EC56" s="75" t="s">
        <v>337</v>
      </c>
      <c r="ED56" s="75" t="s">
        <v>337</v>
      </c>
      <c r="EE56" s="75" t="s">
        <v>337</v>
      </c>
      <c r="EF56" s="75" t="s">
        <v>337</v>
      </c>
      <c r="EG56" s="75" t="s">
        <v>337</v>
      </c>
      <c r="EH56" s="75" t="s">
        <v>337</v>
      </c>
      <c r="EI56" s="75" t="s">
        <v>337</v>
      </c>
      <c r="EJ56" s="75" t="s">
        <v>337</v>
      </c>
      <c r="EK56" s="75" t="s">
        <v>337</v>
      </c>
      <c r="EL56" s="75" t="s">
        <v>337</v>
      </c>
      <c r="EM56" s="75" t="s">
        <v>337</v>
      </c>
      <c r="EN56" s="75" t="s">
        <v>337</v>
      </c>
      <c r="EO56" s="75" t="s">
        <v>337</v>
      </c>
      <c r="EP56" s="75" t="s">
        <v>337</v>
      </c>
      <c r="EQ56" s="75" t="s">
        <v>337</v>
      </c>
      <c r="ER56" s="75" t="s">
        <v>337</v>
      </c>
      <c r="ES56" s="75" t="s">
        <v>337</v>
      </c>
      <c r="ET56" s="75" t="s">
        <v>337</v>
      </c>
      <c r="EU56" s="75" t="s">
        <v>337</v>
      </c>
      <c r="EV56" s="75" t="s">
        <v>337</v>
      </c>
      <c r="EW56" s="75" t="s">
        <v>337</v>
      </c>
      <c r="EX56" s="75" t="s">
        <v>337</v>
      </c>
      <c r="EY56" s="75" t="s">
        <v>337</v>
      </c>
      <c r="EZ56" s="75" t="s">
        <v>337</v>
      </c>
      <c r="FA56" s="75" t="s">
        <v>337</v>
      </c>
      <c r="FB56" s="75" t="s">
        <v>337</v>
      </c>
      <c r="FC56" s="75" t="s">
        <v>337</v>
      </c>
      <c r="FD56" s="75" t="s">
        <v>337</v>
      </c>
      <c r="FE56" s="75" t="s">
        <v>337</v>
      </c>
      <c r="FF56" s="75" t="s">
        <v>337</v>
      </c>
      <c r="FG56" s="75" t="s">
        <v>337</v>
      </c>
      <c r="FH56" s="75" t="s">
        <v>337</v>
      </c>
      <c r="FI56" s="75" t="s">
        <v>337</v>
      </c>
      <c r="FJ56" s="75" t="s">
        <v>337</v>
      </c>
      <c r="FK56" s="75" t="s">
        <v>337</v>
      </c>
      <c r="FL56" s="75" t="s">
        <v>337</v>
      </c>
      <c r="FM56" s="75" t="s">
        <v>337</v>
      </c>
      <c r="FN56" s="75" t="s">
        <v>337</v>
      </c>
      <c r="FO56" s="75" t="s">
        <v>337</v>
      </c>
      <c r="FP56" s="75" t="s">
        <v>337</v>
      </c>
      <c r="FQ56" s="75" t="s">
        <v>337</v>
      </c>
      <c r="FR56" s="75" t="s">
        <v>337</v>
      </c>
      <c r="FS56" s="75" t="s">
        <v>337</v>
      </c>
      <c r="FT56" s="75" t="s">
        <v>337</v>
      </c>
      <c r="FU56" s="75" t="s">
        <v>337</v>
      </c>
      <c r="FV56" s="75" t="s">
        <v>337</v>
      </c>
      <c r="FW56" s="75" t="s">
        <v>337</v>
      </c>
      <c r="FX56" s="75" t="s">
        <v>337</v>
      </c>
      <c r="FY56" s="75" t="s">
        <v>337</v>
      </c>
      <c r="FZ56" s="75" t="s">
        <v>337</v>
      </c>
      <c r="GA56" s="75" t="s">
        <v>337</v>
      </c>
      <c r="GB56" s="75" t="s">
        <v>337</v>
      </c>
      <c r="GC56" s="75" t="s">
        <v>337</v>
      </c>
      <c r="GD56" s="75" t="s">
        <v>337</v>
      </c>
      <c r="GE56" s="75" t="s">
        <v>337</v>
      </c>
      <c r="GF56" s="75" t="s">
        <v>337</v>
      </c>
      <c r="GG56" s="75" t="s">
        <v>337</v>
      </c>
      <c r="GH56" s="75" t="s">
        <v>337</v>
      </c>
      <c r="GI56" s="75" t="s">
        <v>337</v>
      </c>
      <c r="GJ56" s="75" t="s">
        <v>337</v>
      </c>
      <c r="GK56" s="75" t="s">
        <v>337</v>
      </c>
      <c r="GL56" s="75" t="s">
        <v>337</v>
      </c>
      <c r="GM56" s="75" t="s">
        <v>337</v>
      </c>
      <c r="GN56" s="75" t="s">
        <v>337</v>
      </c>
      <c r="GO56" s="75" t="s">
        <v>337</v>
      </c>
      <c r="GP56" s="75" t="s">
        <v>337</v>
      </c>
      <c r="GQ56" s="75" t="s">
        <v>337</v>
      </c>
      <c r="GR56" s="75" t="s">
        <v>337</v>
      </c>
      <c r="GS56" s="75" t="s">
        <v>337</v>
      </c>
      <c r="GT56" s="75" t="s">
        <v>337</v>
      </c>
      <c r="GU56" s="75" t="s">
        <v>337</v>
      </c>
      <c r="GV56" s="75" t="s">
        <v>337</v>
      </c>
      <c r="GW56" s="75" t="s">
        <v>337</v>
      </c>
      <c r="GX56" s="75" t="s">
        <v>337</v>
      </c>
      <c r="GY56" s="75" t="s">
        <v>337</v>
      </c>
      <c r="GZ56" s="75" t="s">
        <v>337</v>
      </c>
      <c r="HA56" s="75" t="s">
        <v>337</v>
      </c>
      <c r="HB56" s="75" t="s">
        <v>337</v>
      </c>
      <c r="HC56" s="75" t="s">
        <v>337</v>
      </c>
      <c r="HD56" s="75" t="s">
        <v>337</v>
      </c>
      <c r="HE56" s="75" t="s">
        <v>337</v>
      </c>
      <c r="HF56" s="75" t="s">
        <v>337</v>
      </c>
      <c r="HG56" s="75" t="s">
        <v>337</v>
      </c>
      <c r="HH56" s="75" t="s">
        <v>337</v>
      </c>
      <c r="HI56" s="75" t="s">
        <v>337</v>
      </c>
      <c r="HJ56" s="75" t="s">
        <v>337</v>
      </c>
      <c r="HK56" s="75" t="s">
        <v>337</v>
      </c>
      <c r="HL56" s="75" t="s">
        <v>337</v>
      </c>
      <c r="HM56" s="75" t="s">
        <v>337</v>
      </c>
      <c r="HN56" s="75" t="s">
        <v>337</v>
      </c>
      <c r="HO56" s="75" t="s">
        <v>337</v>
      </c>
      <c r="HP56" s="75" t="s">
        <v>337</v>
      </c>
      <c r="HQ56" s="75" t="s">
        <v>337</v>
      </c>
      <c r="HR56" s="75" t="s">
        <v>337</v>
      </c>
      <c r="HS56" s="75" t="s">
        <v>337</v>
      </c>
      <c r="HT56" s="75" t="s">
        <v>337</v>
      </c>
      <c r="HU56" s="75" t="s">
        <v>337</v>
      </c>
      <c r="HV56" s="75" t="s">
        <v>337</v>
      </c>
      <c r="HW56" s="75" t="s">
        <v>337</v>
      </c>
      <c r="HX56" s="75" t="s">
        <v>337</v>
      </c>
      <c r="HY56" s="75" t="s">
        <v>337</v>
      </c>
      <c r="HZ56" s="75" t="s">
        <v>337</v>
      </c>
      <c r="IA56" s="75" t="s">
        <v>337</v>
      </c>
      <c r="IB56" s="75" t="s">
        <v>337</v>
      </c>
      <c r="IC56" s="75" t="s">
        <v>337</v>
      </c>
      <c r="ID56" s="75" t="s">
        <v>337</v>
      </c>
      <c r="IE56" s="75" t="s">
        <v>337</v>
      </c>
      <c r="IF56" s="75" t="s">
        <v>337</v>
      </c>
      <c r="IG56" s="75" t="s">
        <v>337</v>
      </c>
      <c r="IH56" s="75" t="s">
        <v>337</v>
      </c>
      <c r="II56" s="75" t="s">
        <v>337</v>
      </c>
      <c r="IJ56" s="75" t="s">
        <v>337</v>
      </c>
      <c r="IK56" s="75" t="s">
        <v>337</v>
      </c>
      <c r="IL56" s="75" t="s">
        <v>337</v>
      </c>
      <c r="IM56" s="75" t="s">
        <v>337</v>
      </c>
      <c r="IN56" s="75" t="s">
        <v>337</v>
      </c>
      <c r="IO56" s="75" t="s">
        <v>337</v>
      </c>
      <c r="IP56" s="75" t="s">
        <v>337</v>
      </c>
      <c r="IQ56" s="75" t="s">
        <v>337</v>
      </c>
      <c r="IR56" s="75" t="s">
        <v>337</v>
      </c>
      <c r="IS56" s="75" t="s">
        <v>337</v>
      </c>
      <c r="IT56" s="75" t="s">
        <v>337</v>
      </c>
      <c r="IU56" s="75" t="s">
        <v>337</v>
      </c>
      <c r="IV56" s="75" t="s">
        <v>337</v>
      </c>
    </row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pans="1:10" s="26" customFormat="1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</row>
    <row r="213" spans="1:10" s="26" customFormat="1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</row>
    <row r="214" spans="1:10" s="26" customFormat="1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</row>
    <row r="215" spans="1:10" s="26" customFormat="1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</row>
    <row r="216" spans="1:10" s="26" customFormat="1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</row>
    <row r="217" spans="1:10" s="26" customFormat="1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</row>
    <row r="218" spans="1:10" s="26" customFormat="1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</row>
    <row r="219" spans="1:10" s="26" customFormat="1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1:10" s="26" customFormat="1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</row>
    <row r="221" spans="1:10" s="26" customFormat="1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</row>
    <row r="222" spans="1:10" s="26" customFormat="1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</row>
    <row r="223" spans="1:10" s="26" customFormat="1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</row>
    <row r="224" spans="1:10" s="26" customFormat="1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</row>
    <row r="225" spans="1:10" s="26" customFormat="1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</row>
    <row r="226" spans="1:10" s="26" customFormat="1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</row>
  </sheetData>
  <sheetProtection/>
  <mergeCells count="22">
    <mergeCell ref="A1:J1"/>
    <mergeCell ref="A2:J2"/>
    <mergeCell ref="F16:G16"/>
    <mergeCell ref="I4:J4"/>
    <mergeCell ref="A6:E6"/>
    <mergeCell ref="F6:J6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14:B14"/>
    <mergeCell ref="A16:B16"/>
    <mergeCell ref="F14:G14"/>
    <mergeCell ref="A20:B20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10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1">
      <selection activeCell="A3" sqref="A3"/>
    </sheetView>
  </sheetViews>
  <sheetFormatPr defaultColWidth="8.00390625" defaultRowHeight="12.75"/>
  <cols>
    <col min="1" max="1" width="4.8515625" style="113" customWidth="1"/>
    <col min="2" max="2" width="30.57421875" style="113" customWidth="1"/>
    <col min="3" max="4" width="12.00390625" style="113" customWidth="1"/>
    <col min="5" max="5" width="12.57421875" style="113" customWidth="1"/>
    <col min="6" max="6" width="12.00390625" style="113" customWidth="1"/>
    <col min="7" max="16384" width="8.00390625" style="113" customWidth="1"/>
  </cols>
  <sheetData>
    <row r="1" spans="1:6" s="171" customFormat="1" ht="48.75" customHeight="1">
      <c r="A1" s="703" t="s">
        <v>532</v>
      </c>
      <c r="B1" s="703"/>
      <c r="C1" s="703"/>
      <c r="D1" s="703"/>
      <c r="E1" s="703"/>
      <c r="F1" s="703"/>
    </row>
    <row r="2" spans="1:9" s="137" customFormat="1" ht="15.75" customHeight="1">
      <c r="A2" s="144"/>
      <c r="B2" s="136"/>
      <c r="C2" s="661"/>
      <c r="D2" s="661"/>
      <c r="E2" s="706"/>
      <c r="F2" s="706"/>
      <c r="G2" s="169"/>
      <c r="I2" s="168"/>
    </row>
    <row r="3" spans="1:9" s="138" customFormat="1" ht="15.75" customHeight="1">
      <c r="A3" s="24" t="s">
        <v>552</v>
      </c>
      <c r="B3" s="145"/>
      <c r="C3" s="146"/>
      <c r="D3" s="167"/>
      <c r="E3" s="707" t="s">
        <v>485</v>
      </c>
      <c r="F3" s="707"/>
      <c r="G3" s="170"/>
      <c r="I3" s="167"/>
    </row>
    <row r="4" spans="1:7" ht="15.75" customHeight="1">
      <c r="A4" s="680" t="s">
        <v>533</v>
      </c>
      <c r="B4" s="680"/>
      <c r="C4" s="680"/>
      <c r="D4" s="680"/>
      <c r="E4" s="680"/>
      <c r="F4" s="116"/>
      <c r="G4" s="117"/>
    </row>
    <row r="5" spans="1:7" ht="15.75" customHeight="1" thickBot="1">
      <c r="A5" s="114"/>
      <c r="B5" s="114"/>
      <c r="C5" s="115"/>
      <c r="D5" s="115"/>
      <c r="E5" s="116"/>
      <c r="F5" s="116"/>
      <c r="G5" s="117"/>
    </row>
    <row r="6" spans="1:7" ht="22.5" customHeight="1">
      <c r="A6" s="130" t="s">
        <v>412</v>
      </c>
      <c r="B6" s="691" t="s">
        <v>427</v>
      </c>
      <c r="C6" s="691"/>
      <c r="D6" s="691"/>
      <c r="E6" s="704" t="s">
        <v>428</v>
      </c>
      <c r="F6" s="705"/>
      <c r="G6" s="117"/>
    </row>
    <row r="7" spans="1:7" ht="15.75" customHeight="1">
      <c r="A7" s="131" t="s">
        <v>99</v>
      </c>
      <c r="B7" s="687" t="s">
        <v>100</v>
      </c>
      <c r="C7" s="687"/>
      <c r="D7" s="687"/>
      <c r="E7" s="687" t="s">
        <v>101</v>
      </c>
      <c r="F7" s="688"/>
      <c r="G7" s="117"/>
    </row>
    <row r="8" spans="1:7" ht="15.75" customHeight="1">
      <c r="A8" s="131" t="s">
        <v>106</v>
      </c>
      <c r="B8" s="689"/>
      <c r="C8" s="689"/>
      <c r="D8" s="689"/>
      <c r="E8" s="685"/>
      <c r="F8" s="686"/>
      <c r="G8" s="117"/>
    </row>
    <row r="9" spans="1:7" ht="15.75" customHeight="1">
      <c r="A9" s="131" t="s">
        <v>107</v>
      </c>
      <c r="B9" s="689"/>
      <c r="C9" s="689"/>
      <c r="D9" s="689"/>
      <c r="E9" s="685"/>
      <c r="F9" s="686"/>
      <c r="G9" s="117"/>
    </row>
    <row r="10" spans="1:7" ht="15.75" customHeight="1">
      <c r="A10" s="131" t="s">
        <v>108</v>
      </c>
      <c r="B10" s="689"/>
      <c r="C10" s="689"/>
      <c r="D10" s="689"/>
      <c r="E10" s="685"/>
      <c r="F10" s="686"/>
      <c r="G10" s="117"/>
    </row>
    <row r="11" spans="1:7" ht="25.5" customHeight="1" thickBot="1">
      <c r="A11" s="140" t="s">
        <v>109</v>
      </c>
      <c r="B11" s="690" t="s">
        <v>429</v>
      </c>
      <c r="C11" s="690"/>
      <c r="D11" s="690"/>
      <c r="E11" s="681">
        <f>SUM(E8:E10)</f>
        <v>0</v>
      </c>
      <c r="F11" s="682"/>
      <c r="G11" s="117"/>
    </row>
    <row r="12" spans="1:7" ht="25.5" customHeight="1">
      <c r="A12" s="141"/>
      <c r="B12" s="142"/>
      <c r="C12" s="142"/>
      <c r="D12" s="142"/>
      <c r="E12" s="143"/>
      <c r="F12" s="143"/>
      <c r="G12" s="117"/>
    </row>
    <row r="13" spans="1:7" ht="15.75" customHeight="1">
      <c r="A13" s="680" t="s">
        <v>460</v>
      </c>
      <c r="B13" s="680"/>
      <c r="C13" s="680"/>
      <c r="D13" s="680"/>
      <c r="E13" s="680"/>
      <c r="F13" s="680"/>
      <c r="G13" s="117"/>
    </row>
    <row r="14" spans="1:7" ht="15.75" customHeight="1" thickBot="1">
      <c r="A14" s="114"/>
      <c r="B14" s="114"/>
      <c r="C14" s="115"/>
      <c r="D14" s="115"/>
      <c r="E14" s="116"/>
      <c r="F14" s="116"/>
      <c r="G14" s="117"/>
    </row>
    <row r="15" spans="1:6" ht="15" customHeight="1">
      <c r="A15" s="683" t="s">
        <v>412</v>
      </c>
      <c r="B15" s="697" t="s">
        <v>413</v>
      </c>
      <c r="C15" s="709" t="s">
        <v>414</v>
      </c>
      <c r="D15" s="710"/>
      <c r="E15" s="711"/>
      <c r="F15" s="712" t="s">
        <v>415</v>
      </c>
    </row>
    <row r="16" spans="1:6" ht="13.5" customHeight="1" thickBot="1">
      <c r="A16" s="684"/>
      <c r="B16" s="698"/>
      <c r="C16" s="118" t="s">
        <v>523</v>
      </c>
      <c r="D16" s="118" t="s">
        <v>527</v>
      </c>
      <c r="E16" s="118" t="s">
        <v>534</v>
      </c>
      <c r="F16" s="713"/>
    </row>
    <row r="17" spans="1:6" ht="15.75" thickBot="1">
      <c r="A17" s="119" t="s">
        <v>99</v>
      </c>
      <c r="B17" s="120" t="s">
        <v>100</v>
      </c>
      <c r="C17" s="120" t="s">
        <v>101</v>
      </c>
      <c r="D17" s="120" t="s">
        <v>102</v>
      </c>
      <c r="E17" s="120" t="s">
        <v>103</v>
      </c>
      <c r="F17" s="121" t="s">
        <v>416</v>
      </c>
    </row>
    <row r="18" spans="1:6" ht="15">
      <c r="A18" s="122" t="s">
        <v>106</v>
      </c>
      <c r="B18" s="184"/>
      <c r="C18" s="185"/>
      <c r="D18" s="185"/>
      <c r="E18" s="185"/>
      <c r="F18" s="186">
        <f>SUM(C18:E18)</f>
        <v>0</v>
      </c>
    </row>
    <row r="19" spans="1:6" ht="15">
      <c r="A19" s="123" t="s">
        <v>107</v>
      </c>
      <c r="B19" s="183"/>
      <c r="C19" s="185"/>
      <c r="D19" s="185"/>
      <c r="E19" s="185"/>
      <c r="F19" s="187">
        <f>SUM(C19:E19)</f>
        <v>0</v>
      </c>
    </row>
    <row r="20" spans="1:6" ht="15">
      <c r="A20" s="123" t="s">
        <v>108</v>
      </c>
      <c r="B20" s="124"/>
      <c r="C20" s="188"/>
      <c r="D20" s="188"/>
      <c r="E20" s="188"/>
      <c r="F20" s="187">
        <f>SUM(C20:E20)</f>
        <v>0</v>
      </c>
    </row>
    <row r="21" spans="1:6" ht="15">
      <c r="A21" s="123" t="s">
        <v>109</v>
      </c>
      <c r="B21" s="124"/>
      <c r="C21" s="188"/>
      <c r="D21" s="188"/>
      <c r="E21" s="188"/>
      <c r="F21" s="187">
        <f>SUM(C21:E21)</f>
        <v>0</v>
      </c>
    </row>
    <row r="22" spans="1:6" ht="15.75" thickBot="1">
      <c r="A22" s="125" t="s">
        <v>110</v>
      </c>
      <c r="B22" s="126"/>
      <c r="C22" s="189"/>
      <c r="D22" s="189"/>
      <c r="E22" s="189"/>
      <c r="F22" s="187">
        <f>SUM(C22:E22)</f>
        <v>0</v>
      </c>
    </row>
    <row r="23" spans="1:6" s="129" customFormat="1" ht="15" thickBot="1">
      <c r="A23" s="127" t="s">
        <v>111</v>
      </c>
      <c r="B23" s="128" t="s">
        <v>417</v>
      </c>
      <c r="C23" s="190">
        <f>SUM(C18:C22)</f>
        <v>0</v>
      </c>
      <c r="D23" s="190">
        <f>SUM(D18:D22)</f>
        <v>0</v>
      </c>
      <c r="E23" s="190">
        <f>SUM(E18:E22)</f>
        <v>0</v>
      </c>
      <c r="F23" s="191">
        <f>SUM(F18:F22)</f>
        <v>0</v>
      </c>
    </row>
    <row r="24" spans="1:6" s="129" customFormat="1" ht="14.25">
      <c r="A24" s="152"/>
      <c r="B24" s="153"/>
      <c r="C24" s="154"/>
      <c r="D24" s="154"/>
      <c r="E24" s="154"/>
      <c r="F24" s="154"/>
    </row>
    <row r="25" spans="1:6" s="155" customFormat="1" ht="30.75" customHeight="1">
      <c r="A25" s="699" t="s">
        <v>461</v>
      </c>
      <c r="B25" s="699"/>
      <c r="C25" s="699"/>
      <c r="D25" s="699"/>
      <c r="E25" s="699"/>
      <c r="F25" s="699"/>
    </row>
    <row r="26" ht="15.75" thickBot="1"/>
    <row r="27" spans="1:6" ht="32.25" thickBot="1">
      <c r="A27" s="150" t="s">
        <v>412</v>
      </c>
      <c r="B27" s="708" t="s">
        <v>418</v>
      </c>
      <c r="C27" s="708"/>
      <c r="D27" s="708"/>
      <c r="E27" s="708"/>
      <c r="F27" s="150" t="s">
        <v>535</v>
      </c>
    </row>
    <row r="28" spans="1:6" ht="15.75" thickBot="1">
      <c r="A28" s="458" t="s">
        <v>99</v>
      </c>
      <c r="B28" s="693" t="s">
        <v>100</v>
      </c>
      <c r="C28" s="693"/>
      <c r="D28" s="693"/>
      <c r="E28" s="693"/>
      <c r="F28" s="458" t="s">
        <v>101</v>
      </c>
    </row>
    <row r="29" spans="1:6" ht="15">
      <c r="A29" s="455" t="s">
        <v>106</v>
      </c>
      <c r="B29" s="459" t="s">
        <v>419</v>
      </c>
      <c r="C29" s="456"/>
      <c r="D29" s="457"/>
      <c r="E29" s="460"/>
      <c r="F29" s="151">
        <v>2500000</v>
      </c>
    </row>
    <row r="30" spans="1:6" ht="23.25" customHeight="1">
      <c r="A30" s="156" t="s">
        <v>107</v>
      </c>
      <c r="B30" s="694" t="s">
        <v>420</v>
      </c>
      <c r="C30" s="695"/>
      <c r="D30" s="695"/>
      <c r="E30" s="696"/>
      <c r="F30" s="151">
        <v>0</v>
      </c>
    </row>
    <row r="31" spans="1:6" ht="15">
      <c r="A31" s="156" t="s">
        <v>108</v>
      </c>
      <c r="B31" s="694" t="s">
        <v>421</v>
      </c>
      <c r="C31" s="695"/>
      <c r="D31" s="695"/>
      <c r="E31" s="696"/>
      <c r="F31" s="151">
        <v>0</v>
      </c>
    </row>
    <row r="32" spans="1:6" ht="30" customHeight="1">
      <c r="A32" s="156" t="s">
        <v>109</v>
      </c>
      <c r="B32" s="694" t="s">
        <v>422</v>
      </c>
      <c r="C32" s="695"/>
      <c r="D32" s="695"/>
      <c r="E32" s="696"/>
      <c r="F32" s="151">
        <v>0</v>
      </c>
    </row>
    <row r="33" spans="1:6" ht="15">
      <c r="A33" s="156" t="s">
        <v>110</v>
      </c>
      <c r="B33" s="694" t="s">
        <v>423</v>
      </c>
      <c r="C33" s="695"/>
      <c r="D33" s="695"/>
      <c r="E33" s="696"/>
      <c r="F33" s="151">
        <v>3000</v>
      </c>
    </row>
    <row r="34" spans="1:6" ht="17.25" customHeight="1" thickBot="1">
      <c r="A34" s="461" t="s">
        <v>111</v>
      </c>
      <c r="B34" s="700" t="s">
        <v>424</v>
      </c>
      <c r="C34" s="701"/>
      <c r="D34" s="701"/>
      <c r="E34" s="702"/>
      <c r="F34" s="462">
        <v>0</v>
      </c>
    </row>
    <row r="35" spans="1:6" ht="29.25" customHeight="1" thickBot="1">
      <c r="A35" s="463" t="s">
        <v>425</v>
      </c>
      <c r="B35" s="464"/>
      <c r="C35" s="465"/>
      <c r="D35" s="465"/>
      <c r="E35" s="465"/>
      <c r="F35" s="466">
        <f>SUM(F29:F34)</f>
        <v>2503000</v>
      </c>
    </row>
    <row r="36" spans="1:5" ht="27" customHeight="1">
      <c r="A36" s="692" t="s">
        <v>426</v>
      </c>
      <c r="B36" s="692"/>
      <c r="C36" s="692"/>
      <c r="D36" s="692"/>
      <c r="E36" s="692"/>
    </row>
  </sheetData>
  <sheetProtection/>
  <mergeCells count="31">
    <mergeCell ref="A4:E4"/>
    <mergeCell ref="B7:D7"/>
    <mergeCell ref="A25:F25"/>
    <mergeCell ref="B33:E33"/>
    <mergeCell ref="B34:E34"/>
    <mergeCell ref="A1:F1"/>
    <mergeCell ref="E6:F6"/>
    <mergeCell ref="C2:D2"/>
    <mergeCell ref="E2:F2"/>
    <mergeCell ref="E3:F3"/>
    <mergeCell ref="B27:E27"/>
    <mergeCell ref="C15:E15"/>
    <mergeCell ref="B6:D6"/>
    <mergeCell ref="E8:F8"/>
    <mergeCell ref="B8:D8"/>
    <mergeCell ref="B9:D9"/>
    <mergeCell ref="A36:E36"/>
    <mergeCell ref="B28:E28"/>
    <mergeCell ref="B30:E30"/>
    <mergeCell ref="B31:E31"/>
    <mergeCell ref="B32:E32"/>
    <mergeCell ref="B15:B16"/>
    <mergeCell ref="A13:F13"/>
    <mergeCell ref="E11:F11"/>
    <mergeCell ref="A15:A16"/>
    <mergeCell ref="E10:F10"/>
    <mergeCell ref="E7:F7"/>
    <mergeCell ref="B10:D10"/>
    <mergeCell ref="E9:F9"/>
    <mergeCell ref="B11:D11"/>
    <mergeCell ref="F15:F16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C1">
      <selection activeCell="C5" sqref="C5"/>
    </sheetView>
  </sheetViews>
  <sheetFormatPr defaultColWidth="8.00390625" defaultRowHeight="12.75"/>
  <cols>
    <col min="1" max="1" width="9.8515625" style="229" hidden="1" customWidth="1"/>
    <col min="2" max="2" width="3.28125" style="229" hidden="1" customWidth="1"/>
    <col min="3" max="3" width="54.28125" style="229" customWidth="1"/>
    <col min="4" max="4" width="13.57421875" style="229" customWidth="1"/>
    <col min="5" max="5" width="51.421875" style="229" customWidth="1"/>
    <col min="6" max="6" width="12.7109375" style="229" customWidth="1"/>
    <col min="7" max="16384" width="8.00390625" style="229" customWidth="1"/>
  </cols>
  <sheetData>
    <row r="1" spans="3:6" ht="30" customHeight="1">
      <c r="C1" s="714" t="s">
        <v>521</v>
      </c>
      <c r="D1" s="714"/>
      <c r="E1" s="714"/>
      <c r="F1" s="714"/>
    </row>
    <row r="2" spans="3:6" ht="30" customHeight="1">
      <c r="C2" s="714" t="s">
        <v>495</v>
      </c>
      <c r="D2" s="714"/>
      <c r="E2" s="714"/>
      <c r="F2" s="714"/>
    </row>
    <row r="3" spans="3:6" ht="17.25" customHeight="1">
      <c r="C3" s="714" t="s">
        <v>494</v>
      </c>
      <c r="D3" s="714"/>
      <c r="E3" s="714"/>
      <c r="F3" s="714"/>
    </row>
    <row r="4" spans="3:6" ht="17.25" customHeight="1">
      <c r="C4" s="230"/>
      <c r="D4" s="230"/>
      <c r="E4" s="230"/>
      <c r="F4" s="231"/>
    </row>
    <row r="5" spans="3:6" ht="19.5" customHeight="1" thickBot="1">
      <c r="C5" s="24" t="s">
        <v>551</v>
      </c>
      <c r="E5" s="232"/>
      <c r="F5" s="233" t="s">
        <v>496</v>
      </c>
    </row>
    <row r="6" spans="1:6" ht="42" customHeight="1" thickBot="1">
      <c r="A6" s="234" t="s">
        <v>497</v>
      </c>
      <c r="B6" s="467" t="s">
        <v>498</v>
      </c>
      <c r="C6" s="485" t="s">
        <v>499</v>
      </c>
      <c r="D6" s="486" t="s">
        <v>531</v>
      </c>
      <c r="E6" s="485" t="s">
        <v>500</v>
      </c>
      <c r="F6" s="487" t="s">
        <v>531</v>
      </c>
    </row>
    <row r="7" spans="1:6" s="236" customFormat="1" ht="11.25" thickBot="1">
      <c r="A7" s="235">
        <v>1</v>
      </c>
      <c r="B7" s="468">
        <v>2</v>
      </c>
      <c r="C7" s="491" t="s">
        <v>99</v>
      </c>
      <c r="D7" s="492" t="s">
        <v>100</v>
      </c>
      <c r="E7" s="491" t="s">
        <v>101</v>
      </c>
      <c r="F7" s="493" t="s">
        <v>102</v>
      </c>
    </row>
    <row r="8" spans="1:6" ht="53.25" customHeight="1">
      <c r="A8" s="237" t="s">
        <v>501</v>
      </c>
      <c r="B8" s="469" t="s">
        <v>502</v>
      </c>
      <c r="C8" s="603" t="s">
        <v>549</v>
      </c>
      <c r="D8" s="488">
        <v>6159500</v>
      </c>
      <c r="E8" s="489"/>
      <c r="F8" s="490"/>
    </row>
    <row r="9" spans="1:6" ht="12.75" customHeight="1">
      <c r="A9" s="237" t="s">
        <v>503</v>
      </c>
      <c r="B9" s="469" t="s">
        <v>504</v>
      </c>
      <c r="C9" s="538" t="s">
        <v>524</v>
      </c>
      <c r="D9" s="475">
        <v>2033591</v>
      </c>
      <c r="E9" s="481"/>
      <c r="F9" s="479"/>
    </row>
    <row r="10" spans="1:6" ht="17.25" customHeight="1">
      <c r="A10" s="237" t="s">
        <v>505</v>
      </c>
      <c r="B10" s="469" t="s">
        <v>506</v>
      </c>
      <c r="C10" s="472"/>
      <c r="D10" s="476"/>
      <c r="E10" s="481"/>
      <c r="F10" s="479"/>
    </row>
    <row r="11" spans="1:6" ht="15" customHeight="1">
      <c r="A11" s="237" t="s">
        <v>501</v>
      </c>
      <c r="B11" s="469" t="s">
        <v>507</v>
      </c>
      <c r="C11" s="472"/>
      <c r="D11" s="476"/>
      <c r="E11" s="481"/>
      <c r="F11" s="479"/>
    </row>
    <row r="12" spans="1:6" ht="12.75">
      <c r="A12" s="237" t="s">
        <v>505</v>
      </c>
      <c r="B12" s="469" t="s">
        <v>506</v>
      </c>
      <c r="C12" s="471"/>
      <c r="D12" s="474"/>
      <c r="E12" s="481"/>
      <c r="F12" s="479"/>
    </row>
    <row r="13" spans="1:6" ht="16.5" customHeight="1">
      <c r="A13" s="238">
        <v>999000</v>
      </c>
      <c r="B13" s="469" t="s">
        <v>507</v>
      </c>
      <c r="C13" s="471"/>
      <c r="D13" s="474"/>
      <c r="E13" s="482"/>
      <c r="F13" s="479"/>
    </row>
    <row r="14" spans="1:6" ht="12.75">
      <c r="A14" s="237" t="s">
        <v>508</v>
      </c>
      <c r="B14" s="469" t="s">
        <v>509</v>
      </c>
      <c r="C14" s="471"/>
      <c r="D14" s="474"/>
      <c r="E14" s="481"/>
      <c r="F14" s="478"/>
    </row>
    <row r="15" spans="1:6" ht="12.75">
      <c r="A15" s="237" t="s">
        <v>510</v>
      </c>
      <c r="B15" s="469" t="s">
        <v>511</v>
      </c>
      <c r="C15" s="471"/>
      <c r="D15" s="474"/>
      <c r="E15" s="481"/>
      <c r="F15" s="478"/>
    </row>
    <row r="16" spans="1:6" ht="15" customHeight="1">
      <c r="A16" s="237" t="s">
        <v>501</v>
      </c>
      <c r="B16" s="469" t="s">
        <v>512</v>
      </c>
      <c r="C16" s="472"/>
      <c r="D16" s="476"/>
      <c r="E16" s="483"/>
      <c r="F16" s="478"/>
    </row>
    <row r="17" spans="1:6" ht="15" customHeight="1" thickBot="1">
      <c r="A17" s="239"/>
      <c r="B17" s="470"/>
      <c r="C17" s="473"/>
      <c r="D17" s="477"/>
      <c r="E17" s="484"/>
      <c r="F17" s="480"/>
    </row>
    <row r="18" spans="1:6" ht="13.5" thickBot="1">
      <c r="A18" s="240"/>
      <c r="B18" s="534"/>
      <c r="C18" s="536"/>
      <c r="D18" s="535">
        <f>SUM(D8:D16)</f>
        <v>8193091</v>
      </c>
      <c r="E18" s="494"/>
      <c r="F18" s="537">
        <f>SUM(F8:F16)</f>
        <v>0</v>
      </c>
    </row>
    <row r="19" spans="1:2" ht="12.75">
      <c r="A19" s="240"/>
      <c r="B19" s="241"/>
    </row>
    <row r="20" spans="1:2" ht="12.75">
      <c r="A20" s="240"/>
      <c r="B20" s="241"/>
    </row>
    <row r="21" spans="1:2" ht="13.5" thickBot="1">
      <c r="A21" s="243" t="s">
        <v>492</v>
      </c>
      <c r="B21" s="242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A5" sqref="A5"/>
    </sheetView>
  </sheetViews>
  <sheetFormatPr defaultColWidth="9.140625" defaultRowHeight="12.75"/>
  <cols>
    <col min="1" max="1" width="8.421875" style="245" customWidth="1"/>
    <col min="2" max="2" width="44.421875" style="245" customWidth="1"/>
    <col min="3" max="3" width="5.57421875" style="245" hidden="1" customWidth="1"/>
    <col min="4" max="4" width="14.7109375" style="245" customWidth="1"/>
    <col min="5" max="5" width="21.140625" style="245" customWidth="1"/>
    <col min="6" max="16384" width="9.140625" style="245" customWidth="1"/>
  </cols>
  <sheetData>
    <row r="1" spans="1:5" ht="15.75">
      <c r="A1" s="715" t="s">
        <v>529</v>
      </c>
      <c r="B1" s="715"/>
      <c r="C1" s="715"/>
      <c r="D1" s="715"/>
      <c r="E1" s="715"/>
    </row>
    <row r="2" spans="1:5" ht="15.75">
      <c r="A2" s="244"/>
      <c r="B2" s="244"/>
      <c r="C2" s="244"/>
      <c r="D2" s="244"/>
      <c r="E2" s="244"/>
    </row>
    <row r="3" spans="1:5" ht="15.75">
      <c r="A3" s="244"/>
      <c r="B3" s="244"/>
      <c r="C3" s="244"/>
      <c r="D3" s="244"/>
      <c r="E3" s="244"/>
    </row>
    <row r="4" spans="1:5" ht="12.75" customHeight="1">
      <c r="A4" s="246"/>
      <c r="B4" s="246"/>
      <c r="C4" s="246"/>
      <c r="D4" s="246"/>
      <c r="E4" s="591"/>
    </row>
    <row r="5" spans="1:5" ht="15.75" thickBot="1">
      <c r="A5" s="24" t="s">
        <v>550</v>
      </c>
      <c r="B5" s="247"/>
      <c r="C5" s="247"/>
      <c r="D5" s="247"/>
      <c r="E5" s="592" t="s">
        <v>468</v>
      </c>
    </row>
    <row r="6" spans="1:5" ht="15.75" thickBot="1">
      <c r="A6" s="247"/>
      <c r="B6" s="502"/>
      <c r="C6" s="247"/>
      <c r="D6" s="247"/>
      <c r="E6" s="247"/>
    </row>
    <row r="7" spans="1:5" ht="15.75" customHeight="1" thickBot="1">
      <c r="A7" s="716" t="s">
        <v>513</v>
      </c>
      <c r="B7" s="717" t="s">
        <v>514</v>
      </c>
      <c r="C7" s="718"/>
      <c r="D7" s="719" t="s">
        <v>530</v>
      </c>
      <c r="E7" s="717" t="s">
        <v>515</v>
      </c>
    </row>
    <row r="8" spans="1:5" ht="15.75" customHeight="1" thickBot="1">
      <c r="A8" s="716"/>
      <c r="B8" s="717"/>
      <c r="C8" s="718"/>
      <c r="D8" s="720"/>
      <c r="E8" s="717"/>
    </row>
    <row r="9" spans="1:5" ht="15.75" customHeight="1" thickBot="1">
      <c r="A9" s="716"/>
      <c r="B9" s="717"/>
      <c r="C9" s="718"/>
      <c r="D9" s="720"/>
      <c r="E9" s="717"/>
    </row>
    <row r="10" spans="1:5" ht="15.75" customHeight="1" thickBot="1">
      <c r="A10" s="716"/>
      <c r="B10" s="717"/>
      <c r="C10" s="718"/>
      <c r="D10" s="721"/>
      <c r="E10" s="717"/>
    </row>
    <row r="11" spans="1:5" s="249" customFormat="1" ht="27.75" customHeight="1">
      <c r="A11" s="498" t="s">
        <v>516</v>
      </c>
      <c r="B11" s="503" t="s">
        <v>517</v>
      </c>
      <c r="C11" s="501"/>
      <c r="D11" s="248">
        <v>0</v>
      </c>
      <c r="E11" s="506"/>
    </row>
    <row r="12" spans="1:5" s="249" customFormat="1" ht="27.75" customHeight="1" thickBot="1">
      <c r="A12" s="499" t="s">
        <v>518</v>
      </c>
      <c r="B12" s="504" t="s">
        <v>519</v>
      </c>
      <c r="C12" s="250"/>
      <c r="D12" s="495">
        <v>0</v>
      </c>
      <c r="E12" s="507"/>
    </row>
    <row r="13" spans="1:5" ht="27.75" customHeight="1" thickBot="1">
      <c r="A13" s="500"/>
      <c r="B13" s="505" t="s">
        <v>520</v>
      </c>
      <c r="C13" s="496"/>
      <c r="D13" s="497">
        <f>D11+D12</f>
        <v>0</v>
      </c>
      <c r="E13" s="508"/>
    </row>
    <row r="14" spans="1:5" ht="16.5" customHeight="1">
      <c r="A14" s="251"/>
      <c r="B14" s="251"/>
      <c r="C14" s="251"/>
      <c r="D14" s="251"/>
      <c r="E14" s="251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3" width="13.28125" style="0" customWidth="1"/>
    <col min="4" max="4" width="13.140625" style="0" customWidth="1"/>
    <col min="5" max="5" width="13.421875" style="0" customWidth="1"/>
  </cols>
  <sheetData>
    <row r="1" spans="1:5" ht="30" customHeight="1">
      <c r="A1" s="636" t="s">
        <v>480</v>
      </c>
      <c r="B1" s="636"/>
      <c r="C1" s="636"/>
      <c r="D1" s="636"/>
      <c r="E1" s="636"/>
    </row>
    <row r="2" spans="1:5" ht="18" customHeight="1">
      <c r="A2" s="637" t="s">
        <v>494</v>
      </c>
      <c r="B2" s="637"/>
      <c r="C2" s="637"/>
      <c r="D2" s="637"/>
      <c r="E2" s="637"/>
    </row>
    <row r="3" spans="1:5" ht="17.25" customHeight="1">
      <c r="A3" s="4"/>
      <c r="B3" s="2"/>
      <c r="C3" s="194"/>
      <c r="D3" s="638"/>
      <c r="E3" s="638"/>
    </row>
    <row r="4" spans="1:5" ht="13.5" thickBot="1">
      <c r="A4" s="24" t="s">
        <v>560</v>
      </c>
      <c r="B4" s="3"/>
      <c r="C4" s="195"/>
      <c r="D4" s="639" t="s">
        <v>468</v>
      </c>
      <c r="E4" s="639"/>
    </row>
    <row r="5" spans="1:5" ht="44.25" customHeight="1" thickBot="1">
      <c r="A5" s="257" t="s">
        <v>0</v>
      </c>
      <c r="B5" s="277" t="s">
        <v>1</v>
      </c>
      <c r="C5" s="607" t="s">
        <v>525</v>
      </c>
      <c r="D5" s="608" t="s">
        <v>542</v>
      </c>
      <c r="E5" s="607" t="s">
        <v>531</v>
      </c>
    </row>
    <row r="6" spans="1:5" ht="12.75" customHeight="1" thickBot="1">
      <c r="A6" s="258" t="s">
        <v>99</v>
      </c>
      <c r="B6" s="278" t="s">
        <v>100</v>
      </c>
      <c r="C6" s="265" t="s">
        <v>101</v>
      </c>
      <c r="D6" s="278" t="s">
        <v>102</v>
      </c>
      <c r="E6" s="265" t="s">
        <v>103</v>
      </c>
    </row>
    <row r="7" spans="1:5" ht="21.75" customHeight="1">
      <c r="A7" s="259" t="s">
        <v>2</v>
      </c>
      <c r="B7" s="279" t="s">
        <v>3</v>
      </c>
      <c r="C7" s="266">
        <f>C8+C15</f>
        <v>17727438</v>
      </c>
      <c r="D7" s="266">
        <f>D8+D15</f>
        <v>19194103</v>
      </c>
      <c r="E7" s="266">
        <f>E8+E15</f>
        <v>17951373</v>
      </c>
    </row>
    <row r="8" spans="1:6" s="9" customFormat="1" ht="21.75" customHeight="1">
      <c r="A8" s="260" t="s">
        <v>4</v>
      </c>
      <c r="B8" s="280" t="s">
        <v>5</v>
      </c>
      <c r="C8" s="267">
        <v>17677438</v>
      </c>
      <c r="D8" s="288">
        <v>18840109</v>
      </c>
      <c r="E8" s="267">
        <v>17901373</v>
      </c>
      <c r="F8" s="606"/>
    </row>
    <row r="9" spans="1:5" s="9" customFormat="1" ht="21.75" customHeight="1" hidden="1">
      <c r="A9" s="260" t="s">
        <v>124</v>
      </c>
      <c r="B9" s="280" t="s">
        <v>6</v>
      </c>
      <c r="C9" s="267"/>
      <c r="D9" s="288"/>
      <c r="E9" s="267"/>
    </row>
    <row r="10" spans="1:5" s="9" customFormat="1" ht="21.75" customHeight="1" hidden="1">
      <c r="A10" s="260" t="s">
        <v>125</v>
      </c>
      <c r="B10" s="280" t="s">
        <v>7</v>
      </c>
      <c r="C10" s="267"/>
      <c r="D10" s="288"/>
      <c r="E10" s="267"/>
    </row>
    <row r="11" spans="1:5" s="9" customFormat="1" ht="21.75" customHeight="1" hidden="1">
      <c r="A11" s="260" t="s">
        <v>126</v>
      </c>
      <c r="B11" s="280" t="s">
        <v>8</v>
      </c>
      <c r="C11" s="267"/>
      <c r="D11" s="288"/>
      <c r="E11" s="267"/>
    </row>
    <row r="12" spans="1:5" s="9" customFormat="1" ht="21.75" customHeight="1" hidden="1">
      <c r="A12" s="260" t="s">
        <v>127</v>
      </c>
      <c r="B12" s="280" t="s">
        <v>9</v>
      </c>
      <c r="C12" s="267"/>
      <c r="D12" s="288"/>
      <c r="E12" s="267"/>
    </row>
    <row r="13" spans="1:5" s="9" customFormat="1" ht="21.75" customHeight="1" hidden="1">
      <c r="A13" s="260" t="s">
        <v>128</v>
      </c>
      <c r="B13" s="281" t="s">
        <v>10</v>
      </c>
      <c r="C13" s="268"/>
      <c r="D13" s="288"/>
      <c r="E13" s="268"/>
    </row>
    <row r="14" spans="1:5" s="9" customFormat="1" ht="21.75" customHeight="1" hidden="1">
      <c r="A14" s="260" t="s">
        <v>129</v>
      </c>
      <c r="B14" s="281" t="s">
        <v>11</v>
      </c>
      <c r="C14" s="269"/>
      <c r="D14" s="288"/>
      <c r="E14" s="269"/>
    </row>
    <row r="15" spans="1:5" s="9" customFormat="1" ht="21.75" customHeight="1">
      <c r="A15" s="260" t="s">
        <v>12</v>
      </c>
      <c r="B15" s="280" t="s">
        <v>13</v>
      </c>
      <c r="C15" s="267">
        <v>50000</v>
      </c>
      <c r="D15" s="288">
        <v>353994</v>
      </c>
      <c r="E15" s="267">
        <v>50000</v>
      </c>
    </row>
    <row r="16" spans="1:5" ht="21.75" customHeight="1">
      <c r="A16" s="261" t="s">
        <v>14</v>
      </c>
      <c r="B16" s="282" t="s">
        <v>15</v>
      </c>
      <c r="C16" s="270">
        <v>0</v>
      </c>
      <c r="D16" s="289">
        <v>1558000</v>
      </c>
      <c r="E16" s="270">
        <v>0</v>
      </c>
    </row>
    <row r="17" spans="1:5" ht="21.75" customHeight="1" hidden="1">
      <c r="A17" s="260" t="s">
        <v>158</v>
      </c>
      <c r="B17" s="281" t="s">
        <v>294</v>
      </c>
      <c r="C17" s="268">
        <v>0</v>
      </c>
      <c r="D17" s="288"/>
      <c r="E17" s="268"/>
    </row>
    <row r="18" spans="1:5" ht="21.75" customHeight="1" hidden="1">
      <c r="A18" s="260" t="s">
        <v>159</v>
      </c>
      <c r="B18" s="280" t="s">
        <v>187</v>
      </c>
      <c r="C18" s="267">
        <v>14220</v>
      </c>
      <c r="D18" s="288"/>
      <c r="E18" s="267"/>
    </row>
    <row r="19" spans="1:5" ht="21.75" customHeight="1">
      <c r="A19" s="261" t="s">
        <v>16</v>
      </c>
      <c r="B19" s="282" t="s">
        <v>17</v>
      </c>
      <c r="C19" s="270">
        <f>C21+C26+C20</f>
        <v>2471000</v>
      </c>
      <c r="D19" s="270">
        <f>D21+D26+D20</f>
        <v>4090114</v>
      </c>
      <c r="E19" s="270">
        <f>E21+E26+E20</f>
        <v>2803000</v>
      </c>
    </row>
    <row r="20" spans="1:5" ht="21.75" customHeight="1">
      <c r="A20" s="260" t="s">
        <v>470</v>
      </c>
      <c r="B20" s="280" t="s">
        <v>469</v>
      </c>
      <c r="C20" s="267">
        <v>0</v>
      </c>
      <c r="D20" s="289">
        <v>0</v>
      </c>
      <c r="E20" s="270">
        <v>0</v>
      </c>
    </row>
    <row r="21" spans="1:5" s="9" customFormat="1" ht="23.25" customHeight="1">
      <c r="A21" s="260" t="s">
        <v>18</v>
      </c>
      <c r="B21" s="280" t="s">
        <v>19</v>
      </c>
      <c r="C21" s="267">
        <v>2470000</v>
      </c>
      <c r="D21" s="288">
        <v>4084660</v>
      </c>
      <c r="E21" s="267">
        <v>2800000</v>
      </c>
    </row>
    <row r="22" spans="1:5" s="9" customFormat="1" ht="21.75" customHeight="1" hidden="1">
      <c r="A22" s="260" t="s">
        <v>20</v>
      </c>
      <c r="B22" s="280" t="s">
        <v>21</v>
      </c>
      <c r="C22" s="267"/>
      <c r="D22" s="288"/>
      <c r="E22" s="267"/>
    </row>
    <row r="23" spans="1:5" s="9" customFormat="1" ht="21.75" customHeight="1" hidden="1">
      <c r="A23" s="260"/>
      <c r="B23" s="280" t="s">
        <v>22</v>
      </c>
      <c r="C23" s="267"/>
      <c r="D23" s="288"/>
      <c r="E23" s="267"/>
    </row>
    <row r="24" spans="1:5" s="9" customFormat="1" ht="21.75" customHeight="1" hidden="1">
      <c r="A24" s="260" t="s">
        <v>23</v>
      </c>
      <c r="B24" s="280" t="s">
        <v>24</v>
      </c>
      <c r="C24" s="267"/>
      <c r="D24" s="288"/>
      <c r="E24" s="267"/>
    </row>
    <row r="25" spans="1:5" s="9" customFormat="1" ht="21.75" customHeight="1" hidden="1">
      <c r="A25" s="260" t="s">
        <v>25</v>
      </c>
      <c r="B25" s="280" t="s">
        <v>26</v>
      </c>
      <c r="C25" s="267"/>
      <c r="D25" s="288"/>
      <c r="E25" s="267"/>
    </row>
    <row r="26" spans="1:5" s="9" customFormat="1" ht="21.75" customHeight="1">
      <c r="A26" s="260" t="s">
        <v>27</v>
      </c>
      <c r="B26" s="280" t="s">
        <v>28</v>
      </c>
      <c r="C26" s="267">
        <v>1000</v>
      </c>
      <c r="D26" s="288">
        <v>5454</v>
      </c>
      <c r="E26" s="267">
        <v>3000</v>
      </c>
    </row>
    <row r="27" spans="1:5" ht="21.75" customHeight="1">
      <c r="A27" s="261" t="s">
        <v>29</v>
      </c>
      <c r="B27" s="282" t="s">
        <v>30</v>
      </c>
      <c r="C27" s="270">
        <f>SUM(C28:C35)</f>
        <v>871000</v>
      </c>
      <c r="D27" s="270">
        <f>SUM(D28:D35)</f>
        <v>525685</v>
      </c>
      <c r="E27" s="270">
        <f>SUM(E28:E35)</f>
        <v>863500</v>
      </c>
    </row>
    <row r="28" spans="1:5" ht="21.75" customHeight="1">
      <c r="A28" s="260" t="s">
        <v>31</v>
      </c>
      <c r="B28" s="280" t="s">
        <v>119</v>
      </c>
      <c r="C28" s="267">
        <v>0</v>
      </c>
      <c r="D28" s="288">
        <v>56109</v>
      </c>
      <c r="E28" s="267">
        <v>0</v>
      </c>
    </row>
    <row r="29" spans="1:5" ht="21.75" customHeight="1">
      <c r="A29" s="260" t="s">
        <v>295</v>
      </c>
      <c r="B29" s="280" t="s">
        <v>296</v>
      </c>
      <c r="C29" s="267">
        <v>13000</v>
      </c>
      <c r="D29" s="288">
        <v>9430</v>
      </c>
      <c r="E29" s="267">
        <v>10000</v>
      </c>
    </row>
    <row r="30" spans="1:5" ht="21.75" customHeight="1">
      <c r="A30" s="260" t="s">
        <v>32</v>
      </c>
      <c r="B30" s="280" t="s">
        <v>33</v>
      </c>
      <c r="C30" s="267">
        <v>0</v>
      </c>
      <c r="D30" s="288">
        <v>0</v>
      </c>
      <c r="E30" s="267">
        <v>0</v>
      </c>
    </row>
    <row r="31" spans="1:5" ht="18.75" customHeight="1">
      <c r="A31" s="260" t="s">
        <v>34</v>
      </c>
      <c r="B31" s="280" t="s">
        <v>35</v>
      </c>
      <c r="C31" s="267">
        <v>540000</v>
      </c>
      <c r="D31" s="288">
        <v>424840</v>
      </c>
      <c r="E31" s="267">
        <v>432000</v>
      </c>
    </row>
    <row r="32" spans="1:5" ht="24.75" customHeight="1">
      <c r="A32" s="260" t="s">
        <v>36</v>
      </c>
      <c r="B32" s="280" t="s">
        <v>37</v>
      </c>
      <c r="C32" s="267">
        <v>0</v>
      </c>
      <c r="D32" s="288">
        <v>0</v>
      </c>
      <c r="E32" s="267">
        <v>0</v>
      </c>
    </row>
    <row r="33" spans="1:5" ht="21.75" customHeight="1">
      <c r="A33" s="262" t="s">
        <v>38</v>
      </c>
      <c r="B33" s="283" t="s">
        <v>39</v>
      </c>
      <c r="C33" s="271">
        <v>0</v>
      </c>
      <c r="D33" s="290">
        <v>0</v>
      </c>
      <c r="E33" s="271">
        <v>0</v>
      </c>
    </row>
    <row r="34" spans="1:5" ht="21.75" customHeight="1">
      <c r="A34" s="260" t="s">
        <v>40</v>
      </c>
      <c r="B34" s="280" t="s">
        <v>41</v>
      </c>
      <c r="C34" s="267">
        <v>1000</v>
      </c>
      <c r="D34" s="291">
        <v>70</v>
      </c>
      <c r="E34" s="267">
        <v>500</v>
      </c>
    </row>
    <row r="35" spans="1:5" ht="21.75" customHeight="1">
      <c r="A35" s="260" t="s">
        <v>543</v>
      </c>
      <c r="B35" s="280" t="s">
        <v>42</v>
      </c>
      <c r="C35" s="604">
        <v>317000</v>
      </c>
      <c r="D35" s="605">
        <v>35236</v>
      </c>
      <c r="E35" s="604">
        <v>421000</v>
      </c>
    </row>
    <row r="36" spans="1:5" ht="21.75" customHeight="1">
      <c r="A36" s="261" t="s">
        <v>43</v>
      </c>
      <c r="B36" s="282" t="s">
        <v>44</v>
      </c>
      <c r="C36" s="270">
        <v>0</v>
      </c>
      <c r="D36" s="292">
        <v>0</v>
      </c>
      <c r="E36" s="287">
        <v>0</v>
      </c>
    </row>
    <row r="37" spans="1:5" ht="21.75" customHeight="1" hidden="1">
      <c r="A37" s="260" t="s">
        <v>297</v>
      </c>
      <c r="B37" s="280" t="s">
        <v>298</v>
      </c>
      <c r="C37" s="272">
        <v>0</v>
      </c>
      <c r="D37" s="280"/>
      <c r="E37" s="272"/>
    </row>
    <row r="38" spans="1:5" ht="21.75" customHeight="1">
      <c r="A38" s="261" t="s">
        <v>45</v>
      </c>
      <c r="B38" s="282" t="s">
        <v>46</v>
      </c>
      <c r="C38" s="270">
        <v>0</v>
      </c>
      <c r="D38" s="289">
        <v>0</v>
      </c>
      <c r="E38" s="270">
        <v>0</v>
      </c>
    </row>
    <row r="39" spans="1:5" ht="21.75" customHeight="1" hidden="1">
      <c r="A39" s="260" t="s">
        <v>120</v>
      </c>
      <c r="B39" s="280" t="s">
        <v>47</v>
      </c>
      <c r="C39" s="267"/>
      <c r="D39" s="288"/>
      <c r="E39" s="267"/>
    </row>
    <row r="40" spans="1:5" ht="21.75" customHeight="1" hidden="1">
      <c r="A40" s="260" t="s">
        <v>301</v>
      </c>
      <c r="B40" s="280" t="s">
        <v>302</v>
      </c>
      <c r="C40" s="267"/>
      <c r="D40" s="288"/>
      <c r="E40" s="267"/>
    </row>
    <row r="41" spans="1:5" ht="21.75" customHeight="1" thickBot="1">
      <c r="A41" s="261" t="s">
        <v>48</v>
      </c>
      <c r="B41" s="282" t="s">
        <v>188</v>
      </c>
      <c r="C41" s="273">
        <v>0</v>
      </c>
      <c r="D41" s="282">
        <v>0</v>
      </c>
      <c r="E41" s="273">
        <v>0</v>
      </c>
    </row>
    <row r="42" spans="1:5" ht="21.75" customHeight="1" hidden="1">
      <c r="A42" s="263" t="s">
        <v>121</v>
      </c>
      <c r="B42" s="284" t="s">
        <v>122</v>
      </c>
      <c r="C42" s="509">
        <v>0</v>
      </c>
      <c r="D42" s="284"/>
      <c r="E42" s="509"/>
    </row>
    <row r="43" spans="1:5" ht="30" customHeight="1" thickBot="1">
      <c r="A43" s="264" t="s">
        <v>185</v>
      </c>
      <c r="B43" s="285" t="s">
        <v>49</v>
      </c>
      <c r="C43" s="276">
        <f>C7+C16+C19+C27+C36+C38+C41</f>
        <v>21069438</v>
      </c>
      <c r="D43" s="276">
        <f>D7+D16+D19+D27+D36+D38+D41</f>
        <v>25367902</v>
      </c>
      <c r="E43" s="276">
        <f>E7+E16+E19+E27+E36+E38+E41</f>
        <v>21617873</v>
      </c>
    </row>
    <row r="44" spans="1:5" ht="21.75" customHeight="1" thickBot="1">
      <c r="A44" s="510" t="s">
        <v>50</v>
      </c>
      <c r="B44" s="511" t="s">
        <v>51</v>
      </c>
      <c r="C44" s="512">
        <f>SUM(C45:C47)</f>
        <v>6058509</v>
      </c>
      <c r="D44" s="512">
        <f>SUM(D45:D47)</f>
        <v>6771124</v>
      </c>
      <c r="E44" s="512">
        <f>SUM(E45:E47)</f>
        <v>8756833</v>
      </c>
    </row>
    <row r="45" spans="1:5" ht="24" customHeight="1">
      <c r="A45" s="262" t="s">
        <v>488</v>
      </c>
      <c r="B45" s="283" t="s">
        <v>474</v>
      </c>
      <c r="C45" s="271">
        <v>0</v>
      </c>
      <c r="D45" s="290">
        <v>0</v>
      </c>
      <c r="E45" s="271">
        <v>0</v>
      </c>
    </row>
    <row r="46" spans="1:5" ht="21.75" customHeight="1">
      <c r="A46" s="260" t="s">
        <v>52</v>
      </c>
      <c r="B46" s="280" t="s">
        <v>53</v>
      </c>
      <c r="C46" s="267">
        <v>6058509</v>
      </c>
      <c r="D46" s="288">
        <v>6058509</v>
      </c>
      <c r="E46" s="267">
        <v>8756833</v>
      </c>
    </row>
    <row r="47" spans="1:5" ht="21.75" customHeight="1" thickBot="1">
      <c r="A47" s="263" t="s">
        <v>299</v>
      </c>
      <c r="B47" s="284" t="s">
        <v>300</v>
      </c>
      <c r="C47" s="275">
        <v>0</v>
      </c>
      <c r="D47" s="294">
        <v>712615</v>
      </c>
      <c r="E47" s="275">
        <v>0</v>
      </c>
    </row>
    <row r="48" spans="1:5" s="5" customFormat="1" ht="37.5" customHeight="1" thickBot="1">
      <c r="A48" s="264" t="s">
        <v>123</v>
      </c>
      <c r="B48" s="285" t="s">
        <v>54</v>
      </c>
      <c r="C48" s="276">
        <f>C43+C44</f>
        <v>27127947</v>
      </c>
      <c r="D48" s="276">
        <f>D43+D44</f>
        <v>32139026</v>
      </c>
      <c r="E48" s="276">
        <f>E43+E44</f>
        <v>30374706</v>
      </c>
    </row>
    <row r="49" spans="1:5" ht="15">
      <c r="A49" s="1"/>
      <c r="B49" s="1"/>
      <c r="C49" s="1"/>
      <c r="D49" s="1"/>
      <c r="E49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</cols>
  <sheetData>
    <row r="1" spans="1:5" ht="30" customHeight="1">
      <c r="A1" s="636" t="s">
        <v>481</v>
      </c>
      <c r="B1" s="636"/>
      <c r="C1" s="636"/>
      <c r="D1" s="636"/>
      <c r="E1" s="636"/>
    </row>
    <row r="2" spans="1:5" ht="18" customHeight="1">
      <c r="A2" s="637" t="s">
        <v>494</v>
      </c>
      <c r="B2" s="637"/>
      <c r="C2" s="637"/>
      <c r="D2" s="637"/>
      <c r="E2" s="637"/>
    </row>
    <row r="3" spans="1:5" ht="19.5" customHeight="1">
      <c r="A3" s="4"/>
      <c r="B3" s="2"/>
      <c r="C3" s="192"/>
      <c r="D3" s="638"/>
      <c r="E3" s="638"/>
    </row>
    <row r="4" spans="1:5" ht="13.5" thickBot="1">
      <c r="A4" s="24" t="s">
        <v>559</v>
      </c>
      <c r="B4" s="3"/>
      <c r="C4" s="195"/>
      <c r="D4" s="639" t="s">
        <v>468</v>
      </c>
      <c r="E4" s="639"/>
    </row>
    <row r="5" spans="1:5" ht="38.25" customHeight="1" thickBot="1">
      <c r="A5" s="257" t="s">
        <v>0</v>
      </c>
      <c r="B5" s="277" t="s">
        <v>1</v>
      </c>
      <c r="C5" s="607" t="s">
        <v>525</v>
      </c>
      <c r="D5" s="608" t="s">
        <v>541</v>
      </c>
      <c r="E5" s="607" t="s">
        <v>531</v>
      </c>
    </row>
    <row r="6" spans="1:5" ht="12.75" customHeight="1" thickBot="1">
      <c r="A6" s="258" t="s">
        <v>99</v>
      </c>
      <c r="B6" s="278" t="s">
        <v>100</v>
      </c>
      <c r="C6" s="265" t="s">
        <v>101</v>
      </c>
      <c r="D6" s="278" t="s">
        <v>102</v>
      </c>
      <c r="E6" s="265" t="s">
        <v>103</v>
      </c>
    </row>
    <row r="7" spans="1:5" s="7" customFormat="1" ht="21.75" customHeight="1">
      <c r="A7" s="259" t="s">
        <v>55</v>
      </c>
      <c r="B7" s="279" t="s">
        <v>56</v>
      </c>
      <c r="C7" s="266">
        <f>C8+C16</f>
        <v>6367000</v>
      </c>
      <c r="D7" s="266">
        <f>D8+D16</f>
        <v>6537673</v>
      </c>
      <c r="E7" s="266">
        <f>E8+E16</f>
        <v>7135000</v>
      </c>
    </row>
    <row r="8" spans="1:5" s="6" customFormat="1" ht="21.75" customHeight="1">
      <c r="A8" s="260" t="s">
        <v>57</v>
      </c>
      <c r="B8" s="280" t="s">
        <v>58</v>
      </c>
      <c r="C8" s="267">
        <v>2740000</v>
      </c>
      <c r="D8" s="288">
        <v>3011225</v>
      </c>
      <c r="E8" s="267">
        <v>2873000</v>
      </c>
    </row>
    <row r="9" spans="1:5" s="6" customFormat="1" ht="22.5" customHeight="1" hidden="1">
      <c r="A9" s="260" t="s">
        <v>130</v>
      </c>
      <c r="B9" s="280" t="s">
        <v>59</v>
      </c>
      <c r="C9" s="267"/>
      <c r="D9" s="288"/>
      <c r="E9" s="267"/>
    </row>
    <row r="10" spans="1:5" s="6" customFormat="1" ht="22.5" customHeight="1" hidden="1">
      <c r="A10" s="260" t="s">
        <v>190</v>
      </c>
      <c r="B10" s="280" t="s">
        <v>191</v>
      </c>
      <c r="C10" s="267"/>
      <c r="D10" s="288"/>
      <c r="E10" s="267"/>
    </row>
    <row r="11" spans="1:5" s="6" customFormat="1" ht="22.5" customHeight="1" hidden="1">
      <c r="A11" s="260" t="s">
        <v>286</v>
      </c>
      <c r="B11" s="280" t="s">
        <v>287</v>
      </c>
      <c r="C11" s="267"/>
      <c r="D11" s="288"/>
      <c r="E11" s="267"/>
    </row>
    <row r="12" spans="1:5" s="6" customFormat="1" ht="21.75" customHeight="1" hidden="1">
      <c r="A12" s="260" t="s">
        <v>131</v>
      </c>
      <c r="B12" s="280" t="s">
        <v>60</v>
      </c>
      <c r="C12" s="267"/>
      <c r="D12" s="288"/>
      <c r="E12" s="267"/>
    </row>
    <row r="13" spans="1:5" s="6" customFormat="1" ht="21.75" customHeight="1" hidden="1">
      <c r="A13" s="260" t="s">
        <v>132</v>
      </c>
      <c r="B13" s="280" t="s">
        <v>61</v>
      </c>
      <c r="C13" s="268"/>
      <c r="D13" s="288"/>
      <c r="E13" s="268"/>
    </row>
    <row r="14" spans="1:5" s="6" customFormat="1" ht="21.75" customHeight="1" hidden="1">
      <c r="A14" s="260" t="s">
        <v>133</v>
      </c>
      <c r="B14" s="280" t="s">
        <v>62</v>
      </c>
      <c r="C14" s="269"/>
      <c r="D14" s="288"/>
      <c r="E14" s="269"/>
    </row>
    <row r="15" spans="1:5" s="6" customFormat="1" ht="21.75" customHeight="1" hidden="1">
      <c r="A15" s="260" t="s">
        <v>134</v>
      </c>
      <c r="B15" s="280" t="s">
        <v>63</v>
      </c>
      <c r="C15" s="269"/>
      <c r="D15" s="288"/>
      <c r="E15" s="269"/>
    </row>
    <row r="16" spans="1:5" s="6" customFormat="1" ht="21.75" customHeight="1">
      <c r="A16" s="260" t="s">
        <v>64</v>
      </c>
      <c r="B16" s="280" t="s">
        <v>65</v>
      </c>
      <c r="C16" s="267">
        <v>3627000</v>
      </c>
      <c r="D16" s="288">
        <v>3526448</v>
      </c>
      <c r="E16" s="267">
        <v>4262000</v>
      </c>
    </row>
    <row r="17" spans="1:5" s="6" customFormat="1" ht="21.75" customHeight="1" hidden="1">
      <c r="A17" s="260" t="s">
        <v>135</v>
      </c>
      <c r="B17" s="280" t="s">
        <v>66</v>
      </c>
      <c r="C17" s="267">
        <v>2800</v>
      </c>
      <c r="D17" s="288"/>
      <c r="E17" s="267"/>
    </row>
    <row r="18" spans="1:5" s="6" customFormat="1" ht="28.5" customHeight="1" hidden="1">
      <c r="A18" s="260" t="s">
        <v>136</v>
      </c>
      <c r="B18" s="280" t="s">
        <v>67</v>
      </c>
      <c r="C18" s="267">
        <v>2730</v>
      </c>
      <c r="D18" s="288"/>
      <c r="E18" s="267"/>
    </row>
    <row r="19" spans="1:5" s="6" customFormat="1" ht="21.75" customHeight="1" hidden="1">
      <c r="A19" s="260" t="s">
        <v>137</v>
      </c>
      <c r="B19" s="280" t="s">
        <v>68</v>
      </c>
      <c r="C19" s="267">
        <v>900</v>
      </c>
      <c r="D19" s="288"/>
      <c r="E19" s="267"/>
    </row>
    <row r="20" spans="1:5" s="7" customFormat="1" ht="34.5" customHeight="1">
      <c r="A20" s="261" t="s">
        <v>69</v>
      </c>
      <c r="B20" s="297" t="s">
        <v>156</v>
      </c>
      <c r="C20" s="270">
        <v>1217000</v>
      </c>
      <c r="D20" s="289">
        <v>1263437</v>
      </c>
      <c r="E20" s="270">
        <v>1330000</v>
      </c>
    </row>
    <row r="21" spans="1:5" s="7" customFormat="1" ht="21.75" customHeight="1">
      <c r="A21" s="261" t="s">
        <v>70</v>
      </c>
      <c r="B21" s="282" t="s">
        <v>71</v>
      </c>
      <c r="C21" s="274">
        <f>C22+C25+C28+C34+C35</f>
        <v>11098124</v>
      </c>
      <c r="D21" s="274">
        <f>D22+D25+D28+D34+D35</f>
        <v>5517341</v>
      </c>
      <c r="E21" s="274">
        <f>E22+E25+E28+E34+E35</f>
        <v>10300000</v>
      </c>
    </row>
    <row r="22" spans="1:5" s="6" customFormat="1" ht="21.75" customHeight="1">
      <c r="A22" s="260" t="s">
        <v>72</v>
      </c>
      <c r="B22" s="280" t="s">
        <v>73</v>
      </c>
      <c r="C22" s="267">
        <v>1100000</v>
      </c>
      <c r="D22" s="288">
        <v>1152776</v>
      </c>
      <c r="E22" s="267">
        <v>1460000</v>
      </c>
    </row>
    <row r="23" spans="1:5" s="6" customFormat="1" ht="21.75" customHeight="1" hidden="1">
      <c r="A23" s="260" t="s">
        <v>142</v>
      </c>
      <c r="B23" s="280" t="s">
        <v>144</v>
      </c>
      <c r="C23" s="267"/>
      <c r="D23" s="288"/>
      <c r="E23" s="267"/>
    </row>
    <row r="24" spans="1:5" s="6" customFormat="1" ht="21.75" customHeight="1" hidden="1">
      <c r="A24" s="260" t="s">
        <v>143</v>
      </c>
      <c r="B24" s="280" t="s">
        <v>145</v>
      </c>
      <c r="C24" s="267"/>
      <c r="D24" s="288"/>
      <c r="E24" s="267"/>
    </row>
    <row r="25" spans="1:5" s="6" customFormat="1" ht="21.75" customHeight="1">
      <c r="A25" s="260" t="s">
        <v>74</v>
      </c>
      <c r="B25" s="280" t="s">
        <v>75</v>
      </c>
      <c r="C25" s="267">
        <v>150000</v>
      </c>
      <c r="D25" s="288">
        <v>136202</v>
      </c>
      <c r="E25" s="267">
        <v>230000</v>
      </c>
    </row>
    <row r="26" spans="1:5" s="6" customFormat="1" ht="21.75" customHeight="1" hidden="1">
      <c r="A26" s="260" t="s">
        <v>138</v>
      </c>
      <c r="B26" s="280" t="s">
        <v>140</v>
      </c>
      <c r="C26" s="286"/>
      <c r="D26" s="291"/>
      <c r="E26" s="286"/>
    </row>
    <row r="27" spans="1:5" s="6" customFormat="1" ht="21.75" customHeight="1" hidden="1">
      <c r="A27" s="260" t="s">
        <v>139</v>
      </c>
      <c r="B27" s="280" t="s">
        <v>141</v>
      </c>
      <c r="C27" s="267"/>
      <c r="D27" s="288"/>
      <c r="E27" s="267"/>
    </row>
    <row r="28" spans="1:5" s="6" customFormat="1" ht="21.75" customHeight="1">
      <c r="A28" s="260" t="s">
        <v>76</v>
      </c>
      <c r="B28" s="280" t="s">
        <v>77</v>
      </c>
      <c r="C28" s="267">
        <v>5913000</v>
      </c>
      <c r="D28" s="288">
        <v>3147387</v>
      </c>
      <c r="E28" s="267">
        <v>6310000</v>
      </c>
    </row>
    <row r="29" spans="1:5" s="6" customFormat="1" ht="21.75" customHeight="1" hidden="1">
      <c r="A29" s="260" t="s">
        <v>146</v>
      </c>
      <c r="B29" s="281" t="s">
        <v>78</v>
      </c>
      <c r="C29" s="267"/>
      <c r="D29" s="288"/>
      <c r="E29" s="267"/>
    </row>
    <row r="30" spans="1:5" s="6" customFormat="1" ht="21.75" customHeight="1" hidden="1">
      <c r="A30" s="260" t="s">
        <v>147</v>
      </c>
      <c r="B30" s="281" t="s">
        <v>148</v>
      </c>
      <c r="C30" s="267"/>
      <c r="D30" s="288"/>
      <c r="E30" s="267"/>
    </row>
    <row r="31" spans="1:5" s="6" customFormat="1" ht="21.75" customHeight="1" hidden="1">
      <c r="A31" s="260" t="s">
        <v>149</v>
      </c>
      <c r="B31" s="280" t="s">
        <v>150</v>
      </c>
      <c r="C31" s="267"/>
      <c r="D31" s="288"/>
      <c r="E31" s="267"/>
    </row>
    <row r="32" spans="1:5" s="6" customFormat="1" ht="21.75" customHeight="1" hidden="1">
      <c r="A32" s="260" t="s">
        <v>151</v>
      </c>
      <c r="B32" s="280" t="s">
        <v>153</v>
      </c>
      <c r="C32" s="267"/>
      <c r="D32" s="288"/>
      <c r="E32" s="267"/>
    </row>
    <row r="33" spans="1:5" s="6" customFormat="1" ht="21.75" customHeight="1" hidden="1">
      <c r="A33" s="260" t="s">
        <v>152</v>
      </c>
      <c r="B33" s="280" t="s">
        <v>79</v>
      </c>
      <c r="C33" s="267"/>
      <c r="D33" s="288"/>
      <c r="E33" s="267"/>
    </row>
    <row r="34" spans="1:5" s="6" customFormat="1" ht="21.75" customHeight="1">
      <c r="A34" s="262" t="s">
        <v>80</v>
      </c>
      <c r="B34" s="283" t="s">
        <v>81</v>
      </c>
      <c r="C34" s="271">
        <v>100000</v>
      </c>
      <c r="D34" s="290">
        <v>20000</v>
      </c>
      <c r="E34" s="271">
        <v>100000</v>
      </c>
    </row>
    <row r="35" spans="1:5" s="6" customFormat="1" ht="21.75" customHeight="1">
      <c r="A35" s="260" t="s">
        <v>82</v>
      </c>
      <c r="B35" s="280" t="s">
        <v>83</v>
      </c>
      <c r="C35" s="267">
        <v>3835124</v>
      </c>
      <c r="D35" s="288">
        <v>1060976</v>
      </c>
      <c r="E35" s="267">
        <v>2200000</v>
      </c>
    </row>
    <row r="36" spans="1:5" s="6" customFormat="1" ht="21.75" customHeight="1" hidden="1">
      <c r="A36" s="260" t="s">
        <v>154</v>
      </c>
      <c r="B36" s="280" t="s">
        <v>84</v>
      </c>
      <c r="C36" s="272">
        <v>12112</v>
      </c>
      <c r="D36" s="280"/>
      <c r="E36" s="272"/>
    </row>
    <row r="37" spans="1:5" s="6" customFormat="1" ht="21.75" customHeight="1" hidden="1">
      <c r="A37" s="260" t="s">
        <v>288</v>
      </c>
      <c r="B37" s="280" t="s">
        <v>289</v>
      </c>
      <c r="C37" s="272">
        <v>0</v>
      </c>
      <c r="D37" s="280"/>
      <c r="E37" s="272"/>
    </row>
    <row r="38" spans="1:5" s="6" customFormat="1" ht="21.75" customHeight="1" hidden="1">
      <c r="A38" s="260" t="s">
        <v>290</v>
      </c>
      <c r="B38" s="280" t="s">
        <v>291</v>
      </c>
      <c r="C38" s="272">
        <v>0</v>
      </c>
      <c r="D38" s="280"/>
      <c r="E38" s="272"/>
    </row>
    <row r="39" spans="1:5" s="6" customFormat="1" ht="21.75" customHeight="1" hidden="1">
      <c r="A39" s="260" t="s">
        <v>155</v>
      </c>
      <c r="B39" s="280" t="s">
        <v>85</v>
      </c>
      <c r="C39" s="272">
        <v>1050</v>
      </c>
      <c r="D39" s="280"/>
      <c r="E39" s="272"/>
    </row>
    <row r="40" spans="1:5" s="7" customFormat="1" ht="21" customHeight="1">
      <c r="A40" s="261" t="s">
        <v>86</v>
      </c>
      <c r="B40" s="282" t="s">
        <v>87</v>
      </c>
      <c r="C40" s="270">
        <v>930000</v>
      </c>
      <c r="D40" s="289">
        <v>1010846</v>
      </c>
      <c r="E40" s="270">
        <v>1070000</v>
      </c>
    </row>
    <row r="41" spans="1:5" s="7" customFormat="1" ht="21.75" customHeight="1" hidden="1">
      <c r="A41" s="260" t="s">
        <v>157</v>
      </c>
      <c r="B41" s="280" t="s">
        <v>115</v>
      </c>
      <c r="C41" s="267">
        <v>100</v>
      </c>
      <c r="D41" s="288"/>
      <c r="E41" s="267"/>
    </row>
    <row r="42" spans="1:5" s="7" customFormat="1" ht="32.25" customHeight="1" hidden="1">
      <c r="A42" s="260" t="s">
        <v>160</v>
      </c>
      <c r="B42" s="280" t="s">
        <v>161</v>
      </c>
      <c r="C42" s="272">
        <v>1800</v>
      </c>
      <c r="D42" s="280"/>
      <c r="E42" s="272"/>
    </row>
    <row r="43" spans="1:5" s="7" customFormat="1" ht="20.25" customHeight="1" hidden="1">
      <c r="A43" s="260" t="s">
        <v>162</v>
      </c>
      <c r="B43" s="280" t="s">
        <v>116</v>
      </c>
      <c r="C43" s="272">
        <v>1600</v>
      </c>
      <c r="D43" s="280"/>
      <c r="E43" s="272"/>
    </row>
    <row r="44" spans="1:5" s="7" customFormat="1" ht="24" customHeight="1" hidden="1">
      <c r="A44" s="260" t="s">
        <v>163</v>
      </c>
      <c r="B44" s="280" t="s">
        <v>117</v>
      </c>
      <c r="C44" s="272">
        <v>3700</v>
      </c>
      <c r="D44" s="280"/>
      <c r="E44" s="272"/>
    </row>
    <row r="45" spans="1:5" s="7" customFormat="1" ht="21.75" customHeight="1">
      <c r="A45" s="261" t="s">
        <v>88</v>
      </c>
      <c r="B45" s="282" t="s">
        <v>118</v>
      </c>
      <c r="C45" s="274">
        <f>SUM(C46:C50)</f>
        <v>1820000</v>
      </c>
      <c r="D45" s="274">
        <f>SUM(D46:D50)</f>
        <v>1543596</v>
      </c>
      <c r="E45" s="274">
        <f>SUM(E46:E50)</f>
        <v>1634000</v>
      </c>
    </row>
    <row r="46" spans="1:5" s="7" customFormat="1" ht="21.75" customHeight="1">
      <c r="A46" s="260" t="s">
        <v>164</v>
      </c>
      <c r="B46" s="280" t="s">
        <v>165</v>
      </c>
      <c r="C46" s="267">
        <v>0</v>
      </c>
      <c r="D46" s="288">
        <v>55360</v>
      </c>
      <c r="E46" s="267">
        <v>0</v>
      </c>
    </row>
    <row r="47" spans="1:5" s="7" customFormat="1" ht="21.75" customHeight="1">
      <c r="A47" s="260" t="s">
        <v>166</v>
      </c>
      <c r="B47" s="280" t="s">
        <v>192</v>
      </c>
      <c r="C47" s="267">
        <v>1720000</v>
      </c>
      <c r="D47" s="288">
        <v>1436316</v>
      </c>
      <c r="E47" s="267">
        <v>1534000</v>
      </c>
    </row>
    <row r="48" spans="1:5" s="7" customFormat="1" ht="30.75" customHeight="1">
      <c r="A48" s="260" t="s">
        <v>167</v>
      </c>
      <c r="B48" s="280" t="s">
        <v>169</v>
      </c>
      <c r="C48" s="267">
        <v>0</v>
      </c>
      <c r="D48" s="288">
        <v>0</v>
      </c>
      <c r="E48" s="267">
        <v>0</v>
      </c>
    </row>
    <row r="49" spans="1:5" s="7" customFormat="1" ht="21.75" customHeight="1">
      <c r="A49" s="260" t="s">
        <v>168</v>
      </c>
      <c r="B49" s="280" t="s">
        <v>170</v>
      </c>
      <c r="C49" s="267">
        <v>100000</v>
      </c>
      <c r="D49" s="288">
        <v>51920</v>
      </c>
      <c r="E49" s="267">
        <v>100000</v>
      </c>
    </row>
    <row r="50" spans="1:5" s="7" customFormat="1" ht="21.75" customHeight="1">
      <c r="A50" s="260" t="s">
        <v>282</v>
      </c>
      <c r="B50" s="280" t="s">
        <v>283</v>
      </c>
      <c r="C50" s="267">
        <v>0</v>
      </c>
      <c r="D50" s="288">
        <v>0</v>
      </c>
      <c r="E50" s="267">
        <v>0</v>
      </c>
    </row>
    <row r="51" spans="1:5" s="7" customFormat="1" ht="21.75" customHeight="1">
      <c r="A51" s="261" t="s">
        <v>89</v>
      </c>
      <c r="B51" s="282" t="s">
        <v>90</v>
      </c>
      <c r="C51" s="274">
        <v>1601898</v>
      </c>
      <c r="D51" s="293">
        <v>2014092</v>
      </c>
      <c r="E51" s="274">
        <v>6159500</v>
      </c>
    </row>
    <row r="52" spans="1:5" s="7" customFormat="1" ht="21.75" customHeight="1" hidden="1">
      <c r="A52" s="260" t="s">
        <v>284</v>
      </c>
      <c r="B52" s="280" t="s">
        <v>285</v>
      </c>
      <c r="C52" s="267"/>
      <c r="D52" s="288"/>
      <c r="E52" s="267"/>
    </row>
    <row r="53" spans="1:5" s="7" customFormat="1" ht="21.75" customHeight="1" hidden="1">
      <c r="A53" s="260" t="s">
        <v>171</v>
      </c>
      <c r="B53" s="280" t="s">
        <v>174</v>
      </c>
      <c r="C53" s="267"/>
      <c r="D53" s="288"/>
      <c r="E53" s="267"/>
    </row>
    <row r="54" spans="1:5" s="6" customFormat="1" ht="21.75" customHeight="1" hidden="1">
      <c r="A54" s="260" t="s">
        <v>172</v>
      </c>
      <c r="B54" s="280" t="s">
        <v>175</v>
      </c>
      <c r="C54" s="271"/>
      <c r="D54" s="290"/>
      <c r="E54" s="271"/>
    </row>
    <row r="55" spans="1:5" s="7" customFormat="1" ht="21.75" customHeight="1" hidden="1">
      <c r="A55" s="260" t="s">
        <v>173</v>
      </c>
      <c r="B55" s="280" t="s">
        <v>176</v>
      </c>
      <c r="C55" s="267"/>
      <c r="D55" s="288"/>
      <c r="E55" s="267"/>
    </row>
    <row r="56" spans="1:5" s="7" customFormat="1" ht="21.75" customHeight="1">
      <c r="A56" s="261" t="s">
        <v>91</v>
      </c>
      <c r="B56" s="282" t="s">
        <v>92</v>
      </c>
      <c r="C56" s="274">
        <v>3391027</v>
      </c>
      <c r="D56" s="293">
        <v>4792310</v>
      </c>
      <c r="E56" s="274">
        <v>2033591</v>
      </c>
    </row>
    <row r="57" spans="1:5" s="7" customFormat="1" ht="21.75" customHeight="1" hidden="1">
      <c r="A57" s="260" t="s">
        <v>177</v>
      </c>
      <c r="B57" s="280" t="s">
        <v>179</v>
      </c>
      <c r="C57" s="267"/>
      <c r="D57" s="288"/>
      <c r="E57" s="267"/>
    </row>
    <row r="58" spans="1:5" s="7" customFormat="1" ht="21.75" customHeight="1" hidden="1">
      <c r="A58" s="260" t="s">
        <v>292</v>
      </c>
      <c r="B58" s="280" t="s">
        <v>293</v>
      </c>
      <c r="C58" s="267"/>
      <c r="D58" s="288"/>
      <c r="E58" s="267"/>
    </row>
    <row r="59" spans="1:5" s="7" customFormat="1" ht="21.75" customHeight="1" hidden="1">
      <c r="A59" s="260" t="s">
        <v>178</v>
      </c>
      <c r="B59" s="280" t="s">
        <v>180</v>
      </c>
      <c r="C59" s="267"/>
      <c r="D59" s="288"/>
      <c r="E59" s="267"/>
    </row>
    <row r="60" spans="1:5" s="7" customFormat="1" ht="21.75" customHeight="1" thickBot="1">
      <c r="A60" s="513" t="s">
        <v>93</v>
      </c>
      <c r="B60" s="514" t="s">
        <v>182</v>
      </c>
      <c r="C60" s="515">
        <v>0</v>
      </c>
      <c r="D60" s="516">
        <v>0</v>
      </c>
      <c r="E60" s="515">
        <v>0</v>
      </c>
    </row>
    <row r="61" spans="1:5" s="8" customFormat="1" ht="36" customHeight="1" thickBot="1">
      <c r="A61" s="295" t="s">
        <v>184</v>
      </c>
      <c r="B61" s="298" t="s">
        <v>94</v>
      </c>
      <c r="C61" s="296">
        <f>C7+C20+C21+C40+C45+C51+C56+C60</f>
        <v>26425049</v>
      </c>
      <c r="D61" s="296">
        <f>D7+D20+D21+D40+D45+D51+D56+D60</f>
        <v>22679295</v>
      </c>
      <c r="E61" s="296">
        <f>E7+E20+E21+E40+E45+E51+E56+E60</f>
        <v>29662091</v>
      </c>
    </row>
    <row r="62" spans="1:5" s="6" customFormat="1" ht="21.75" customHeight="1" thickBot="1">
      <c r="A62" s="295" t="s">
        <v>95</v>
      </c>
      <c r="B62" s="298" t="s">
        <v>96</v>
      </c>
      <c r="C62" s="276">
        <f>SUM(C63:C65)</f>
        <v>702898</v>
      </c>
      <c r="D62" s="276">
        <f>SUM(D63:D65)</f>
        <v>702898</v>
      </c>
      <c r="E62" s="276">
        <f>SUM(E63:E65)</f>
        <v>712615</v>
      </c>
    </row>
    <row r="63" spans="1:5" s="6" customFormat="1" ht="27.75" customHeight="1">
      <c r="A63" s="517" t="s">
        <v>489</v>
      </c>
      <c r="B63" s="518" t="s">
        <v>475</v>
      </c>
      <c r="C63" s="271">
        <v>0</v>
      </c>
      <c r="D63" s="290">
        <v>0</v>
      </c>
      <c r="E63" s="271">
        <v>0</v>
      </c>
    </row>
    <row r="64" spans="1:5" s="6" customFormat="1" ht="21.75" customHeight="1">
      <c r="A64" s="260" t="s">
        <v>193</v>
      </c>
      <c r="B64" s="280" t="s">
        <v>194</v>
      </c>
      <c r="C64" s="267">
        <v>702898</v>
      </c>
      <c r="D64" s="288">
        <v>702898</v>
      </c>
      <c r="E64" s="267">
        <v>712615</v>
      </c>
    </row>
    <row r="65" spans="1:5" s="8" customFormat="1" ht="21.75" customHeight="1" thickBot="1">
      <c r="A65" s="263" t="s">
        <v>181</v>
      </c>
      <c r="B65" s="284" t="s">
        <v>97</v>
      </c>
      <c r="C65" s="275">
        <v>0</v>
      </c>
      <c r="D65" s="294">
        <v>0</v>
      </c>
      <c r="E65" s="275">
        <v>0</v>
      </c>
    </row>
    <row r="66" spans="1:5" ht="30" thickBot="1">
      <c r="A66" s="295" t="s">
        <v>186</v>
      </c>
      <c r="B66" s="298" t="s">
        <v>98</v>
      </c>
      <c r="C66" s="296">
        <f>C61+C62</f>
        <v>27127947</v>
      </c>
      <c r="D66" s="296">
        <f>D61+D62</f>
        <v>23382193</v>
      </c>
      <c r="E66" s="296">
        <f>E61+E62</f>
        <v>30374706</v>
      </c>
    </row>
    <row r="67" spans="1:3" ht="15">
      <c r="A67" s="640" t="s">
        <v>522</v>
      </c>
      <c r="B67" s="641"/>
      <c r="C67" s="594">
        <v>6</v>
      </c>
    </row>
    <row r="68" spans="1:3" ht="15">
      <c r="A68" s="610"/>
      <c r="B68" s="609" t="s">
        <v>546</v>
      </c>
      <c r="C68" s="611">
        <v>0</v>
      </c>
    </row>
    <row r="69" spans="1:3" ht="15">
      <c r="A69" s="644" t="s">
        <v>548</v>
      </c>
      <c r="B69" s="645"/>
      <c r="C69" s="611">
        <v>1</v>
      </c>
    </row>
    <row r="70" spans="1:3" ht="15">
      <c r="A70" s="642" t="s">
        <v>547</v>
      </c>
      <c r="B70" s="643"/>
      <c r="C70" s="593">
        <v>0</v>
      </c>
    </row>
    <row r="71" spans="1:3" ht="13.5" thickBot="1">
      <c r="A71" s="595"/>
      <c r="B71" s="596" t="s">
        <v>492</v>
      </c>
      <c r="C71" s="597">
        <v>7</v>
      </c>
    </row>
  </sheetData>
  <sheetProtection/>
  <mergeCells count="7">
    <mergeCell ref="A67:B67"/>
    <mergeCell ref="A70:B70"/>
    <mergeCell ref="A1:E1"/>
    <mergeCell ref="A2:E2"/>
    <mergeCell ref="D3:E3"/>
    <mergeCell ref="D4:E4"/>
    <mergeCell ref="A69:B6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50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87.8515625" style="108" customWidth="1"/>
    <col min="2" max="2" width="9.28125" style="108" bestFit="1" customWidth="1"/>
    <col min="3" max="3" width="11.8515625" style="108" customWidth="1"/>
    <col min="4" max="4" width="14.00390625" style="108" customWidth="1"/>
    <col min="5" max="5" width="10.7109375" style="108" customWidth="1"/>
    <col min="6" max="6" width="11.28125" style="108" customWidth="1"/>
    <col min="7" max="7" width="14.57421875" style="108" customWidth="1"/>
    <col min="8" max="16384" width="9.140625" style="89" customWidth="1"/>
  </cols>
  <sheetData>
    <row r="1" spans="1:7" ht="15" customHeight="1">
      <c r="A1" s="651" t="s">
        <v>539</v>
      </c>
      <c r="B1" s="651"/>
      <c r="C1" s="651"/>
      <c r="D1" s="651"/>
      <c r="E1" s="651"/>
      <c r="F1" s="651"/>
      <c r="G1" s="651"/>
    </row>
    <row r="2" spans="1:7" ht="12.75" customHeight="1">
      <c r="A2" s="163"/>
      <c r="B2" s="163"/>
      <c r="C2" s="163"/>
      <c r="D2" s="196"/>
      <c r="E2" s="163"/>
      <c r="F2" s="163"/>
      <c r="G2" s="160"/>
    </row>
    <row r="3" spans="1:7" ht="15.75" thickBot="1">
      <c r="A3" s="24" t="s">
        <v>558</v>
      </c>
      <c r="D3" s="197"/>
      <c r="F3" s="652" t="s">
        <v>468</v>
      </c>
      <c r="G3" s="652"/>
    </row>
    <row r="4" spans="1:7" ht="14.25">
      <c r="A4" s="646" t="s">
        <v>349</v>
      </c>
      <c r="B4" s="648" t="s">
        <v>526</v>
      </c>
      <c r="C4" s="649"/>
      <c r="D4" s="650"/>
      <c r="E4" s="649" t="s">
        <v>540</v>
      </c>
      <c r="F4" s="649"/>
      <c r="G4" s="650"/>
    </row>
    <row r="5" spans="1:7" s="90" customFormat="1" ht="28.5">
      <c r="A5" s="647"/>
      <c r="B5" s="310" t="s">
        <v>350</v>
      </c>
      <c r="C5" s="92" t="s">
        <v>351</v>
      </c>
      <c r="D5" s="212" t="s">
        <v>388</v>
      </c>
      <c r="E5" s="198" t="s">
        <v>350</v>
      </c>
      <c r="F5" s="92" t="s">
        <v>351</v>
      </c>
      <c r="G5" s="212" t="s">
        <v>388</v>
      </c>
    </row>
    <row r="6" spans="1:7" ht="14.25">
      <c r="A6" s="213"/>
      <c r="B6" s="311"/>
      <c r="C6" s="94" t="s">
        <v>352</v>
      </c>
      <c r="D6" s="214" t="s">
        <v>471</v>
      </c>
      <c r="E6" s="93"/>
      <c r="F6" s="94" t="s">
        <v>352</v>
      </c>
      <c r="G6" s="214" t="s">
        <v>471</v>
      </c>
    </row>
    <row r="7" spans="1:7" ht="14.25">
      <c r="A7" s="302" t="s">
        <v>375</v>
      </c>
      <c r="B7" s="312"/>
      <c r="C7" s="95"/>
      <c r="D7" s="215"/>
      <c r="E7" s="199"/>
      <c r="F7" s="95"/>
      <c r="G7" s="215"/>
    </row>
    <row r="8" spans="1:7" ht="14.25">
      <c r="A8" s="303" t="s">
        <v>367</v>
      </c>
      <c r="B8" s="313">
        <v>0</v>
      </c>
      <c r="C8" s="96">
        <v>0</v>
      </c>
      <c r="D8" s="216">
        <f>B8*C8</f>
        <v>0</v>
      </c>
      <c r="E8" s="313">
        <v>0</v>
      </c>
      <c r="F8" s="96">
        <v>0</v>
      </c>
      <c r="G8" s="216">
        <f>E8*F8</f>
        <v>0</v>
      </c>
    </row>
    <row r="9" spans="1:7" ht="15.75">
      <c r="A9" s="303" t="s">
        <v>372</v>
      </c>
      <c r="B9" s="313"/>
      <c r="C9" s="96"/>
      <c r="D9" s="217">
        <v>0</v>
      </c>
      <c r="E9" s="200"/>
      <c r="F9" s="96"/>
      <c r="G9" s="299">
        <v>0</v>
      </c>
    </row>
    <row r="10" spans="1:7" ht="14.25">
      <c r="A10" s="303" t="s">
        <v>353</v>
      </c>
      <c r="B10" s="314"/>
      <c r="C10" s="96"/>
      <c r="D10" s="216">
        <v>5595850</v>
      </c>
      <c r="E10" s="201"/>
      <c r="F10" s="96"/>
      <c r="G10" s="216">
        <v>5595850</v>
      </c>
    </row>
    <row r="11" spans="1:7" ht="15.75">
      <c r="A11" s="303" t="s">
        <v>373</v>
      </c>
      <c r="B11" s="314"/>
      <c r="C11" s="96"/>
      <c r="D11" s="217">
        <v>0</v>
      </c>
      <c r="E11" s="201"/>
      <c r="F11" s="96"/>
      <c r="G11" s="299">
        <v>0</v>
      </c>
    </row>
    <row r="12" spans="1:7" ht="15">
      <c r="A12" s="304" t="s">
        <v>354</v>
      </c>
      <c r="B12" s="315"/>
      <c r="C12" s="97"/>
      <c r="D12" s="218">
        <v>2493140</v>
      </c>
      <c r="E12" s="202"/>
      <c r="F12" s="97"/>
      <c r="G12" s="218">
        <v>2493140</v>
      </c>
    </row>
    <row r="13" spans="1:7" ht="15">
      <c r="A13" s="304" t="s">
        <v>368</v>
      </c>
      <c r="B13" s="315"/>
      <c r="C13" s="97"/>
      <c r="D13" s="218">
        <v>0</v>
      </c>
      <c r="E13" s="202"/>
      <c r="F13" s="97"/>
      <c r="G13" s="218">
        <v>0</v>
      </c>
    </row>
    <row r="14" spans="1:7" ht="15">
      <c r="A14" s="304" t="s">
        <v>355</v>
      </c>
      <c r="B14" s="316"/>
      <c r="C14" s="98"/>
      <c r="D14" s="218">
        <v>1248000</v>
      </c>
      <c r="E14" s="203"/>
      <c r="F14" s="98"/>
      <c r="G14" s="218">
        <v>1248000</v>
      </c>
    </row>
    <row r="15" spans="1:7" ht="15">
      <c r="A15" s="304" t="s">
        <v>369</v>
      </c>
      <c r="B15" s="316"/>
      <c r="C15" s="98"/>
      <c r="D15" s="218">
        <v>0</v>
      </c>
      <c r="E15" s="203"/>
      <c r="F15" s="98"/>
      <c r="G15" s="218">
        <v>0</v>
      </c>
    </row>
    <row r="16" spans="1:7" ht="15">
      <c r="A16" s="304" t="s">
        <v>356</v>
      </c>
      <c r="B16" s="316"/>
      <c r="C16" s="98"/>
      <c r="D16" s="218">
        <v>100000</v>
      </c>
      <c r="E16" s="203"/>
      <c r="F16" s="98"/>
      <c r="G16" s="218">
        <v>100000</v>
      </c>
    </row>
    <row r="17" spans="1:7" ht="15">
      <c r="A17" s="304" t="s">
        <v>370</v>
      </c>
      <c r="B17" s="316"/>
      <c r="C17" s="98"/>
      <c r="D17" s="218">
        <v>0</v>
      </c>
      <c r="E17" s="203"/>
      <c r="F17" s="98"/>
      <c r="G17" s="218">
        <v>0</v>
      </c>
    </row>
    <row r="18" spans="1:7" ht="15">
      <c r="A18" s="304" t="s">
        <v>357</v>
      </c>
      <c r="B18" s="316"/>
      <c r="C18" s="98"/>
      <c r="D18" s="218">
        <v>1754710</v>
      </c>
      <c r="E18" s="203"/>
      <c r="F18" s="98"/>
      <c r="G18" s="218">
        <v>1754710</v>
      </c>
    </row>
    <row r="19" spans="1:7" ht="15">
      <c r="A19" s="304" t="s">
        <v>371</v>
      </c>
      <c r="B19" s="316"/>
      <c r="C19" s="98"/>
      <c r="D19" s="218">
        <v>0</v>
      </c>
      <c r="E19" s="203"/>
      <c r="F19" s="98"/>
      <c r="G19" s="218">
        <v>0</v>
      </c>
    </row>
    <row r="20" spans="1:7" ht="14.25">
      <c r="A20" s="303" t="s">
        <v>358</v>
      </c>
      <c r="B20" s="317"/>
      <c r="C20" s="99"/>
      <c r="D20" s="219">
        <v>5000000</v>
      </c>
      <c r="E20" s="204"/>
      <c r="F20" s="99"/>
      <c r="G20" s="219">
        <v>5000000</v>
      </c>
    </row>
    <row r="21" spans="1:7" ht="14.25" customHeight="1">
      <c r="A21" s="303" t="s">
        <v>374</v>
      </c>
      <c r="B21" s="317"/>
      <c r="C21" s="99"/>
      <c r="D21" s="220">
        <v>4872688</v>
      </c>
      <c r="E21" s="204"/>
      <c r="F21" s="99"/>
      <c r="G21" s="300">
        <v>4424683</v>
      </c>
    </row>
    <row r="22" spans="1:7" ht="14.25" customHeight="1">
      <c r="A22" s="303" t="s">
        <v>477</v>
      </c>
      <c r="B22" s="317"/>
      <c r="C22" s="99"/>
      <c r="D22" s="219">
        <v>0</v>
      </c>
      <c r="E22" s="204"/>
      <c r="F22" s="99"/>
      <c r="G22" s="300">
        <v>0</v>
      </c>
    </row>
    <row r="23" spans="1:7" ht="14.25" customHeight="1">
      <c r="A23" s="303" t="s">
        <v>478</v>
      </c>
      <c r="B23" s="317"/>
      <c r="C23" s="99"/>
      <c r="D23" s="220">
        <v>0</v>
      </c>
      <c r="E23" s="204"/>
      <c r="F23" s="99"/>
      <c r="G23" s="300">
        <v>0</v>
      </c>
    </row>
    <row r="24" spans="1:7" ht="14.25" customHeight="1">
      <c r="A24" s="303" t="s">
        <v>359</v>
      </c>
      <c r="B24" s="317"/>
      <c r="C24" s="99"/>
      <c r="D24" s="219">
        <v>0</v>
      </c>
      <c r="E24" s="204"/>
      <c r="F24" s="99"/>
      <c r="G24" s="219">
        <v>0</v>
      </c>
    </row>
    <row r="25" spans="1:7" ht="14.25" customHeight="1">
      <c r="A25" s="303" t="s">
        <v>360</v>
      </c>
      <c r="B25" s="317"/>
      <c r="C25" s="99"/>
      <c r="D25" s="219">
        <v>0</v>
      </c>
      <c r="E25" s="204"/>
      <c r="F25" s="99"/>
      <c r="G25" s="300">
        <v>0</v>
      </c>
    </row>
    <row r="26" spans="1:7" ht="14.25" customHeight="1">
      <c r="A26" s="303" t="s">
        <v>482</v>
      </c>
      <c r="B26" s="317"/>
      <c r="C26" s="99"/>
      <c r="D26" s="219">
        <v>0</v>
      </c>
      <c r="E26" s="204"/>
      <c r="F26" s="99"/>
      <c r="G26" s="220">
        <v>0</v>
      </c>
    </row>
    <row r="27" spans="1:7" ht="14.25" customHeight="1">
      <c r="A27" s="303" t="s">
        <v>483</v>
      </c>
      <c r="B27" s="317"/>
      <c r="C27" s="99"/>
      <c r="D27" s="219">
        <v>0</v>
      </c>
      <c r="E27" s="204"/>
      <c r="F27" s="99"/>
      <c r="G27" s="219">
        <v>0</v>
      </c>
    </row>
    <row r="28" spans="1:7" ht="14.25" customHeight="1">
      <c r="A28" s="303" t="s">
        <v>361</v>
      </c>
      <c r="B28" s="317"/>
      <c r="C28" s="99"/>
      <c r="D28" s="219">
        <v>127312</v>
      </c>
      <c r="E28" s="204"/>
      <c r="F28" s="99"/>
      <c r="G28" s="219">
        <v>575317</v>
      </c>
    </row>
    <row r="29" spans="1:7" ht="14.25" customHeight="1" thickBot="1">
      <c r="A29" s="539" t="s">
        <v>528</v>
      </c>
      <c r="B29" s="540"/>
      <c r="C29" s="541"/>
      <c r="D29" s="542">
        <v>1009100</v>
      </c>
      <c r="E29" s="543"/>
      <c r="F29" s="541"/>
      <c r="G29" s="542">
        <v>990400</v>
      </c>
    </row>
    <row r="30" spans="1:7" ht="15" thickBot="1">
      <c r="A30" s="548" t="s">
        <v>385</v>
      </c>
      <c r="B30" s="550"/>
      <c r="C30" s="552"/>
      <c r="D30" s="551">
        <f>D10+D21+D22+D24+D26+D29</f>
        <v>11477638</v>
      </c>
      <c r="E30" s="549"/>
      <c r="F30" s="549"/>
      <c r="G30" s="549">
        <f>G10+G21+G22+G24+G26+G29</f>
        <v>11010933</v>
      </c>
    </row>
    <row r="31" spans="1:7" ht="14.25">
      <c r="A31" s="308" t="s">
        <v>362</v>
      </c>
      <c r="B31" s="544"/>
      <c r="C31" s="545"/>
      <c r="D31" s="546"/>
      <c r="E31" s="547"/>
      <c r="F31" s="545"/>
      <c r="G31" s="546"/>
    </row>
    <row r="32" spans="1:7" ht="15">
      <c r="A32" s="304" t="s">
        <v>376</v>
      </c>
      <c r="B32" s="318"/>
      <c r="C32" s="100"/>
      <c r="D32" s="221"/>
      <c r="E32" s="205"/>
      <c r="F32" s="100"/>
      <c r="G32" s="221"/>
    </row>
    <row r="33" spans="1:7" ht="15">
      <c r="A33" s="305" t="s">
        <v>377</v>
      </c>
      <c r="B33" s="316"/>
      <c r="C33" s="100"/>
      <c r="D33" s="221"/>
      <c r="E33" s="203"/>
      <c r="F33" s="100"/>
      <c r="G33" s="221"/>
    </row>
    <row r="34" spans="1:7" ht="15">
      <c r="A34" s="304" t="s">
        <v>378</v>
      </c>
      <c r="B34" s="318"/>
      <c r="C34" s="100"/>
      <c r="D34" s="221"/>
      <c r="E34" s="205"/>
      <c r="F34" s="100"/>
      <c r="G34" s="221"/>
    </row>
    <row r="35" spans="1:7" ht="15">
      <c r="A35" s="306" t="s">
        <v>363</v>
      </c>
      <c r="B35" s="319"/>
      <c r="C35" s="102"/>
      <c r="D35" s="222"/>
      <c r="E35" s="206"/>
      <c r="F35" s="101"/>
      <c r="G35" s="222"/>
    </row>
    <row r="36" spans="1:7" ht="15">
      <c r="A36" s="307" t="s">
        <v>379</v>
      </c>
      <c r="B36" s="320"/>
      <c r="C36" s="109"/>
      <c r="D36" s="223"/>
      <c r="E36" s="207"/>
      <c r="F36" s="107"/>
      <c r="G36" s="223"/>
    </row>
    <row r="37" spans="1:7" ht="15.75" thickBot="1">
      <c r="A37" s="553" t="s">
        <v>380</v>
      </c>
      <c r="B37" s="554"/>
      <c r="C37" s="555"/>
      <c r="D37" s="556"/>
      <c r="E37" s="557"/>
      <c r="F37" s="558"/>
      <c r="G37" s="556"/>
    </row>
    <row r="38" spans="1:7" ht="15" thickBot="1">
      <c r="A38" s="548" t="s">
        <v>384</v>
      </c>
      <c r="B38" s="552"/>
      <c r="C38" s="552"/>
      <c r="D38" s="551">
        <f>SUM(D32:D37)</f>
        <v>0</v>
      </c>
      <c r="E38" s="559"/>
      <c r="F38" s="552"/>
      <c r="G38" s="551">
        <f>SUM(G32:G37)</f>
        <v>0</v>
      </c>
    </row>
    <row r="39" spans="1:7" ht="14.25">
      <c r="A39" s="308" t="s">
        <v>364</v>
      </c>
      <c r="B39" s="321"/>
      <c r="C39" s="103"/>
      <c r="D39" s="224"/>
      <c r="E39" s="208"/>
      <c r="F39" s="103"/>
      <c r="G39" s="224"/>
    </row>
    <row r="40" spans="1:7" ht="15">
      <c r="A40" s="304" t="s">
        <v>365</v>
      </c>
      <c r="B40" s="322"/>
      <c r="C40" s="104"/>
      <c r="D40" s="223">
        <v>918000</v>
      </c>
      <c r="E40" s="209"/>
      <c r="F40" s="104"/>
      <c r="G40" s="223">
        <v>1683000</v>
      </c>
    </row>
    <row r="41" spans="1:7" ht="15">
      <c r="A41" s="304" t="s">
        <v>381</v>
      </c>
      <c r="B41" s="323">
        <v>5</v>
      </c>
      <c r="C41" s="105">
        <v>55360</v>
      </c>
      <c r="D41" s="225">
        <f>B41*C41</f>
        <v>276800</v>
      </c>
      <c r="E41" s="560">
        <v>4</v>
      </c>
      <c r="F41" s="109">
        <v>55360</v>
      </c>
      <c r="G41" s="301">
        <f>E41*F41</f>
        <v>221440</v>
      </c>
    </row>
    <row r="42" spans="1:7" ht="15">
      <c r="A42" s="226" t="s">
        <v>476</v>
      </c>
      <c r="B42" s="324">
        <v>1</v>
      </c>
      <c r="C42" s="109">
        <v>3100000</v>
      </c>
      <c r="D42" s="225">
        <f>B42*C42</f>
        <v>3100000</v>
      </c>
      <c r="E42" s="324">
        <v>1</v>
      </c>
      <c r="F42" s="109">
        <v>3100000</v>
      </c>
      <c r="G42" s="225">
        <f>E42*F42</f>
        <v>3100000</v>
      </c>
    </row>
    <row r="43" spans="1:7" ht="15">
      <c r="A43" s="307" t="s">
        <v>382</v>
      </c>
      <c r="B43" s="325"/>
      <c r="C43" s="106"/>
      <c r="D43" s="225"/>
      <c r="E43" s="210"/>
      <c r="F43" s="106"/>
      <c r="G43" s="225"/>
    </row>
    <row r="44" spans="1:7" ht="15.75" thickBot="1">
      <c r="A44" s="553" t="s">
        <v>383</v>
      </c>
      <c r="B44" s="325"/>
      <c r="C44" s="106"/>
      <c r="D44" s="561"/>
      <c r="E44" s="210"/>
      <c r="F44" s="106"/>
      <c r="G44" s="561"/>
    </row>
    <row r="45" spans="1:7" ht="15" thickBot="1">
      <c r="A45" s="548" t="s">
        <v>386</v>
      </c>
      <c r="B45" s="562"/>
      <c r="C45" s="564"/>
      <c r="D45" s="563">
        <f>SUM(D40:D44)</f>
        <v>4294800</v>
      </c>
      <c r="E45" s="565"/>
      <c r="F45" s="564"/>
      <c r="G45" s="563">
        <f>SUM(G40:G44)</f>
        <v>5004440</v>
      </c>
    </row>
    <row r="46" spans="1:7" s="91" customFormat="1" ht="15" thickBot="1">
      <c r="A46" s="548" t="s">
        <v>387</v>
      </c>
      <c r="B46" s="550"/>
      <c r="C46" s="564"/>
      <c r="D46" s="563">
        <v>1800000</v>
      </c>
      <c r="E46" s="559"/>
      <c r="F46" s="564"/>
      <c r="G46" s="563">
        <v>1800000</v>
      </c>
    </row>
    <row r="47" spans="1:7" ht="25.5" customHeight="1">
      <c r="A47" s="566" t="s">
        <v>366</v>
      </c>
      <c r="B47" s="567"/>
      <c r="C47" s="568"/>
      <c r="D47" s="569">
        <f>D30+D38+D45+D46</f>
        <v>17572438</v>
      </c>
      <c r="E47" s="570"/>
      <c r="F47" s="568"/>
      <c r="G47" s="569">
        <f>G30+G38+G45+G46</f>
        <v>17815373</v>
      </c>
    </row>
    <row r="48" spans="1:7" ht="12.75" customHeight="1">
      <c r="A48" s="309" t="s">
        <v>490</v>
      </c>
      <c r="B48" s="326"/>
      <c r="C48" s="110"/>
      <c r="D48" s="227">
        <v>0</v>
      </c>
      <c r="E48" s="211"/>
      <c r="F48" s="110"/>
      <c r="G48" s="227">
        <v>0</v>
      </c>
    </row>
    <row r="49" spans="1:7" ht="17.25" customHeight="1" thickBot="1">
      <c r="A49" s="327" t="s">
        <v>491</v>
      </c>
      <c r="B49" s="328"/>
      <c r="C49" s="329"/>
      <c r="D49" s="330">
        <v>105000</v>
      </c>
      <c r="E49" s="331"/>
      <c r="F49" s="329"/>
      <c r="G49" s="330">
        <v>86000</v>
      </c>
    </row>
    <row r="50" spans="1:7" ht="19.5" thickBot="1">
      <c r="A50" s="332" t="s">
        <v>492</v>
      </c>
      <c r="B50" s="571"/>
      <c r="C50" s="573"/>
      <c r="D50" s="572">
        <f>SUM(D47:D49)</f>
        <v>17677438</v>
      </c>
      <c r="E50" s="333"/>
      <c r="F50" s="333"/>
      <c r="G50" s="333">
        <f>SUM(G47:G49)</f>
        <v>17901373</v>
      </c>
    </row>
  </sheetData>
  <sheetProtection/>
  <mergeCells count="5">
    <mergeCell ref="A4:A5"/>
    <mergeCell ref="B4:D4"/>
    <mergeCell ref="E4:G4"/>
    <mergeCell ref="A1:G1"/>
    <mergeCell ref="F3:G3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31"/>
  <sheetViews>
    <sheetView zoomScale="110" zoomScaleNormal="110" zoomScaleSheetLayoutView="100" zoomScalePageLayoutView="0" workbookViewId="0" topLeftCell="A1">
      <selection activeCell="A3" sqref="A3"/>
    </sheetView>
  </sheetViews>
  <sheetFormatPr defaultColWidth="8.00390625" defaultRowHeight="12.75"/>
  <cols>
    <col min="1" max="1" width="5.8515625" style="10" customWidth="1"/>
    <col min="2" max="2" width="47.28125" style="13" customWidth="1"/>
    <col min="3" max="3" width="14.00390625" style="10" customWidth="1"/>
    <col min="4" max="4" width="47.28125" style="10" customWidth="1"/>
    <col min="5" max="5" width="14.00390625" style="10" customWidth="1"/>
    <col min="6" max="6" width="4.140625" style="10" customWidth="1"/>
    <col min="7" max="16384" width="8.00390625" style="10" customWidth="1"/>
  </cols>
  <sheetData>
    <row r="1" spans="2:6" ht="39.75" customHeight="1">
      <c r="B1" s="11" t="s">
        <v>195</v>
      </c>
      <c r="C1" s="12"/>
      <c r="D1" s="12"/>
      <c r="E1" s="12"/>
      <c r="F1" s="655"/>
    </row>
    <row r="2" spans="2:6" ht="19.5" customHeight="1">
      <c r="B2" s="11"/>
      <c r="C2" s="12"/>
      <c r="D2" s="12"/>
      <c r="E2" s="228"/>
      <c r="F2" s="655"/>
    </row>
    <row r="3" spans="1:6" ht="13.5" thickBot="1">
      <c r="A3" s="24" t="s">
        <v>557</v>
      </c>
      <c r="E3" s="575" t="s">
        <v>468</v>
      </c>
      <c r="F3" s="655"/>
    </row>
    <row r="4" spans="1:6" ht="18" customHeight="1" thickBot="1">
      <c r="A4" s="653" t="s">
        <v>196</v>
      </c>
      <c r="B4" s="14" t="s">
        <v>104</v>
      </c>
      <c r="C4" s="15"/>
      <c r="D4" s="14" t="s">
        <v>105</v>
      </c>
      <c r="E4" s="16"/>
      <c r="F4" s="655"/>
    </row>
    <row r="5" spans="1:6" s="17" customFormat="1" ht="35.25" customHeight="1" thickBot="1">
      <c r="A5" s="654"/>
      <c r="B5" s="345" t="s">
        <v>197</v>
      </c>
      <c r="C5" s="334" t="s">
        <v>538</v>
      </c>
      <c r="D5" s="345" t="s">
        <v>197</v>
      </c>
      <c r="E5" s="353" t="str">
        <f>+C5</f>
        <v>2019. évi előirányzat</v>
      </c>
      <c r="F5" s="655"/>
    </row>
    <row r="6" spans="1:6" s="19" customFormat="1" ht="12" customHeight="1" thickBot="1">
      <c r="A6" s="18" t="s">
        <v>99</v>
      </c>
      <c r="B6" s="18" t="s">
        <v>100</v>
      </c>
      <c r="C6" s="335" t="s">
        <v>101</v>
      </c>
      <c r="D6" s="18" t="s">
        <v>102</v>
      </c>
      <c r="E6" s="354" t="s">
        <v>103</v>
      </c>
      <c r="F6" s="655"/>
    </row>
    <row r="7" spans="1:6" ht="12.75" customHeight="1">
      <c r="A7" s="578" t="s">
        <v>106</v>
      </c>
      <c r="B7" s="346" t="s">
        <v>198</v>
      </c>
      <c r="C7" s="336">
        <v>17901373</v>
      </c>
      <c r="D7" s="346" t="s">
        <v>56</v>
      </c>
      <c r="E7" s="355">
        <v>7135000</v>
      </c>
      <c r="F7" s="655"/>
    </row>
    <row r="8" spans="1:6" ht="12.75" customHeight="1">
      <c r="A8" s="21" t="s">
        <v>107</v>
      </c>
      <c r="B8" s="347" t="s">
        <v>199</v>
      </c>
      <c r="C8" s="337">
        <v>50000</v>
      </c>
      <c r="D8" s="347" t="s">
        <v>200</v>
      </c>
      <c r="E8" s="356">
        <v>1330000</v>
      </c>
      <c r="F8" s="655"/>
    </row>
    <row r="9" spans="1:6" ht="12.75" customHeight="1">
      <c r="A9" s="21" t="s">
        <v>108</v>
      </c>
      <c r="B9" s="347" t="s">
        <v>201</v>
      </c>
      <c r="C9" s="337">
        <v>0</v>
      </c>
      <c r="D9" s="347" t="s">
        <v>202</v>
      </c>
      <c r="E9" s="356">
        <v>10300000</v>
      </c>
      <c r="F9" s="655"/>
    </row>
    <row r="10" spans="1:6" ht="12.75" customHeight="1">
      <c r="A10" s="21" t="s">
        <v>109</v>
      </c>
      <c r="B10" s="347" t="s">
        <v>17</v>
      </c>
      <c r="C10" s="337">
        <v>2803000</v>
      </c>
      <c r="D10" s="347" t="s">
        <v>87</v>
      </c>
      <c r="E10" s="356">
        <v>1070000</v>
      </c>
      <c r="F10" s="655"/>
    </row>
    <row r="11" spans="1:6" ht="12.75" customHeight="1">
      <c r="A11" s="21" t="s">
        <v>110</v>
      </c>
      <c r="B11" s="348" t="s">
        <v>30</v>
      </c>
      <c r="C11" s="337">
        <v>863500</v>
      </c>
      <c r="D11" s="347" t="s">
        <v>118</v>
      </c>
      <c r="E11" s="356">
        <v>1634000</v>
      </c>
      <c r="F11" s="655"/>
    </row>
    <row r="12" spans="1:6" ht="12.75" customHeight="1">
      <c r="A12" s="21" t="s">
        <v>111</v>
      </c>
      <c r="B12" s="347" t="s">
        <v>46</v>
      </c>
      <c r="C12" s="338"/>
      <c r="D12" s="347" t="s">
        <v>203</v>
      </c>
      <c r="E12" s="356">
        <v>0</v>
      </c>
      <c r="F12" s="655"/>
    </row>
    <row r="13" spans="1:6" ht="12.75" customHeight="1">
      <c r="A13" s="21" t="s">
        <v>112</v>
      </c>
      <c r="B13" s="347" t="s">
        <v>204</v>
      </c>
      <c r="C13" s="337"/>
      <c r="D13" s="349"/>
      <c r="E13" s="356"/>
      <c r="F13" s="655"/>
    </row>
    <row r="14" spans="1:6" ht="12.75" customHeight="1" thickBot="1">
      <c r="A14" s="581" t="s">
        <v>113</v>
      </c>
      <c r="B14" s="426"/>
      <c r="C14" s="582"/>
      <c r="D14" s="426"/>
      <c r="E14" s="583"/>
      <c r="F14" s="655"/>
    </row>
    <row r="15" spans="1:6" ht="15.75" customHeight="1" thickBot="1">
      <c r="A15" s="22" t="s">
        <v>114</v>
      </c>
      <c r="B15" s="350" t="s">
        <v>209</v>
      </c>
      <c r="C15" s="339">
        <f>SUM(C7:C14)</f>
        <v>21617873</v>
      </c>
      <c r="D15" s="350" t="s">
        <v>210</v>
      </c>
      <c r="E15" s="357">
        <f>SUM(E7:E14)</f>
        <v>21469000</v>
      </c>
      <c r="F15" s="655"/>
    </row>
    <row r="16" spans="1:6" ht="12.75" customHeight="1">
      <c r="A16" s="20" t="s">
        <v>205</v>
      </c>
      <c r="B16" s="351" t="s">
        <v>212</v>
      </c>
      <c r="C16" s="340">
        <f>+C17+C18+C19+C20</f>
        <v>8756833</v>
      </c>
      <c r="D16" s="370" t="s">
        <v>213</v>
      </c>
      <c r="E16" s="358"/>
      <c r="F16" s="655"/>
    </row>
    <row r="17" spans="1:6" ht="12.75" customHeight="1">
      <c r="A17" s="21" t="s">
        <v>206</v>
      </c>
      <c r="B17" s="352" t="s">
        <v>215</v>
      </c>
      <c r="C17" s="341">
        <v>8756833</v>
      </c>
      <c r="D17" s="352" t="s">
        <v>216</v>
      </c>
      <c r="E17" s="344"/>
      <c r="F17" s="655"/>
    </row>
    <row r="18" spans="1:6" ht="12.75" customHeight="1">
      <c r="A18" s="21" t="s">
        <v>207</v>
      </c>
      <c r="B18" s="352" t="s">
        <v>218</v>
      </c>
      <c r="C18" s="341"/>
      <c r="D18" s="352" t="s">
        <v>219</v>
      </c>
      <c r="E18" s="344"/>
      <c r="F18" s="655"/>
    </row>
    <row r="19" spans="1:6" ht="12.75" customHeight="1">
      <c r="A19" s="21" t="s">
        <v>208</v>
      </c>
      <c r="B19" s="352" t="s">
        <v>221</v>
      </c>
      <c r="C19" s="341"/>
      <c r="D19" s="352" t="s">
        <v>222</v>
      </c>
      <c r="E19" s="344"/>
      <c r="F19" s="655"/>
    </row>
    <row r="20" spans="1:6" ht="12.75" customHeight="1">
      <c r="A20" s="21" t="s">
        <v>211</v>
      </c>
      <c r="B20" s="352" t="s">
        <v>224</v>
      </c>
      <c r="C20" s="341"/>
      <c r="D20" s="351" t="s">
        <v>225</v>
      </c>
      <c r="E20" s="344"/>
      <c r="F20" s="655"/>
    </row>
    <row r="21" spans="1:6" ht="12.75" customHeight="1">
      <c r="A21" s="21" t="s">
        <v>214</v>
      </c>
      <c r="B21" s="352" t="s">
        <v>227</v>
      </c>
      <c r="C21" s="342">
        <f>+C22+C23</f>
        <v>0</v>
      </c>
      <c r="D21" s="352" t="s">
        <v>228</v>
      </c>
      <c r="E21" s="344"/>
      <c r="F21" s="655"/>
    </row>
    <row r="22" spans="1:6" ht="12.75" customHeight="1">
      <c r="A22" s="21" t="s">
        <v>217</v>
      </c>
      <c r="B22" s="351" t="s">
        <v>230</v>
      </c>
      <c r="C22" s="343"/>
      <c r="D22" s="346" t="s">
        <v>231</v>
      </c>
      <c r="E22" s="358"/>
      <c r="F22" s="655"/>
    </row>
    <row r="23" spans="1:6" ht="12.75" customHeight="1">
      <c r="A23" s="21" t="s">
        <v>220</v>
      </c>
      <c r="B23" s="352" t="s">
        <v>233</v>
      </c>
      <c r="C23" s="341"/>
      <c r="D23" s="347" t="s">
        <v>234</v>
      </c>
      <c r="E23" s="344"/>
      <c r="F23" s="655"/>
    </row>
    <row r="24" spans="1:6" ht="12.75" customHeight="1">
      <c r="A24" s="21" t="s">
        <v>223</v>
      </c>
      <c r="B24" s="352" t="s">
        <v>236</v>
      </c>
      <c r="C24" s="344"/>
      <c r="D24" s="347" t="s">
        <v>237</v>
      </c>
      <c r="E24" s="344"/>
      <c r="F24" s="655"/>
    </row>
    <row r="25" spans="1:6" ht="12.75" customHeight="1">
      <c r="A25" s="21" t="s">
        <v>226</v>
      </c>
      <c r="B25" s="352" t="s">
        <v>239</v>
      </c>
      <c r="C25" s="344"/>
      <c r="D25" s="347" t="s">
        <v>304</v>
      </c>
      <c r="E25" s="344">
        <v>712615</v>
      </c>
      <c r="F25" s="655"/>
    </row>
    <row r="26" spans="1:6" ht="12.75" customHeight="1" thickBot="1">
      <c r="A26" s="21" t="s">
        <v>229</v>
      </c>
      <c r="B26" s="352" t="s">
        <v>239</v>
      </c>
      <c r="C26" s="344"/>
      <c r="D26" s="360" t="s">
        <v>183</v>
      </c>
      <c r="E26" s="359"/>
      <c r="F26" s="655"/>
    </row>
    <row r="27" spans="1:6" ht="23.25" customHeight="1" thickBot="1">
      <c r="A27" s="584" t="s">
        <v>232</v>
      </c>
      <c r="B27" s="585" t="s">
        <v>241</v>
      </c>
      <c r="C27" s="586">
        <f>+C16+C21+C24+C26</f>
        <v>8756833</v>
      </c>
      <c r="D27" s="587" t="s">
        <v>242</v>
      </c>
      <c r="E27" s="588">
        <f>SUM(E16:E26)</f>
        <v>712615</v>
      </c>
      <c r="F27" s="655"/>
    </row>
    <row r="28" spans="1:6" ht="13.5" thickBot="1">
      <c r="A28" s="22" t="s">
        <v>235</v>
      </c>
      <c r="B28" s="22" t="s">
        <v>244</v>
      </c>
      <c r="C28" s="23">
        <f>+C15+C27</f>
        <v>30374706</v>
      </c>
      <c r="D28" s="22" t="s">
        <v>245</v>
      </c>
      <c r="E28" s="23">
        <f>+E15+E27</f>
        <v>22181615</v>
      </c>
      <c r="F28" s="655"/>
    </row>
    <row r="29" spans="1:6" ht="13.5" thickBot="1">
      <c r="A29" s="580" t="s">
        <v>238</v>
      </c>
      <c r="B29" s="580" t="s">
        <v>247</v>
      </c>
      <c r="C29" s="589" t="str">
        <f>IF(C15-E15&lt;0,E15-C15,"-")</f>
        <v>-</v>
      </c>
      <c r="D29" s="580" t="s">
        <v>248</v>
      </c>
      <c r="E29" s="589">
        <f>IF(C15-E15&gt;0,C15-E15,"-")</f>
        <v>148873</v>
      </c>
      <c r="F29" s="655"/>
    </row>
    <row r="30" spans="1:6" ht="13.5" thickBot="1">
      <c r="A30" s="580" t="s">
        <v>240</v>
      </c>
      <c r="B30" s="22" t="s">
        <v>250</v>
      </c>
      <c r="C30" s="23" t="str">
        <f>IF(C15+C27-E28&lt;0,E28-(C15+C27),"-")</f>
        <v>-</v>
      </c>
      <c r="D30" s="22" t="s">
        <v>251</v>
      </c>
      <c r="E30" s="23">
        <f>IF(C15+C27-E28&gt;0,C15+C27-E28,"-")</f>
        <v>8193091</v>
      </c>
      <c r="F30" s="655"/>
    </row>
    <row r="31" spans="2:4" ht="18.75">
      <c r="B31" s="656"/>
      <c r="C31" s="656"/>
      <c r="D31" s="656"/>
    </row>
  </sheetData>
  <sheetProtection/>
  <mergeCells count="3">
    <mergeCell ref="A4:A5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30"/>
  <sheetViews>
    <sheetView zoomScale="110" zoomScaleNormal="110" zoomScaleSheetLayoutView="115" zoomScalePageLayoutView="0" workbookViewId="0" topLeftCell="A1">
      <selection activeCell="A3" sqref="A3"/>
    </sheetView>
  </sheetViews>
  <sheetFormatPr defaultColWidth="8.00390625" defaultRowHeight="12.75"/>
  <cols>
    <col min="1" max="1" width="5.8515625" style="10" customWidth="1"/>
    <col min="2" max="2" width="47.28125" style="13" customWidth="1"/>
    <col min="3" max="3" width="14.00390625" style="10" customWidth="1"/>
    <col min="4" max="4" width="47.28125" style="10" customWidth="1"/>
    <col min="5" max="5" width="14.00390625" style="10" customWidth="1"/>
    <col min="6" max="6" width="4.140625" style="10" customWidth="1"/>
    <col min="7" max="16384" width="8.00390625" style="10" customWidth="1"/>
  </cols>
  <sheetData>
    <row r="1" spans="2:6" ht="31.5">
      <c r="B1" s="11" t="s">
        <v>252</v>
      </c>
      <c r="C1" s="12"/>
      <c r="D1" s="12"/>
      <c r="E1" s="12"/>
      <c r="F1" s="655"/>
    </row>
    <row r="2" spans="2:6" ht="19.5" customHeight="1">
      <c r="B2" s="11"/>
      <c r="C2" s="12"/>
      <c r="D2" s="12"/>
      <c r="E2" s="228"/>
      <c r="F2" s="655"/>
    </row>
    <row r="3" spans="1:6" ht="13.5" thickBot="1">
      <c r="A3" s="24" t="s">
        <v>556</v>
      </c>
      <c r="E3" s="164" t="s">
        <v>468</v>
      </c>
      <c r="F3" s="655"/>
    </row>
    <row r="4" spans="1:6" ht="13.5" thickBot="1">
      <c r="A4" s="657" t="s">
        <v>196</v>
      </c>
      <c r="B4" s="14" t="s">
        <v>104</v>
      </c>
      <c r="C4" s="15"/>
      <c r="D4" s="14" t="s">
        <v>105</v>
      </c>
      <c r="E4" s="16"/>
      <c r="F4" s="655"/>
    </row>
    <row r="5" spans="1:6" s="17" customFormat="1" ht="24.75" thickBot="1">
      <c r="A5" s="658"/>
      <c r="B5" s="345" t="s">
        <v>197</v>
      </c>
      <c r="C5" s="334" t="str">
        <f>+'4,a Műk. mérleg'!C5</f>
        <v>2019. évi előirányzat</v>
      </c>
      <c r="D5" s="345" t="s">
        <v>197</v>
      </c>
      <c r="E5" s="353" t="str">
        <f>+'4,a Műk. mérleg'!C5</f>
        <v>2019. évi előirányzat</v>
      </c>
      <c r="F5" s="655"/>
    </row>
    <row r="6" spans="1:6" s="17" customFormat="1" ht="13.5" thickBot="1">
      <c r="A6" s="18" t="s">
        <v>99</v>
      </c>
      <c r="B6" s="18" t="s">
        <v>100</v>
      </c>
      <c r="C6" s="335" t="s">
        <v>101</v>
      </c>
      <c r="D6" s="18" t="s">
        <v>102</v>
      </c>
      <c r="E6" s="354" t="s">
        <v>103</v>
      </c>
      <c r="F6" s="655"/>
    </row>
    <row r="7" spans="1:6" ht="12.75" customHeight="1">
      <c r="A7" s="578" t="s">
        <v>106</v>
      </c>
      <c r="B7" s="346" t="s">
        <v>253</v>
      </c>
      <c r="C7" s="336"/>
      <c r="D7" s="346" t="s">
        <v>90</v>
      </c>
      <c r="E7" s="355">
        <v>6159500</v>
      </c>
      <c r="F7" s="655"/>
    </row>
    <row r="8" spans="1:6" ht="12.75">
      <c r="A8" s="20" t="s">
        <v>107</v>
      </c>
      <c r="B8" s="347" t="s">
        <v>254</v>
      </c>
      <c r="C8" s="337"/>
      <c r="D8" s="347" t="s">
        <v>255</v>
      </c>
      <c r="E8" s="356">
        <v>0</v>
      </c>
      <c r="F8" s="655"/>
    </row>
    <row r="9" spans="1:6" ht="12.75" customHeight="1">
      <c r="A9" s="20" t="s">
        <v>108</v>
      </c>
      <c r="B9" s="347" t="s">
        <v>44</v>
      </c>
      <c r="C9" s="337">
        <v>0</v>
      </c>
      <c r="D9" s="347" t="s">
        <v>92</v>
      </c>
      <c r="E9" s="356">
        <v>2033591</v>
      </c>
      <c r="F9" s="655"/>
    </row>
    <row r="10" spans="1:6" ht="12.75" customHeight="1">
      <c r="A10" s="20" t="s">
        <v>109</v>
      </c>
      <c r="B10" s="347" t="s">
        <v>256</v>
      </c>
      <c r="C10" s="337">
        <v>0</v>
      </c>
      <c r="D10" s="347" t="s">
        <v>257</v>
      </c>
      <c r="E10" s="356"/>
      <c r="F10" s="655"/>
    </row>
    <row r="11" spans="1:6" ht="12.75" customHeight="1">
      <c r="A11" s="20" t="s">
        <v>110</v>
      </c>
      <c r="B11" s="347" t="s">
        <v>258</v>
      </c>
      <c r="C11" s="337"/>
      <c r="D11" s="347" t="s">
        <v>259</v>
      </c>
      <c r="E11" s="356"/>
      <c r="F11" s="655"/>
    </row>
    <row r="12" spans="1:6" ht="12.75" customHeight="1">
      <c r="A12" s="20" t="s">
        <v>111</v>
      </c>
      <c r="B12" s="347" t="s">
        <v>260</v>
      </c>
      <c r="C12" s="338"/>
      <c r="D12" s="348" t="s">
        <v>203</v>
      </c>
      <c r="E12" s="367"/>
      <c r="F12" s="655"/>
    </row>
    <row r="13" spans="1:6" ht="13.5" thickBot="1">
      <c r="A13" s="20" t="s">
        <v>112</v>
      </c>
      <c r="B13" s="349"/>
      <c r="C13" s="338"/>
      <c r="D13" s="369"/>
      <c r="E13" s="356"/>
      <c r="F13" s="655"/>
    </row>
    <row r="14" spans="1:6" ht="15.75" customHeight="1" thickBot="1">
      <c r="A14" s="576" t="s">
        <v>113</v>
      </c>
      <c r="B14" s="350" t="s">
        <v>261</v>
      </c>
      <c r="C14" s="339">
        <f>+C7+C9+C10+C12+C13</f>
        <v>0</v>
      </c>
      <c r="D14" s="350" t="s">
        <v>262</v>
      </c>
      <c r="E14" s="357">
        <f>+E7+E9+E11+E12+E13</f>
        <v>8193091</v>
      </c>
      <c r="F14" s="655"/>
    </row>
    <row r="15" spans="1:6" ht="12.75" customHeight="1">
      <c r="A15" s="20" t="s">
        <v>114</v>
      </c>
      <c r="B15" s="362" t="s">
        <v>263</v>
      </c>
      <c r="C15" s="361">
        <f>+C16+C17+C18+C19+C20</f>
        <v>0</v>
      </c>
      <c r="D15" s="352" t="s">
        <v>213</v>
      </c>
      <c r="E15" s="368"/>
      <c r="F15" s="655"/>
    </row>
    <row r="16" spans="1:6" ht="12.75" customHeight="1">
      <c r="A16" s="20" t="s">
        <v>205</v>
      </c>
      <c r="B16" s="363" t="s">
        <v>264</v>
      </c>
      <c r="C16" s="341">
        <v>0</v>
      </c>
      <c r="D16" s="352" t="s">
        <v>265</v>
      </c>
      <c r="E16" s="344"/>
      <c r="F16" s="655"/>
    </row>
    <row r="17" spans="1:6" ht="12.75" customHeight="1">
      <c r="A17" s="20" t="s">
        <v>206</v>
      </c>
      <c r="B17" s="363" t="s">
        <v>266</v>
      </c>
      <c r="C17" s="341"/>
      <c r="D17" s="352" t="s">
        <v>219</v>
      </c>
      <c r="E17" s="344"/>
      <c r="F17" s="655"/>
    </row>
    <row r="18" spans="1:6" ht="12.75" customHeight="1">
      <c r="A18" s="20" t="s">
        <v>207</v>
      </c>
      <c r="B18" s="363" t="s">
        <v>267</v>
      </c>
      <c r="C18" s="341"/>
      <c r="D18" s="352" t="s">
        <v>222</v>
      </c>
      <c r="E18" s="344"/>
      <c r="F18" s="655"/>
    </row>
    <row r="19" spans="1:6" ht="12.75" customHeight="1">
      <c r="A19" s="20" t="s">
        <v>208</v>
      </c>
      <c r="B19" s="363" t="s">
        <v>268</v>
      </c>
      <c r="C19" s="341"/>
      <c r="D19" s="351" t="s">
        <v>225</v>
      </c>
      <c r="E19" s="344"/>
      <c r="F19" s="655"/>
    </row>
    <row r="20" spans="1:6" ht="12.75" customHeight="1">
      <c r="A20" s="20" t="s">
        <v>211</v>
      </c>
      <c r="B20" s="363" t="s">
        <v>269</v>
      </c>
      <c r="C20" s="341"/>
      <c r="D20" s="352" t="s">
        <v>270</v>
      </c>
      <c r="E20" s="344"/>
      <c r="F20" s="655"/>
    </row>
    <row r="21" spans="1:6" ht="12.75" customHeight="1">
      <c r="A21" s="20" t="s">
        <v>214</v>
      </c>
      <c r="B21" s="364" t="s">
        <v>271</v>
      </c>
      <c r="C21" s="342">
        <f>+C22+C23+C24+C25+C26</f>
        <v>0</v>
      </c>
      <c r="D21" s="370" t="s">
        <v>272</v>
      </c>
      <c r="E21" s="344"/>
      <c r="F21" s="655"/>
    </row>
    <row r="22" spans="1:6" ht="12.75" customHeight="1">
      <c r="A22" s="20" t="s">
        <v>217</v>
      </c>
      <c r="B22" s="363" t="s">
        <v>273</v>
      </c>
      <c r="C22" s="341"/>
      <c r="D22" s="370" t="s">
        <v>274</v>
      </c>
      <c r="E22" s="344"/>
      <c r="F22" s="655"/>
    </row>
    <row r="23" spans="1:6" ht="12.75" customHeight="1">
      <c r="A23" s="20" t="s">
        <v>220</v>
      </c>
      <c r="B23" s="363" t="s">
        <v>275</v>
      </c>
      <c r="C23" s="341"/>
      <c r="D23" s="371"/>
      <c r="E23" s="344"/>
      <c r="F23" s="655"/>
    </row>
    <row r="24" spans="1:6" ht="12.75" customHeight="1">
      <c r="A24" s="20" t="s">
        <v>223</v>
      </c>
      <c r="B24" s="363" t="s">
        <v>189</v>
      </c>
      <c r="C24" s="341"/>
      <c r="D24" s="372"/>
      <c r="E24" s="344"/>
      <c r="F24" s="655"/>
    </row>
    <row r="25" spans="1:6" ht="12.75" customHeight="1">
      <c r="A25" s="20" t="s">
        <v>226</v>
      </c>
      <c r="B25" s="365" t="s">
        <v>276</v>
      </c>
      <c r="C25" s="341"/>
      <c r="D25" s="349"/>
      <c r="E25" s="344"/>
      <c r="F25" s="655"/>
    </row>
    <row r="26" spans="1:6" ht="12.75" customHeight="1" thickBot="1">
      <c r="A26" s="20" t="s">
        <v>229</v>
      </c>
      <c r="B26" s="366" t="s">
        <v>277</v>
      </c>
      <c r="C26" s="341"/>
      <c r="D26" s="372"/>
      <c r="E26" s="344"/>
      <c r="F26" s="655"/>
    </row>
    <row r="27" spans="1:6" ht="21.75" customHeight="1" thickBot="1">
      <c r="A27" s="577" t="s">
        <v>232</v>
      </c>
      <c r="B27" s="350" t="s">
        <v>278</v>
      </c>
      <c r="C27" s="339">
        <f>+C15+C21</f>
        <v>0</v>
      </c>
      <c r="D27" s="350" t="s">
        <v>279</v>
      </c>
      <c r="E27" s="357">
        <f>SUM(E15:E26)</f>
        <v>0</v>
      </c>
      <c r="F27" s="655"/>
    </row>
    <row r="28" spans="1:6" ht="13.5" thickBot="1">
      <c r="A28" s="579" t="s">
        <v>235</v>
      </c>
      <c r="B28" s="22" t="s">
        <v>280</v>
      </c>
      <c r="C28" s="23">
        <f>+C14+C27</f>
        <v>0</v>
      </c>
      <c r="D28" s="22" t="s">
        <v>281</v>
      </c>
      <c r="E28" s="23">
        <f>+E14+E27</f>
        <v>8193091</v>
      </c>
      <c r="F28" s="655"/>
    </row>
    <row r="29" spans="1:6" ht="13.5" thickBot="1">
      <c r="A29" s="576" t="s">
        <v>238</v>
      </c>
      <c r="B29" s="22" t="s">
        <v>247</v>
      </c>
      <c r="C29" s="23">
        <f>IF(C14-E14&lt;0,E14-C14,"-")</f>
        <v>8193091</v>
      </c>
      <c r="D29" s="22" t="s">
        <v>248</v>
      </c>
      <c r="E29" s="23" t="str">
        <f>IF(C14-E14&gt;0,C14-E14,"-")</f>
        <v>-</v>
      </c>
      <c r="F29" s="655"/>
    </row>
    <row r="30" spans="1:6" ht="13.5" thickBot="1">
      <c r="A30" s="580" t="s">
        <v>240</v>
      </c>
      <c r="B30" s="22" t="s">
        <v>250</v>
      </c>
      <c r="C30" s="23">
        <f>C29-C27</f>
        <v>8193091</v>
      </c>
      <c r="D30" s="22" t="s">
        <v>251</v>
      </c>
      <c r="E30" s="23" t="s">
        <v>305</v>
      </c>
      <c r="F30" s="655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3.00390625" style="111" customWidth="1"/>
    <col min="2" max="2" width="33.57421875" style="111" customWidth="1"/>
    <col min="3" max="3" width="12.00390625" style="111" bestFit="1" customWidth="1"/>
    <col min="4" max="4" width="10.421875" style="111" customWidth="1"/>
    <col min="5" max="5" width="11.421875" style="111" customWidth="1"/>
    <col min="6" max="6" width="10.00390625" style="111" customWidth="1"/>
    <col min="7" max="7" width="11.57421875" style="111" customWidth="1"/>
    <col min="8" max="8" width="10.8515625" style="111" customWidth="1"/>
    <col min="9" max="9" width="10.7109375" style="111" customWidth="1"/>
    <col min="10" max="10" width="10.140625" style="111" bestFit="1" customWidth="1"/>
    <col min="11" max="12" width="12.28125" style="111" bestFit="1" customWidth="1"/>
    <col min="13" max="13" width="11.00390625" style="111" customWidth="1"/>
    <col min="14" max="14" width="11.28125" style="111" customWidth="1"/>
    <col min="15" max="15" width="14.00390625" style="111" customWidth="1"/>
    <col min="16" max="16384" width="9.140625" style="111" customWidth="1"/>
  </cols>
  <sheetData>
    <row r="1" spans="1:20" s="159" customFormat="1" ht="15.75">
      <c r="A1" s="651" t="s">
        <v>537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166"/>
      <c r="Q1" s="166"/>
      <c r="R1" s="166"/>
      <c r="S1" s="166"/>
      <c r="T1" s="166"/>
    </row>
    <row r="2" spans="3:15" s="159" customFormat="1" ht="12.75">
      <c r="C2" s="165"/>
      <c r="D2" s="165"/>
      <c r="O2" s="160"/>
    </row>
    <row r="3" spans="1:15" s="159" customFormat="1" ht="13.5" thickBot="1">
      <c r="A3" s="24" t="s">
        <v>555</v>
      </c>
      <c r="C3" s="165"/>
      <c r="D3" s="165"/>
      <c r="N3" s="652" t="s">
        <v>468</v>
      </c>
      <c r="O3" s="652"/>
    </row>
    <row r="4" spans="1:15" ht="27.75" customHeight="1" thickBot="1">
      <c r="A4" s="373" t="s">
        <v>391</v>
      </c>
      <c r="B4" s="381" t="s">
        <v>197</v>
      </c>
      <c r="C4" s="378" t="s">
        <v>392</v>
      </c>
      <c r="D4" s="377" t="s">
        <v>393</v>
      </c>
      <c r="E4" s="377" t="s">
        <v>394</v>
      </c>
      <c r="F4" s="377" t="s">
        <v>395</v>
      </c>
      <c r="G4" s="377" t="s">
        <v>396</v>
      </c>
      <c r="H4" s="377" t="s">
        <v>397</v>
      </c>
      <c r="I4" s="377" t="s">
        <v>398</v>
      </c>
      <c r="J4" s="377" t="s">
        <v>399</v>
      </c>
      <c r="K4" s="377" t="s">
        <v>400</v>
      </c>
      <c r="L4" s="377" t="s">
        <v>401</v>
      </c>
      <c r="M4" s="377" t="s">
        <v>402</v>
      </c>
      <c r="N4" s="386" t="s">
        <v>403</v>
      </c>
      <c r="O4" s="381" t="s">
        <v>389</v>
      </c>
    </row>
    <row r="5" spans="1:15" ht="27.75" customHeight="1">
      <c r="A5" s="374"/>
      <c r="B5" s="382" t="s">
        <v>404</v>
      </c>
      <c r="C5" s="379"/>
      <c r="D5" s="376">
        <f>C24</f>
        <v>8142791</v>
      </c>
      <c r="E5" s="376">
        <f aca="true" t="shared" si="0" ref="E5:N5">D24</f>
        <v>7781364</v>
      </c>
      <c r="F5" s="376">
        <f t="shared" si="0"/>
        <v>7859937</v>
      </c>
      <c r="G5" s="376">
        <f t="shared" si="0"/>
        <v>7938510</v>
      </c>
      <c r="H5" s="376">
        <f t="shared" si="0"/>
        <v>8037083</v>
      </c>
      <c r="I5" s="376">
        <f t="shared" si="0"/>
        <v>8115656</v>
      </c>
      <c r="J5" s="376">
        <f t="shared" si="0"/>
        <v>8194229</v>
      </c>
      <c r="K5" s="376">
        <f t="shared" si="0"/>
        <v>8037802</v>
      </c>
      <c r="L5" s="376">
        <f t="shared" si="0"/>
        <v>8002375</v>
      </c>
      <c r="M5" s="376">
        <f t="shared" si="0"/>
        <v>1921448</v>
      </c>
      <c r="N5" s="387">
        <f t="shared" si="0"/>
        <v>2020021</v>
      </c>
      <c r="O5" s="389"/>
    </row>
    <row r="6" spans="1:15" ht="22.5" customHeight="1">
      <c r="A6" s="375" t="s">
        <v>106</v>
      </c>
      <c r="B6" s="383" t="s">
        <v>30</v>
      </c>
      <c r="C6" s="380">
        <v>66541</v>
      </c>
      <c r="D6" s="380">
        <v>66541</v>
      </c>
      <c r="E6" s="380">
        <v>66541</v>
      </c>
      <c r="F6" s="380">
        <v>66541</v>
      </c>
      <c r="G6" s="380">
        <v>66541</v>
      </c>
      <c r="H6" s="380">
        <v>66541</v>
      </c>
      <c r="I6" s="380">
        <v>66541</v>
      </c>
      <c r="J6" s="380">
        <v>66541</v>
      </c>
      <c r="K6" s="380">
        <v>66541</v>
      </c>
      <c r="L6" s="380">
        <v>66541</v>
      </c>
      <c r="M6" s="380">
        <v>66541</v>
      </c>
      <c r="N6" s="380">
        <v>131549</v>
      </c>
      <c r="O6" s="390">
        <f aca="true" t="shared" si="1" ref="O6:O12">SUM(C6:N6)</f>
        <v>863500</v>
      </c>
    </row>
    <row r="7" spans="1:15" ht="21.75" customHeight="1">
      <c r="A7" s="375" t="s">
        <v>107</v>
      </c>
      <c r="B7" s="383" t="s">
        <v>17</v>
      </c>
      <c r="C7" s="380">
        <v>233583</v>
      </c>
      <c r="D7" s="380">
        <v>233583</v>
      </c>
      <c r="E7" s="380">
        <v>233583</v>
      </c>
      <c r="F7" s="380">
        <v>233583</v>
      </c>
      <c r="G7" s="380">
        <v>233583</v>
      </c>
      <c r="H7" s="380">
        <v>233583</v>
      </c>
      <c r="I7" s="380">
        <v>233583</v>
      </c>
      <c r="J7" s="380">
        <v>233583</v>
      </c>
      <c r="K7" s="380">
        <v>233583</v>
      </c>
      <c r="L7" s="380">
        <v>233583</v>
      </c>
      <c r="M7" s="380">
        <v>233583</v>
      </c>
      <c r="N7" s="380">
        <v>233587</v>
      </c>
      <c r="O7" s="390">
        <f t="shared" si="1"/>
        <v>2803000</v>
      </c>
    </row>
    <row r="8" spans="1:15" ht="34.5" customHeight="1">
      <c r="A8" s="375" t="s">
        <v>108</v>
      </c>
      <c r="B8" s="383" t="s">
        <v>463</v>
      </c>
      <c r="C8" s="380">
        <v>1491781</v>
      </c>
      <c r="D8" s="380">
        <v>1491781</v>
      </c>
      <c r="E8" s="380">
        <v>1491781</v>
      </c>
      <c r="F8" s="380">
        <v>1491781</v>
      </c>
      <c r="G8" s="380">
        <v>1491781</v>
      </c>
      <c r="H8" s="380">
        <v>1491781</v>
      </c>
      <c r="I8" s="380">
        <v>1491781</v>
      </c>
      <c r="J8" s="380">
        <v>1491781</v>
      </c>
      <c r="K8" s="380">
        <v>1491781</v>
      </c>
      <c r="L8" s="380">
        <v>1491781</v>
      </c>
      <c r="M8" s="380">
        <v>1491781</v>
      </c>
      <c r="N8" s="380">
        <v>1491782</v>
      </c>
      <c r="O8" s="390">
        <f t="shared" si="1"/>
        <v>17901373</v>
      </c>
    </row>
    <row r="9" spans="1:15" ht="27.75" customHeight="1">
      <c r="A9" s="375" t="s">
        <v>109</v>
      </c>
      <c r="B9" s="384" t="s">
        <v>466</v>
      </c>
      <c r="C9" s="380">
        <v>0</v>
      </c>
      <c r="D9" s="380">
        <v>0</v>
      </c>
      <c r="E9" s="380">
        <v>0</v>
      </c>
      <c r="F9" s="380">
        <v>0</v>
      </c>
      <c r="G9" s="380">
        <v>0</v>
      </c>
      <c r="H9" s="380">
        <v>0</v>
      </c>
      <c r="I9" s="380">
        <v>0</v>
      </c>
      <c r="J9" s="380">
        <v>25000</v>
      </c>
      <c r="K9" s="380">
        <v>0</v>
      </c>
      <c r="L9" s="380">
        <v>0</v>
      </c>
      <c r="M9" s="380">
        <v>25000</v>
      </c>
      <c r="N9" s="380">
        <v>0</v>
      </c>
      <c r="O9" s="390">
        <f t="shared" si="1"/>
        <v>50000</v>
      </c>
    </row>
    <row r="10" spans="1:15" ht="33.75" customHeight="1">
      <c r="A10" s="375" t="s">
        <v>110</v>
      </c>
      <c r="B10" s="384" t="s">
        <v>462</v>
      </c>
      <c r="C10" s="380">
        <v>0</v>
      </c>
      <c r="D10" s="380">
        <v>0</v>
      </c>
      <c r="E10" s="380">
        <v>0</v>
      </c>
      <c r="F10" s="380">
        <v>0</v>
      </c>
      <c r="G10" s="380">
        <v>0</v>
      </c>
      <c r="H10" s="380">
        <v>0</v>
      </c>
      <c r="I10" s="380">
        <v>0</v>
      </c>
      <c r="J10" s="380">
        <v>0</v>
      </c>
      <c r="K10" s="380">
        <v>0</v>
      </c>
      <c r="L10" s="380">
        <v>0</v>
      </c>
      <c r="M10" s="380">
        <v>0</v>
      </c>
      <c r="N10" s="380">
        <v>0</v>
      </c>
      <c r="O10" s="390">
        <f t="shared" si="1"/>
        <v>0</v>
      </c>
    </row>
    <row r="11" spans="1:15" ht="33.75" customHeight="1">
      <c r="A11" s="375" t="s">
        <v>111</v>
      </c>
      <c r="B11" s="384" t="s">
        <v>467</v>
      </c>
      <c r="C11" s="380">
        <v>0</v>
      </c>
      <c r="D11" s="380">
        <v>0</v>
      </c>
      <c r="E11" s="380">
        <v>0</v>
      </c>
      <c r="F11" s="380">
        <v>0</v>
      </c>
      <c r="G11" s="380">
        <v>0</v>
      </c>
      <c r="H11" s="380">
        <v>0</v>
      </c>
      <c r="I11" s="380">
        <v>0</v>
      </c>
      <c r="J11" s="380">
        <v>0</v>
      </c>
      <c r="K11" s="380">
        <v>0</v>
      </c>
      <c r="L11" s="380">
        <v>0</v>
      </c>
      <c r="M11" s="380">
        <v>0</v>
      </c>
      <c r="N11" s="380">
        <v>0</v>
      </c>
      <c r="O11" s="390">
        <f>SUM(C11:N11)</f>
        <v>0</v>
      </c>
    </row>
    <row r="12" spans="1:15" ht="27.75" customHeight="1" thickBot="1">
      <c r="A12" s="519" t="s">
        <v>112</v>
      </c>
      <c r="B12" s="529" t="s">
        <v>405</v>
      </c>
      <c r="C12" s="380">
        <v>8756833</v>
      </c>
      <c r="D12" s="521">
        <v>0</v>
      </c>
      <c r="E12" s="521">
        <v>0</v>
      </c>
      <c r="F12" s="521">
        <v>0</v>
      </c>
      <c r="G12" s="521">
        <v>0</v>
      </c>
      <c r="H12" s="521">
        <v>0</v>
      </c>
      <c r="I12" s="521">
        <v>0</v>
      </c>
      <c r="J12" s="521">
        <v>0</v>
      </c>
      <c r="K12" s="521">
        <v>0</v>
      </c>
      <c r="L12" s="521">
        <v>0</v>
      </c>
      <c r="M12" s="521">
        <v>0</v>
      </c>
      <c r="N12" s="521">
        <v>0</v>
      </c>
      <c r="O12" s="522">
        <f t="shared" si="1"/>
        <v>8756833</v>
      </c>
    </row>
    <row r="13" spans="1:15" s="157" customFormat="1" ht="27.75" customHeight="1" thickBot="1">
      <c r="A13" s="523"/>
      <c r="B13" s="524" t="s">
        <v>406</v>
      </c>
      <c r="C13" s="525">
        <f aca="true" t="shared" si="2" ref="C13:O13">SUM(C6:C12)</f>
        <v>10548738</v>
      </c>
      <c r="D13" s="526">
        <f t="shared" si="2"/>
        <v>1791905</v>
      </c>
      <c r="E13" s="526">
        <f t="shared" si="2"/>
        <v>1791905</v>
      </c>
      <c r="F13" s="526">
        <f t="shared" si="2"/>
        <v>1791905</v>
      </c>
      <c r="G13" s="526">
        <f t="shared" si="2"/>
        <v>1791905</v>
      </c>
      <c r="H13" s="526">
        <f t="shared" si="2"/>
        <v>1791905</v>
      </c>
      <c r="I13" s="526">
        <f t="shared" si="2"/>
        <v>1791905</v>
      </c>
      <c r="J13" s="526">
        <f t="shared" si="2"/>
        <v>1816905</v>
      </c>
      <c r="K13" s="526">
        <f t="shared" si="2"/>
        <v>1791905</v>
      </c>
      <c r="L13" s="526">
        <f t="shared" si="2"/>
        <v>1791905</v>
      </c>
      <c r="M13" s="526">
        <f t="shared" si="2"/>
        <v>1816905</v>
      </c>
      <c r="N13" s="527">
        <f t="shared" si="2"/>
        <v>1856918</v>
      </c>
      <c r="O13" s="528">
        <f t="shared" si="2"/>
        <v>30374706</v>
      </c>
    </row>
    <row r="14" spans="1:15" ht="27.75" customHeight="1">
      <c r="A14" s="530"/>
      <c r="B14" s="382" t="s">
        <v>105</v>
      </c>
      <c r="C14" s="531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3"/>
      <c r="O14" s="389"/>
    </row>
    <row r="15" spans="1:15" ht="27.75" customHeight="1">
      <c r="A15" s="375" t="s">
        <v>113</v>
      </c>
      <c r="B15" s="385" t="s">
        <v>56</v>
      </c>
      <c r="C15" s="380">
        <v>594583</v>
      </c>
      <c r="D15" s="380">
        <v>594583</v>
      </c>
      <c r="E15" s="380">
        <v>594583</v>
      </c>
      <c r="F15" s="380">
        <v>594583</v>
      </c>
      <c r="G15" s="380">
        <v>594583</v>
      </c>
      <c r="H15" s="380">
        <v>594583</v>
      </c>
      <c r="I15" s="380">
        <v>594583</v>
      </c>
      <c r="J15" s="380">
        <v>594583</v>
      </c>
      <c r="K15" s="380">
        <v>594583</v>
      </c>
      <c r="L15" s="380">
        <v>594583</v>
      </c>
      <c r="M15" s="380">
        <v>594583</v>
      </c>
      <c r="N15" s="380">
        <v>594587</v>
      </c>
      <c r="O15" s="390">
        <f aca="true" t="shared" si="3" ref="O15:O21">SUM(C15:N15)</f>
        <v>7135000</v>
      </c>
    </row>
    <row r="16" spans="1:15" ht="27.75" customHeight="1">
      <c r="A16" s="375" t="s">
        <v>114</v>
      </c>
      <c r="B16" s="385" t="s">
        <v>407</v>
      </c>
      <c r="C16" s="380">
        <v>110833</v>
      </c>
      <c r="D16" s="380">
        <v>110833</v>
      </c>
      <c r="E16" s="380">
        <v>110833</v>
      </c>
      <c r="F16" s="380">
        <v>110833</v>
      </c>
      <c r="G16" s="380">
        <v>110833</v>
      </c>
      <c r="H16" s="380">
        <v>110833</v>
      </c>
      <c r="I16" s="380">
        <v>110833</v>
      </c>
      <c r="J16" s="380">
        <v>110833</v>
      </c>
      <c r="K16" s="380">
        <v>110833</v>
      </c>
      <c r="L16" s="380">
        <v>110833</v>
      </c>
      <c r="M16" s="380">
        <v>110833</v>
      </c>
      <c r="N16" s="380">
        <v>110837</v>
      </c>
      <c r="O16" s="390">
        <f t="shared" si="3"/>
        <v>1330000</v>
      </c>
    </row>
    <row r="17" spans="1:15" ht="27.75" customHeight="1">
      <c r="A17" s="375" t="s">
        <v>205</v>
      </c>
      <c r="B17" s="385" t="s">
        <v>71</v>
      </c>
      <c r="C17" s="380">
        <v>820000</v>
      </c>
      <c r="D17" s="380">
        <v>1280000</v>
      </c>
      <c r="E17" s="380">
        <v>820000</v>
      </c>
      <c r="F17" s="380">
        <v>820000</v>
      </c>
      <c r="G17" s="380">
        <v>820000</v>
      </c>
      <c r="H17" s="380">
        <v>820000</v>
      </c>
      <c r="I17" s="380">
        <v>820000</v>
      </c>
      <c r="J17" s="380">
        <v>820000</v>
      </c>
      <c r="K17" s="380">
        <v>820000</v>
      </c>
      <c r="L17" s="380">
        <v>820000</v>
      </c>
      <c r="M17" s="380">
        <v>820000</v>
      </c>
      <c r="N17" s="380">
        <v>820000</v>
      </c>
      <c r="O17" s="390">
        <f t="shared" si="3"/>
        <v>10300000</v>
      </c>
    </row>
    <row r="18" spans="1:15" ht="27.75" customHeight="1">
      <c r="A18" s="375" t="s">
        <v>206</v>
      </c>
      <c r="B18" s="383" t="s">
        <v>87</v>
      </c>
      <c r="C18" s="380">
        <v>42916</v>
      </c>
      <c r="D18" s="380">
        <v>42916</v>
      </c>
      <c r="E18" s="380">
        <v>62916</v>
      </c>
      <c r="F18" s="380">
        <v>62916</v>
      </c>
      <c r="G18" s="380">
        <v>42916</v>
      </c>
      <c r="H18" s="380">
        <v>62916</v>
      </c>
      <c r="I18" s="380">
        <v>62916</v>
      </c>
      <c r="J18" s="380">
        <v>322916</v>
      </c>
      <c r="K18" s="380">
        <v>42916</v>
      </c>
      <c r="L18" s="380">
        <v>62916</v>
      </c>
      <c r="M18" s="380">
        <v>67916</v>
      </c>
      <c r="N18" s="380">
        <v>192924</v>
      </c>
      <c r="O18" s="390">
        <f t="shared" si="3"/>
        <v>1070000</v>
      </c>
    </row>
    <row r="19" spans="1:15" ht="31.5" customHeight="1">
      <c r="A19" s="375" t="s">
        <v>207</v>
      </c>
      <c r="B19" s="383" t="s">
        <v>303</v>
      </c>
      <c r="C19" s="380">
        <v>125000</v>
      </c>
      <c r="D19" s="380">
        <v>125000</v>
      </c>
      <c r="E19" s="380">
        <v>125000</v>
      </c>
      <c r="F19" s="380">
        <v>125000</v>
      </c>
      <c r="G19" s="380">
        <v>125000</v>
      </c>
      <c r="H19" s="380">
        <v>125000</v>
      </c>
      <c r="I19" s="380">
        <v>125000</v>
      </c>
      <c r="J19" s="380">
        <v>125000</v>
      </c>
      <c r="K19" s="380">
        <v>259000</v>
      </c>
      <c r="L19" s="380">
        <v>125000</v>
      </c>
      <c r="M19" s="380">
        <v>125000</v>
      </c>
      <c r="N19" s="380">
        <v>125000</v>
      </c>
      <c r="O19" s="390">
        <f t="shared" si="3"/>
        <v>1634000</v>
      </c>
    </row>
    <row r="20" spans="1:15" ht="27.75" customHeight="1">
      <c r="A20" s="375" t="s">
        <v>208</v>
      </c>
      <c r="B20" s="385" t="s">
        <v>408</v>
      </c>
      <c r="C20" s="380">
        <v>0</v>
      </c>
      <c r="D20" s="380">
        <v>0</v>
      </c>
      <c r="E20" s="380">
        <v>0</v>
      </c>
      <c r="F20" s="380">
        <v>0</v>
      </c>
      <c r="G20" s="380">
        <v>0</v>
      </c>
      <c r="H20" s="380">
        <v>0</v>
      </c>
      <c r="I20" s="380">
        <v>0</v>
      </c>
      <c r="J20" s="380">
        <v>0</v>
      </c>
      <c r="K20" s="380">
        <v>0</v>
      </c>
      <c r="L20" s="380">
        <v>0</v>
      </c>
      <c r="M20" s="380">
        <v>0</v>
      </c>
      <c r="N20" s="380">
        <v>2033591</v>
      </c>
      <c r="O20" s="390">
        <f t="shared" si="3"/>
        <v>2033591</v>
      </c>
    </row>
    <row r="21" spans="1:15" ht="27.75" customHeight="1">
      <c r="A21" s="375" t="s">
        <v>211</v>
      </c>
      <c r="B21" s="385" t="s">
        <v>409</v>
      </c>
      <c r="C21" s="380">
        <v>0</v>
      </c>
      <c r="D21" s="380">
        <v>0</v>
      </c>
      <c r="E21" s="380">
        <v>0</v>
      </c>
      <c r="F21" s="380">
        <v>0</v>
      </c>
      <c r="G21" s="380">
        <v>0</v>
      </c>
      <c r="H21" s="380">
        <v>0</v>
      </c>
      <c r="I21" s="380">
        <v>0</v>
      </c>
      <c r="J21" s="380">
        <v>0</v>
      </c>
      <c r="K21" s="380">
        <v>0</v>
      </c>
      <c r="L21" s="380">
        <v>6159500</v>
      </c>
      <c r="M21" s="380">
        <v>0</v>
      </c>
      <c r="N21" s="388">
        <v>0</v>
      </c>
      <c r="O21" s="390">
        <f t="shared" si="3"/>
        <v>6159500</v>
      </c>
    </row>
    <row r="22" spans="1:15" ht="27.75" customHeight="1" thickBot="1">
      <c r="A22" s="519" t="s">
        <v>214</v>
      </c>
      <c r="B22" s="520" t="s">
        <v>493</v>
      </c>
      <c r="C22" s="380">
        <v>712615</v>
      </c>
      <c r="D22" s="521">
        <v>0</v>
      </c>
      <c r="E22" s="521">
        <v>0</v>
      </c>
      <c r="F22" s="521">
        <v>0</v>
      </c>
      <c r="G22" s="521">
        <v>0</v>
      </c>
      <c r="H22" s="521">
        <v>0</v>
      </c>
      <c r="I22" s="521">
        <v>0</v>
      </c>
      <c r="J22" s="521">
        <v>0</v>
      </c>
      <c r="K22" s="521">
        <v>0</v>
      </c>
      <c r="L22" s="521">
        <v>0</v>
      </c>
      <c r="M22" s="521">
        <v>0</v>
      </c>
      <c r="N22" s="388">
        <v>0</v>
      </c>
      <c r="O22" s="522">
        <f>SUM(C22:N22)</f>
        <v>712615</v>
      </c>
    </row>
    <row r="23" spans="1:15" s="157" customFormat="1" ht="27.75" customHeight="1" thickBot="1">
      <c r="A23" s="523"/>
      <c r="B23" s="524" t="s">
        <v>410</v>
      </c>
      <c r="C23" s="525">
        <f aca="true" t="shared" si="4" ref="C23:O23">SUM(C15:C22)</f>
        <v>2405947</v>
      </c>
      <c r="D23" s="526">
        <f t="shared" si="4"/>
        <v>2153332</v>
      </c>
      <c r="E23" s="526">
        <f t="shared" si="4"/>
        <v>1713332</v>
      </c>
      <c r="F23" s="526">
        <f t="shared" si="4"/>
        <v>1713332</v>
      </c>
      <c r="G23" s="526">
        <f t="shared" si="4"/>
        <v>1693332</v>
      </c>
      <c r="H23" s="526">
        <f t="shared" si="4"/>
        <v>1713332</v>
      </c>
      <c r="I23" s="526">
        <f t="shared" si="4"/>
        <v>1713332</v>
      </c>
      <c r="J23" s="526">
        <f t="shared" si="4"/>
        <v>1973332</v>
      </c>
      <c r="K23" s="526">
        <f t="shared" si="4"/>
        <v>1827332</v>
      </c>
      <c r="L23" s="526">
        <f t="shared" si="4"/>
        <v>7872832</v>
      </c>
      <c r="M23" s="526">
        <f t="shared" si="4"/>
        <v>1718332</v>
      </c>
      <c r="N23" s="527">
        <f t="shared" si="4"/>
        <v>3876939</v>
      </c>
      <c r="O23" s="528">
        <f t="shared" si="4"/>
        <v>30374706</v>
      </c>
    </row>
    <row r="24" spans="1:15" ht="16.5" thickBot="1">
      <c r="A24" s="391"/>
      <c r="B24" s="392" t="s">
        <v>411</v>
      </c>
      <c r="C24" s="393">
        <f>C13-C23</f>
        <v>8142791</v>
      </c>
      <c r="D24" s="394">
        <f aca="true" t="shared" si="5" ref="D24:N24">D5+D13-D23</f>
        <v>7781364</v>
      </c>
      <c r="E24" s="394">
        <f t="shared" si="5"/>
        <v>7859937</v>
      </c>
      <c r="F24" s="394">
        <f t="shared" si="5"/>
        <v>7938510</v>
      </c>
      <c r="G24" s="394">
        <f t="shared" si="5"/>
        <v>8037083</v>
      </c>
      <c r="H24" s="394">
        <f t="shared" si="5"/>
        <v>8115656</v>
      </c>
      <c r="I24" s="394">
        <f t="shared" si="5"/>
        <v>8194229</v>
      </c>
      <c r="J24" s="394">
        <f t="shared" si="5"/>
        <v>8037802</v>
      </c>
      <c r="K24" s="394">
        <f t="shared" si="5"/>
        <v>8002375</v>
      </c>
      <c r="L24" s="394">
        <f t="shared" si="5"/>
        <v>1921448</v>
      </c>
      <c r="M24" s="394">
        <f t="shared" si="5"/>
        <v>2020021</v>
      </c>
      <c r="N24" s="395">
        <f t="shared" si="5"/>
        <v>0</v>
      </c>
      <c r="O24" s="396"/>
    </row>
    <row r="26" spans="3:14" ht="12.75">
      <c r="C26" s="158"/>
      <c r="E26" s="158"/>
      <c r="F26" s="158"/>
      <c r="I26" s="158"/>
      <c r="J26" s="158"/>
      <c r="K26" s="158"/>
      <c r="N26" s="158"/>
    </row>
    <row r="27" spans="5:13" ht="12.75">
      <c r="E27" s="158"/>
      <c r="F27" s="158"/>
      <c r="G27" s="158"/>
      <c r="H27" s="158"/>
      <c r="I27" s="158"/>
      <c r="K27" s="158"/>
      <c r="M27" s="158"/>
    </row>
    <row r="28" ht="22.5" customHeight="1">
      <c r="B28" s="112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PageLayoutView="0" workbookViewId="0" topLeftCell="A1">
      <selection activeCell="A3" sqref="A3"/>
    </sheetView>
  </sheetViews>
  <sheetFormatPr defaultColWidth="8.00390625" defaultRowHeight="12.75"/>
  <cols>
    <col min="1" max="1" width="5.00390625" style="135" customWidth="1"/>
    <col min="2" max="2" width="54.140625" style="137" customWidth="1"/>
    <col min="3" max="4" width="15.140625" style="137" customWidth="1"/>
    <col min="5" max="16384" width="8.00390625" style="137" customWidth="1"/>
  </cols>
  <sheetData>
    <row r="1" spans="1:4" ht="40.5" customHeight="1">
      <c r="A1" s="144"/>
      <c r="B1" s="660" t="s">
        <v>484</v>
      </c>
      <c r="C1" s="660"/>
      <c r="D1" s="660"/>
    </row>
    <row r="2" spans="1:4" ht="15.75" customHeight="1">
      <c r="A2" s="144"/>
      <c r="B2" s="136"/>
      <c r="C2" s="661"/>
      <c r="D2" s="661"/>
    </row>
    <row r="3" spans="1:4" s="138" customFormat="1" ht="15.75" thickBot="1">
      <c r="A3" s="24" t="s">
        <v>554</v>
      </c>
      <c r="B3" s="145"/>
      <c r="C3" s="146"/>
      <c r="D3" s="182" t="s">
        <v>485</v>
      </c>
    </row>
    <row r="4" spans="1:4" s="139" customFormat="1" ht="48" customHeight="1" thickBot="1">
      <c r="A4" s="397" t="s">
        <v>412</v>
      </c>
      <c r="B4" s="402" t="s">
        <v>440</v>
      </c>
      <c r="C4" s="402" t="s">
        <v>441</v>
      </c>
      <c r="D4" s="410" t="s">
        <v>442</v>
      </c>
    </row>
    <row r="5" spans="1:4" s="139" customFormat="1" ht="13.5" customHeight="1" thickBot="1">
      <c r="A5" s="397" t="s">
        <v>99</v>
      </c>
      <c r="B5" s="402" t="s">
        <v>100</v>
      </c>
      <c r="C5" s="402" t="s">
        <v>101</v>
      </c>
      <c r="D5" s="410" t="s">
        <v>102</v>
      </c>
    </row>
    <row r="6" spans="1:4" ht="18" customHeight="1">
      <c r="A6" s="398" t="s">
        <v>106</v>
      </c>
      <c r="B6" s="403" t="s">
        <v>443</v>
      </c>
      <c r="C6" s="416">
        <v>432000</v>
      </c>
      <c r="D6" s="411">
        <v>0</v>
      </c>
    </row>
    <row r="7" spans="1:4" ht="18" customHeight="1">
      <c r="A7" s="399" t="s">
        <v>107</v>
      </c>
      <c r="B7" s="404" t="s">
        <v>444</v>
      </c>
      <c r="C7" s="416">
        <v>0</v>
      </c>
      <c r="D7" s="412">
        <v>0</v>
      </c>
    </row>
    <row r="8" spans="1:4" ht="18" customHeight="1">
      <c r="A8" s="399" t="s">
        <v>108</v>
      </c>
      <c r="B8" s="404" t="s">
        <v>445</v>
      </c>
      <c r="C8" s="416">
        <v>0</v>
      </c>
      <c r="D8" s="412">
        <v>0</v>
      </c>
    </row>
    <row r="9" spans="1:4" ht="18" customHeight="1">
      <c r="A9" s="399" t="s">
        <v>109</v>
      </c>
      <c r="B9" s="404" t="s">
        <v>446</v>
      </c>
      <c r="C9" s="416">
        <v>0</v>
      </c>
      <c r="D9" s="412">
        <v>0</v>
      </c>
    </row>
    <row r="10" spans="1:4" ht="18" customHeight="1">
      <c r="A10" s="399" t="s">
        <v>110</v>
      </c>
      <c r="B10" s="404" t="s">
        <v>447</v>
      </c>
      <c r="C10" s="416">
        <v>2500000</v>
      </c>
      <c r="D10" s="412">
        <v>0</v>
      </c>
    </row>
    <row r="11" spans="1:4" ht="18" customHeight="1">
      <c r="A11" s="399" t="s">
        <v>111</v>
      </c>
      <c r="B11" s="404" t="s">
        <v>448</v>
      </c>
      <c r="C11" s="416">
        <v>0</v>
      </c>
      <c r="D11" s="412">
        <v>0</v>
      </c>
    </row>
    <row r="12" spans="1:4" ht="18" customHeight="1">
      <c r="A12" s="399" t="s">
        <v>112</v>
      </c>
      <c r="B12" s="405" t="s">
        <v>449</v>
      </c>
      <c r="C12" s="416">
        <v>0</v>
      </c>
      <c r="D12" s="412">
        <v>0</v>
      </c>
    </row>
    <row r="13" spans="1:4" ht="18" customHeight="1">
      <c r="A13" s="399" t="s">
        <v>114</v>
      </c>
      <c r="B13" s="405" t="s">
        <v>450</v>
      </c>
      <c r="C13" s="416">
        <v>0</v>
      </c>
      <c r="D13" s="412">
        <v>0</v>
      </c>
    </row>
    <row r="14" spans="1:4" ht="18" customHeight="1">
      <c r="A14" s="399" t="s">
        <v>205</v>
      </c>
      <c r="B14" s="405" t="s">
        <v>451</v>
      </c>
      <c r="C14" s="416">
        <v>0</v>
      </c>
      <c r="D14" s="412">
        <v>0</v>
      </c>
    </row>
    <row r="15" spans="1:4" ht="18" customHeight="1">
      <c r="A15" s="399" t="s">
        <v>206</v>
      </c>
      <c r="B15" s="405" t="s">
        <v>452</v>
      </c>
      <c r="C15" s="416">
        <v>0</v>
      </c>
      <c r="D15" s="412">
        <v>0</v>
      </c>
    </row>
    <row r="16" spans="1:4" ht="22.5" customHeight="1">
      <c r="A16" s="399" t="s">
        <v>207</v>
      </c>
      <c r="B16" s="405" t="s">
        <v>453</v>
      </c>
      <c r="C16" s="416">
        <v>2500000</v>
      </c>
      <c r="D16" s="412">
        <v>0</v>
      </c>
    </row>
    <row r="17" spans="1:4" ht="18" customHeight="1">
      <c r="A17" s="399" t="s">
        <v>208</v>
      </c>
      <c r="B17" s="404" t="s">
        <v>454</v>
      </c>
      <c r="C17" s="416">
        <v>300000</v>
      </c>
      <c r="D17" s="412">
        <v>0</v>
      </c>
    </row>
    <row r="18" spans="1:4" ht="18" customHeight="1">
      <c r="A18" s="399" t="s">
        <v>211</v>
      </c>
      <c r="B18" s="404" t="s">
        <v>455</v>
      </c>
      <c r="C18" s="416">
        <v>0</v>
      </c>
      <c r="D18" s="412">
        <v>0</v>
      </c>
    </row>
    <row r="19" spans="1:4" ht="18" customHeight="1">
      <c r="A19" s="399" t="s">
        <v>214</v>
      </c>
      <c r="B19" s="404" t="s">
        <v>456</v>
      </c>
      <c r="C19" s="416">
        <v>0</v>
      </c>
      <c r="D19" s="412">
        <v>0</v>
      </c>
    </row>
    <row r="20" spans="1:4" ht="18" customHeight="1">
      <c r="A20" s="399" t="s">
        <v>217</v>
      </c>
      <c r="B20" s="404" t="s">
        <v>457</v>
      </c>
      <c r="C20" s="416">
        <v>0</v>
      </c>
      <c r="D20" s="412">
        <v>0</v>
      </c>
    </row>
    <row r="21" spans="1:4" ht="18" customHeight="1">
      <c r="A21" s="399" t="s">
        <v>220</v>
      </c>
      <c r="B21" s="404" t="s">
        <v>458</v>
      </c>
      <c r="C21" s="416">
        <v>0</v>
      </c>
      <c r="D21" s="412">
        <v>0</v>
      </c>
    </row>
    <row r="22" spans="1:4" ht="18" customHeight="1">
      <c r="A22" s="399" t="s">
        <v>223</v>
      </c>
      <c r="B22" s="406"/>
      <c r="C22" s="417"/>
      <c r="D22" s="413"/>
    </row>
    <row r="23" spans="1:4" ht="18" customHeight="1">
      <c r="A23" s="399" t="s">
        <v>226</v>
      </c>
      <c r="B23" s="407"/>
      <c r="C23" s="417"/>
      <c r="D23" s="413"/>
    </row>
    <row r="24" spans="1:4" ht="18" customHeight="1">
      <c r="A24" s="399" t="s">
        <v>229</v>
      </c>
      <c r="B24" s="407"/>
      <c r="C24" s="417"/>
      <c r="D24" s="413"/>
    </row>
    <row r="25" spans="1:4" ht="18" customHeight="1">
      <c r="A25" s="399" t="s">
        <v>232</v>
      </c>
      <c r="B25" s="407"/>
      <c r="C25" s="417"/>
      <c r="D25" s="413"/>
    </row>
    <row r="26" spans="1:4" ht="18" customHeight="1">
      <c r="A26" s="399" t="s">
        <v>235</v>
      </c>
      <c r="B26" s="407"/>
      <c r="C26" s="417"/>
      <c r="D26" s="413"/>
    </row>
    <row r="27" spans="1:4" ht="18" customHeight="1">
      <c r="A27" s="399" t="s">
        <v>238</v>
      </c>
      <c r="B27" s="407"/>
      <c r="C27" s="417"/>
      <c r="D27" s="413"/>
    </row>
    <row r="28" spans="1:4" ht="18" customHeight="1">
      <c r="A28" s="399" t="s">
        <v>240</v>
      </c>
      <c r="B28" s="407"/>
      <c r="C28" s="417"/>
      <c r="D28" s="413"/>
    </row>
    <row r="29" spans="1:4" ht="18" customHeight="1">
      <c r="A29" s="399" t="s">
        <v>243</v>
      </c>
      <c r="B29" s="407"/>
      <c r="C29" s="417"/>
      <c r="D29" s="413"/>
    </row>
    <row r="30" spans="1:4" ht="18" customHeight="1" thickBot="1">
      <c r="A30" s="400" t="s">
        <v>246</v>
      </c>
      <c r="B30" s="408"/>
      <c r="C30" s="418"/>
      <c r="D30" s="414"/>
    </row>
    <row r="31" spans="1:4" ht="18" customHeight="1" thickBot="1">
      <c r="A31" s="401" t="s">
        <v>249</v>
      </c>
      <c r="B31" s="409" t="s">
        <v>390</v>
      </c>
      <c r="C31" s="419">
        <f>+C6+C7+C8+C9+C10+C17+C18+C19+C20+C21+C22+C23+C24+C25+C26+C27+C28+C29+C30</f>
        <v>3232000</v>
      </c>
      <c r="D31" s="415">
        <f>SUM(D6:D21)</f>
        <v>0</v>
      </c>
    </row>
    <row r="32" spans="1:4" ht="8.25" customHeight="1">
      <c r="A32" s="147"/>
      <c r="B32" s="659"/>
      <c r="C32" s="659"/>
      <c r="D32" s="659"/>
    </row>
    <row r="33" spans="1:4" ht="12.75">
      <c r="A33" s="144"/>
      <c r="B33" s="148"/>
      <c r="C33" s="148"/>
      <c r="D33" s="148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5"/>
  <sheetViews>
    <sheetView zoomScalePageLayoutView="0" workbookViewId="0" topLeftCell="A1">
      <selection activeCell="A4" sqref="A4"/>
    </sheetView>
  </sheetViews>
  <sheetFormatPr defaultColWidth="8.00390625" defaultRowHeight="12.75"/>
  <cols>
    <col min="1" max="1" width="5.8515625" style="13" customWidth="1"/>
    <col min="2" max="2" width="42.57421875" style="10" customWidth="1"/>
    <col min="3" max="4" width="11.00390625" style="10" customWidth="1"/>
    <col min="5" max="5" width="11.57421875" style="10" bestFit="1" customWidth="1"/>
    <col min="6" max="7" width="11.00390625" style="10" customWidth="1"/>
    <col min="8" max="8" width="12.28125" style="10" customWidth="1"/>
    <col min="9" max="9" width="2.8515625" style="10" customWidth="1"/>
    <col min="10" max="16384" width="8.00390625" style="10" customWidth="1"/>
  </cols>
  <sheetData>
    <row r="2" spans="1:8" ht="39.75" customHeight="1">
      <c r="A2" s="667" t="s">
        <v>486</v>
      </c>
      <c r="B2" s="667"/>
      <c r="C2" s="667"/>
      <c r="D2" s="667"/>
      <c r="E2" s="667"/>
      <c r="F2" s="667"/>
      <c r="G2" s="667"/>
      <c r="H2" s="667"/>
    </row>
    <row r="3" spans="1:9" s="137" customFormat="1" ht="15.75" customHeight="1">
      <c r="A3" s="144"/>
      <c r="B3" s="136"/>
      <c r="C3" s="661"/>
      <c r="D3" s="661"/>
      <c r="G3" s="665"/>
      <c r="H3" s="665"/>
      <c r="I3" s="168"/>
    </row>
    <row r="4" spans="1:9" s="138" customFormat="1" ht="15.75" thickBot="1">
      <c r="A4" s="24" t="s">
        <v>553</v>
      </c>
      <c r="B4" s="145"/>
      <c r="C4" s="146"/>
      <c r="D4" s="167"/>
      <c r="G4" s="664" t="s">
        <v>485</v>
      </c>
      <c r="H4" s="664"/>
      <c r="I4" s="167"/>
    </row>
    <row r="5" spans="1:8" s="132" customFormat="1" ht="26.25" customHeight="1" thickBot="1">
      <c r="A5" s="674" t="s">
        <v>196</v>
      </c>
      <c r="B5" s="676" t="s">
        <v>430</v>
      </c>
      <c r="C5" s="678" t="s">
        <v>431</v>
      </c>
      <c r="D5" s="662" t="s">
        <v>536</v>
      </c>
      <c r="E5" s="672" t="s">
        <v>432</v>
      </c>
      <c r="F5" s="673"/>
      <c r="G5" s="673"/>
      <c r="H5" s="670" t="s">
        <v>389</v>
      </c>
    </row>
    <row r="6" spans="1:8" s="133" customFormat="1" ht="32.25" customHeight="1" thickBot="1">
      <c r="A6" s="675"/>
      <c r="B6" s="677"/>
      <c r="C6" s="679"/>
      <c r="D6" s="663"/>
      <c r="E6" s="598" t="s">
        <v>494</v>
      </c>
      <c r="F6" s="602" t="s">
        <v>523</v>
      </c>
      <c r="G6" s="599" t="s">
        <v>527</v>
      </c>
      <c r="H6" s="671"/>
    </row>
    <row r="7" spans="1:8" s="134" customFormat="1" ht="12.75" customHeight="1" thickBot="1">
      <c r="A7" s="420" t="s">
        <v>99</v>
      </c>
      <c r="B7" s="422" t="s">
        <v>100</v>
      </c>
      <c r="C7" s="427" t="s">
        <v>101</v>
      </c>
      <c r="D7" s="422" t="s">
        <v>102</v>
      </c>
      <c r="E7" s="420" t="s">
        <v>103</v>
      </c>
      <c r="F7" s="422" t="s">
        <v>416</v>
      </c>
      <c r="G7" s="454" t="s">
        <v>433</v>
      </c>
      <c r="H7" s="454" t="s">
        <v>465</v>
      </c>
    </row>
    <row r="8" spans="1:8" ht="24.75" customHeight="1">
      <c r="A8" s="421" t="s">
        <v>106</v>
      </c>
      <c r="B8" s="423" t="s">
        <v>434</v>
      </c>
      <c r="C8" s="428"/>
      <c r="D8" s="434">
        <v>0</v>
      </c>
      <c r="E8" s="440">
        <v>0</v>
      </c>
      <c r="F8" s="446">
        <v>0</v>
      </c>
      <c r="G8" s="600">
        <v>0</v>
      </c>
      <c r="H8" s="448">
        <v>0</v>
      </c>
    </row>
    <row r="9" spans="1:9" ht="25.5" customHeight="1">
      <c r="A9" s="421" t="s">
        <v>107</v>
      </c>
      <c r="B9" s="424" t="s">
        <v>435</v>
      </c>
      <c r="C9" s="429"/>
      <c r="D9" s="435">
        <v>0</v>
      </c>
      <c r="E9" s="441">
        <v>0</v>
      </c>
      <c r="F9" s="435">
        <v>0</v>
      </c>
      <c r="G9" s="449">
        <v>0</v>
      </c>
      <c r="H9" s="449">
        <v>0</v>
      </c>
      <c r="I9" s="666"/>
    </row>
    <row r="10" spans="1:9" ht="19.5" customHeight="1">
      <c r="A10" s="421" t="s">
        <v>108</v>
      </c>
      <c r="B10" s="424" t="s">
        <v>436</v>
      </c>
      <c r="C10" s="430" t="s">
        <v>494</v>
      </c>
      <c r="D10" s="436"/>
      <c r="E10" s="442">
        <v>6159500</v>
      </c>
      <c r="F10" s="435">
        <v>0</v>
      </c>
      <c r="G10" s="449">
        <v>0</v>
      </c>
      <c r="H10" s="450">
        <f>SUM(D10:G10)</f>
        <v>6159500</v>
      </c>
      <c r="I10" s="666"/>
    </row>
    <row r="11" spans="1:9" ht="19.5" customHeight="1">
      <c r="A11" s="421" t="s">
        <v>109</v>
      </c>
      <c r="B11" s="424" t="s">
        <v>437</v>
      </c>
      <c r="C11" s="430" t="s">
        <v>494</v>
      </c>
      <c r="D11" s="436"/>
      <c r="E11" s="442">
        <v>2033591</v>
      </c>
      <c r="F11" s="435">
        <v>0</v>
      </c>
      <c r="G11" s="449">
        <v>0</v>
      </c>
      <c r="H11" s="450">
        <f>SUM(D11:G11)</f>
        <v>2033591</v>
      </c>
      <c r="I11" s="666"/>
    </row>
    <row r="12" spans="1:9" ht="19.5" customHeight="1">
      <c r="A12" s="421" t="s">
        <v>110</v>
      </c>
      <c r="B12" s="425" t="s">
        <v>438</v>
      </c>
      <c r="C12" s="430" t="s">
        <v>487</v>
      </c>
      <c r="D12" s="436">
        <f>SUM(D13:D14)</f>
        <v>0</v>
      </c>
      <c r="E12" s="442">
        <f>+E14+E13</f>
        <v>1169815</v>
      </c>
      <c r="F12" s="436">
        <f>+F14+F13</f>
        <v>0</v>
      </c>
      <c r="G12" s="450">
        <f>+G14+G13</f>
        <v>0</v>
      </c>
      <c r="H12" s="450">
        <f>H13+H14</f>
        <v>1169815</v>
      </c>
      <c r="I12" s="666"/>
    </row>
    <row r="13" spans="1:9" ht="19.5" customHeight="1">
      <c r="A13" s="421" t="s">
        <v>111</v>
      </c>
      <c r="B13" s="352" t="s">
        <v>545</v>
      </c>
      <c r="C13" s="431" t="s">
        <v>487</v>
      </c>
      <c r="D13" s="437"/>
      <c r="E13" s="443">
        <v>457200</v>
      </c>
      <c r="F13" s="437"/>
      <c r="G13" s="451"/>
      <c r="H13" s="451">
        <f>SUM(D13:G13)</f>
        <v>457200</v>
      </c>
      <c r="I13" s="666"/>
    </row>
    <row r="14" spans="1:9" ht="19.5" customHeight="1" thickBot="1">
      <c r="A14" s="421" t="s">
        <v>112</v>
      </c>
      <c r="B14" s="590" t="s">
        <v>459</v>
      </c>
      <c r="C14" s="432" t="s">
        <v>487</v>
      </c>
      <c r="D14" s="438">
        <v>0</v>
      </c>
      <c r="E14" s="444">
        <v>712615</v>
      </c>
      <c r="F14" s="447"/>
      <c r="G14" s="601"/>
      <c r="H14" s="452">
        <f>SUM(D14:G14)</f>
        <v>712615</v>
      </c>
      <c r="I14" s="666"/>
    </row>
    <row r="15" spans="1:9" s="149" customFormat="1" ht="19.5" customHeight="1" thickBot="1">
      <c r="A15" s="668" t="s">
        <v>439</v>
      </c>
      <c r="B15" s="669"/>
      <c r="C15" s="433"/>
      <c r="D15" s="439">
        <f>+D8+D9+D10+D11+D12</f>
        <v>0</v>
      </c>
      <c r="E15" s="445">
        <f>+E8+E9+E10+E11+E12</f>
        <v>9362906</v>
      </c>
      <c r="F15" s="439">
        <f>+F8+F9+F10+F11+F12</f>
        <v>0</v>
      </c>
      <c r="G15" s="453">
        <f>+G8+G9+G10+G11+G12</f>
        <v>0</v>
      </c>
      <c r="H15" s="453">
        <f>+H8+H9+H10+H11+H12</f>
        <v>9362906</v>
      </c>
      <c r="I15" s="666"/>
    </row>
  </sheetData>
  <sheetProtection/>
  <mergeCells count="12">
    <mergeCell ref="B5:B6"/>
    <mergeCell ref="C5:C6"/>
    <mergeCell ref="D5:D6"/>
    <mergeCell ref="C3:D3"/>
    <mergeCell ref="G4:H4"/>
    <mergeCell ref="G3:H3"/>
    <mergeCell ref="I9:I15"/>
    <mergeCell ref="A2:H2"/>
    <mergeCell ref="A15:B15"/>
    <mergeCell ref="H5:H6"/>
    <mergeCell ref="E5:G5"/>
    <mergeCell ref="A5:A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kopecskone</cp:lastModifiedBy>
  <cp:lastPrinted>2019-02-06T14:25:36Z</cp:lastPrinted>
  <dcterms:created xsi:type="dcterms:W3CDTF">2014-10-28T13:28:45Z</dcterms:created>
  <dcterms:modified xsi:type="dcterms:W3CDTF">2019-02-19T16:18:36Z</dcterms:modified>
  <cp:category/>
  <cp:version/>
  <cp:contentType/>
  <cp:contentStatus/>
</cp:coreProperties>
</file>