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 userName="jegyzo" reservationPassword="B4C0"/>
  <workbookPr defaultThemeVersion="124226"/>
  <bookViews>
    <workbookView xWindow="32760" yWindow="32760" windowWidth="20496" windowHeight="6948" tabRatio="729" firstSheet="14" activeTab="19"/>
  </bookViews>
  <sheets>
    <sheet name="1.mell.kvetési, pü mérleg 1.old" sheetId="1" r:id="rId1"/>
    <sheet name="1.mell kvetési pü mérleg 2. old" sheetId="2" r:id="rId2"/>
    <sheet name="1 mell kvetési pü mérleg 3. old" sheetId="3" r:id="rId3"/>
    <sheet name="2.mell. 1. old BEV KIAD MÉRL " sheetId="4" r:id="rId4"/>
    <sheet name="2.mell 2. old " sheetId="5" r:id="rId5"/>
    <sheet name="3.sz.mell. BERUH" sheetId="6" r:id="rId6"/>
    <sheet name="4.sz.mell. FELÚJ" sheetId="7" r:id="rId7"/>
    <sheet name="5. sz. mell.EU tám " sheetId="8" r:id="rId8"/>
    <sheet name="6.mell 1 old" sheetId="9" r:id="rId9"/>
    <sheet name="6.mell 2 old" sheetId="10" r:id="rId10"/>
    <sheet name="7. mell 1 old VAGYONKIMUT" sheetId="11" r:id="rId11"/>
    <sheet name="7. mell 2 old " sheetId="12" r:id="rId12"/>
    <sheet name="7. mell 3 old " sheetId="13" r:id="rId13"/>
    <sheet name="7. mell 4 old " sheetId="14" r:id="rId14"/>
    <sheet name="8. mell.Többéves kihat " sheetId="15" r:id="rId15"/>
    <sheet name="9. mell pénzeszköz vált" sheetId="16" r:id="rId16"/>
    <sheet name="10.sz. mell. - Maradványkimut." sheetId="17" r:id="rId17"/>
    <sheet name="11.sz. mell - Eredménykimut." sheetId="18" r:id="rId18"/>
    <sheet name="12.sz. mell. - Létszámkeret" sheetId="19" r:id="rId19"/>
    <sheet name="13.sz. mell. - Közfoglalk." sheetId="20" r:id="rId20"/>
    <sheet name="14.sz. mell.-Óvoda" sheetId="21" r:id="rId21"/>
  </sheets>
  <definedNames>
    <definedName name="_ftn1_13">'7. mell 3 old '!$A$29</definedName>
    <definedName name="_ftnref1_13">'7. mell 3 old '!$A$20</definedName>
    <definedName name="_xlnm.Print_Titles" localSheetId="8">'6.mell 1 old'!$2:$7</definedName>
    <definedName name="_xlnm.Print_Titles" localSheetId="9">'6.mell 2 old'!$1:$6</definedName>
    <definedName name="_xlnm.Print_Titles" localSheetId="10">'7. mell 1 old VAGYONKIMUT'!$5:$9</definedName>
    <definedName name="_xlnm.Print_Area" localSheetId="2">'1 mell kvetési pü mérleg 3. old'!$A$1:$E$151</definedName>
    <definedName name="_xlnm.Print_Area" localSheetId="1">'1.mell kvetési pü mérleg 2. old'!$A$1:$E$152</definedName>
    <definedName name="_xlnm.Print_Area" localSheetId="0">'1.mell.kvetési, pü mérleg 1.old'!$A$1:$E$155</definedName>
    <definedName name="_xlnm.Print_Area" localSheetId="18">'12.sz. mell. - Létszámkeret'!$A$1:$G$12</definedName>
    <definedName name="_xlnm.Print_Area" localSheetId="19">'13.sz. mell. - Közfoglalk.'!$A$1:$C$54</definedName>
    <definedName name="_xlnm.Print_Area" localSheetId="3">'2.mell. 1. old BEV KIAD MÉRL '!$A$1:$J$32</definedName>
    <definedName name="_xlnm.Print_Area" localSheetId="5">'3.sz.mell. BERUH'!$A$1:$J$29</definedName>
    <definedName name="_xlnm.Print_Area" localSheetId="6">'4.sz.mell. FELÚJ'!#REF!</definedName>
    <definedName name="_xlnm.Print_Area" localSheetId="7">'5. sz. mell.EU tám '!$A$1:$N$56</definedName>
    <definedName name="_xlnm.Print_Area" localSheetId="10">'7. mell 1 old VAGYONKIMUT'!$A$1:$C$71</definedName>
    <definedName name="_xlnm.Print_Area" localSheetId="11">'7. mell 2 old '!$A$1:$C$22</definedName>
    <definedName name="_xlnm.Print_Area" localSheetId="12">'7. mell 3 old '!$A$1:$C$41</definedName>
  </definedNames>
  <calcPr calcId="125725"/>
</workbook>
</file>

<file path=xl/calcChain.xml><?xml version="1.0" encoding="utf-8"?>
<calcChain xmlns="http://schemas.openxmlformats.org/spreadsheetml/2006/main">
  <c r="C54" i="20"/>
  <c r="B54"/>
  <c r="C42"/>
  <c r="B42"/>
  <c r="C28"/>
  <c r="B28"/>
  <c r="C16"/>
  <c r="B16"/>
  <c r="E47" i="21"/>
  <c r="E134" i="10"/>
  <c r="D134"/>
  <c r="C134"/>
  <c r="C129"/>
  <c r="C125"/>
  <c r="E121"/>
  <c r="D121"/>
  <c r="C121"/>
  <c r="E107"/>
  <c r="D107"/>
  <c r="C107"/>
  <c r="C124" s="1"/>
  <c r="E91"/>
  <c r="E124"/>
  <c r="D91"/>
  <c r="D124"/>
  <c r="C91"/>
  <c r="E76"/>
  <c r="D76"/>
  <c r="C76"/>
  <c r="E73"/>
  <c r="E86"/>
  <c r="D73"/>
  <c r="D86"/>
  <c r="C73"/>
  <c r="C86"/>
  <c r="E58"/>
  <c r="D58"/>
  <c r="C58"/>
  <c r="E53"/>
  <c r="D53"/>
  <c r="C53"/>
  <c r="E47"/>
  <c r="D47"/>
  <c r="C47"/>
  <c r="E36"/>
  <c r="D36"/>
  <c r="C36"/>
  <c r="E29"/>
  <c r="D29"/>
  <c r="C29"/>
  <c r="E22"/>
  <c r="D22"/>
  <c r="C22"/>
  <c r="E15"/>
  <c r="D15"/>
  <c r="C15"/>
  <c r="E8"/>
  <c r="E63" s="1"/>
  <c r="E87" s="1"/>
  <c r="D8"/>
  <c r="D63"/>
  <c r="D87" s="1"/>
  <c r="C8"/>
  <c r="C63" s="1"/>
  <c r="C87" s="1"/>
  <c r="E122" i="9"/>
  <c r="D122"/>
  <c r="C122"/>
  <c r="E108"/>
  <c r="D108"/>
  <c r="C108"/>
  <c r="E92"/>
  <c r="E125"/>
  <c r="D92"/>
  <c r="D125"/>
  <c r="C92"/>
  <c r="C125"/>
  <c r="C126"/>
  <c r="C130"/>
  <c r="C135"/>
  <c r="D135"/>
  <c r="E135"/>
  <c r="E77"/>
  <c r="D77"/>
  <c r="C77"/>
  <c r="E74"/>
  <c r="E87" s="1"/>
  <c r="D74"/>
  <c r="D87"/>
  <c r="C74"/>
  <c r="C87"/>
  <c r="E59"/>
  <c r="D59"/>
  <c r="C59"/>
  <c r="E54"/>
  <c r="D54"/>
  <c r="C54"/>
  <c r="E48"/>
  <c r="D48"/>
  <c r="C48"/>
  <c r="E37"/>
  <c r="D37"/>
  <c r="C37"/>
  <c r="E30"/>
  <c r="D30"/>
  <c r="C30"/>
  <c r="E23"/>
  <c r="D23"/>
  <c r="C23"/>
  <c r="E16"/>
  <c r="D16"/>
  <c r="C16"/>
  <c r="E9"/>
  <c r="E64" s="1"/>
  <c r="E88" s="1"/>
  <c r="D9"/>
  <c r="D64"/>
  <c r="D88" s="1"/>
  <c r="C9"/>
  <c r="C64" s="1"/>
  <c r="C88" s="1"/>
  <c r="J10" i="8"/>
  <c r="J15"/>
  <c r="L20"/>
  <c r="F17" i="7"/>
  <c r="E17"/>
  <c r="F29" i="6"/>
  <c r="E29"/>
  <c r="B29"/>
  <c r="G29"/>
  <c r="E27" i="4"/>
  <c r="D27"/>
  <c r="E18"/>
  <c r="E28" s="1"/>
  <c r="D18"/>
  <c r="D28" s="1"/>
  <c r="D17" i="5"/>
  <c r="D31" s="1"/>
  <c r="E17"/>
  <c r="C17"/>
  <c r="C31" s="1"/>
  <c r="C18" i="4"/>
  <c r="E135" i="3"/>
  <c r="E145"/>
  <c r="D135"/>
  <c r="D145"/>
  <c r="C135"/>
  <c r="C130"/>
  <c r="C126"/>
  <c r="C145" s="1"/>
  <c r="E122"/>
  <c r="D122"/>
  <c r="C122"/>
  <c r="E108"/>
  <c r="D108"/>
  <c r="C108"/>
  <c r="E92"/>
  <c r="D92"/>
  <c r="D125"/>
  <c r="C92"/>
  <c r="C125" s="1"/>
  <c r="E74"/>
  <c r="D74"/>
  <c r="C74"/>
  <c r="E71"/>
  <c r="E84"/>
  <c r="D71"/>
  <c r="C71"/>
  <c r="C84" s="1"/>
  <c r="E56"/>
  <c r="D56"/>
  <c r="C56"/>
  <c r="E51"/>
  <c r="D51"/>
  <c r="C51"/>
  <c r="E45"/>
  <c r="D45"/>
  <c r="C45"/>
  <c r="E34"/>
  <c r="D34"/>
  <c r="C34"/>
  <c r="E27"/>
  <c r="D27"/>
  <c r="C27"/>
  <c r="E20"/>
  <c r="D20"/>
  <c r="C20"/>
  <c r="E13"/>
  <c r="D13"/>
  <c r="C13"/>
  <c r="E6"/>
  <c r="E61" s="1"/>
  <c r="D6"/>
  <c r="C6"/>
  <c r="C61"/>
  <c r="E136" i="2"/>
  <c r="E146" s="1"/>
  <c r="D136"/>
  <c r="D146" s="1"/>
  <c r="C136"/>
  <c r="C131"/>
  <c r="C127"/>
  <c r="C146" s="1"/>
  <c r="E123"/>
  <c r="D123"/>
  <c r="C123"/>
  <c r="E109"/>
  <c r="D109"/>
  <c r="C109"/>
  <c r="E93"/>
  <c r="E126"/>
  <c r="E147" s="1"/>
  <c r="D93"/>
  <c r="D126" s="1"/>
  <c r="C93"/>
  <c r="C126" s="1"/>
  <c r="E74"/>
  <c r="D74"/>
  <c r="C74"/>
  <c r="C84" s="1"/>
  <c r="E71"/>
  <c r="E84"/>
  <c r="E152" s="1"/>
  <c r="D71"/>
  <c r="D84" s="1"/>
  <c r="C71"/>
  <c r="E56"/>
  <c r="D56"/>
  <c r="C56"/>
  <c r="E51"/>
  <c r="D51"/>
  <c r="C51"/>
  <c r="E45"/>
  <c r="D45"/>
  <c r="C45"/>
  <c r="E34"/>
  <c r="D34"/>
  <c r="C34"/>
  <c r="E27"/>
  <c r="D27"/>
  <c r="C27"/>
  <c r="E20"/>
  <c r="D20"/>
  <c r="C20"/>
  <c r="E13"/>
  <c r="D13"/>
  <c r="C13"/>
  <c r="E6"/>
  <c r="E61"/>
  <c r="D6"/>
  <c r="D61"/>
  <c r="C6"/>
  <c r="C61"/>
  <c r="D111" i="1"/>
  <c r="E111"/>
  <c r="C111"/>
  <c r="D125"/>
  <c r="E125"/>
  <c r="C125"/>
  <c r="E95"/>
  <c r="E128" s="1"/>
  <c r="E149" s="1"/>
  <c r="D95"/>
  <c r="D128" s="1"/>
  <c r="C95"/>
  <c r="C128" s="1"/>
  <c r="C149" s="1"/>
  <c r="C53"/>
  <c r="D138"/>
  <c r="D148" s="1"/>
  <c r="E138"/>
  <c r="E148" s="1"/>
  <c r="C138"/>
  <c r="D76"/>
  <c r="E76"/>
  <c r="E86" s="1"/>
  <c r="E154" s="1"/>
  <c r="C76"/>
  <c r="D73"/>
  <c r="D86" s="1"/>
  <c r="D154" s="1"/>
  <c r="E73"/>
  <c r="C73"/>
  <c r="C86" s="1"/>
  <c r="C154" s="1"/>
  <c r="D58"/>
  <c r="E58"/>
  <c r="C58"/>
  <c r="D53"/>
  <c r="E53"/>
  <c r="D47"/>
  <c r="E47"/>
  <c r="C47"/>
  <c r="D36"/>
  <c r="E36"/>
  <c r="C36"/>
  <c r="D29"/>
  <c r="E29"/>
  <c r="C29"/>
  <c r="D22"/>
  <c r="E22"/>
  <c r="C22"/>
  <c r="D15"/>
  <c r="E15"/>
  <c r="C15"/>
  <c r="D8"/>
  <c r="E8"/>
  <c r="C8"/>
  <c r="D53" i="21"/>
  <c r="E53"/>
  <c r="C53"/>
  <c r="D47"/>
  <c r="D58" s="1"/>
  <c r="C47"/>
  <c r="D8"/>
  <c r="E8"/>
  <c r="C8"/>
  <c r="D36"/>
  <c r="D40" s="1"/>
  <c r="C36"/>
  <c r="C40" s="1"/>
  <c r="G17" i="7"/>
  <c r="D17"/>
  <c r="B17"/>
  <c r="G18" i="4"/>
  <c r="G28" s="1"/>
  <c r="G17" i="5"/>
  <c r="G31" s="1"/>
  <c r="E31"/>
  <c r="I18" i="4"/>
  <c r="I28" s="1"/>
  <c r="I17" i="5"/>
  <c r="I31" s="1"/>
  <c r="G30"/>
  <c r="H17"/>
  <c r="H31" s="1"/>
  <c r="C24"/>
  <c r="C18"/>
  <c r="C30"/>
  <c r="G27" i="4"/>
  <c r="H18"/>
  <c r="H28" s="1"/>
  <c r="C24"/>
  <c r="C27" s="1"/>
  <c r="C133" i="1"/>
  <c r="C148" s="1"/>
  <c r="C129"/>
  <c r="K55" i="8"/>
  <c r="K50"/>
  <c r="J50"/>
  <c r="I50"/>
  <c r="H50"/>
  <c r="G50"/>
  <c r="F50"/>
  <c r="E50"/>
  <c r="D50"/>
  <c r="C50"/>
  <c r="M50"/>
  <c r="B50"/>
  <c r="M49"/>
  <c r="L49"/>
  <c r="M48"/>
  <c r="L48"/>
  <c r="M47"/>
  <c r="L47"/>
  <c r="M45"/>
  <c r="L45"/>
  <c r="M44"/>
  <c r="L44"/>
  <c r="K41"/>
  <c r="J41"/>
  <c r="I41"/>
  <c r="H41"/>
  <c r="G41"/>
  <c r="F41"/>
  <c r="E41"/>
  <c r="D41"/>
  <c r="C41"/>
  <c r="B41"/>
  <c r="M40"/>
  <c r="L40"/>
  <c r="M39"/>
  <c r="L39"/>
  <c r="M38"/>
  <c r="L38"/>
  <c r="M37"/>
  <c r="L37"/>
  <c r="L36"/>
  <c r="L41" s="1"/>
  <c r="M36"/>
  <c r="M35"/>
  <c r="L35"/>
  <c r="M34"/>
  <c r="L34"/>
  <c r="M41"/>
  <c r="K24"/>
  <c r="J24"/>
  <c r="I24"/>
  <c r="H24"/>
  <c r="G24"/>
  <c r="F24"/>
  <c r="E24"/>
  <c r="D24"/>
  <c r="C24"/>
  <c r="M24"/>
  <c r="B24"/>
  <c r="M23"/>
  <c r="L23"/>
  <c r="M22"/>
  <c r="L22"/>
  <c r="M21"/>
  <c r="L21"/>
  <c r="M19"/>
  <c r="L19"/>
  <c r="M18"/>
  <c r="L18"/>
  <c r="H15"/>
  <c r="G15"/>
  <c r="F15"/>
  <c r="E15"/>
  <c r="D15"/>
  <c r="C15"/>
  <c r="M15"/>
  <c r="B15"/>
  <c r="M14"/>
  <c r="L14"/>
  <c r="M13"/>
  <c r="L13"/>
  <c r="M12"/>
  <c r="L12"/>
  <c r="M11"/>
  <c r="L11"/>
  <c r="M9"/>
  <c r="L9"/>
  <c r="M8"/>
  <c r="L8"/>
  <c r="D9" i="18"/>
  <c r="D17"/>
  <c r="D18"/>
  <c r="D22"/>
  <c r="D26"/>
  <c r="C4" i="4"/>
  <c r="G4" i="5" s="1"/>
  <c r="D4" i="4"/>
  <c r="H4" s="1"/>
  <c r="E4"/>
  <c r="I4" s="1"/>
  <c r="D8" i="14"/>
  <c r="D14"/>
  <c r="D38" s="1"/>
  <c r="D5" i="15"/>
  <c r="D18" s="1"/>
  <c r="E5"/>
  <c r="F5"/>
  <c r="G5"/>
  <c r="J5"/>
  <c r="H5"/>
  <c r="I5"/>
  <c r="J6"/>
  <c r="D7"/>
  <c r="E7"/>
  <c r="F7"/>
  <c r="G7"/>
  <c r="H7"/>
  <c r="H18" s="1"/>
  <c r="I7"/>
  <c r="J8"/>
  <c r="D9"/>
  <c r="E9"/>
  <c r="E18" s="1"/>
  <c r="F9"/>
  <c r="G9"/>
  <c r="H9"/>
  <c r="J9" s="1"/>
  <c r="I9"/>
  <c r="J10"/>
  <c r="J14"/>
  <c r="D15"/>
  <c r="E15"/>
  <c r="F15"/>
  <c r="F18" s="1"/>
  <c r="G15"/>
  <c r="H15"/>
  <c r="I15"/>
  <c r="I18" s="1"/>
  <c r="J16"/>
  <c r="J17"/>
  <c r="C6" i="16"/>
  <c r="G18" i="15"/>
  <c r="M10" i="8"/>
  <c r="D146" i="3"/>
  <c r="D61"/>
  <c r="D84"/>
  <c r="D151" s="1"/>
  <c r="E125"/>
  <c r="D150"/>
  <c r="E146"/>
  <c r="E151"/>
  <c r="E151" i="2"/>
  <c r="E85"/>
  <c r="D63" i="1"/>
  <c r="E63"/>
  <c r="E153" s="1"/>
  <c r="C63"/>
  <c r="H4" i="5"/>
  <c r="E58" i="21"/>
  <c r="C58"/>
  <c r="J7" i="15"/>
  <c r="L24" i="8"/>
  <c r="L50"/>
  <c r="L10"/>
  <c r="L15" s="1"/>
  <c r="C152" i="2" l="1"/>
  <c r="C85"/>
  <c r="D151"/>
  <c r="D147"/>
  <c r="C146" i="3"/>
  <c r="C150"/>
  <c r="D85" i="2"/>
  <c r="D152"/>
  <c r="C151"/>
  <c r="C147"/>
  <c r="E150" i="3"/>
  <c r="E85"/>
  <c r="C85"/>
  <c r="C151"/>
  <c r="C87" i="1"/>
  <c r="D87"/>
  <c r="D149"/>
  <c r="C28" i="4"/>
  <c r="C153" i="1"/>
  <c r="D153"/>
  <c r="J15" i="15"/>
  <c r="J18" s="1"/>
  <c r="I4" i="5"/>
  <c r="E87" i="1"/>
  <c r="D85" i="3"/>
  <c r="C4" i="5"/>
  <c r="G4" i="4"/>
  <c r="D4" i="5"/>
  <c r="E4"/>
</calcChain>
</file>

<file path=xl/sharedStrings.xml><?xml version="1.0" encoding="utf-8"?>
<sst xmlns="http://schemas.openxmlformats.org/spreadsheetml/2006/main" count="2473" uniqueCount="783">
  <si>
    <t>B E V É T E L E 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</si>
  <si>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</si>
  <si>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</si>
  <si>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</si>
  <si>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</si>
  <si>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</si>
  <si>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</si>
  <si>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</si>
  <si>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</si>
  <si>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</si>
  <si>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</si>
  <si>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</si>
  <si>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</si>
  <si>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</si>
  <si>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</si>
  <si>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</si>
  <si>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</si>
  <si>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</si>
  <si>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</si>
  <si>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</si>
  <si>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</si>
  <si>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</si>
  <si>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</si>
  <si>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</si>
  <si>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</si>
  <si>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</si>
  <si>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</si>
  <si>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</si>
  <si>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</si>
  <si>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</si>
  <si>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</si>
  <si>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</si>
  <si>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</si>
  <si>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</si>
  <si>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</si>
  <si>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</si>
  <si>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</si>
  <si>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</si>
  <si>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</si>
  <si>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</si>
  <si>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</si>
  <si>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</si>
  <si>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</si>
  <si>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</si>
  <si>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</si>
  <si>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</si>
  <si>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</si>
  <si>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</si>
  <si>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</si>
  <si>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</si>
  <si>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</si>
  <si>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</si>
  <si>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</si>
  <si>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</si>
  <si>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</si>
  <si>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</si>
  <si>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</si>
  <si>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</si>
  <si>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</si>
  <si>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</si>
  <si>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</si>
  <si>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</si>
  <si>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</si>
  <si>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</si>
  <si>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</si>
  <si>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</si>
  <si>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</si>
  <si>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</si>
  <si>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</si>
  <si>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</si>
  <si>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</si>
  <si>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</si>
  <si>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</si>
  <si>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</si>
  <si>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</si>
  <si>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</si>
  <si>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</si>
  <si>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</si>
  <si>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</si>
  <si>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</si>
  <si>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</si>
  <si>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</si>
  <si>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</si>
  <si>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</si>
  <si>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</si>
  <si>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</si>
  <si>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</si>
  <si>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</si>
  <si>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</si>
  <si>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</si>
  <si>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</si>
  <si>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</si>
  <si>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</si>
  <si>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</si>
  <si>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</si>
  <si>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</si>
  <si>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</si>
  <si>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</si>
  <si>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</si>
  <si>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</si>
  <si>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</si>
  <si>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</si>
  <si>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</si>
  <si>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</si>
  <si>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</si>
  <si>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</si>
  <si>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</si>
  <si>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</si>
  <si>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</si>
  <si>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</si>
  <si>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</si>
  <si>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</si>
  <si>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</si>
  <si>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</si>
  <si>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</si>
  <si>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</si>
  <si>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</si>
  <si>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</si>
  <si>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</si>
  <si>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</si>
  <si>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</si>
  <si>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</si>
  <si>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</si>
  <si>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</si>
  <si>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</si>
  <si>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</si>
  <si>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</si>
  <si>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</si>
  <si>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</si>
  <si>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</si>
  <si>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</si>
  <si>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</si>
  <si>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</si>
  <si>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</si>
  <si>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</si>
  <si>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</si>
  <si>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</si>
  <si>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</si>
  <si>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</si>
  <si>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</si>
  <si>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</si>
  <si>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</si>
  <si>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</si>
  <si>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</si>
  <si>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</si>
  <si>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</si>
  <si>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</si>
  <si>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</si>
  <si>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</si>
  <si>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</si>
  <si>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</si>
  <si>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</si>
  <si>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</si>
  <si>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</si>
  <si>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</si>
  <si>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</si>
  <si>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</si>
  <si>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</si>
  <si>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</si>
  <si>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</si>
  <si>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</si>
  <si>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</si>
  <si>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</si>
  <si>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</si>
  <si>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</si>
  <si>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</si>
  <si>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</si>
  <si>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</si>
  <si>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</si>
  <si>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</si>
  <si>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</si>
  <si>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</si>
  <si>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</si>
  <si>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</si>
  <si>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</si>
  <si>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</si>
  <si>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</si>
  <si>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</si>
  <si>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</si>
  <si>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</si>
  <si>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</si>
  <si>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</si>
  <si>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</si>
  <si>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</si>
  <si>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</si>
  <si>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</si>
  <si>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</si>
  <si>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</si>
  <si>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</si>
  <si>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</si>
  <si>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</si>
  <si>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</si>
  <si>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</si>
  <si>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</si>
  <si>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</si>
  <si>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</si>
  <si>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</si>
  <si>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</si>
  <si>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</si>
  <si>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</si>
  <si>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</si>
  <si>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</si>
  <si>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</si>
  <si>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</si>
  <si>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</si>
  <si>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</si>
  <si>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</si>
  <si>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</si>
  <si>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</si>
  <si>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</si>
  <si>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</si>
  <si>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</si>
  <si>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</si>
  <si>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</si>
  <si>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</si>
  <si>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</si>
  <si>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</si>
  <si>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</si>
  <si>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</si>
  <si>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</si>
  <si>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</si>
  <si>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</si>
  <si>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</si>
  <si>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</si>
  <si>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</si>
  <si>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</si>
  <si>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</si>
  <si>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</si>
  <si>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</si>
  <si>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</si>
  <si>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</si>
  <si>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</si>
  <si>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</si>
  <si>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</si>
  <si>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</si>
  <si>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</si>
  <si>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</si>
  <si>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</si>
  <si>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</si>
  <si>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</si>
  <si>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</si>
  <si>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</si>
  <si>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</si>
  <si>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</si>
  <si>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</si>
  <si>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</si>
  <si>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</si>
  <si>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</si>
  <si>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</si>
  <si>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</t>
  </si>
  <si>
    <t>Pénzügyi lízing kiadásai</t>
  </si>
  <si>
    <t>Külföldi finanszírozás kiadásai (8.1. + … + 8.4.)</t>
  </si>
  <si>
    <t>I. Működési célú bevételek és kiadások mérlege
(Önkormányzati szinten)</t>
  </si>
  <si>
    <t>Bevételek</t>
  </si>
  <si>
    <t>Kiadások</t>
  </si>
  <si>
    <t>Megnevezés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</si>
  <si>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</si>
  <si>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</si>
  <si>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</si>
  <si>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</si>
  <si>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</si>
  <si>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</si>
  <si>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</si>
  <si>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</si>
  <si>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</si>
  <si>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</si>
  <si>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5.-ből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</si>
  <si>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</si>
  <si>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</si>
  <si>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</si>
  <si>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</si>
  <si>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</si>
  <si>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</si>
  <si>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</si>
  <si>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</si>
  <si>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</si>
  <si>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</si>
  <si>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</si>
  <si>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</si>
  <si>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</si>
  <si>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</si>
  <si>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</si>
  <si>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</si>
  <si>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</si>
  <si>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</si>
  <si>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</si>
  <si>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</si>
  <si>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</si>
  <si>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</si>
  <si>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</si>
  <si>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</si>
  <si>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</si>
  <si>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</si>
  <si>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</si>
  <si>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</si>
  <si>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</si>
  <si>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</si>
  <si>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</si>
  <si>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</si>
  <si>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</si>
  <si>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</si>
  <si>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</si>
  <si>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</si>
  <si>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</si>
  <si>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</si>
  <si>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</si>
  <si>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</si>
  <si>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</si>
  <si>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</si>
  <si>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</si>
  <si>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</si>
  <si>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</si>
  <si>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</si>
  <si>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</si>
  <si>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</si>
  <si>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</si>
  <si>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</si>
  <si>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</si>
  <si>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</si>
  <si>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</si>
  <si>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</si>
  <si>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</si>
  <si>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</si>
  <si>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</si>
  <si>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</si>
  <si>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</si>
  <si>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</si>
  <si>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</si>
  <si>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</si>
  <si>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</si>
  <si>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</si>
  <si>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</si>
  <si>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</si>
  <si>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</si>
  <si>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</si>
  <si>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</si>
  <si>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</si>
  <si>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</si>
  <si>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</si>
  <si>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</si>
  <si>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</si>
  <si>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</si>
  <si>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</si>
  <si>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</si>
  <si>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G=(D+F)</t>
  </si>
  <si>
    <t>ÖSSZESEN:</t>
  </si>
  <si>
    <t>Felújítás  megnevezése</t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</si>
  <si>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</si>
  <si>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</si>
  <si>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</si>
  <si>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</si>
  <si>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</si>
  <si>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</si>
  <si>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Összesen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</si>
  <si>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</si>
  <si>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</si>
  <si>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</si>
  <si>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</si>
  <si>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</si>
  <si>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</si>
  <si>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</si>
  <si>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</si>
  <si>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</si>
  <si>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</si>
  <si>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</si>
  <si>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</si>
  <si>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</si>
  <si>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</si>
  <si>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</si>
  <si>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</si>
  <si>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</si>
  <si>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Támogatott neve</t>
  </si>
  <si>
    <t>Eredeti ei.</t>
  </si>
  <si>
    <t>Módosított ei.</t>
  </si>
  <si>
    <t>Összesen: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</si>
  <si>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</si>
  <si>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</si>
  <si>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</si>
  <si>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</si>
  <si>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</si>
  <si>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Felhalm. célú visszatérítendő tám., kölcsönök visszatér. ÁH-n kívülről</t>
  </si>
  <si>
    <t xml:space="preserve"> 10.</t>
  </si>
  <si>
    <t xml:space="preserve">    Rövid lejáratú  hitelek, kölcsönök felvétele</t>
  </si>
  <si>
    <t>BEVÉTELEK ÖSSZESEN: (9+16)</t>
  </si>
  <si>
    <t>Hitel-, kölcsöntörlesztés államháztartáson kívülre (5.1.+…+5.3.)</t>
  </si>
  <si>
    <t>Belföldi finanszírozás kiadásai (7.1. + … + 7.5.)</t>
  </si>
  <si>
    <t>Irányító szervi támogatás folyósítása (intézményfinanszírozás)</t>
  </si>
  <si>
    <t>7.5.</t>
  </si>
  <si>
    <t>Éves engedélyezett létszám előirányzat (fő)</t>
  </si>
  <si>
    <t>Közfoglalkoztatottak létszáma (fő)</t>
  </si>
  <si>
    <t xml:space="preserve">Kötelező feladatok </t>
  </si>
  <si>
    <t>Éves engedélyezett létszám előirányzat  (fő)</t>
  </si>
  <si>
    <t>ESZKÖZÖK</t>
  </si>
  <si>
    <t>Sorszám</t>
  </si>
  <si>
    <t>Bruttó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</si>
  <si>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</si>
  <si>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</si>
  <si>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</si>
  <si>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</si>
  <si>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</si>
  <si>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</si>
  <si>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</si>
  <si>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</si>
  <si>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</si>
  <si>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</si>
  <si>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</si>
  <si>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</si>
  <si>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</si>
  <si>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</si>
  <si>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</si>
  <si>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</si>
  <si>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</si>
  <si>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</si>
  <si>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</si>
  <si>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</si>
  <si>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</si>
  <si>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</si>
  <si>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</si>
  <si>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</si>
  <si>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</si>
  <si>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</si>
  <si>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</si>
  <si>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</si>
  <si>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</si>
  <si>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</si>
  <si>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</si>
  <si>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</si>
  <si>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</si>
  <si>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</si>
  <si>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</si>
  <si>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</si>
  <si>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</si>
  <si>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</si>
  <si>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</si>
  <si>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</si>
  <si>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</si>
  <si>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</si>
  <si>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</si>
  <si>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</si>
  <si>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</si>
  <si>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</si>
  <si>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</si>
  <si>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</si>
  <si>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</si>
  <si>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</si>
  <si>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</si>
  <si>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</si>
  <si>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</si>
  <si>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</si>
  <si>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</si>
  <si>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</si>
  <si>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</si>
  <si>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</si>
  <si>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</si>
  <si>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</si>
  <si>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</si>
  <si>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</si>
  <si>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</si>
  <si>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</si>
  <si>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</si>
  <si>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</si>
  <si>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</si>
  <si>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</si>
  <si>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</si>
  <si>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</si>
  <si>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</si>
  <si>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</si>
  <si>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</si>
  <si>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</si>
  <si>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</si>
  <si>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</si>
  <si>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</si>
  <si>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</si>
  <si>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</si>
  <si>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</si>
  <si>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</si>
  <si>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</si>
  <si>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</si>
  <si>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</si>
  <si>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</si>
  <si>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</si>
  <si>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</si>
  <si>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</si>
  <si>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</si>
  <si>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</si>
  <si>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</si>
  <si>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</si>
  <si>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</si>
  <si>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</si>
  <si>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</si>
  <si>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</si>
  <si>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</si>
  <si>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</si>
  <si>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</si>
  <si>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</si>
  <si>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</si>
  <si>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</si>
  <si>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</si>
  <si>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</si>
  <si>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</si>
  <si>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</si>
  <si>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</si>
  <si>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</si>
  <si>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</si>
  <si>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</si>
  <si>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</si>
  <si>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</si>
  <si>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</si>
  <si>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</si>
  <si>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</si>
  <si>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</si>
  <si>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</si>
  <si>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</si>
  <si>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</si>
  <si>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</si>
  <si>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</si>
  <si>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</si>
  <si>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</si>
  <si>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</si>
  <si>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</si>
  <si>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(E 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</si>
  <si>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</si>
  <si>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</si>
  <si>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</si>
  <si>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</si>
  <si>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</si>
  <si>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</si>
  <si>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</si>
  <si>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</si>
  <si>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</si>
  <si>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</si>
  <si>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</si>
  <si>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</si>
  <si>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</si>
  <si>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</si>
  <si>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</si>
  <si>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</si>
  <si>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</si>
  <si>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</si>
  <si>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</si>
  <si>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</si>
  <si>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</si>
  <si>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</si>
  <si>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</si>
  <si>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</si>
  <si>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</si>
  <si>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</si>
  <si>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</si>
  <si>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</si>
  <si>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</si>
  <si>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</si>
  <si>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</si>
  <si>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</si>
  <si>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</si>
  <si>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</si>
  <si>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</si>
  <si>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</si>
  <si>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</si>
  <si>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</si>
  <si>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</si>
  <si>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</si>
  <si>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</si>
  <si>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</si>
  <si>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</si>
  <si>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Egyéb</t>
  </si>
  <si>
    <t>Összesen (1+4+7+9+11)</t>
  </si>
  <si>
    <t>PÉNZESZKÖZÖK VÁLTOZÁSÁNAK LEVEZETÉSE</t>
  </si>
  <si>
    <t>Sor-szám</t>
  </si>
  <si>
    <t>Összeg  ( E Ft )</t>
  </si>
  <si>
    <t> Bankszámlák egyenlege</t>
  </si>
  <si>
    <t> Pénztárak és betétkönyvek egyenlege</t>
  </si>
  <si>
    <t>Bevételek   ( + )</t>
  </si>
  <si>
    <t>Kiadások    ( - )</t>
  </si>
  <si>
    <t>Összeg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</si>
  <si>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</si>
  <si>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</si>
  <si>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</si>
  <si>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</si>
  <si>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</si>
  <si>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</si>
  <si>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</si>
  <si>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</si>
  <si>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</si>
  <si>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</si>
  <si>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</si>
  <si>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</si>
  <si>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</si>
  <si>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</si>
  <si>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</si>
  <si>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</si>
  <si>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</si>
  <si>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</si>
  <si>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</si>
  <si>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Előző időszak</t>
  </si>
  <si>
    <t>Módosítások</t>
  </si>
  <si>
    <t>Tárgyi időszak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</si>
  <si>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</si>
  <si>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</si>
  <si>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</si>
  <si>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</si>
  <si>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</si>
  <si>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</si>
  <si>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</si>
  <si>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</si>
  <si>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</si>
  <si>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</si>
  <si>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</si>
  <si>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</si>
  <si>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</si>
  <si>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</si>
  <si>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</si>
  <si>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</si>
  <si>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</si>
  <si>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</si>
  <si>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</si>
  <si>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</si>
  <si>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</si>
  <si>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</si>
  <si>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</si>
  <si>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</si>
  <si>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</si>
  <si>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</si>
  <si>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</si>
  <si>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</si>
  <si>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</si>
  <si>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</si>
  <si>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</si>
  <si>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</si>
  <si>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</si>
  <si>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</si>
  <si>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</si>
  <si>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</si>
  <si>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</si>
  <si>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</si>
  <si>
    <t>munkajogi</t>
  </si>
  <si>
    <t>statisztikai</t>
  </si>
  <si>
    <t>Önkormányzat közfoglalkoztatott</t>
  </si>
  <si>
    <t>BEVÉTELEK</t>
  </si>
  <si>
    <t>KIADÁSOK</t>
  </si>
  <si>
    <t>Munkaadókat terhelő járulékok</t>
  </si>
  <si>
    <t>Dologi juttatások</t>
  </si>
  <si>
    <t>Felhalmozás c. bevételek</t>
  </si>
  <si>
    <t>VAGYONKIMUTATÁS</t>
  </si>
  <si>
    <t>az érték nélkül nyilvántartott eszközökről</t>
  </si>
  <si>
    <t>Beruházás</t>
  </si>
  <si>
    <t>Záró pénzkészlet</t>
  </si>
  <si>
    <t xml:space="preserve">Pénzkészlet </t>
  </si>
  <si>
    <t>Központi irányítószervi támogatás:</t>
  </si>
  <si>
    <t>Működési célú kiadások ÁHT-n belülre</t>
  </si>
  <si>
    <t>Központi irányítószervi támogatás kiadásai</t>
  </si>
  <si>
    <t>Visszatérítendő támogatások kiadásai ÁHT-n kívülre</t>
  </si>
  <si>
    <t>7.6.</t>
  </si>
  <si>
    <t>Központi irányítószervi támogatás</t>
  </si>
  <si>
    <t>09 Különféle egyéb eredményszemléletű bevételek</t>
  </si>
  <si>
    <t>08 Felhalmozás célú támogatások eredményszemléletű bevételei</t>
  </si>
  <si>
    <t>Működési c. bevételek</t>
  </si>
  <si>
    <t>Költségvetési szerv megnevezése</t>
  </si>
  <si>
    <t>FELPÉCI MESEVILÁG ÓVODA</t>
  </si>
  <si>
    <t>Feladat megnevezése</t>
  </si>
  <si>
    <t>Kötelező feladatok bevételei, kiadásai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</si>
  <si>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</si>
  <si>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</si>
  <si>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</si>
  <si>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</si>
  <si>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</si>
  <si>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</si>
  <si>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</si>
  <si>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</si>
  <si>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</si>
  <si>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</si>
  <si>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</si>
  <si>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</si>
  <si>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</si>
  <si>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</si>
  <si>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</si>
  <si>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</si>
  <si>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</si>
  <si>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</si>
  <si>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</si>
  <si>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</si>
  <si>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</si>
  <si>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</si>
  <si>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</si>
  <si>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</si>
  <si>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</si>
  <si>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 xml:space="preserve">                               </t>
  </si>
  <si>
    <t>ÁFA visszatérítése</t>
  </si>
  <si>
    <t>Tárgyi eszköz értékesítése</t>
  </si>
  <si>
    <t>22 Fizetendő kamatok és kamtjellegű bevételek</t>
  </si>
  <si>
    <t>23   Felhalmozási célú támogatások eredményszemléletű bevételei</t>
  </si>
  <si>
    <t>24   Különféle rendkívüli eredményszemléletű bevételek</t>
  </si>
  <si>
    <t xml:space="preserve">                            Felújítási kiadások előirányzata felújításonként</t>
  </si>
  <si>
    <t>EU-s projekt neve, azonosítója: Polgármesteri Hivatal felújítása Felpécen  1778495249 (VP)</t>
  </si>
  <si>
    <t>EU-s projekt neve, azonosítója: Szolgáltatóház felújítása Felpécen TOP.4.1.1.1.-15GM1-2016-00022</t>
  </si>
  <si>
    <r>
      <t xml:space="preserve">  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</si>
  <si>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family val="1"/>
        <charset val="238"/>
      </rPr>
      <t>(2.1.+2.3.+2.5.)</t>
    </r>
  </si>
  <si>
    <t xml:space="preserve"> VAGYONKIMUTATÁS</t>
  </si>
  <si>
    <t>Módosított  előirányzat</t>
  </si>
  <si>
    <t>Polgármesteri Hivatal felújítása Felpécen</t>
  </si>
  <si>
    <t>Felújítás célonként:</t>
  </si>
  <si>
    <t>Szolgáltatóház felújítása Felpécen</t>
  </si>
  <si>
    <t>Államháztartáson belüli megelőlegezés</t>
  </si>
  <si>
    <t>7 4</t>
  </si>
  <si>
    <t>Mindösszesen</t>
  </si>
  <si>
    <t xml:space="preserve">2019. évi </t>
  </si>
  <si>
    <t>Közfoglalkoztatás 2019. évi bevételei, kiadásai</t>
  </si>
  <si>
    <t xml:space="preserve"> </t>
  </si>
  <si>
    <t>041237 Közfoglalkoztatási mintaprogram</t>
  </si>
  <si>
    <t>041233 Hosszabb időtartamú közfolgalkoztatás</t>
  </si>
  <si>
    <t>Dologi kiadások</t>
  </si>
  <si>
    <t>Az önkormányzat létszámkerete 2019.</t>
  </si>
  <si>
    <t>Polgármester</t>
  </si>
  <si>
    <t>Önkormányzat egyéb( fizikai alk.)</t>
  </si>
  <si>
    <t>2019.eredeti előirányzat</t>
  </si>
  <si>
    <t>2019. módosított előirányzat</t>
  </si>
  <si>
    <t>MARADVÁNYKIMUTATÁS 2019.</t>
  </si>
  <si>
    <t>Felpéc Község Önkormányzata
2019. ÉVI ZÁRSZÁMADÁSÁNAK PÉNZÜGYI MÉRLEGE</t>
  </si>
  <si>
    <t>2019. évi</t>
  </si>
  <si>
    <t>2019. évi mód. Előirányzat</t>
  </si>
  <si>
    <t>2019. évi teljesítés</t>
  </si>
  <si>
    <t>Összes teljesítés 2019. 12. 31-ig</t>
  </si>
  <si>
    <t>2019. évi mód. Mód.előirányzat</t>
  </si>
  <si>
    <t>2019.évi teljesítés</t>
  </si>
  <si>
    <t>Összes teljesítés 2019. 12.31-ig</t>
  </si>
  <si>
    <r>
      <t xml:space="preserve">                                                        Felpéc Község Önkormányzata 2019. évi zárszámadás                                                   </t>
    </r>
    <r>
      <rPr>
        <b/>
        <sz val="12"/>
        <color indexed="9"/>
        <rFont val="Times New Roman CE"/>
        <family val="1"/>
        <charset val="238"/>
      </rPr>
      <t>bbbbbbbbbbbbbbbbbbbbbbbbbbb</t>
    </r>
    <r>
      <rPr>
        <b/>
        <sz val="12"/>
        <rFont val="Times New Roman CE"/>
        <family val="1"/>
        <charset val="238"/>
      </rPr>
      <t>bevételek és kiadások kiemelt előirányzatonként</t>
    </r>
  </si>
  <si>
    <t>Lámpák (közvilágítás)</t>
  </si>
  <si>
    <t>2019</t>
  </si>
  <si>
    <t>Lámpák (műv.ház)</t>
  </si>
  <si>
    <t>Klíma</t>
  </si>
  <si>
    <t>Zártkerti ingatlan hrsz 1507 ingatlan megvásárlás</t>
  </si>
  <si>
    <t>Kerítés hivatal udvar</t>
  </si>
  <si>
    <t>Kerítés hrsz 1507</t>
  </si>
  <si>
    <t>Térkő</t>
  </si>
  <si>
    <t>Hivatal épület felújítás</t>
  </si>
  <si>
    <t>Önkormányzatnál kerítés felújítás</t>
  </si>
  <si>
    <t>Katolikus temető kerítés felújítás</t>
  </si>
  <si>
    <t>Katolikus temető térkövezés</t>
  </si>
  <si>
    <t>Útfelújítás (zártkerti pályázat)</t>
  </si>
  <si>
    <t>Heveder vario V6 szeria bálázó javítás</t>
  </si>
  <si>
    <t xml:space="preserve">Szolgáltatóház felújítás </t>
  </si>
  <si>
    <t>Evangélikus temető megvásárlása</t>
  </si>
  <si>
    <t>Külterületi ingatlan megvásárlása 0193/1 hrsz 7421 m2</t>
  </si>
  <si>
    <t>Gléder, karoskasza, árokásó adapter, rézsűkasza fej</t>
  </si>
  <si>
    <t>Kandelláberek</t>
  </si>
  <si>
    <t>INO Winter 200 sószóró tartozékkal</t>
  </si>
  <si>
    <t>Asztal, asztallábak, szék (szolgáltatóházhoz)</t>
  </si>
  <si>
    <t>Sz.bogyozó</t>
  </si>
  <si>
    <t>Villanyszerelési segédanyag</t>
  </si>
  <si>
    <t>Hirdetőtáblák</t>
  </si>
  <si>
    <t>Egyéb kisértékű tárgyi eszközök</t>
  </si>
  <si>
    <t>Kisértékű informatikai eszközök</t>
  </si>
  <si>
    <t>2019. előtt</t>
  </si>
  <si>
    <t>2018. évi teljesítés</t>
  </si>
  <si>
    <t>2021 után</t>
  </si>
  <si>
    <t>Ravatalozó építése Felpécen</t>
  </si>
  <si>
    <t>Case traktor váltó javítás</t>
  </si>
  <si>
    <t>23 768 967</t>
  </si>
  <si>
    <t>22 875 867</t>
  </si>
  <si>
    <t>24 068 063</t>
  </si>
  <si>
    <t xml:space="preserve">                                                               1. melléklet a 8/2020. (VII.15.) önkormányzati rendelethez                                                                                                                                          </t>
  </si>
  <si>
    <t xml:space="preserve">2. melléklet a 8/2020. (VII.15.) önkormányzati rendelethez  </t>
  </si>
  <si>
    <t xml:space="preserve">3. melléklet a 8/2020. (VII.15.) önkormányzati rendelethez  </t>
  </si>
  <si>
    <t xml:space="preserve">4. melléklet a 8/2020. (VII.15.) önkormányzati rendelethez  </t>
  </si>
  <si>
    <t xml:space="preserve">5. melléklet a 8/2020.(VII.15.) önkormányzati rendelethez  </t>
  </si>
  <si>
    <t xml:space="preserve">6. melléklet a 8/2020.(VII.15.) önkormányzati rendelethez </t>
  </si>
  <si>
    <t xml:space="preserve">7. melléklet a 8/2020.(VII.15.) önkormányzati rendelethez </t>
  </si>
  <si>
    <t xml:space="preserve">8. melléklet a 8/2020.(VII.15.) önkormányzati rendelethez </t>
  </si>
  <si>
    <t xml:space="preserve">9. melléklet a 8/2020.(VII.15.) önkormányzati rendelethez </t>
  </si>
  <si>
    <t xml:space="preserve">10. melléklet a 8/2020.(VII.15.) önkormányzati rendelethez </t>
  </si>
  <si>
    <t xml:space="preserve">11. melléklet a 8/2020.(VII.15.) önkormányzati rendelethez </t>
  </si>
  <si>
    <t xml:space="preserve">12. melléklet a 8/2020.(VII.15.) önkormányzati rendelethez </t>
  </si>
  <si>
    <t xml:space="preserve">                                                   14. melléklet a 8/2020.(VII.15.) önkormányzati rendelethez </t>
  </si>
  <si>
    <t>2019. után</t>
  </si>
  <si>
    <t>EREDMÉNYKIMUTATÁS 2019.</t>
  </si>
  <si>
    <t>2019. teljesítés</t>
  </si>
  <si>
    <t>Teljesítés %-a 2019. XII. 31-ig</t>
  </si>
  <si>
    <t>Felhasználás 2018. XII. 31-ig</t>
  </si>
  <si>
    <t>Felhasználás 2018. XII.31-ig</t>
  </si>
  <si>
    <t>a könyvviteli mérlegben értékkel szereplő eszközökről 2019. év</t>
  </si>
  <si>
    <t>2019. év</t>
  </si>
  <si>
    <t>VAGYONKIMUTATÁS  a függő követelésekről és kötelezettségekről a biztos (jövőbeni) követelésekről 2019. év</t>
  </si>
  <si>
    <t>Felújítás</t>
  </si>
  <si>
    <t>041233 Hosszabb időtartamú közfoglalkoztatás</t>
  </si>
</sst>
</file>

<file path=xl/styles.xml><?xml version="1.0" encoding="utf-8"?>
<styleSheet xmlns="http://schemas.openxmlformats.org/spreadsheetml/2006/main">
  <numFmts count="8">
    <numFmt numFmtId="164" formatCode="_-* #,##0.00\ _F_t_-;\-* #,##0.00\ _F_t_-;_-* \-??\ _F_t_-;_-@_-"/>
    <numFmt numFmtId="165" formatCode="#,###"/>
    <numFmt numFmtId="166" formatCode="#,##0.0"/>
    <numFmt numFmtId="167" formatCode="mmm\ d/"/>
    <numFmt numFmtId="168" formatCode="00"/>
    <numFmt numFmtId="169" formatCode="#,###__;\-#,###__"/>
    <numFmt numFmtId="170" formatCode="#,###\ _F_t;\-#,###\ _F_t"/>
    <numFmt numFmtId="171" formatCode="#,###__"/>
  </numFmts>
  <fonts count="72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color indexed="9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Times New Roman"/>
      <family val="1"/>
      <charset val="238"/>
    </font>
    <font>
      <b/>
      <u val="double"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0"/>
      <color indexed="8"/>
      <name val="Times New Roman"/>
      <family val="1"/>
      <charset val="238"/>
    </font>
    <font>
      <sz val="9"/>
      <name val="Times New Roman CE"/>
      <charset val="238"/>
    </font>
    <font>
      <i/>
      <sz val="12"/>
      <name val="Times New Roman CE"/>
      <family val="1"/>
      <charset val="238"/>
    </font>
    <font>
      <sz val="10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i/>
      <sz val="12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2"/>
      </patternFill>
    </fill>
    <fill>
      <patternFill patternType="solid">
        <fgColor theme="0"/>
        <bgColor indexed="64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 diagonalUp="1" diagonalDown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4" fontId="59" fillId="0" borderId="0" applyFill="0" applyBorder="0" applyAlignment="0" applyProtection="0"/>
    <xf numFmtId="164" fontId="59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59" fillId="4" borderId="7" applyNumberForma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59" fillId="0" borderId="0"/>
    <xf numFmtId="0" fontId="17" fillId="0" borderId="0"/>
    <xf numFmtId="0" fontId="21" fillId="0" borderId="9" applyNumberFormat="0" applyFill="0" applyAlignment="0" applyProtection="0"/>
    <xf numFmtId="0" fontId="18" fillId="13" borderId="0" applyNumberFormat="0" applyBorder="0" applyAlignment="0" applyProtection="0"/>
    <xf numFmtId="0" fontId="19" fillId="7" borderId="0" applyNumberFormat="0" applyBorder="0" applyAlignment="0" applyProtection="0"/>
    <xf numFmtId="0" fontId="20" fillId="12" borderId="1" applyNumberFormat="0" applyAlignment="0" applyProtection="0"/>
  </cellStyleXfs>
  <cellXfs count="877">
    <xf numFmtId="0" fontId="0" fillId="0" borderId="0" xfId="0"/>
    <xf numFmtId="0" fontId="16" fillId="0" borderId="0" xfId="36" applyFont="1" applyFill="1" applyProtection="1"/>
    <xf numFmtId="0" fontId="16" fillId="0" borderId="0" xfId="36" applyFont="1" applyFill="1" applyAlignment="1" applyProtection="1">
      <alignment horizontal="right" vertical="center" indent="1"/>
    </xf>
    <xf numFmtId="0" fontId="16" fillId="0" borderId="0" xfId="36" applyFill="1" applyProtection="1"/>
    <xf numFmtId="165" fontId="23" fillId="0" borderId="10" xfId="36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right" vertical="center"/>
    </xf>
    <xf numFmtId="0" fontId="25" fillId="0" borderId="11" xfId="36" applyFont="1" applyFill="1" applyBorder="1" applyAlignment="1" applyProtection="1">
      <alignment horizontal="center" vertical="center" wrapText="1"/>
    </xf>
    <xf numFmtId="0" fontId="25" fillId="0" borderId="12" xfId="36" applyFont="1" applyFill="1" applyBorder="1" applyAlignment="1" applyProtection="1">
      <alignment horizontal="center" vertical="center" wrapText="1"/>
    </xf>
    <xf numFmtId="0" fontId="26" fillId="0" borderId="13" xfId="36" applyFont="1" applyFill="1" applyBorder="1" applyAlignment="1" applyProtection="1">
      <alignment horizontal="center" vertical="center" wrapText="1"/>
    </xf>
    <xf numFmtId="0" fontId="26" fillId="0" borderId="14" xfId="36" applyFont="1" applyFill="1" applyBorder="1" applyAlignment="1" applyProtection="1">
      <alignment horizontal="center" vertical="center" wrapText="1"/>
    </xf>
    <xf numFmtId="0" fontId="26" fillId="0" borderId="15" xfId="36" applyFont="1" applyFill="1" applyBorder="1" applyAlignment="1" applyProtection="1">
      <alignment horizontal="center" vertical="center" wrapText="1"/>
    </xf>
    <xf numFmtId="0" fontId="27" fillId="0" borderId="0" xfId="36" applyFont="1" applyFill="1" applyProtection="1"/>
    <xf numFmtId="0" fontId="26" fillId="0" borderId="13" xfId="36" applyFont="1" applyFill="1" applyBorder="1" applyAlignment="1" applyProtection="1">
      <alignment horizontal="left" vertical="center" wrapText="1" indent="1"/>
    </xf>
    <xf numFmtId="0" fontId="26" fillId="0" borderId="14" xfId="36" applyFont="1" applyFill="1" applyBorder="1" applyAlignment="1" applyProtection="1">
      <alignment horizontal="left" vertical="center" wrapText="1" indent="1"/>
    </xf>
    <xf numFmtId="0" fontId="0" fillId="0" borderId="0" xfId="36" applyFont="1" applyFill="1" applyProtection="1"/>
    <xf numFmtId="49" fontId="27" fillId="0" borderId="16" xfId="36" applyNumberFormat="1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left" wrapText="1" indent="1"/>
    </xf>
    <xf numFmtId="49" fontId="27" fillId="0" borderId="18" xfId="36" applyNumberFormat="1" applyFont="1" applyFill="1" applyBorder="1" applyAlignment="1" applyProtection="1">
      <alignment horizontal="left" vertical="center" wrapText="1" indent="1"/>
    </xf>
    <xf numFmtId="0" fontId="28" fillId="0" borderId="19" xfId="0" applyFont="1" applyBorder="1" applyAlignment="1" applyProtection="1">
      <alignment horizontal="left" wrapText="1" indent="1"/>
    </xf>
    <xf numFmtId="49" fontId="27" fillId="0" borderId="20" xfId="36" applyNumberFormat="1" applyFont="1" applyFill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wrapText="1" indent="1"/>
    </xf>
    <xf numFmtId="0" fontId="29" fillId="0" borderId="14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0" fontId="29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0" fontId="28" fillId="0" borderId="16" xfId="0" applyFont="1" applyBorder="1" applyAlignment="1" applyProtection="1">
      <alignment wrapText="1"/>
    </xf>
    <xf numFmtId="0" fontId="28" fillId="0" borderId="18" xfId="0" applyFont="1" applyBorder="1" applyAlignment="1" applyProtection="1">
      <alignment wrapText="1"/>
    </xf>
    <xf numFmtId="0" fontId="28" fillId="0" borderId="20" xfId="0" applyFont="1" applyBorder="1" applyAlignment="1" applyProtection="1">
      <alignment vertical="center" wrapText="1"/>
    </xf>
    <xf numFmtId="0" fontId="29" fillId="0" borderId="14" xfId="0" applyFont="1" applyBorder="1" applyAlignment="1" applyProtection="1">
      <alignment vertical="center" wrapText="1"/>
    </xf>
    <xf numFmtId="0" fontId="29" fillId="0" borderId="22" xfId="0" applyFont="1" applyBorder="1" applyAlignment="1" applyProtection="1">
      <alignment vertical="center" wrapText="1"/>
    </xf>
    <xf numFmtId="0" fontId="29" fillId="0" borderId="23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horizontal="left" vertical="center" wrapText="1" indent="1"/>
    </xf>
    <xf numFmtId="165" fontId="25" fillId="0" borderId="0" xfId="36" applyNumberFormat="1" applyFont="1" applyFill="1" applyBorder="1" applyAlignment="1" applyProtection="1">
      <alignment horizontal="right" vertical="center" wrapText="1" indent="1"/>
    </xf>
    <xf numFmtId="165" fontId="23" fillId="0" borderId="10" xfId="36" applyNumberFormat="1" applyFont="1" applyFill="1" applyBorder="1" applyAlignment="1" applyProtection="1"/>
    <xf numFmtId="0" fontId="24" fillId="0" borderId="10" xfId="0" applyFont="1" applyFill="1" applyBorder="1" applyAlignment="1" applyProtection="1">
      <alignment horizontal="right"/>
    </xf>
    <xf numFmtId="0" fontId="16" fillId="0" borderId="0" xfId="36" applyFill="1" applyAlignment="1" applyProtection="1"/>
    <xf numFmtId="0" fontId="26" fillId="0" borderId="24" xfId="36" applyFont="1" applyFill="1" applyBorder="1" applyAlignment="1" applyProtection="1">
      <alignment horizontal="center" vertical="center" wrapText="1"/>
    </xf>
    <xf numFmtId="0" fontId="26" fillId="0" borderId="25" xfId="36" applyFont="1" applyFill="1" applyBorder="1" applyAlignment="1" applyProtection="1">
      <alignment horizontal="left" vertical="center" wrapText="1" indent="1"/>
    </xf>
    <xf numFmtId="0" fontId="26" fillId="0" borderId="26" xfId="36" applyFont="1" applyFill="1" applyBorder="1" applyAlignment="1" applyProtection="1">
      <alignment vertical="center" wrapText="1"/>
    </xf>
    <xf numFmtId="49" fontId="27" fillId="0" borderId="27" xfId="36" applyNumberFormat="1" applyFont="1" applyFill="1" applyBorder="1" applyAlignment="1" applyProtection="1">
      <alignment horizontal="left" vertical="center" wrapText="1" indent="1"/>
    </xf>
    <xf numFmtId="0" fontId="27" fillId="0" borderId="28" xfId="36" applyFont="1" applyFill="1" applyBorder="1" applyAlignment="1" applyProtection="1">
      <alignment horizontal="left" vertical="center" wrapText="1" indent="1"/>
    </xf>
    <xf numFmtId="0" fontId="27" fillId="0" borderId="19" xfId="36" applyFont="1" applyFill="1" applyBorder="1" applyAlignment="1" applyProtection="1">
      <alignment horizontal="left" vertical="center" wrapText="1" indent="1"/>
    </xf>
    <xf numFmtId="0" fontId="27" fillId="0" borderId="29" xfId="36" applyFont="1" applyFill="1" applyBorder="1" applyAlignment="1" applyProtection="1">
      <alignment horizontal="left" vertical="center" wrapText="1" indent="1"/>
    </xf>
    <xf numFmtId="0" fontId="27" fillId="0" borderId="0" xfId="36" applyFont="1" applyFill="1" applyBorder="1" applyAlignment="1" applyProtection="1">
      <alignment horizontal="left" vertical="center" wrapText="1" indent="1"/>
    </xf>
    <xf numFmtId="0" fontId="27" fillId="0" borderId="19" xfId="36" applyFont="1" applyFill="1" applyBorder="1" applyAlignment="1" applyProtection="1">
      <alignment horizontal="left" indent="6"/>
    </xf>
    <xf numFmtId="0" fontId="27" fillId="0" borderId="19" xfId="36" applyFont="1" applyFill="1" applyBorder="1" applyAlignment="1" applyProtection="1">
      <alignment horizontal="left" vertical="center" wrapText="1" indent="6"/>
    </xf>
    <xf numFmtId="49" fontId="27" fillId="0" borderId="30" xfId="36" applyNumberFormat="1" applyFont="1" applyFill="1" applyBorder="1" applyAlignment="1" applyProtection="1">
      <alignment horizontal="left" vertical="center" wrapText="1" indent="1"/>
    </xf>
    <xf numFmtId="0" fontId="27" fillId="0" borderId="21" xfId="36" applyFont="1" applyFill="1" applyBorder="1" applyAlignment="1" applyProtection="1">
      <alignment horizontal="left" vertical="center" wrapText="1" indent="6"/>
    </xf>
    <xf numFmtId="49" fontId="27" fillId="0" borderId="31" xfId="36" applyNumberFormat="1" applyFont="1" applyFill="1" applyBorder="1" applyAlignment="1" applyProtection="1">
      <alignment horizontal="left" vertical="center" wrapText="1" indent="1"/>
    </xf>
    <xf numFmtId="0" fontId="27" fillId="0" borderId="11" xfId="36" applyFont="1" applyFill="1" applyBorder="1" applyAlignment="1" applyProtection="1">
      <alignment horizontal="left" vertical="center" wrapText="1" indent="6"/>
    </xf>
    <xf numFmtId="0" fontId="26" fillId="0" borderId="14" xfId="36" applyFont="1" applyFill="1" applyBorder="1" applyAlignment="1" applyProtection="1">
      <alignment vertical="center" wrapText="1"/>
    </xf>
    <xf numFmtId="0" fontId="27" fillId="0" borderId="21" xfId="36" applyFont="1" applyFill="1" applyBorder="1" applyAlignment="1" applyProtection="1">
      <alignment horizontal="left" vertical="center" wrapText="1" indent="1"/>
    </xf>
    <xf numFmtId="0" fontId="28" fillId="0" borderId="19" xfId="0" applyFont="1" applyBorder="1" applyAlignment="1" applyProtection="1">
      <alignment horizontal="left" vertical="center" wrapText="1" indent="1"/>
    </xf>
    <xf numFmtId="0" fontId="27" fillId="0" borderId="17" xfId="36" applyFont="1" applyFill="1" applyBorder="1" applyAlignment="1" applyProtection="1">
      <alignment horizontal="left" vertical="center" wrapText="1" indent="6"/>
    </xf>
    <xf numFmtId="0" fontId="16" fillId="0" borderId="0" xfId="36" applyFill="1" applyAlignment="1" applyProtection="1">
      <alignment horizontal="left" vertical="center" indent="1"/>
    </xf>
    <xf numFmtId="0" fontId="27" fillId="0" borderId="17" xfId="36" applyFont="1" applyFill="1" applyBorder="1" applyAlignment="1" applyProtection="1">
      <alignment horizontal="left" vertical="center" wrapText="1" indent="1"/>
    </xf>
    <xf numFmtId="0" fontId="27" fillId="0" borderId="32" xfId="36" applyFont="1" applyFill="1" applyBorder="1" applyAlignment="1" applyProtection="1">
      <alignment horizontal="left" vertical="center" wrapText="1" indent="1"/>
    </xf>
    <xf numFmtId="0" fontId="31" fillId="0" borderId="0" xfId="36" applyFont="1" applyFill="1" applyProtection="1"/>
    <xf numFmtId="0" fontId="22" fillId="0" borderId="0" xfId="36" applyFont="1" applyFill="1" applyProtection="1"/>
    <xf numFmtId="0" fontId="29" fillId="0" borderId="22" xfId="0" applyFont="1" applyBorder="1" applyAlignment="1" applyProtection="1">
      <alignment horizontal="left" vertical="center" wrapText="1" indent="1"/>
    </xf>
    <xf numFmtId="0" fontId="30" fillId="0" borderId="23" xfId="0" applyFont="1" applyBorder="1" applyAlignment="1" applyProtection="1">
      <alignment horizontal="left" vertical="center" wrapText="1" indent="1"/>
    </xf>
    <xf numFmtId="165" fontId="23" fillId="0" borderId="10" xfId="36" applyNumberFormat="1" applyFont="1" applyFill="1" applyBorder="1" applyAlignment="1" applyProtection="1">
      <alignment horizontal="left" vertical="center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right" vertical="center"/>
    </xf>
    <xf numFmtId="165" fontId="25" fillId="0" borderId="13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5" fontId="25" fillId="0" borderId="33" xfId="0" applyNumberFormat="1" applyFont="1" applyFill="1" applyBorder="1" applyAlignment="1" applyProtection="1">
      <alignment horizontal="center" vertical="center" wrapText="1"/>
    </xf>
    <xf numFmtId="165" fontId="25" fillId="0" borderId="24" xfId="0" applyNumberFormat="1" applyFont="1" applyFill="1" applyBorder="1" applyAlignment="1" applyProtection="1">
      <alignment horizontal="center" vertical="center" wrapText="1"/>
    </xf>
    <xf numFmtId="165" fontId="33" fillId="0" borderId="0" xfId="0" applyNumberFormat="1" applyFont="1" applyFill="1" applyAlignment="1" applyProtection="1">
      <alignment horizontal="center" vertical="center" wrapText="1"/>
    </xf>
    <xf numFmtId="165" fontId="26" fillId="0" borderId="34" xfId="0" applyNumberFormat="1" applyFont="1" applyFill="1" applyBorder="1" applyAlignment="1" applyProtection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165" fontId="26" fillId="0" borderId="24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center" vertical="center" wrapText="1"/>
    </xf>
    <xf numFmtId="165" fontId="0" fillId="0" borderId="35" xfId="0" applyNumberFormat="1" applyFont="1" applyFill="1" applyBorder="1" applyAlignment="1" applyProtection="1">
      <alignment horizontal="left" vertical="center" wrapText="1" indent="1"/>
    </xf>
    <xf numFmtId="165" fontId="27" fillId="0" borderId="16" xfId="0" applyNumberFormat="1" applyFont="1" applyFill="1" applyBorder="1" applyAlignment="1" applyProtection="1">
      <alignment horizontal="left" vertical="center" wrapText="1" indent="1"/>
    </xf>
    <xf numFmtId="165" fontId="0" fillId="0" borderId="36" xfId="0" applyNumberFormat="1" applyFont="1" applyFill="1" applyBorder="1" applyAlignment="1" applyProtection="1">
      <alignment horizontal="left" vertical="center" wrapText="1" indent="1"/>
    </xf>
    <xf numFmtId="165" fontId="27" fillId="0" borderId="18" xfId="0" applyNumberFormat="1" applyFont="1" applyFill="1" applyBorder="1" applyAlignment="1" applyProtection="1">
      <alignment horizontal="left" vertical="center" wrapText="1" indent="1"/>
    </xf>
    <xf numFmtId="165" fontId="27" fillId="0" borderId="37" xfId="0" applyNumberFormat="1" applyFont="1" applyFill="1" applyBorder="1" applyAlignment="1" applyProtection="1">
      <alignment horizontal="left" vertical="center" wrapText="1" indent="1"/>
    </xf>
    <xf numFmtId="165" fontId="2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34" xfId="0" applyNumberFormat="1" applyFont="1" applyFill="1" applyBorder="1" applyAlignment="1" applyProtection="1">
      <alignment horizontal="lef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7" fillId="0" borderId="30" xfId="0" applyNumberFormat="1" applyFont="1" applyFill="1" applyBorder="1" applyAlignment="1" applyProtection="1">
      <alignment horizontal="left" vertical="center" wrapText="1" indent="1"/>
    </xf>
    <xf numFmtId="165" fontId="33" fillId="0" borderId="13" xfId="0" applyNumberFormat="1" applyFont="1" applyFill="1" applyBorder="1" applyAlignment="1" applyProtection="1">
      <alignment horizontal="left" vertical="center" wrapText="1" indent="1"/>
    </xf>
    <xf numFmtId="165" fontId="27" fillId="0" borderId="18" xfId="0" applyNumberFormat="1" applyFont="1" applyFill="1" applyBorder="1" applyAlignment="1" applyProtection="1">
      <alignment horizontal="left" vertical="center" wrapText="1" indent="6"/>
      <protection locked="0"/>
    </xf>
    <xf numFmtId="165" fontId="27" fillId="0" borderId="18" xfId="0" applyNumberFormat="1" applyFont="1" applyFill="1" applyBorder="1" applyAlignment="1" applyProtection="1">
      <alignment horizontal="left" vertical="center" wrapText="1" indent="3"/>
      <protection locked="0"/>
    </xf>
    <xf numFmtId="165" fontId="27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4" fillId="0" borderId="30" xfId="0" applyNumberFormat="1" applyFont="1" applyFill="1" applyBorder="1" applyAlignment="1" applyProtection="1">
      <alignment horizontal="left" vertical="center" wrapText="1" indent="1"/>
    </xf>
    <xf numFmtId="165" fontId="27" fillId="0" borderId="18" xfId="0" applyNumberFormat="1" applyFont="1" applyFill="1" applyBorder="1" applyAlignment="1" applyProtection="1">
      <alignment horizontal="left" vertical="center" wrapText="1" indent="2"/>
    </xf>
    <xf numFmtId="165" fontId="27" fillId="0" borderId="19" xfId="0" applyNumberFormat="1" applyFont="1" applyFill="1" applyBorder="1" applyAlignment="1" applyProtection="1">
      <alignment horizontal="left" vertical="center" wrapText="1" indent="2"/>
    </xf>
    <xf numFmtId="165" fontId="34" fillId="0" borderId="19" xfId="0" applyNumberFormat="1" applyFont="1" applyFill="1" applyBorder="1" applyAlignment="1" applyProtection="1">
      <alignment horizontal="left" vertical="center" wrapText="1" indent="1"/>
    </xf>
    <xf numFmtId="165" fontId="27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16" xfId="0" applyNumberFormat="1" applyFont="1" applyFill="1" applyBorder="1" applyAlignment="1" applyProtection="1">
      <alignment horizontal="left" vertical="center" wrapText="1" indent="2"/>
    </xf>
    <xf numFmtId="165" fontId="27" fillId="0" borderId="20" xfId="0" applyNumberFormat="1" applyFont="1" applyFill="1" applyBorder="1" applyAlignment="1" applyProtection="1">
      <alignment horizontal="left" vertical="center" wrapText="1" indent="2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165" fontId="25" fillId="0" borderId="15" xfId="0" applyNumberFormat="1" applyFont="1" applyFill="1" applyBorder="1" applyAlignment="1" applyProtection="1">
      <alignment horizontal="center" vertical="center" wrapText="1"/>
    </xf>
    <xf numFmtId="165" fontId="33" fillId="0" borderId="0" xfId="0" applyNumberFormat="1" applyFont="1" applyFill="1" applyAlignment="1">
      <alignment horizontal="center" vertical="center" wrapText="1"/>
    </xf>
    <xf numFmtId="165" fontId="26" fillId="0" borderId="22" xfId="0" applyNumberFormat="1" applyFont="1" applyFill="1" applyBorder="1" applyAlignment="1" applyProtection="1">
      <alignment horizontal="center" vertical="center" wrapText="1"/>
    </xf>
    <xf numFmtId="165" fontId="26" fillId="0" borderId="23" xfId="0" applyNumberFormat="1" applyFont="1" applyFill="1" applyBorder="1" applyAlignment="1" applyProtection="1">
      <alignment horizontal="center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vertical="center" wrapText="1"/>
      <protection locked="0"/>
    </xf>
    <xf numFmtId="165" fontId="27" fillId="0" borderId="40" xfId="0" applyNumberFormat="1" applyFont="1" applyFill="1" applyBorder="1" applyAlignment="1" applyProtection="1">
      <alignment vertical="center" wrapText="1"/>
      <protection locked="0"/>
    </xf>
    <xf numFmtId="165" fontId="26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/>
    <xf numFmtId="165" fontId="26" fillId="0" borderId="34" xfId="0" applyNumberFormat="1" applyFont="1" applyFill="1" applyBorder="1" applyAlignment="1">
      <alignment horizontal="center" vertical="center"/>
    </xf>
    <xf numFmtId="165" fontId="26" fillId="0" borderId="34" xfId="0" applyNumberFormat="1" applyFont="1" applyFill="1" applyBorder="1" applyAlignment="1">
      <alignment horizontal="center" vertical="center" wrapText="1"/>
    </xf>
    <xf numFmtId="165" fontId="26" fillId="0" borderId="41" xfId="0" applyNumberFormat="1" applyFont="1" applyFill="1" applyBorder="1" applyAlignment="1">
      <alignment horizontal="center" vertical="center"/>
    </xf>
    <xf numFmtId="165" fontId="26" fillId="0" borderId="42" xfId="0" applyNumberFormat="1" applyFont="1" applyFill="1" applyBorder="1" applyAlignment="1">
      <alignment horizontal="center" vertical="center"/>
    </xf>
    <xf numFmtId="165" fontId="26" fillId="0" borderId="42" xfId="0" applyNumberFormat="1" applyFont="1" applyFill="1" applyBorder="1" applyAlignment="1">
      <alignment horizontal="center" vertical="center" wrapText="1"/>
    </xf>
    <xf numFmtId="49" fontId="27" fillId="0" borderId="43" xfId="0" applyNumberFormat="1" applyFont="1" applyFill="1" applyBorder="1" applyAlignment="1">
      <alignment horizontal="left" vertical="center"/>
    </xf>
    <xf numFmtId="3" fontId="27" fillId="0" borderId="44" xfId="0" applyNumberFormat="1" applyFont="1" applyFill="1" applyBorder="1" applyAlignment="1" applyProtection="1">
      <alignment horizontal="right" vertical="center"/>
      <protection locked="0"/>
    </xf>
    <xf numFmtId="3" fontId="27" fillId="0" borderId="44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45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45" xfId="0" applyNumberFormat="1" applyFont="1" applyFill="1" applyBorder="1" applyAlignment="1">
      <alignment horizontal="right" vertical="center" wrapText="1"/>
    </xf>
    <xf numFmtId="4" fontId="26" fillId="0" borderId="45" xfId="0" applyNumberFormat="1" applyFont="1" applyFill="1" applyBorder="1" applyAlignment="1">
      <alignment horizontal="right" vertical="center" wrapText="1"/>
    </xf>
    <xf numFmtId="49" fontId="34" fillId="0" borderId="46" xfId="0" applyNumberFormat="1" applyFont="1" applyFill="1" applyBorder="1" applyAlignment="1">
      <alignment horizontal="left" vertical="center" indent="1"/>
    </xf>
    <xf numFmtId="3" fontId="34" fillId="0" borderId="36" xfId="0" applyNumberFormat="1" applyFont="1" applyFill="1" applyBorder="1" applyAlignment="1" applyProtection="1">
      <alignment horizontal="right" vertical="center"/>
      <protection locked="0"/>
    </xf>
    <xf numFmtId="3" fontId="34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36" xfId="0" applyNumberFormat="1" applyFont="1" applyFill="1" applyBorder="1" applyAlignment="1">
      <alignment horizontal="right" vertical="center" wrapText="1"/>
    </xf>
    <xf numFmtId="4" fontId="26" fillId="0" borderId="36" xfId="0" applyNumberFormat="1" applyFont="1" applyFill="1" applyBorder="1" applyAlignment="1">
      <alignment horizontal="right" vertical="center" wrapText="1"/>
    </xf>
    <xf numFmtId="49" fontId="27" fillId="0" borderId="46" xfId="0" applyNumberFormat="1" applyFont="1" applyFill="1" applyBorder="1" applyAlignment="1">
      <alignment horizontal="left" vertical="center"/>
    </xf>
    <xf numFmtId="3" fontId="27" fillId="0" borderId="36" xfId="0" applyNumberFormat="1" applyFont="1" applyFill="1" applyBorder="1" applyAlignment="1" applyProtection="1">
      <alignment horizontal="right" vertical="center"/>
      <protection locked="0"/>
    </xf>
    <xf numFmtId="3" fontId="27" fillId="0" borderId="36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47" xfId="0" applyNumberFormat="1" applyFont="1" applyFill="1" applyBorder="1" applyAlignment="1" applyProtection="1">
      <alignment horizontal="left" vertical="center"/>
      <protection locked="0"/>
    </xf>
    <xf numFmtId="3" fontId="27" fillId="0" borderId="48" xfId="0" applyNumberFormat="1" applyFont="1" applyFill="1" applyBorder="1" applyAlignment="1" applyProtection="1">
      <alignment horizontal="right" vertical="center"/>
      <protection locked="0"/>
    </xf>
    <xf numFmtId="3" fontId="27" fillId="0" borderId="48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49" xfId="0" applyNumberFormat="1" applyFont="1" applyFill="1" applyBorder="1" applyAlignment="1">
      <alignment horizontal="right" vertical="center" wrapText="1"/>
    </xf>
    <xf numFmtId="49" fontId="26" fillId="0" borderId="50" xfId="0" applyNumberFormat="1" applyFont="1" applyFill="1" applyBorder="1" applyAlignment="1" applyProtection="1">
      <alignment horizontal="left" vertical="center" indent="1"/>
      <protection locked="0"/>
    </xf>
    <xf numFmtId="165" fontId="26" fillId="0" borderId="34" xfId="0" applyNumberFormat="1" applyFont="1" applyFill="1" applyBorder="1" applyAlignment="1">
      <alignment vertical="center"/>
    </xf>
    <xf numFmtId="4" fontId="27" fillId="0" borderId="34" xfId="0" applyNumberFormat="1" applyFont="1" applyFill="1" applyBorder="1" applyAlignment="1" applyProtection="1">
      <alignment vertical="center" wrapText="1"/>
      <protection locked="0"/>
    </xf>
    <xf numFmtId="49" fontId="26" fillId="0" borderId="51" xfId="0" applyNumberFormat="1" applyFont="1" applyFill="1" applyBorder="1" applyAlignment="1" applyProtection="1">
      <alignment vertical="center"/>
      <protection locked="0"/>
    </xf>
    <xf numFmtId="49" fontId="26" fillId="0" borderId="51" xfId="0" applyNumberFormat="1" applyFont="1" applyFill="1" applyBorder="1" applyAlignment="1" applyProtection="1">
      <alignment horizontal="right" vertical="center"/>
      <protection locked="0"/>
    </xf>
    <xf numFmtId="3" fontId="27" fillId="0" borderId="5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10" xfId="0" applyNumberFormat="1" applyFont="1" applyFill="1" applyBorder="1" applyAlignment="1" applyProtection="1">
      <alignment vertical="center"/>
      <protection locked="0"/>
    </xf>
    <xf numFmtId="49" fontId="26" fillId="0" borderId="10" xfId="0" applyNumberFormat="1" applyFont="1" applyFill="1" applyBorder="1" applyAlignment="1" applyProtection="1">
      <alignment horizontal="right" vertical="center"/>
      <protection locked="0"/>
    </xf>
    <xf numFmtId="3" fontId="27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16" xfId="0" applyNumberFormat="1" applyFont="1" applyFill="1" applyBorder="1" applyAlignment="1">
      <alignment horizontal="left" vertical="center"/>
    </xf>
    <xf numFmtId="165" fontId="26" fillId="0" borderId="44" xfId="0" applyNumberFormat="1" applyFont="1" applyFill="1" applyBorder="1" applyAlignment="1" applyProtection="1">
      <alignment horizontal="right" vertical="center" wrapText="1"/>
    </xf>
    <xf numFmtId="49" fontId="27" fillId="0" borderId="18" xfId="0" applyNumberFormat="1" applyFont="1" applyFill="1" applyBorder="1" applyAlignment="1">
      <alignment horizontal="left" vertical="center"/>
    </xf>
    <xf numFmtId="165" fontId="26" fillId="0" borderId="36" xfId="0" applyNumberFormat="1" applyFont="1" applyFill="1" applyBorder="1" applyAlignment="1" applyProtection="1">
      <alignment horizontal="right" vertical="center" wrapText="1"/>
    </xf>
    <xf numFmtId="49" fontId="27" fillId="0" borderId="18" xfId="0" applyNumberFormat="1" applyFont="1" applyFill="1" applyBorder="1" applyAlignment="1" applyProtection="1">
      <alignment horizontal="left" vertical="center"/>
      <protection locked="0"/>
    </xf>
    <xf numFmtId="49" fontId="27" fillId="0" borderId="20" xfId="0" applyNumberFormat="1" applyFont="1" applyFill="1" applyBorder="1" applyAlignment="1" applyProtection="1">
      <alignment horizontal="left" vertical="center"/>
      <protection locked="0"/>
    </xf>
    <xf numFmtId="166" fontId="26" fillId="0" borderId="34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3" fontId="27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49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34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5" fillId="0" borderId="43" xfId="0" applyFont="1" applyFill="1" applyBorder="1" applyAlignment="1" applyProtection="1">
      <alignment horizontal="center" vertical="center" wrapText="1"/>
    </xf>
    <xf numFmtId="0" fontId="25" fillId="0" borderId="52" xfId="0" applyFont="1" applyFill="1" applyBorder="1" applyAlignment="1" applyProtection="1">
      <alignment horizontal="right" vertical="center" indent="1"/>
    </xf>
    <xf numFmtId="0" fontId="22" fillId="0" borderId="0" xfId="0" applyFont="1" applyFill="1" applyAlignment="1" applyProtection="1">
      <alignment vertical="center"/>
    </xf>
    <xf numFmtId="0" fontId="25" fillId="0" borderId="53" xfId="0" applyFont="1" applyFill="1" applyBorder="1" applyAlignment="1" applyProtection="1">
      <alignment horizontal="center" vertical="center" wrapText="1"/>
    </xf>
    <xf numFmtId="49" fontId="25" fillId="0" borderId="54" xfId="0" applyNumberFormat="1" applyFont="1" applyFill="1" applyBorder="1" applyAlignment="1" applyProtection="1">
      <alignment horizontal="right" vertical="center" indent="1"/>
    </xf>
    <xf numFmtId="0" fontId="25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right"/>
    </xf>
    <xf numFmtId="0" fontId="33" fillId="0" borderId="0" xfId="0" applyFont="1" applyFill="1" applyAlignment="1" applyProtection="1">
      <alignment vertical="center"/>
    </xf>
    <xf numFmtId="0" fontId="25" fillId="0" borderId="50" xfId="0" applyFont="1" applyFill="1" applyBorder="1" applyAlignment="1" applyProtection="1">
      <alignment horizontal="center" vertical="center" wrapText="1"/>
    </xf>
    <xf numFmtId="0" fontId="25" fillId="0" borderId="26" xfId="0" applyFont="1" applyFill="1" applyBorder="1" applyAlignment="1" applyProtection="1">
      <alignment horizontal="center" vertical="center" wrapText="1"/>
    </xf>
    <xf numFmtId="0" fontId="25" fillId="0" borderId="55" xfId="0" applyFont="1" applyFill="1" applyBorder="1" applyAlignment="1" applyProtection="1">
      <alignment horizontal="center" vertical="center" wrapText="1"/>
    </xf>
    <xf numFmtId="0" fontId="25" fillId="0" borderId="56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3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7" fillId="0" borderId="16" xfId="36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vertical="center" wrapText="1"/>
    </xf>
    <xf numFmtId="49" fontId="27" fillId="0" borderId="18" xfId="36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vertical="center" wrapText="1"/>
    </xf>
    <xf numFmtId="49" fontId="27" fillId="0" borderId="20" xfId="36" applyNumberFormat="1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wrapText="1"/>
    </xf>
    <xf numFmtId="0" fontId="28" fillId="0" borderId="16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0" fontId="28" fillId="0" borderId="20" xfId="0" applyFont="1" applyBorder="1" applyAlignment="1" applyProtection="1">
      <alignment horizontal="center" wrapText="1"/>
    </xf>
    <xf numFmtId="0" fontId="29" fillId="0" borderId="14" xfId="0" applyFont="1" applyBorder="1" applyAlignment="1" applyProtection="1">
      <alignment wrapText="1"/>
    </xf>
    <xf numFmtId="0" fontId="29" fillId="0" borderId="22" xfId="0" applyFont="1" applyBorder="1" applyAlignment="1" applyProtection="1">
      <alignment horizontal="center" wrapText="1"/>
    </xf>
    <xf numFmtId="0" fontId="29" fillId="0" borderId="23" xfId="0" applyFont="1" applyBorder="1" applyAlignment="1" applyProtection="1">
      <alignment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wrapText="1" indent="1"/>
    </xf>
    <xf numFmtId="165" fontId="26" fillId="0" borderId="0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26" fillId="0" borderId="25" xfId="36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 wrapText="1"/>
    </xf>
    <xf numFmtId="49" fontId="27" fillId="0" borderId="27" xfId="36" applyNumberFormat="1" applyFont="1" applyFill="1" applyBorder="1" applyAlignment="1" applyProtection="1">
      <alignment horizontal="center" vertical="center" wrapText="1"/>
    </xf>
    <xf numFmtId="49" fontId="27" fillId="0" borderId="30" xfId="36" applyNumberFormat="1" applyFont="1" applyFill="1" applyBorder="1" applyAlignment="1" applyProtection="1">
      <alignment horizontal="center" vertical="center" wrapText="1"/>
    </xf>
    <xf numFmtId="49" fontId="27" fillId="0" borderId="31" xfId="36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ill="1" applyAlignment="1" applyProtection="1">
      <alignment vertical="center" wrapText="1"/>
    </xf>
    <xf numFmtId="0" fontId="29" fillId="0" borderId="22" xfId="0" applyFont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left" vertical="center"/>
    </xf>
    <xf numFmtId="0" fontId="33" fillId="0" borderId="33" xfId="0" applyFont="1" applyFill="1" applyBorder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36" fillId="0" borderId="0" xfId="0" applyNumberFormat="1" applyFont="1" applyFill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</xf>
    <xf numFmtId="0" fontId="41" fillId="0" borderId="0" xfId="0" applyFont="1" applyAlignment="1" applyProtection="1">
      <alignment horizontal="right" vertical="top"/>
      <protection locked="0"/>
    </xf>
    <xf numFmtId="0" fontId="42" fillId="0" borderId="0" xfId="0" applyFont="1" applyAlignment="1" applyProtection="1">
      <alignment horizontal="right" vertical="top"/>
    </xf>
    <xf numFmtId="0" fontId="17" fillId="0" borderId="0" xfId="38" applyFill="1" applyProtection="1"/>
    <xf numFmtId="0" fontId="43" fillId="0" borderId="0" xfId="38" applyFont="1" applyFill="1" applyProtection="1"/>
    <xf numFmtId="0" fontId="17" fillId="0" borderId="0" xfId="38" applyFill="1" applyAlignment="1" applyProtection="1">
      <alignment horizontal="center" vertical="center"/>
    </xf>
    <xf numFmtId="0" fontId="17" fillId="0" borderId="0" xfId="38" applyFill="1" applyAlignment="1" applyProtection="1">
      <alignment vertical="center"/>
    </xf>
    <xf numFmtId="0" fontId="29" fillId="0" borderId="18" xfId="38" applyFont="1" applyFill="1" applyBorder="1" applyAlignment="1" applyProtection="1">
      <alignment vertical="center" wrapText="1"/>
    </xf>
    <xf numFmtId="168" fontId="27" fillId="0" borderId="19" xfId="37" applyNumberFormat="1" applyFont="1" applyFill="1" applyBorder="1" applyAlignment="1" applyProtection="1">
      <alignment horizontal="center" vertical="center"/>
    </xf>
    <xf numFmtId="168" fontId="27" fillId="0" borderId="11" xfId="37" applyNumberFormat="1" applyFont="1" applyFill="1" applyBorder="1" applyAlignment="1" applyProtection="1">
      <alignment horizontal="center" vertical="center"/>
    </xf>
    <xf numFmtId="0" fontId="28" fillId="0" borderId="0" xfId="38" applyFont="1" applyFill="1" applyProtection="1"/>
    <xf numFmtId="3" fontId="17" fillId="0" borderId="0" xfId="38" applyNumberFormat="1" applyFont="1" applyFill="1" applyProtection="1"/>
    <xf numFmtId="0" fontId="17" fillId="0" borderId="0" xfId="38" applyFont="1" applyFill="1" applyProtection="1"/>
    <xf numFmtId="0" fontId="59" fillId="0" borderId="0" xfId="37" applyFill="1" applyAlignment="1" applyProtection="1">
      <alignment vertical="center" wrapText="1"/>
    </xf>
    <xf numFmtId="0" fontId="36" fillId="0" borderId="0" xfId="37" applyFont="1" applyFill="1" applyAlignment="1" applyProtection="1">
      <alignment horizontal="center" vertical="center"/>
    </xf>
    <xf numFmtId="0" fontId="59" fillId="0" borderId="0" xfId="37" applyFill="1" applyAlignment="1" applyProtection="1">
      <alignment vertical="center"/>
    </xf>
    <xf numFmtId="0" fontId="59" fillId="0" borderId="0" xfId="37" applyFill="1" applyAlignment="1" applyProtection="1">
      <alignment horizontal="center" vertical="center"/>
    </xf>
    <xf numFmtId="49" fontId="26" fillId="0" borderId="31" xfId="37" applyNumberFormat="1" applyFont="1" applyFill="1" applyBorder="1" applyAlignment="1" applyProtection="1">
      <alignment horizontal="center" vertical="center" wrapText="1"/>
    </xf>
    <xf numFmtId="49" fontId="26" fillId="0" borderId="11" xfId="37" applyNumberFormat="1" applyFont="1" applyFill="1" applyBorder="1" applyAlignment="1" applyProtection="1">
      <alignment horizontal="center" vertical="center"/>
    </xf>
    <xf numFmtId="49" fontId="26" fillId="0" borderId="12" xfId="37" applyNumberFormat="1" applyFont="1" applyFill="1" applyBorder="1" applyAlignment="1" applyProtection="1">
      <alignment horizontal="center" vertical="center"/>
    </xf>
    <xf numFmtId="49" fontId="0" fillId="0" borderId="0" xfId="37" applyNumberFormat="1" applyFont="1" applyFill="1" applyAlignment="1" applyProtection="1">
      <alignment horizontal="center" vertical="center"/>
    </xf>
    <xf numFmtId="168" fontId="27" fillId="0" borderId="17" xfId="37" applyNumberFormat="1" applyFont="1" applyFill="1" applyBorder="1" applyAlignment="1" applyProtection="1">
      <alignment horizontal="center" vertical="center"/>
    </xf>
    <xf numFmtId="170" fontId="27" fillId="0" borderId="57" xfId="37" applyNumberFormat="1" applyFont="1" applyFill="1" applyBorder="1" applyAlignment="1" applyProtection="1">
      <alignment vertical="center"/>
      <protection locked="0"/>
    </xf>
    <xf numFmtId="170" fontId="27" fillId="0" borderId="58" xfId="37" applyNumberFormat="1" applyFont="1" applyFill="1" applyBorder="1" applyAlignment="1" applyProtection="1">
      <alignment vertical="center"/>
      <protection locked="0"/>
    </xf>
    <xf numFmtId="170" fontId="26" fillId="0" borderId="58" xfId="37" applyNumberFormat="1" applyFont="1" applyFill="1" applyBorder="1" applyAlignment="1" applyProtection="1">
      <alignment vertical="center"/>
    </xf>
    <xf numFmtId="170" fontId="26" fillId="0" borderId="58" xfId="37" applyNumberFormat="1" applyFont="1" applyFill="1" applyBorder="1" applyAlignment="1" applyProtection="1">
      <alignment vertical="center"/>
      <protection locked="0"/>
    </xf>
    <xf numFmtId="0" fontId="0" fillId="0" borderId="0" xfId="37" applyFont="1" applyFill="1" applyAlignment="1" applyProtection="1">
      <alignment vertical="center"/>
    </xf>
    <xf numFmtId="0" fontId="26" fillId="0" borderId="31" xfId="37" applyFont="1" applyFill="1" applyBorder="1" applyAlignment="1" applyProtection="1">
      <alignment horizontal="left" vertical="center" wrapText="1"/>
    </xf>
    <xf numFmtId="170" fontId="26" fillId="0" borderId="12" xfId="37" applyNumberFormat="1" applyFont="1" applyFill="1" applyBorder="1" applyAlignment="1" applyProtection="1">
      <alignment vertical="center"/>
    </xf>
    <xf numFmtId="0" fontId="17" fillId="0" borderId="0" xfId="38" applyFont="1" applyFill="1" applyAlignment="1" applyProtection="1"/>
    <xf numFmtId="0" fontId="17" fillId="0" borderId="0" xfId="38" applyFill="1"/>
    <xf numFmtId="0" fontId="23" fillId="0" borderId="26" xfId="37" applyFont="1" applyFill="1" applyBorder="1" applyAlignment="1" applyProtection="1">
      <alignment horizontal="center" vertical="center" textRotation="90"/>
    </xf>
    <xf numFmtId="0" fontId="28" fillId="0" borderId="17" xfId="38" applyFont="1" applyFill="1" applyBorder="1" applyAlignment="1">
      <alignment horizontal="right" indent="1"/>
    </xf>
    <xf numFmtId="3" fontId="28" fillId="0" borderId="17" xfId="38" applyNumberFormat="1" applyFont="1" applyFill="1" applyBorder="1" applyProtection="1">
      <protection locked="0"/>
    </xf>
    <xf numFmtId="3" fontId="28" fillId="0" borderId="57" xfId="38" applyNumberFormat="1" applyFont="1" applyFill="1" applyBorder="1" applyProtection="1">
      <protection locked="0"/>
    </xf>
    <xf numFmtId="0" fontId="28" fillId="0" borderId="19" xfId="38" applyFont="1" applyFill="1" applyBorder="1" applyAlignment="1">
      <alignment horizontal="right" indent="1"/>
    </xf>
    <xf numFmtId="3" fontId="28" fillId="0" borderId="19" xfId="38" applyNumberFormat="1" applyFont="1" applyFill="1" applyBorder="1" applyProtection="1">
      <protection locked="0"/>
    </xf>
    <xf numFmtId="3" fontId="28" fillId="0" borderId="58" xfId="38" applyNumberFormat="1" applyFont="1" applyFill="1" applyBorder="1" applyProtection="1">
      <protection locked="0"/>
    </xf>
    <xf numFmtId="0" fontId="28" fillId="0" borderId="21" xfId="38" applyFont="1" applyFill="1" applyBorder="1" applyAlignment="1">
      <alignment horizontal="right" indent="1"/>
    </xf>
    <xf numFmtId="3" fontId="28" fillId="0" borderId="21" xfId="38" applyNumberFormat="1" applyFont="1" applyFill="1" applyBorder="1" applyProtection="1">
      <protection locked="0"/>
    </xf>
    <xf numFmtId="3" fontId="28" fillId="0" borderId="59" xfId="38" applyNumberFormat="1" applyFont="1" applyFill="1" applyBorder="1" applyProtection="1">
      <protection locked="0"/>
    </xf>
    <xf numFmtId="0" fontId="29" fillId="0" borderId="13" xfId="38" applyFont="1" applyFill="1" applyBorder="1" applyProtection="1">
      <protection locked="0"/>
    </xf>
    <xf numFmtId="0" fontId="28" fillId="0" borderId="14" xfId="38" applyFont="1" applyFill="1" applyBorder="1" applyAlignment="1">
      <alignment horizontal="right" indent="1"/>
    </xf>
    <xf numFmtId="3" fontId="28" fillId="0" borderId="14" xfId="38" applyNumberFormat="1" applyFont="1" applyFill="1" applyBorder="1" applyProtection="1">
      <protection locked="0"/>
    </xf>
    <xf numFmtId="170" fontId="26" fillId="0" borderId="24" xfId="37" applyNumberFormat="1" applyFont="1" applyFill="1" applyBorder="1" applyAlignment="1" applyProtection="1">
      <alignment vertical="center"/>
    </xf>
    <xf numFmtId="3" fontId="28" fillId="0" borderId="60" xfId="38" applyNumberFormat="1" applyFont="1" applyFill="1" applyBorder="1"/>
    <xf numFmtId="0" fontId="48" fillId="0" borderId="25" xfId="38" applyFont="1" applyFill="1" applyBorder="1" applyAlignment="1">
      <alignment horizontal="center" vertical="center"/>
    </xf>
    <xf numFmtId="0" fontId="48" fillId="0" borderId="26" xfId="38" applyFont="1" applyFill="1" applyBorder="1" applyAlignment="1">
      <alignment horizontal="center" vertical="center" wrapText="1"/>
    </xf>
    <xf numFmtId="0" fontId="48" fillId="0" borderId="56" xfId="38" applyFont="1" applyFill="1" applyBorder="1" applyAlignment="1">
      <alignment horizontal="center" vertical="center" wrapText="1"/>
    </xf>
    <xf numFmtId="0" fontId="48" fillId="0" borderId="13" xfId="38" applyFont="1" applyFill="1" applyBorder="1" applyAlignment="1">
      <alignment horizontal="center" vertical="center"/>
    </xf>
    <xf numFmtId="0" fontId="48" fillId="0" borderId="14" xfId="38" applyFont="1" applyFill="1" applyBorder="1" applyAlignment="1">
      <alignment horizontal="center" vertical="center" wrapText="1"/>
    </xf>
    <xf numFmtId="0" fontId="48" fillId="0" borderId="24" xfId="38" applyFont="1" applyFill="1" applyBorder="1" applyAlignment="1">
      <alignment horizontal="center" vertical="center" wrapText="1"/>
    </xf>
    <xf numFmtId="0" fontId="28" fillId="0" borderId="18" xfId="38" applyFont="1" applyFill="1" applyBorder="1" applyAlignment="1" applyProtection="1">
      <alignment horizontal="left" indent="1"/>
      <protection locked="0"/>
    </xf>
    <xf numFmtId="0" fontId="28" fillId="0" borderId="20" xfId="38" applyFont="1" applyFill="1" applyBorder="1" applyAlignment="1" applyProtection="1">
      <alignment horizontal="left" indent="1"/>
      <protection locked="0"/>
    </xf>
    <xf numFmtId="0" fontId="28" fillId="0" borderId="16" xfId="38" applyFont="1" applyFill="1" applyBorder="1" applyAlignment="1" applyProtection="1">
      <alignment horizontal="left" indent="1"/>
      <protection locked="0"/>
    </xf>
    <xf numFmtId="0" fontId="29" fillId="0" borderId="61" xfId="38" applyNumberFormat="1" applyFont="1" applyFill="1" applyBorder="1"/>
    <xf numFmtId="0" fontId="28" fillId="0" borderId="31" xfId="38" applyFont="1" applyFill="1" applyBorder="1" applyAlignment="1" applyProtection="1">
      <alignment horizontal="left" indent="1"/>
      <protection locked="0"/>
    </xf>
    <xf numFmtId="0" fontId="28" fillId="0" borderId="11" xfId="38" applyFont="1" applyFill="1" applyBorder="1" applyAlignment="1">
      <alignment horizontal="right" indent="1"/>
    </xf>
    <xf numFmtId="3" fontId="28" fillId="0" borderId="11" xfId="38" applyNumberFormat="1" applyFont="1" applyFill="1" applyBorder="1" applyProtection="1">
      <protection locked="0"/>
    </xf>
    <xf numFmtId="3" fontId="28" fillId="0" borderId="12" xfId="38" applyNumberFormat="1" applyFont="1" applyFill="1" applyBorder="1" applyProtection="1">
      <protection locked="0"/>
    </xf>
    <xf numFmtId="0" fontId="47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24" fillId="0" borderId="0" xfId="0" applyNumberFormat="1" applyFont="1" applyFill="1" applyAlignment="1" applyProtection="1">
      <alignment horizontal="right" vertical="center"/>
      <protection locked="0"/>
    </xf>
    <xf numFmtId="165" fontId="49" fillId="0" borderId="0" xfId="0" applyNumberFormat="1" applyFont="1" applyFill="1" applyAlignment="1">
      <alignment vertical="center"/>
    </xf>
    <xf numFmtId="165" fontId="25" fillId="0" borderId="39" xfId="0" applyNumberFormat="1" applyFont="1" applyFill="1" applyBorder="1" applyAlignment="1" applyProtection="1">
      <alignment horizontal="center" vertical="center"/>
    </xf>
    <xf numFmtId="165" fontId="25" fillId="0" borderId="62" xfId="0" applyNumberFormat="1" applyFont="1" applyFill="1" applyBorder="1" applyAlignment="1" applyProtection="1">
      <alignment horizontal="center" vertical="center"/>
    </xf>
    <xf numFmtId="165" fontId="25" fillId="0" borderId="12" xfId="0" applyNumberFormat="1" applyFont="1" applyFill="1" applyBorder="1" applyAlignment="1" applyProtection="1">
      <alignment horizontal="center" vertical="center" wrapText="1"/>
    </xf>
    <xf numFmtId="165" fontId="49" fillId="0" borderId="0" xfId="0" applyNumberFormat="1" applyFont="1" applyFill="1" applyAlignment="1">
      <alignment horizontal="center" vertical="center"/>
    </xf>
    <xf numFmtId="165" fontId="26" fillId="0" borderId="50" xfId="0" applyNumberFormat="1" applyFont="1" applyFill="1" applyBorder="1" applyAlignment="1" applyProtection="1">
      <alignment horizontal="center" vertical="center" wrapText="1"/>
    </xf>
    <xf numFmtId="165" fontId="26" fillId="0" borderId="61" xfId="0" applyNumberFormat="1" applyFont="1" applyFill="1" applyBorder="1" applyAlignment="1" applyProtection="1">
      <alignment horizontal="center" vertical="center" wrapText="1"/>
    </xf>
    <xf numFmtId="165" fontId="26" fillId="0" borderId="38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>
      <alignment horizontal="center" vertical="center" wrapText="1"/>
    </xf>
    <xf numFmtId="165" fontId="26" fillId="0" borderId="27" xfId="0" applyNumberFormat="1" applyFont="1" applyFill="1" applyBorder="1" applyAlignment="1" applyProtection="1">
      <alignment horizontal="right" vertical="center" wrapText="1" indent="1"/>
    </xf>
    <xf numFmtId="165" fontId="26" fillId="0" borderId="28" xfId="0" applyNumberFormat="1" applyFont="1" applyFill="1" applyBorder="1" applyAlignment="1" applyProtection="1">
      <alignment horizontal="left" vertical="center" wrapText="1" indent="1"/>
    </xf>
    <xf numFmtId="1" fontId="33" fillId="14" borderId="28" xfId="0" applyNumberFormat="1" applyFont="1" applyFill="1" applyBorder="1" applyAlignment="1" applyProtection="1">
      <alignment horizontal="center" vertical="center" wrapText="1"/>
    </xf>
    <xf numFmtId="165" fontId="26" fillId="0" borderId="28" xfId="0" applyNumberFormat="1" applyFont="1" applyFill="1" applyBorder="1" applyAlignment="1" applyProtection="1">
      <alignment vertical="center" wrapText="1"/>
    </xf>
    <xf numFmtId="165" fontId="26" fillId="0" borderId="63" xfId="0" applyNumberFormat="1" applyFont="1" applyFill="1" applyBorder="1" applyAlignment="1" applyProtection="1">
      <alignment vertical="center" wrapText="1"/>
    </xf>
    <xf numFmtId="165" fontId="26" fillId="0" borderId="45" xfId="0" applyNumberFormat="1" applyFont="1" applyFill="1" applyBorder="1" applyAlignment="1" applyProtection="1">
      <alignment vertical="center" wrapText="1"/>
    </xf>
    <xf numFmtId="165" fontId="26" fillId="0" borderId="18" xfId="0" applyNumberFormat="1" applyFont="1" applyFill="1" applyBorder="1" applyAlignment="1" applyProtection="1">
      <alignment horizontal="right" vertical="center" wrapText="1" indent="1"/>
    </xf>
    <xf numFmtId="165" fontId="27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36" xfId="0" applyNumberFormat="1" applyFont="1" applyFill="1" applyBorder="1" applyAlignment="1" applyProtection="1">
      <alignment vertical="center" wrapText="1"/>
    </xf>
    <xf numFmtId="165" fontId="26" fillId="0" borderId="19" xfId="0" applyNumberFormat="1" applyFont="1" applyFill="1" applyBorder="1" applyAlignment="1" applyProtection="1">
      <alignment horizontal="left" vertical="center" wrapText="1" indent="1"/>
    </xf>
    <xf numFmtId="1" fontId="33" fillId="14" borderId="19" xfId="0" applyNumberFormat="1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vertical="center" wrapText="1"/>
    </xf>
    <xf numFmtId="165" fontId="26" fillId="0" borderId="40" xfId="0" applyNumberFormat="1" applyFont="1" applyFill="1" applyBorder="1" applyAlignment="1" applyProtection="1">
      <alignment vertical="center" wrapText="1"/>
    </xf>
    <xf numFmtId="165" fontId="26" fillId="0" borderId="36" xfId="0" applyNumberFormat="1" applyFont="1" applyFill="1" applyBorder="1" applyAlignment="1" applyProtection="1">
      <alignment vertical="center" wrapText="1"/>
    </xf>
    <xf numFmtId="165" fontId="26" fillId="0" borderId="30" xfId="0" applyNumberFormat="1" applyFont="1" applyFill="1" applyBorder="1" applyAlignment="1" applyProtection="1">
      <alignment horizontal="right" vertical="center" wrapText="1" indent="1"/>
    </xf>
    <xf numFmtId="165" fontId="26" fillId="0" borderId="32" xfId="0" applyNumberFormat="1" applyFont="1" applyFill="1" applyBorder="1" applyAlignment="1" applyProtection="1">
      <alignment horizontal="left" vertical="center" wrapText="1" indent="1"/>
    </xf>
    <xf numFmtId="1" fontId="33" fillId="14" borderId="21" xfId="0" applyNumberFormat="1" applyFont="1" applyFill="1" applyBorder="1" applyAlignment="1" applyProtection="1">
      <alignment horizontal="center" vertical="center" wrapText="1"/>
    </xf>
    <xf numFmtId="165" fontId="26" fillId="0" borderId="32" xfId="0" applyNumberFormat="1" applyFont="1" applyFill="1" applyBorder="1" applyAlignment="1" applyProtection="1">
      <alignment vertical="center" wrapText="1"/>
    </xf>
    <xf numFmtId="165" fontId="26" fillId="0" borderId="64" xfId="0" applyNumberFormat="1" applyFont="1" applyFill="1" applyBorder="1" applyAlignment="1" applyProtection="1">
      <alignment vertical="center" wrapText="1"/>
    </xf>
    <xf numFmtId="1" fontId="0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32" xfId="0" applyNumberFormat="1" applyFont="1" applyFill="1" applyBorder="1" applyAlignment="1" applyProtection="1">
      <alignment vertical="center" wrapText="1"/>
      <protection locked="0"/>
    </xf>
    <xf numFmtId="165" fontId="27" fillId="0" borderId="64" xfId="0" applyNumberFormat="1" applyFont="1" applyFill="1" applyBorder="1" applyAlignment="1" applyProtection="1">
      <alignment vertical="center" wrapText="1"/>
      <protection locked="0"/>
    </xf>
    <xf numFmtId="165" fontId="26" fillId="0" borderId="13" xfId="0" applyNumberFormat="1" applyFont="1" applyFill="1" applyBorder="1" applyAlignment="1" applyProtection="1">
      <alignment horizontal="right" vertical="center" wrapText="1" indent="1"/>
    </xf>
    <xf numFmtId="165" fontId="26" fillId="0" borderId="14" xfId="0" applyNumberFormat="1" applyFont="1" applyFill="1" applyBorder="1" applyAlignment="1" applyProtection="1">
      <alignment horizontal="left" vertical="center" wrapText="1" indent="1"/>
    </xf>
    <xf numFmtId="1" fontId="27" fillId="14" borderId="61" xfId="0" applyNumberFormat="1" applyFont="1" applyFill="1" applyBorder="1" applyAlignment="1" applyProtection="1">
      <alignment vertical="center" wrapText="1"/>
    </xf>
    <xf numFmtId="165" fontId="26" fillId="0" borderId="61" xfId="0" applyNumberFormat="1" applyFont="1" applyFill="1" applyBorder="1" applyAlignment="1" applyProtection="1">
      <alignment vertical="center" wrapText="1"/>
    </xf>
    <xf numFmtId="165" fontId="26" fillId="0" borderId="34" xfId="0" applyNumberFormat="1" applyFont="1" applyFill="1" applyBorder="1" applyAlignment="1" applyProtection="1">
      <alignment vertical="center" wrapText="1"/>
    </xf>
    <xf numFmtId="0" fontId="50" fillId="0" borderId="0" xfId="0" applyFont="1" applyFill="1" applyAlignment="1">
      <alignment horizontal="right"/>
    </xf>
    <xf numFmtId="0" fontId="33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71" fontId="25" fillId="0" borderId="57" xfId="0" applyNumberFormat="1" applyFont="1" applyFill="1" applyBorder="1" applyAlignment="1" applyProtection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indent="5"/>
    </xf>
    <xf numFmtId="171" fontId="36" fillId="0" borderId="58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Fill="1" applyBorder="1" applyAlignment="1">
      <alignment horizontal="left" vertical="center" inden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/>
    </xf>
    <xf numFmtId="0" fontId="40" fillId="0" borderId="67" xfId="0" applyFont="1" applyBorder="1"/>
    <xf numFmtId="3" fontId="40" fillId="0" borderId="68" xfId="0" applyNumberFormat="1" applyFont="1" applyBorder="1"/>
    <xf numFmtId="0" fontId="40" fillId="0" borderId="69" xfId="0" applyFont="1" applyBorder="1" applyAlignment="1">
      <alignment horizontal="center"/>
    </xf>
    <xf numFmtId="0" fontId="40" fillId="0" borderId="19" xfId="0" applyFont="1" applyBorder="1"/>
    <xf numFmtId="3" fontId="40" fillId="0" borderId="70" xfId="0" applyNumberFormat="1" applyFont="1" applyBorder="1"/>
    <xf numFmtId="0" fontId="49" fillId="0" borderId="69" xfId="0" applyFont="1" applyBorder="1" applyAlignment="1">
      <alignment horizontal="center"/>
    </xf>
    <xf numFmtId="0" fontId="49" fillId="0" borderId="19" xfId="0" applyFont="1" applyBorder="1"/>
    <xf numFmtId="3" fontId="49" fillId="0" borderId="70" xfId="0" applyNumberFormat="1" applyFont="1" applyBorder="1"/>
    <xf numFmtId="0" fontId="33" fillId="0" borderId="0" xfId="0" applyFont="1"/>
    <xf numFmtId="0" fontId="40" fillId="0" borderId="71" xfId="0" applyFont="1" applyBorder="1" applyAlignment="1">
      <alignment horizontal="center"/>
    </xf>
    <xf numFmtId="0" fontId="49" fillId="0" borderId="72" xfId="0" applyFont="1" applyBorder="1"/>
    <xf numFmtId="3" fontId="49" fillId="0" borderId="73" xfId="0" applyNumberFormat="1" applyFont="1" applyBorder="1"/>
    <xf numFmtId="0" fontId="33" fillId="0" borderId="0" xfId="0" applyFont="1" applyAlignment="1">
      <alignment horizontal="center"/>
    </xf>
    <xf numFmtId="0" fontId="49" fillId="0" borderId="66" xfId="0" applyFont="1" applyBorder="1" applyAlignment="1">
      <alignment horizontal="center"/>
    </xf>
    <xf numFmtId="0" fontId="49" fillId="0" borderId="67" xfId="0" applyFont="1" applyBorder="1" applyAlignment="1">
      <alignment horizontal="center"/>
    </xf>
    <xf numFmtId="0" fontId="49" fillId="0" borderId="68" xfId="0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49" fillId="0" borderId="72" xfId="0" applyFont="1" applyBorder="1" applyAlignment="1">
      <alignment horizontal="center"/>
    </xf>
    <xf numFmtId="0" fontId="49" fillId="0" borderId="73" xfId="0" applyFont="1" applyBorder="1" applyAlignment="1">
      <alignment horizontal="center"/>
    </xf>
    <xf numFmtId="0" fontId="40" fillId="0" borderId="70" xfId="0" applyFont="1" applyBorder="1"/>
    <xf numFmtId="0" fontId="0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51" fillId="0" borderId="3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17" fillId="0" borderId="34" xfId="0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 wrapText="1"/>
    </xf>
    <xf numFmtId="0" fontId="17" fillId="0" borderId="54" xfId="0" applyFont="1" applyBorder="1" applyAlignment="1">
      <alignment horizontal="right" vertical="center" wrapText="1"/>
    </xf>
    <xf numFmtId="0" fontId="33" fillId="0" borderId="0" xfId="0" applyFont="1" applyAlignment="1">
      <alignment horizontal="right"/>
    </xf>
    <xf numFmtId="0" fontId="44" fillId="0" borderId="0" xfId="0" applyFont="1" applyAlignment="1">
      <alignment horizontal="justify"/>
    </xf>
    <xf numFmtId="0" fontId="44" fillId="0" borderId="0" xfId="38" applyFont="1" applyFill="1" applyBorder="1" applyAlignment="1" applyProtection="1">
      <alignment horizontal="center" vertical="center" wrapText="1"/>
    </xf>
    <xf numFmtId="165" fontId="26" fillId="0" borderId="75" xfId="36" applyNumberFormat="1" applyFont="1" applyFill="1" applyBorder="1" applyAlignment="1" applyProtection="1">
      <alignment horizontal="right" vertical="center" wrapText="1" indent="1"/>
    </xf>
    <xf numFmtId="165" fontId="27" fillId="0" borderId="76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77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78" xfId="36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75" xfId="36" applyNumberFormat="1" applyFont="1" applyFill="1" applyBorder="1" applyAlignment="1" applyProtection="1">
      <alignment horizontal="right" vertical="center" wrapText="1" indent="1"/>
    </xf>
    <xf numFmtId="165" fontId="27" fillId="0" borderId="76" xfId="36" applyNumberFormat="1" applyFont="1" applyFill="1" applyBorder="1" applyAlignment="1" applyProtection="1">
      <alignment horizontal="right" vertical="center" wrapText="1" indent="1"/>
    </xf>
    <xf numFmtId="165" fontId="57" fillId="0" borderId="77" xfId="36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78" xfId="36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76" xfId="3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5" xfId="3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9" xfId="36" applyNumberFormat="1" applyFont="1" applyFill="1" applyBorder="1" applyAlignment="1" applyProtection="1">
      <alignment horizontal="right" vertical="center" wrapText="1" indent="1"/>
    </xf>
    <xf numFmtId="165" fontId="27" fillId="0" borderId="80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1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2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3" xfId="36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84" xfId="0" applyFont="1" applyFill="1" applyBorder="1" applyAlignment="1">
      <alignment vertical="center" wrapText="1"/>
    </xf>
    <xf numFmtId="0" fontId="27" fillId="0" borderId="85" xfId="36" applyFont="1" applyFill="1" applyBorder="1" applyAlignment="1" applyProtection="1">
      <alignment horizontal="left" vertical="center" wrapText="1" indent="1"/>
    </xf>
    <xf numFmtId="0" fontId="26" fillId="0" borderId="61" xfId="36" applyFont="1" applyFill="1" applyBorder="1" applyAlignment="1" applyProtection="1">
      <alignment horizontal="left" vertical="center" wrapText="1" indent="1"/>
    </xf>
    <xf numFmtId="165" fontId="27" fillId="0" borderId="86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7" xfId="36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86" xfId="0" applyNumberFormat="1" applyFont="1" applyFill="1" applyBorder="1" applyAlignment="1" applyProtection="1">
      <alignment vertical="center" wrapText="1"/>
      <protection locked="0"/>
    </xf>
    <xf numFmtId="49" fontId="36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88" xfId="0" applyNumberFormat="1" applyFont="1" applyFill="1" applyBorder="1" applyAlignment="1" applyProtection="1">
      <alignment vertical="center" wrapText="1"/>
    </xf>
    <xf numFmtId="165" fontId="26" fillId="0" borderId="89" xfId="0" applyNumberFormat="1" applyFont="1" applyFill="1" applyBorder="1" applyAlignment="1" applyProtection="1">
      <alignment horizontal="center" vertical="center" wrapText="1"/>
    </xf>
    <xf numFmtId="165" fontId="3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0" xfId="0" applyNumberFormat="1" applyFont="1" applyFill="1" applyBorder="1" applyAlignment="1" applyProtection="1">
      <alignment vertical="center" wrapText="1"/>
      <protection locked="0"/>
    </xf>
    <xf numFmtId="1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0" xfId="0" applyNumberFormat="1" applyFont="1" applyFill="1" applyBorder="1" applyAlignment="1" applyProtection="1">
      <alignment vertical="center" wrapText="1"/>
    </xf>
    <xf numFmtId="165" fontId="25" fillId="0" borderId="0" xfId="0" applyNumberFormat="1" applyFont="1" applyFill="1" applyBorder="1" applyAlignment="1" applyProtection="1">
      <alignment horizontal="left" vertical="center" wrapText="1"/>
    </xf>
    <xf numFmtId="165" fontId="27" fillId="0" borderId="86" xfId="0" applyNumberFormat="1" applyFont="1" applyFill="1" applyBorder="1" applyAlignment="1" applyProtection="1">
      <alignment vertical="center" wrapText="1"/>
      <protection locked="0"/>
    </xf>
    <xf numFmtId="49" fontId="27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9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3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4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5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88" xfId="0" applyNumberFormat="1" applyFont="1" applyFill="1" applyBorder="1" applyAlignment="1" applyProtection="1">
      <alignment horizontal="right" vertical="center" wrapText="1" indent="1"/>
    </xf>
    <xf numFmtId="165" fontId="56" fillId="0" borderId="96" xfId="0" applyNumberFormat="1" applyFont="1" applyFill="1" applyBorder="1" applyAlignment="1" applyProtection="1">
      <alignment horizontal="right" vertical="center" wrapText="1" indent="1"/>
    </xf>
    <xf numFmtId="165" fontId="57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92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97" xfId="0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86" xfId="0" applyNumberFormat="1" applyFont="1" applyFill="1" applyBorder="1" applyAlignment="1" applyProtection="1">
      <alignment horizontal="right" vertical="center" wrapText="1" indent="1"/>
    </xf>
    <xf numFmtId="165" fontId="58" fillId="0" borderId="92" xfId="0" applyNumberFormat="1" applyFont="1" applyFill="1" applyBorder="1" applyAlignment="1" applyProtection="1">
      <alignment horizontal="right" vertical="center" wrapText="1" indent="1"/>
    </xf>
    <xf numFmtId="165" fontId="57" fillId="0" borderId="98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99" xfId="0" applyNumberFormat="1" applyFont="1" applyFill="1" applyBorder="1" applyAlignment="1" applyProtection="1">
      <alignment horizontal="right" vertical="center" wrapText="1" indent="1"/>
    </xf>
    <xf numFmtId="165" fontId="55" fillId="0" borderId="100" xfId="0" applyNumberFormat="1" applyFont="1" applyFill="1" applyBorder="1" applyAlignment="1" applyProtection="1">
      <alignment horizontal="right" vertical="center" wrapText="1" indent="1"/>
    </xf>
    <xf numFmtId="165" fontId="55" fillId="0" borderId="84" xfId="0" applyNumberFormat="1" applyFont="1" applyFill="1" applyBorder="1" applyAlignment="1" applyProtection="1">
      <alignment horizontal="right" vertical="center" wrapText="1" indent="1"/>
    </xf>
    <xf numFmtId="165" fontId="27" fillId="0" borderId="10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102" xfId="0" applyNumberFormat="1" applyFont="1" applyFill="1" applyBorder="1" applyAlignment="1" applyProtection="1">
      <alignment horizontal="right" vertical="center" wrapText="1" indent="1"/>
    </xf>
    <xf numFmtId="165" fontId="56" fillId="0" borderId="75" xfId="0" applyNumberFormat="1" applyFont="1" applyFill="1" applyBorder="1" applyAlignment="1" applyProtection="1">
      <alignment horizontal="right" vertical="center" wrapText="1" indent="1"/>
    </xf>
    <xf numFmtId="165" fontId="57" fillId="0" borderId="103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93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03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04" xfId="0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90" xfId="0" applyNumberFormat="1" applyFont="1" applyFill="1" applyBorder="1" applyAlignment="1" applyProtection="1">
      <alignment horizontal="right" vertical="center" wrapText="1" indent="1"/>
    </xf>
    <xf numFmtId="165" fontId="58" fillId="0" borderId="91" xfId="0" applyNumberFormat="1" applyFont="1" applyFill="1" applyBorder="1" applyAlignment="1" applyProtection="1">
      <alignment horizontal="right" vertical="center" wrapText="1" indent="1"/>
    </xf>
    <xf numFmtId="165" fontId="57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84" xfId="0" applyNumberFormat="1" applyFont="1" applyFill="1" applyBorder="1" applyAlignment="1" applyProtection="1">
      <alignment horizontal="right" vertical="center" wrapText="1" indent="1"/>
    </xf>
    <xf numFmtId="165" fontId="57" fillId="0" borderId="101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105" xfId="0" applyNumberFormat="1" applyFont="1" applyFill="1" applyBorder="1" applyAlignment="1" applyProtection="1">
      <alignment horizontal="right" vertical="center" wrapText="1" indent="1"/>
    </xf>
    <xf numFmtId="165" fontId="56" fillId="0" borderId="79" xfId="0" applyNumberFormat="1" applyFont="1" applyFill="1" applyBorder="1" applyAlignment="1" applyProtection="1">
      <alignment horizontal="right" vertical="center" wrapText="1" indent="1"/>
    </xf>
    <xf numFmtId="165" fontId="55" fillId="0" borderId="0" xfId="0" applyNumberFormat="1" applyFont="1" applyFill="1" applyAlignment="1" applyProtection="1">
      <alignment vertical="center" wrapText="1"/>
    </xf>
    <xf numFmtId="165" fontId="27" fillId="0" borderId="106" xfId="3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86" xfId="36" applyFont="1" applyFill="1" applyBorder="1" applyAlignment="1" applyProtection="1">
      <alignment horizontal="left" vertical="center" wrapText="1" indent="1"/>
    </xf>
    <xf numFmtId="165" fontId="27" fillId="0" borderId="90" xfId="3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6" xfId="36" applyFont="1" applyFill="1" applyBorder="1" applyAlignment="1" applyProtection="1">
      <alignment horizontal="left" vertical="center" wrapText="1" indent="1"/>
    </xf>
    <xf numFmtId="165" fontId="56" fillId="0" borderId="79" xfId="36" applyNumberFormat="1" applyFont="1" applyFill="1" applyBorder="1" applyAlignment="1" applyProtection="1">
      <alignment horizontal="right" vertical="center" wrapText="1" indent="1"/>
    </xf>
    <xf numFmtId="165" fontId="27" fillId="0" borderId="107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08" xfId="0" applyNumberFormat="1" applyFont="1" applyFill="1" applyBorder="1" applyAlignment="1" applyProtection="1">
      <alignment horizontal="left" vertical="center" wrapText="1" indent="1"/>
    </xf>
    <xf numFmtId="165" fontId="27" fillId="0" borderId="109" xfId="0" applyNumberFormat="1" applyFont="1" applyFill="1" applyBorder="1" applyAlignment="1" applyProtection="1">
      <alignment horizontal="left" vertical="center" wrapText="1" indent="1"/>
    </xf>
    <xf numFmtId="165" fontId="27" fillId="0" borderId="10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94" xfId="0" applyNumberFormat="1" applyFont="1" applyFill="1" applyBorder="1" applyAlignment="1" applyProtection="1">
      <alignment vertical="center" wrapText="1"/>
      <protection locked="0"/>
    </xf>
    <xf numFmtId="49" fontId="27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2" xfId="36" applyFont="1" applyFill="1" applyBorder="1" applyAlignment="1" applyProtection="1">
      <alignment horizontal="center" vertical="center" wrapText="1"/>
    </xf>
    <xf numFmtId="0" fontId="26" fillId="0" borderId="23" xfId="36" applyFont="1" applyFill="1" applyBorder="1" applyAlignment="1" applyProtection="1">
      <alignment horizontal="left" vertical="center" wrapText="1" indent="1"/>
    </xf>
    <xf numFmtId="49" fontId="27" fillId="0" borderId="110" xfId="36" applyNumberFormat="1" applyFont="1" applyFill="1" applyBorder="1" applyAlignment="1" applyProtection="1">
      <alignment horizontal="center" vertical="center" wrapText="1"/>
    </xf>
    <xf numFmtId="0" fontId="27" fillId="0" borderId="87" xfId="36" applyFont="1" applyFill="1" applyBorder="1" applyAlignment="1" applyProtection="1">
      <alignment horizontal="left" vertical="center" wrapText="1" indent="1"/>
    </xf>
    <xf numFmtId="49" fontId="27" fillId="0" borderId="109" xfId="36" applyNumberFormat="1" applyFont="1" applyFill="1" applyBorder="1" applyAlignment="1" applyProtection="1">
      <alignment horizontal="center" vertical="center" wrapText="1"/>
    </xf>
    <xf numFmtId="49" fontId="27" fillId="0" borderId="111" xfId="36" applyNumberFormat="1" applyFont="1" applyFill="1" applyBorder="1" applyAlignment="1" applyProtection="1">
      <alignment horizontal="center" vertical="center" wrapText="1"/>
    </xf>
    <xf numFmtId="0" fontId="27" fillId="0" borderId="106" xfId="36" applyFont="1" applyFill="1" applyBorder="1" applyAlignment="1" applyProtection="1">
      <alignment horizontal="left" vertical="center" wrapText="1" indent="1"/>
    </xf>
    <xf numFmtId="0" fontId="61" fillId="0" borderId="69" xfId="0" applyFont="1" applyBorder="1" applyAlignment="1">
      <alignment horizontal="center"/>
    </xf>
    <xf numFmtId="0" fontId="40" fillId="0" borderId="112" xfId="0" applyFont="1" applyBorder="1" applyAlignment="1">
      <alignment horizontal="center"/>
    </xf>
    <xf numFmtId="0" fontId="40" fillId="0" borderId="21" xfId="0" applyFont="1" applyBorder="1"/>
    <xf numFmtId="0" fontId="40" fillId="0" borderId="113" xfId="0" applyFont="1" applyBorder="1"/>
    <xf numFmtId="0" fontId="40" fillId="0" borderId="114" xfId="0" applyFont="1" applyBorder="1" applyAlignment="1">
      <alignment horizontal="center"/>
    </xf>
    <xf numFmtId="0" fontId="40" fillId="0" borderId="17" xfId="0" applyFont="1" applyBorder="1"/>
    <xf numFmtId="0" fontId="40" fillId="0" borderId="115" xfId="0" applyFont="1" applyBorder="1"/>
    <xf numFmtId="0" fontId="49" fillId="0" borderId="116" xfId="0" applyFont="1" applyBorder="1" applyAlignment="1">
      <alignment horizontal="center"/>
    </xf>
    <xf numFmtId="0" fontId="49" fillId="0" borderId="117" xfId="0" applyFont="1" applyBorder="1"/>
    <xf numFmtId="3" fontId="49" fillId="0" borderId="118" xfId="0" applyNumberFormat="1" applyFont="1" applyBorder="1"/>
    <xf numFmtId="0" fontId="49" fillId="0" borderId="118" xfId="0" applyFont="1" applyBorder="1"/>
    <xf numFmtId="0" fontId="61" fillId="0" borderId="112" xfId="0" applyFont="1" applyBorder="1" applyAlignment="1">
      <alignment horizontal="center"/>
    </xf>
    <xf numFmtId="3" fontId="40" fillId="0" borderId="113" xfId="0" applyNumberFormat="1" applyFont="1" applyBorder="1"/>
    <xf numFmtId="0" fontId="61" fillId="0" borderId="114" xfId="0" applyFont="1" applyBorder="1" applyAlignment="1">
      <alignment horizontal="center"/>
    </xf>
    <xf numFmtId="3" fontId="40" fillId="0" borderId="115" xfId="0" applyNumberFormat="1" applyFont="1" applyBorder="1"/>
    <xf numFmtId="0" fontId="62" fillId="0" borderId="116" xfId="0" applyFont="1" applyBorder="1" applyAlignment="1">
      <alignment horizontal="center"/>
    </xf>
    <xf numFmtId="3" fontId="28" fillId="0" borderId="0" xfId="38" applyNumberFormat="1" applyFont="1" applyFill="1" applyProtection="1"/>
    <xf numFmtId="0" fontId="25" fillId="0" borderId="119" xfId="0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 wrapText="1"/>
    </xf>
    <xf numFmtId="0" fontId="17" fillId="0" borderId="120" xfId="0" applyFont="1" applyFill="1" applyBorder="1" applyAlignment="1">
      <alignment horizontal="right" vertical="center" wrapText="1"/>
    </xf>
    <xf numFmtId="0" fontId="55" fillId="0" borderId="0" xfId="0" applyFont="1"/>
    <xf numFmtId="0" fontId="62" fillId="0" borderId="121" xfId="0" applyFont="1" applyBorder="1" applyAlignment="1">
      <alignment horizontal="center"/>
    </xf>
    <xf numFmtId="0" fontId="49" fillId="0" borderId="122" xfId="0" applyFont="1" applyBorder="1"/>
    <xf numFmtId="3" fontId="49" fillId="0" borderId="123" xfId="0" applyNumberFormat="1" applyFont="1" applyBorder="1"/>
    <xf numFmtId="0" fontId="61" fillId="0" borderId="124" xfId="0" applyFont="1" applyBorder="1" applyAlignment="1">
      <alignment horizontal="center"/>
    </xf>
    <xf numFmtId="0" fontId="40" fillId="0" borderId="125" xfId="0" applyFont="1" applyBorder="1"/>
    <xf numFmtId="3" fontId="40" fillId="0" borderId="126" xfId="0" applyNumberFormat="1" applyFont="1" applyBorder="1"/>
    <xf numFmtId="0" fontId="61" fillId="0" borderId="127" xfId="0" applyFont="1" applyBorder="1" applyAlignment="1">
      <alignment horizontal="center"/>
    </xf>
    <xf numFmtId="3" fontId="40" fillId="0" borderId="128" xfId="0" applyNumberFormat="1" applyFont="1" applyBorder="1"/>
    <xf numFmtId="0" fontId="61" fillId="0" borderId="129" xfId="0" applyFont="1" applyBorder="1" applyAlignment="1">
      <alignment horizontal="center"/>
    </xf>
    <xf numFmtId="3" fontId="40" fillId="0" borderId="130" xfId="0" applyNumberFormat="1" applyFont="1" applyBorder="1"/>
    <xf numFmtId="0" fontId="61" fillId="0" borderId="111" xfId="0" applyFont="1" applyBorder="1" applyAlignment="1">
      <alignment horizontal="center"/>
    </xf>
    <xf numFmtId="0" fontId="40" fillId="0" borderId="106" xfId="0" applyFont="1" applyBorder="1"/>
    <xf numFmtId="3" fontId="40" fillId="0" borderId="81" xfId="0" applyNumberFormat="1" applyFont="1" applyBorder="1"/>
    <xf numFmtId="0" fontId="61" fillId="0" borderId="131" xfId="0" applyFont="1" applyBorder="1" applyAlignment="1">
      <alignment horizontal="center"/>
    </xf>
    <xf numFmtId="3" fontId="40" fillId="0" borderId="132" xfId="0" applyNumberFormat="1" applyFont="1" applyBorder="1"/>
    <xf numFmtId="171" fontId="36" fillId="0" borderId="0" xfId="0" applyNumberFormat="1" applyFont="1" applyFill="1" applyBorder="1" applyAlignment="1" applyProtection="1">
      <alignment horizontal="right" vertical="center"/>
      <protection locked="0"/>
    </xf>
    <xf numFmtId="171" fontId="60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124" xfId="0" applyFont="1" applyFill="1" applyBorder="1" applyAlignment="1">
      <alignment horizontal="center" vertical="center"/>
    </xf>
    <xf numFmtId="0" fontId="0" fillId="0" borderId="125" xfId="0" applyFill="1" applyBorder="1" applyAlignment="1" applyProtection="1">
      <alignment horizontal="left" vertical="center" wrapText="1" indent="1"/>
      <protection locked="0"/>
    </xf>
    <xf numFmtId="171" fontId="25" fillId="0" borderId="126" xfId="0" applyNumberFormat="1" applyFont="1" applyFill="1" applyBorder="1" applyAlignment="1" applyProtection="1">
      <alignment horizontal="right" vertical="center"/>
    </xf>
    <xf numFmtId="0" fontId="0" fillId="0" borderId="127" xfId="0" applyFont="1" applyFill="1" applyBorder="1" applyAlignment="1">
      <alignment horizontal="center" vertical="center"/>
    </xf>
    <xf numFmtId="171" fontId="36" fillId="0" borderId="128" xfId="0" applyNumberFormat="1" applyFont="1" applyFill="1" applyBorder="1" applyAlignment="1" applyProtection="1">
      <alignment horizontal="right" vertical="center"/>
      <protection locked="0"/>
    </xf>
    <xf numFmtId="0" fontId="0" fillId="0" borderId="133" xfId="0" applyFont="1" applyFill="1" applyBorder="1" applyAlignment="1">
      <alignment horizontal="center" vertical="center"/>
    </xf>
    <xf numFmtId="0" fontId="0" fillId="0" borderId="134" xfId="0" applyFont="1" applyFill="1" applyBorder="1" applyAlignment="1">
      <alignment horizontal="left" vertical="center" indent="5"/>
    </xf>
    <xf numFmtId="171" fontId="36" fillId="0" borderId="135" xfId="0" applyNumberFormat="1" applyFont="1" applyFill="1" applyBorder="1" applyAlignment="1" applyProtection="1">
      <alignment horizontal="right" vertical="center"/>
      <protection locked="0"/>
    </xf>
    <xf numFmtId="0" fontId="38" fillId="0" borderId="136" xfId="38" applyFont="1" applyFill="1" applyBorder="1" applyAlignment="1" applyProtection="1">
      <alignment horizontal="center" wrapText="1"/>
    </xf>
    <xf numFmtId="0" fontId="45" fillId="0" borderId="10" xfId="38" applyFont="1" applyFill="1" applyBorder="1" applyAlignment="1" applyProtection="1"/>
    <xf numFmtId="0" fontId="45" fillId="0" borderId="0" xfId="38" applyFont="1" applyFill="1" applyBorder="1" applyAlignment="1" applyProtection="1"/>
    <xf numFmtId="0" fontId="27" fillId="0" borderId="93" xfId="36" applyFont="1" applyFill="1" applyBorder="1" applyAlignment="1" applyProtection="1">
      <alignment horizontal="left" vertical="center" wrapText="1" indent="1"/>
    </xf>
    <xf numFmtId="165" fontId="29" fillId="0" borderId="138" xfId="0" applyNumberFormat="1" applyFont="1" applyBorder="1" applyAlignment="1" applyProtection="1">
      <alignment horizontal="left" vertical="center" wrapText="1" indent="1"/>
    </xf>
    <xf numFmtId="165" fontId="27" fillId="0" borderId="139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0" xfId="3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1" xfId="36" applyFont="1" applyFill="1" applyBorder="1" applyAlignment="1" applyProtection="1">
      <alignment horizontal="left" vertical="center" wrapText="1" indent="1"/>
    </xf>
    <xf numFmtId="0" fontId="26" fillId="0" borderId="142" xfId="36" applyFont="1" applyFill="1" applyBorder="1" applyAlignment="1" applyProtection="1">
      <alignment horizontal="left" vertical="center" wrapText="1" indent="1"/>
    </xf>
    <xf numFmtId="49" fontId="27" fillId="0" borderId="110" xfId="36" applyNumberFormat="1" applyFont="1" applyFill="1" applyBorder="1" applyAlignment="1" applyProtection="1">
      <alignment horizontal="left" vertical="center" wrapText="1" indent="1"/>
    </xf>
    <xf numFmtId="0" fontId="27" fillId="0" borderId="143" xfId="36" applyFont="1" applyFill="1" applyBorder="1" applyAlignment="1" applyProtection="1">
      <alignment horizontal="left" vertical="center" wrapText="1" indent="1"/>
    </xf>
    <xf numFmtId="165" fontId="27" fillId="0" borderId="144" xfId="36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109" xfId="36" applyNumberFormat="1" applyFont="1" applyFill="1" applyBorder="1" applyAlignment="1" applyProtection="1">
      <alignment horizontal="left" vertical="center" wrapText="1" indent="1"/>
    </xf>
    <xf numFmtId="165" fontId="27" fillId="0" borderId="94" xfId="36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84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86" xfId="0" applyNumberFormat="1" applyFill="1" applyBorder="1" applyAlignment="1">
      <alignment vertical="center" wrapText="1"/>
    </xf>
    <xf numFmtId="0" fontId="17" fillId="0" borderId="0" xfId="38" applyFont="1" applyFill="1"/>
    <xf numFmtId="0" fontId="30" fillId="0" borderId="25" xfId="38" applyFont="1" applyFill="1" applyBorder="1" applyAlignment="1">
      <alignment horizontal="center" vertical="center"/>
    </xf>
    <xf numFmtId="0" fontId="30" fillId="0" borderId="26" xfId="38" applyFont="1" applyFill="1" applyBorder="1" applyAlignment="1">
      <alignment horizontal="center" vertical="center" wrapText="1"/>
    </xf>
    <xf numFmtId="0" fontId="30" fillId="0" borderId="13" xfId="38" applyFont="1" applyFill="1" applyBorder="1" applyAlignment="1">
      <alignment horizontal="center" vertical="center"/>
    </xf>
    <xf numFmtId="0" fontId="30" fillId="0" borderId="14" xfId="38" applyFont="1" applyFill="1" applyBorder="1" applyAlignment="1">
      <alignment horizontal="center" vertical="center" wrapText="1"/>
    </xf>
    <xf numFmtId="0" fontId="28" fillId="0" borderId="18" xfId="38" applyFont="1" applyFill="1" applyBorder="1" applyProtection="1">
      <protection locked="0"/>
    </xf>
    <xf numFmtId="0" fontId="28" fillId="0" borderId="20" xfId="38" applyFont="1" applyFill="1" applyBorder="1" applyProtection="1">
      <protection locked="0"/>
    </xf>
    <xf numFmtId="0" fontId="28" fillId="0" borderId="16" xfId="38" applyFont="1" applyFill="1" applyBorder="1" applyProtection="1">
      <protection locked="0"/>
    </xf>
    <xf numFmtId="0" fontId="44" fillId="0" borderId="0" xfId="38" applyFont="1" applyFill="1"/>
    <xf numFmtId="0" fontId="42" fillId="0" borderId="0" xfId="38" applyFont="1" applyFill="1"/>
    <xf numFmtId="0" fontId="28" fillId="0" borderId="0" xfId="38" applyFont="1" applyFill="1"/>
    <xf numFmtId="3" fontId="17" fillId="0" borderId="0" xfId="38" applyNumberFormat="1" applyFont="1" applyFill="1" applyAlignment="1">
      <alignment horizontal="center"/>
    </xf>
    <xf numFmtId="0" fontId="17" fillId="0" borderId="0" xfId="38" applyFont="1" applyFill="1" applyAlignment="1"/>
    <xf numFmtId="0" fontId="55" fillId="0" borderId="0" xfId="0" applyFont="1" applyFill="1"/>
    <xf numFmtId="3" fontId="17" fillId="0" borderId="0" xfId="38" applyNumberFormat="1" applyFont="1" applyFill="1" applyBorder="1" applyAlignment="1">
      <alignment horizontal="center"/>
    </xf>
    <xf numFmtId="0" fontId="33" fillId="0" borderId="13" xfId="36" applyFont="1" applyFill="1" applyBorder="1" applyAlignment="1" applyProtection="1">
      <alignment horizontal="center" vertical="center" wrapText="1"/>
    </xf>
    <xf numFmtId="0" fontId="33" fillId="0" borderId="14" xfId="36" applyFont="1" applyFill="1" applyBorder="1" applyAlignment="1" applyProtection="1">
      <alignment horizontal="left" vertical="center" wrapText="1" indent="1"/>
    </xf>
    <xf numFmtId="49" fontId="59" fillId="0" borderId="16" xfId="36" applyNumberFormat="1" applyFont="1" applyFill="1" applyBorder="1" applyAlignment="1" applyProtection="1">
      <alignment horizontal="center" vertical="center" wrapText="1"/>
    </xf>
    <xf numFmtId="0" fontId="51" fillId="0" borderId="17" xfId="0" applyFont="1" applyBorder="1" applyAlignment="1" applyProtection="1">
      <alignment horizontal="left" wrapText="1" indent="1"/>
    </xf>
    <xf numFmtId="49" fontId="59" fillId="0" borderId="18" xfId="36" applyNumberFormat="1" applyFont="1" applyFill="1" applyBorder="1" applyAlignment="1" applyProtection="1">
      <alignment horizontal="center" vertical="center" wrapText="1"/>
    </xf>
    <xf numFmtId="0" fontId="51" fillId="0" borderId="19" xfId="0" applyFont="1" applyBorder="1" applyAlignment="1" applyProtection="1">
      <alignment horizontal="left" wrapText="1" indent="1"/>
    </xf>
    <xf numFmtId="49" fontId="59" fillId="0" borderId="20" xfId="36" applyNumberFormat="1" applyFont="1" applyFill="1" applyBorder="1" applyAlignment="1" applyProtection="1">
      <alignment horizontal="center" vertical="center" wrapText="1"/>
    </xf>
    <xf numFmtId="0" fontId="51" fillId="0" borderId="21" xfId="0" applyFont="1" applyBorder="1" applyAlignment="1" applyProtection="1">
      <alignment horizontal="left" vertical="center" wrapText="1" indent="1"/>
    </xf>
    <xf numFmtId="0" fontId="48" fillId="0" borderId="14" xfId="0" applyFont="1" applyBorder="1" applyAlignment="1" applyProtection="1">
      <alignment horizontal="left" vertical="center" wrapText="1" indent="1"/>
    </xf>
    <xf numFmtId="0" fontId="51" fillId="0" borderId="21" xfId="0" applyFont="1" applyBorder="1" applyAlignment="1" applyProtection="1">
      <alignment horizontal="left" wrapText="1" indent="1"/>
    </xf>
    <xf numFmtId="0" fontId="48" fillId="0" borderId="13" xfId="0" applyFont="1" applyBorder="1" applyAlignment="1" applyProtection="1">
      <alignment horizontal="center" wrapText="1"/>
    </xf>
    <xf numFmtId="0" fontId="51" fillId="0" borderId="21" xfId="0" applyFont="1" applyBorder="1" applyAlignment="1" applyProtection="1">
      <alignment wrapText="1"/>
    </xf>
    <xf numFmtId="0" fontId="51" fillId="0" borderId="16" xfId="0" applyFont="1" applyBorder="1" applyAlignment="1" applyProtection="1">
      <alignment horizontal="center" wrapText="1"/>
    </xf>
    <xf numFmtId="0" fontId="51" fillId="0" borderId="18" xfId="0" applyFont="1" applyBorder="1" applyAlignment="1" applyProtection="1">
      <alignment horizontal="center" wrapText="1"/>
    </xf>
    <xf numFmtId="0" fontId="51" fillId="0" borderId="20" xfId="0" applyFont="1" applyBorder="1" applyAlignment="1" applyProtection="1">
      <alignment horizontal="center" wrapText="1"/>
    </xf>
    <xf numFmtId="0" fontId="48" fillId="0" borderId="14" xfId="0" applyFont="1" applyBorder="1" applyAlignment="1" applyProtection="1">
      <alignment wrapText="1"/>
    </xf>
    <xf numFmtId="0" fontId="48" fillId="0" borderId="22" xfId="0" applyFont="1" applyBorder="1" applyAlignment="1" applyProtection="1">
      <alignment horizontal="center" wrapText="1"/>
    </xf>
    <xf numFmtId="0" fontId="48" fillId="0" borderId="23" xfId="0" applyFont="1" applyBorder="1" applyAlignment="1" applyProtection="1">
      <alignment wrapText="1"/>
    </xf>
    <xf numFmtId="0" fontId="59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 indent="1"/>
    </xf>
    <xf numFmtId="165" fontId="33" fillId="0" borderId="0" xfId="0" applyNumberFormat="1" applyFont="1" applyFill="1" applyBorder="1" applyAlignment="1" applyProtection="1">
      <alignment horizontal="right" vertical="center" wrapText="1" indent="1"/>
    </xf>
    <xf numFmtId="0" fontId="59" fillId="0" borderId="0" xfId="0" applyFont="1" applyFill="1" applyAlignment="1" applyProtection="1">
      <alignment horizontal="left" vertical="center" wrapText="1"/>
    </xf>
    <xf numFmtId="0" fontId="59" fillId="0" borderId="0" xfId="0" applyFont="1" applyFill="1" applyAlignment="1" applyProtection="1">
      <alignment vertical="center" wrapText="1"/>
    </xf>
    <xf numFmtId="0" fontId="59" fillId="0" borderId="0" xfId="0" applyFont="1" applyFill="1" applyAlignment="1" applyProtection="1">
      <alignment horizontal="right" vertical="center" wrapText="1" indent="1"/>
    </xf>
    <xf numFmtId="0" fontId="33" fillId="0" borderId="25" xfId="36" applyFont="1" applyFill="1" applyBorder="1" applyAlignment="1" applyProtection="1">
      <alignment horizontal="center" vertical="center" wrapText="1"/>
    </xf>
    <xf numFmtId="0" fontId="33" fillId="0" borderId="26" xfId="36" applyFont="1" applyFill="1" applyBorder="1" applyAlignment="1" applyProtection="1">
      <alignment vertical="center" wrapText="1"/>
    </xf>
    <xf numFmtId="49" fontId="59" fillId="0" borderId="27" xfId="36" applyNumberFormat="1" applyFont="1" applyFill="1" applyBorder="1" applyAlignment="1" applyProtection="1">
      <alignment horizontal="center" vertical="center" wrapText="1"/>
    </xf>
    <xf numFmtId="0" fontId="59" fillId="0" borderId="28" xfId="36" applyFont="1" applyFill="1" applyBorder="1" applyAlignment="1" applyProtection="1">
      <alignment horizontal="left" vertical="center" wrapText="1" indent="1"/>
    </xf>
    <xf numFmtId="0" fontId="59" fillId="0" borderId="19" xfId="36" applyFont="1" applyFill="1" applyBorder="1" applyAlignment="1" applyProtection="1">
      <alignment horizontal="left" vertical="center" wrapText="1" indent="1"/>
    </xf>
    <xf numFmtId="0" fontId="59" fillId="0" borderId="29" xfId="36" applyFont="1" applyFill="1" applyBorder="1" applyAlignment="1" applyProtection="1">
      <alignment horizontal="left" vertical="center" wrapText="1" indent="1"/>
    </xf>
    <xf numFmtId="0" fontId="59" fillId="0" borderId="0" xfId="36" applyFont="1" applyFill="1" applyBorder="1" applyAlignment="1" applyProtection="1">
      <alignment horizontal="left" vertical="center" wrapText="1" indent="1"/>
    </xf>
    <xf numFmtId="0" fontId="59" fillId="0" borderId="19" xfId="36" applyFont="1" applyFill="1" applyBorder="1" applyAlignment="1" applyProtection="1">
      <alignment horizontal="left" indent="6"/>
    </xf>
    <xf numFmtId="0" fontId="59" fillId="0" borderId="19" xfId="36" applyFont="1" applyFill="1" applyBorder="1" applyAlignment="1" applyProtection="1">
      <alignment horizontal="left" vertical="center" wrapText="1" indent="6"/>
    </xf>
    <xf numFmtId="49" fontId="59" fillId="0" borderId="30" xfId="36" applyNumberFormat="1" applyFont="1" applyFill="1" applyBorder="1" applyAlignment="1" applyProtection="1">
      <alignment horizontal="center" vertical="center" wrapText="1"/>
    </xf>
    <xf numFmtId="0" fontId="59" fillId="0" borderId="21" xfId="36" applyFont="1" applyFill="1" applyBorder="1" applyAlignment="1" applyProtection="1">
      <alignment horizontal="left" vertical="center" wrapText="1" indent="6"/>
    </xf>
    <xf numFmtId="49" fontId="59" fillId="0" borderId="31" xfId="36" applyNumberFormat="1" applyFont="1" applyFill="1" applyBorder="1" applyAlignment="1" applyProtection="1">
      <alignment horizontal="center" vertical="center" wrapText="1"/>
    </xf>
    <xf numFmtId="0" fontId="59" fillId="0" borderId="11" xfId="36" applyFont="1" applyFill="1" applyBorder="1" applyAlignment="1" applyProtection="1">
      <alignment horizontal="left" vertical="center" wrapText="1" indent="6"/>
    </xf>
    <xf numFmtId="0" fontId="33" fillId="0" borderId="14" xfId="36" applyFont="1" applyFill="1" applyBorder="1" applyAlignment="1" applyProtection="1">
      <alignment vertical="center" wrapText="1"/>
    </xf>
    <xf numFmtId="0" fontId="59" fillId="0" borderId="21" xfId="36" applyFont="1" applyFill="1" applyBorder="1" applyAlignment="1" applyProtection="1">
      <alignment horizontal="left" vertical="center" wrapText="1" indent="1"/>
    </xf>
    <xf numFmtId="0" fontId="51" fillId="0" borderId="19" xfId="0" applyFont="1" applyBorder="1" applyAlignment="1" applyProtection="1">
      <alignment horizontal="left" vertical="center" wrapText="1" indent="1"/>
    </xf>
    <xf numFmtId="0" fontId="59" fillId="0" borderId="17" xfId="36" applyFont="1" applyFill="1" applyBorder="1" applyAlignment="1" applyProtection="1">
      <alignment horizontal="left" vertical="center" wrapText="1" indent="6"/>
    </xf>
    <xf numFmtId="0" fontId="59" fillId="0" borderId="17" xfId="36" applyFont="1" applyFill="1" applyBorder="1" applyAlignment="1" applyProtection="1">
      <alignment horizontal="left" vertical="center" wrapText="1" indent="1"/>
    </xf>
    <xf numFmtId="0" fontId="59" fillId="0" borderId="32" xfId="36" applyFont="1" applyFill="1" applyBorder="1" applyAlignment="1" applyProtection="1">
      <alignment horizontal="left" vertical="center" wrapText="1" indent="1"/>
    </xf>
    <xf numFmtId="0" fontId="33" fillId="0" borderId="26" xfId="36" applyFont="1" applyFill="1" applyBorder="1" applyAlignment="1" applyProtection="1">
      <alignment horizontal="left" vertical="center" wrapText="1" indent="1"/>
    </xf>
    <xf numFmtId="49" fontId="59" fillId="0" borderId="110" xfId="36" applyNumberFormat="1" applyFont="1" applyFill="1" applyBorder="1" applyAlignment="1" applyProtection="1">
      <alignment horizontal="center" vertical="center" wrapText="1"/>
    </xf>
    <xf numFmtId="49" fontId="59" fillId="0" borderId="109" xfId="36" applyNumberFormat="1" applyFont="1" applyFill="1" applyBorder="1" applyAlignment="1" applyProtection="1">
      <alignment horizontal="center" vertical="center" wrapText="1"/>
    </xf>
    <xf numFmtId="49" fontId="59" fillId="0" borderId="111" xfId="36" applyNumberFormat="1" applyFont="1" applyFill="1" applyBorder="1" applyAlignment="1" applyProtection="1">
      <alignment horizontal="center" vertical="center" wrapText="1"/>
    </xf>
    <xf numFmtId="165" fontId="48" fillId="0" borderId="123" xfId="0" quotePrefix="1" applyNumberFormat="1" applyFont="1" applyBorder="1" applyAlignment="1" applyProtection="1">
      <alignment horizontal="right" vertical="center" wrapText="1" indent="1"/>
    </xf>
    <xf numFmtId="165" fontId="48" fillId="0" borderId="104" xfId="0" quotePrefix="1" applyNumberFormat="1" applyFont="1" applyBorder="1" applyAlignment="1" applyProtection="1">
      <alignment horizontal="right" vertical="center" wrapText="1" indent="1"/>
    </xf>
    <xf numFmtId="0" fontId="48" fillId="0" borderId="22" xfId="0" applyFont="1" applyBorder="1" applyAlignment="1" applyProtection="1">
      <alignment horizontal="center" vertical="center" wrapText="1"/>
    </xf>
    <xf numFmtId="0" fontId="48" fillId="0" borderId="23" xfId="0" applyFont="1" applyBorder="1" applyAlignment="1" applyProtection="1">
      <alignment horizontal="left" vertical="center" wrapText="1" indent="1"/>
    </xf>
    <xf numFmtId="0" fontId="55" fillId="0" borderId="84" xfId="0" applyFont="1" applyFill="1" applyBorder="1" applyAlignment="1">
      <alignment vertical="center" wrapText="1"/>
    </xf>
    <xf numFmtId="0" fontId="51" fillId="0" borderId="65" xfId="0" applyFont="1" applyBorder="1" applyAlignment="1">
      <alignment horizontal="center"/>
    </xf>
    <xf numFmtId="0" fontId="33" fillId="0" borderId="146" xfId="0" applyFont="1" applyFill="1" applyBorder="1" applyAlignment="1" applyProtection="1">
      <alignment horizontal="center" vertical="center" wrapText="1"/>
    </xf>
    <xf numFmtId="0" fontId="33" fillId="0" borderId="106" xfId="0" applyFont="1" applyFill="1" applyBorder="1" applyAlignment="1" applyProtection="1">
      <alignment horizontal="center" vertical="center"/>
    </xf>
    <xf numFmtId="49" fontId="33" fillId="0" borderId="147" xfId="0" applyNumberFormat="1" applyFont="1" applyFill="1" applyBorder="1" applyAlignment="1" applyProtection="1">
      <alignment horizontal="right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94" xfId="0" applyFont="1" applyFill="1" applyBorder="1" applyAlignment="1" applyProtection="1">
      <alignment horizontal="right" vertical="center"/>
    </xf>
    <xf numFmtId="0" fontId="33" fillId="0" borderId="84" xfId="0" applyFont="1" applyFill="1" applyBorder="1" applyAlignment="1" applyProtection="1">
      <alignment horizontal="center" vertical="center"/>
    </xf>
    <xf numFmtId="0" fontId="33" fillId="0" borderId="148" xfId="0" applyFont="1" applyFill="1" applyBorder="1" applyAlignment="1" applyProtection="1">
      <alignment horizontal="center" vertical="center" wrapText="1"/>
    </xf>
    <xf numFmtId="0" fontId="33" fillId="0" borderId="149" xfId="0" applyFont="1" applyFill="1" applyBorder="1" applyAlignment="1" applyProtection="1">
      <alignment horizontal="center" vertical="center" wrapText="1"/>
    </xf>
    <xf numFmtId="0" fontId="33" fillId="0" borderId="136" xfId="0" applyFont="1" applyFill="1" applyBorder="1" applyAlignment="1" applyProtection="1">
      <alignment horizontal="center" vertical="center" wrapText="1"/>
    </xf>
    <xf numFmtId="0" fontId="33" fillId="0" borderId="150" xfId="0" applyFont="1" applyFill="1" applyBorder="1" applyAlignment="1" applyProtection="1">
      <alignment horizontal="center" vertical="center" wrapText="1"/>
    </xf>
    <xf numFmtId="0" fontId="33" fillId="0" borderId="88" xfId="0" applyFont="1" applyFill="1" applyBorder="1" applyAlignment="1" applyProtection="1">
      <alignment horizontal="center" vertical="center" wrapText="1"/>
    </xf>
    <xf numFmtId="0" fontId="33" fillId="0" borderId="104" xfId="0" applyFont="1" applyFill="1" applyBorder="1" applyAlignment="1" applyProtection="1">
      <alignment horizontal="center" vertical="center" wrapText="1"/>
    </xf>
    <xf numFmtId="0" fontId="33" fillId="0" borderId="151" xfId="0" applyFont="1" applyFill="1" applyBorder="1" applyAlignment="1" applyProtection="1">
      <alignment horizontal="center" vertical="center" wrapText="1"/>
    </xf>
    <xf numFmtId="165" fontId="33" fillId="0" borderId="84" xfId="0" applyNumberFormat="1" applyFont="1" applyFill="1" applyBorder="1" applyAlignment="1" applyProtection="1">
      <alignment horizontal="center" vertical="center" wrapText="1"/>
    </xf>
    <xf numFmtId="0" fontId="55" fillId="0" borderId="88" xfId="0" applyFont="1" applyFill="1" applyBorder="1" applyAlignment="1" applyProtection="1">
      <alignment horizontal="left" vertical="center" wrapText="1" indent="1"/>
    </xf>
    <xf numFmtId="165" fontId="55" fillId="0" borderId="102" xfId="0" applyNumberFormat="1" applyFont="1" applyFill="1" applyBorder="1" applyAlignment="1" applyProtection="1">
      <alignment horizontal="right" vertical="center" wrapText="1" indent="1"/>
    </xf>
    <xf numFmtId="49" fontId="64" fillId="0" borderId="110" xfId="0" applyNumberFormat="1" applyFont="1" applyFill="1" applyBorder="1" applyAlignment="1" applyProtection="1">
      <alignment horizontal="center" vertical="center" wrapText="1"/>
    </xf>
    <xf numFmtId="0" fontId="0" fillId="0" borderId="87" xfId="36" applyFont="1" applyFill="1" applyBorder="1" applyAlignment="1" applyProtection="1">
      <alignment horizontal="left" vertical="center" wrapText="1" indent="1"/>
    </xf>
    <xf numFmtId="165" fontId="0" fillId="0" borderId="14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52" xfId="0" applyNumberFormat="1" applyFont="1" applyFill="1" applyBorder="1" applyAlignment="1" applyProtection="1">
      <alignment horizontal="right" vertical="center" wrapText="1" indent="1"/>
      <protection locked="0"/>
    </xf>
    <xf numFmtId="49" fontId="64" fillId="0" borderId="109" xfId="0" applyNumberFormat="1" applyFont="1" applyFill="1" applyBorder="1" applyAlignment="1" applyProtection="1">
      <alignment horizontal="center" vertical="center" wrapText="1"/>
    </xf>
    <xf numFmtId="0" fontId="0" fillId="0" borderId="86" xfId="36" applyFont="1" applyFill="1" applyBorder="1" applyAlignment="1" applyProtection="1">
      <alignment horizontal="left" vertical="center" wrapText="1" indent="1"/>
    </xf>
    <xf numFmtId="165" fontId="0" fillId="0" borderId="9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5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98" xfId="36" applyFont="1" applyFill="1" applyBorder="1" applyAlignment="1" applyProtection="1">
      <alignment horizontal="left" vertical="center" wrapText="1" indent="1"/>
    </xf>
    <xf numFmtId="165" fontId="0" fillId="0" borderId="10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5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5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5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90" xfId="36" applyFont="1" applyFill="1" applyBorder="1" applyAlignment="1" applyProtection="1">
      <alignment horizontal="left" vertical="center" wrapText="1" indent="1"/>
    </xf>
    <xf numFmtId="0" fontId="55" fillId="0" borderId="150" xfId="0" applyFont="1" applyFill="1" applyBorder="1" applyAlignment="1" applyProtection="1">
      <alignment horizontal="center" vertical="center" wrapText="1"/>
    </xf>
    <xf numFmtId="0" fontId="55" fillId="0" borderId="88" xfId="36" applyFont="1" applyFill="1" applyBorder="1" applyAlignment="1" applyProtection="1">
      <alignment horizontal="left" vertical="center" wrapText="1" indent="1"/>
    </xf>
    <xf numFmtId="165" fontId="55" fillId="0" borderId="102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84" xfId="0" applyNumberFormat="1" applyFont="1" applyFill="1" applyBorder="1" applyAlignment="1" applyProtection="1">
      <alignment horizontal="right" vertical="center" wrapText="1" indent="1"/>
      <protection locked="0"/>
    </xf>
    <xf numFmtId="49" fontId="64" fillId="0" borderId="108" xfId="0" applyNumberFormat="1" applyFont="1" applyFill="1" applyBorder="1" applyAlignment="1" applyProtection="1">
      <alignment horizontal="center" vertical="center" wrapText="1"/>
    </xf>
    <xf numFmtId="0" fontId="64" fillId="0" borderId="90" xfId="36" applyFont="1" applyFill="1" applyBorder="1" applyAlignment="1" applyProtection="1">
      <alignment horizontal="left" vertical="center" wrapText="1" indent="1"/>
    </xf>
    <xf numFmtId="165" fontId="64" fillId="0" borderId="101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57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86" xfId="36" applyFont="1" applyFill="1" applyBorder="1" applyAlignment="1" applyProtection="1">
      <alignment horizontal="left" vertical="center" wrapText="1" indent="1"/>
    </xf>
    <xf numFmtId="165" fontId="64" fillId="0" borderId="10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54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51" xfId="36" quotePrefix="1" applyFont="1" applyFill="1" applyBorder="1" applyAlignment="1" applyProtection="1">
      <alignment horizontal="left" vertical="center" wrapText="1" indent="1"/>
    </xf>
    <xf numFmtId="165" fontId="64" fillId="0" borderId="158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59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51" xfId="36" applyFont="1" applyFill="1" applyBorder="1" applyAlignment="1" applyProtection="1">
      <alignment horizontal="left" vertical="center" wrapText="1" indent="1"/>
    </xf>
    <xf numFmtId="165" fontId="55" fillId="0" borderId="100" xfId="0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150" xfId="0" applyFont="1" applyBorder="1" applyAlignment="1" applyProtection="1">
      <alignment horizontal="center" vertical="center" wrapText="1"/>
    </xf>
    <xf numFmtId="165" fontId="33" fillId="0" borderId="84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right" vertical="center" wrapText="1"/>
    </xf>
    <xf numFmtId="0" fontId="55" fillId="0" borderId="102" xfId="36" applyFont="1" applyFill="1" applyBorder="1" applyAlignment="1" applyProtection="1">
      <alignment horizontal="left" vertical="center" wrapText="1" indent="1"/>
    </xf>
    <xf numFmtId="165" fontId="64" fillId="0" borderId="9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53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88" xfId="0" applyFont="1" applyFill="1" applyBorder="1" applyAlignment="1" applyProtection="1">
      <alignment horizontal="left" vertical="center" wrapText="1" indent="1"/>
    </xf>
    <xf numFmtId="165" fontId="33" fillId="0" borderId="102" xfId="0" applyNumberFormat="1" applyFont="1" applyFill="1" applyBorder="1" applyAlignment="1" applyProtection="1">
      <alignment horizontal="right" vertical="center" wrapText="1" indent="1"/>
    </xf>
    <xf numFmtId="0" fontId="63" fillId="0" borderId="160" xfId="0" applyFont="1" applyFill="1" applyBorder="1" applyAlignment="1" applyProtection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165" fontId="57" fillId="0" borderId="36" xfId="0" applyNumberFormat="1" applyFont="1" applyFill="1" applyBorder="1" applyAlignment="1" applyProtection="1">
      <alignment horizontal="right" vertical="center" wrapText="1"/>
    </xf>
    <xf numFmtId="0" fontId="59" fillId="0" borderId="85" xfId="36" applyFont="1" applyFill="1" applyBorder="1" applyAlignment="1" applyProtection="1">
      <alignment horizontal="left" vertical="center" wrapText="1" indent="1"/>
    </xf>
    <xf numFmtId="165" fontId="56" fillId="0" borderId="86" xfId="36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86" xfId="0" quotePrefix="1" applyNumberFormat="1" applyFont="1" applyBorder="1" applyAlignment="1" applyProtection="1">
      <alignment horizontal="right" vertical="center" wrapText="1" indent="1"/>
    </xf>
    <xf numFmtId="0" fontId="59" fillId="0" borderId="64" xfId="36" applyFont="1" applyFill="1" applyBorder="1" applyAlignment="1" applyProtection="1">
      <alignment horizontal="left" vertical="center" wrapText="1" indent="1"/>
    </xf>
    <xf numFmtId="165" fontId="30" fillId="0" borderId="94" xfId="0" quotePrefix="1" applyNumberFormat="1" applyFont="1" applyBorder="1" applyAlignment="1" applyProtection="1">
      <alignment horizontal="right" vertical="center" wrapText="1" indent="1"/>
    </xf>
    <xf numFmtId="0" fontId="33" fillId="0" borderId="116" xfId="36" applyFont="1" applyFill="1" applyBorder="1" applyAlignment="1" applyProtection="1">
      <alignment horizontal="center" vertical="center" wrapText="1"/>
    </xf>
    <xf numFmtId="0" fontId="33" fillId="0" borderId="117" xfId="36" applyFont="1" applyFill="1" applyBorder="1" applyAlignment="1" applyProtection="1">
      <alignment horizontal="left" vertical="center" wrapText="1" indent="1"/>
    </xf>
    <xf numFmtId="165" fontId="48" fillId="0" borderId="118" xfId="0" quotePrefix="1" applyNumberFormat="1" applyFont="1" applyBorder="1" applyAlignment="1" applyProtection="1">
      <alignment horizontal="right" vertical="center" wrapText="1" indent="1"/>
    </xf>
    <xf numFmtId="165" fontId="48" fillId="0" borderId="75" xfId="0" quotePrefix="1" applyNumberFormat="1" applyFont="1" applyBorder="1" applyAlignment="1" applyProtection="1">
      <alignment horizontal="right" vertical="center" wrapText="1" indent="1"/>
    </xf>
    <xf numFmtId="165" fontId="64" fillId="0" borderId="143" xfId="0" applyNumberFormat="1" applyFont="1" applyFill="1" applyBorder="1" applyAlignment="1" applyProtection="1">
      <alignment horizontal="right" vertical="center" wrapText="1" indent="1"/>
    </xf>
    <xf numFmtId="165" fontId="64" fillId="0" borderId="152" xfId="0" applyNumberFormat="1" applyFont="1" applyFill="1" applyBorder="1" applyAlignment="1" applyProtection="1">
      <alignment horizontal="right" vertical="center" wrapText="1" indent="1"/>
    </xf>
    <xf numFmtId="49" fontId="64" fillId="0" borderId="161" xfId="0" applyNumberFormat="1" applyFont="1" applyFill="1" applyBorder="1" applyAlignment="1" applyProtection="1">
      <alignment horizontal="center" vertical="center" wrapText="1"/>
    </xf>
    <xf numFmtId="0" fontId="0" fillId="0" borderId="94" xfId="36" applyFont="1" applyFill="1" applyBorder="1" applyAlignment="1" applyProtection="1">
      <alignment horizontal="left" vertical="center" wrapText="1" indent="1"/>
    </xf>
    <xf numFmtId="165" fontId="64" fillId="0" borderId="155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5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64" xfId="0" applyFont="1" applyBorder="1" applyAlignment="1">
      <alignment horizontal="center"/>
    </xf>
    <xf numFmtId="165" fontId="30" fillId="0" borderId="0" xfId="0" quotePrefix="1" applyNumberFormat="1" applyFont="1" applyBorder="1" applyAlignment="1" applyProtection="1">
      <alignment horizontal="right" vertical="center" wrapText="1" indent="1"/>
    </xf>
    <xf numFmtId="0" fontId="30" fillId="0" borderId="39" xfId="0" applyFont="1" applyBorder="1" applyAlignment="1" applyProtection="1">
      <alignment horizontal="left" vertical="center" wrapText="1" indent="1"/>
    </xf>
    <xf numFmtId="165" fontId="30" fillId="0" borderId="84" xfId="0" quotePrefix="1" applyNumberFormat="1" applyFont="1" applyBorder="1" applyAlignment="1" applyProtection="1">
      <alignment horizontal="right" vertical="center" wrapText="1" indent="1"/>
    </xf>
    <xf numFmtId="0" fontId="59" fillId="0" borderId="143" xfId="36" applyFont="1" applyFill="1" applyBorder="1" applyAlignment="1" applyProtection="1">
      <alignment horizontal="left" vertical="center" wrapText="1" indent="1"/>
    </xf>
    <xf numFmtId="0" fontId="59" fillId="0" borderId="93" xfId="36" applyFont="1" applyFill="1" applyBorder="1" applyAlignment="1" applyProtection="1">
      <alignment horizontal="left" vertical="center" wrapText="1" indent="1"/>
    </xf>
    <xf numFmtId="0" fontId="59" fillId="0" borderId="158" xfId="36" applyFont="1" applyFill="1" applyBorder="1" applyAlignment="1" applyProtection="1">
      <alignment horizontal="left" vertical="center" wrapText="1" indent="1"/>
    </xf>
    <xf numFmtId="165" fontId="27" fillId="0" borderId="151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19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66" xfId="36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66" xfId="0" applyFont="1" applyFill="1" applyBorder="1" applyAlignment="1" applyProtection="1">
      <alignment vertical="center" wrapText="1"/>
    </xf>
    <xf numFmtId="0" fontId="16" fillId="0" borderId="166" xfId="36" applyFont="1" applyFill="1" applyBorder="1" applyAlignment="1" applyProtection="1">
      <alignment horizontal="right" vertical="center" indent="1"/>
    </xf>
    <xf numFmtId="165" fontId="29" fillId="0" borderId="146" xfId="0" applyNumberFormat="1" applyFont="1" applyBorder="1" applyAlignment="1" applyProtection="1">
      <alignment horizontal="right" vertical="center" wrapText="1" indent="1"/>
    </xf>
    <xf numFmtId="0" fontId="35" fillId="0" borderId="82" xfId="0" applyFont="1" applyFill="1" applyBorder="1" applyAlignment="1" applyProtection="1">
      <alignment vertical="center" wrapText="1"/>
    </xf>
    <xf numFmtId="0" fontId="16" fillId="0" borderId="82" xfId="36" applyFont="1" applyFill="1" applyBorder="1" applyAlignment="1" applyProtection="1">
      <alignment horizontal="right" vertical="center" indent="1"/>
    </xf>
    <xf numFmtId="165" fontId="27" fillId="0" borderId="167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52" xfId="3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53" xfId="36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53" xfId="0" applyFont="1" applyFill="1" applyBorder="1" applyAlignment="1" applyProtection="1">
      <alignment vertical="center" wrapText="1"/>
    </xf>
    <xf numFmtId="0" fontId="16" fillId="0" borderId="153" xfId="36" applyFont="1" applyFill="1" applyBorder="1" applyAlignment="1" applyProtection="1">
      <alignment horizontal="right" vertical="center" indent="1"/>
    </xf>
    <xf numFmtId="165" fontId="29" fillId="0" borderId="159" xfId="0" applyNumberFormat="1" applyFont="1" applyBorder="1" applyAlignment="1" applyProtection="1">
      <alignment horizontal="right" vertical="center" wrapText="1" indent="1"/>
    </xf>
    <xf numFmtId="165" fontId="29" fillId="0" borderId="90" xfId="0" applyNumberFormat="1" applyFont="1" applyBorder="1" applyAlignment="1" applyProtection="1">
      <alignment horizontal="right" vertical="center" wrapText="1" indent="1"/>
    </xf>
    <xf numFmtId="0" fontId="16" fillId="0" borderId="88" xfId="36" applyFont="1" applyFill="1" applyBorder="1" applyAlignment="1" applyProtection="1">
      <alignment horizontal="right" vertical="center" indent="1"/>
    </xf>
    <xf numFmtId="0" fontId="16" fillId="0" borderId="99" xfId="36" applyFont="1" applyFill="1" applyBorder="1" applyAlignment="1" applyProtection="1">
      <alignment horizontal="right" vertical="center" indent="1"/>
    </xf>
    <xf numFmtId="165" fontId="0" fillId="0" borderId="98" xfId="0" applyNumberFormat="1" applyFill="1" applyBorder="1" applyAlignment="1">
      <alignment vertical="center" wrapText="1"/>
    </xf>
    <xf numFmtId="165" fontId="25" fillId="0" borderId="150" xfId="0" applyNumberFormat="1" applyFont="1" applyFill="1" applyBorder="1" applyAlignment="1" applyProtection="1">
      <alignment horizontal="left" vertical="center" wrapText="1"/>
    </xf>
    <xf numFmtId="165" fontId="64" fillId="0" borderId="0" xfId="0" applyNumberFormat="1" applyFont="1" applyFill="1" applyAlignment="1" applyProtection="1">
      <alignment vertical="center" wrapText="1"/>
    </xf>
    <xf numFmtId="165" fontId="26" fillId="0" borderId="32" xfId="0" applyNumberFormat="1" applyFont="1" applyFill="1" applyBorder="1" applyAlignment="1" applyProtection="1">
      <alignment horizontal="center" vertical="center" wrapText="1"/>
    </xf>
    <xf numFmtId="165" fontId="26" fillId="0" borderId="30" xfId="0" applyNumberFormat="1" applyFont="1" applyFill="1" applyBorder="1" applyAlignment="1" applyProtection="1">
      <alignment horizontal="center" vertical="center" wrapText="1"/>
    </xf>
    <xf numFmtId="165" fontId="26" fillId="0" borderId="64" xfId="0" applyNumberFormat="1" applyFont="1" applyFill="1" applyBorder="1" applyAlignment="1" applyProtection="1">
      <alignment horizontal="center" vertical="center" wrapText="1"/>
    </xf>
    <xf numFmtId="165" fontId="64" fillId="0" borderId="109" xfId="0" applyNumberFormat="1" applyFont="1" applyFill="1" applyBorder="1" applyAlignment="1" applyProtection="1">
      <alignment horizontal="left" vertical="center" wrapText="1"/>
      <protection locked="0"/>
    </xf>
    <xf numFmtId="165" fontId="64" fillId="0" borderId="16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66" fillId="0" borderId="100" xfId="0" applyFont="1" applyBorder="1" applyAlignment="1" applyProtection="1">
      <alignment horizontal="left" wrapText="1" indent="1"/>
    </xf>
    <xf numFmtId="0" fontId="62" fillId="0" borderId="117" xfId="0" applyFont="1" applyBorder="1"/>
    <xf numFmtId="3" fontId="62" fillId="0" borderId="168" xfId="0" applyNumberFormat="1" applyFont="1" applyBorder="1"/>
    <xf numFmtId="3" fontId="62" fillId="0" borderId="118" xfId="0" applyNumberFormat="1" applyFont="1" applyBorder="1"/>
    <xf numFmtId="171" fontId="67" fillId="0" borderId="59" xfId="0" applyNumberFormat="1" applyFont="1" applyFill="1" applyBorder="1" applyAlignment="1" applyProtection="1">
      <alignment horizontal="right" vertical="center"/>
      <protection locked="0"/>
    </xf>
    <xf numFmtId="0" fontId="26" fillId="0" borderId="150" xfId="36" applyFont="1" applyFill="1" applyBorder="1" applyAlignment="1" applyProtection="1">
      <alignment horizontal="left" vertical="center" wrapText="1" indent="1"/>
    </xf>
    <xf numFmtId="0" fontId="26" fillId="0" borderId="102" xfId="36" applyFont="1" applyFill="1" applyBorder="1" applyAlignment="1" applyProtection="1">
      <alignment horizontal="left" vertical="center" wrapText="1" indent="1"/>
    </xf>
    <xf numFmtId="165" fontId="27" fillId="15" borderId="9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15" borderId="9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15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15" borderId="9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15" borderId="93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15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09" xfId="0" applyNumberFormat="1" applyFont="1" applyBorder="1" applyAlignment="1" applyProtection="1">
      <alignment horizontal="left" vertical="center" wrapText="1"/>
      <protection locked="0"/>
    </xf>
    <xf numFmtId="165" fontId="40" fillId="0" borderId="86" xfId="0" applyNumberFormat="1" applyFont="1" applyBorder="1" applyAlignment="1" applyProtection="1">
      <alignment vertical="center" wrapText="1"/>
      <protection locked="0"/>
    </xf>
    <xf numFmtId="49" fontId="40" fillId="0" borderId="86" xfId="0" applyNumberFormat="1" applyFont="1" applyBorder="1" applyAlignment="1" applyProtection="1">
      <alignment horizontal="center" vertical="center" wrapText="1"/>
      <protection locked="0"/>
    </xf>
    <xf numFmtId="165" fontId="61" fillId="0" borderId="110" xfId="0" applyNumberFormat="1" applyFont="1" applyBorder="1" applyAlignment="1" applyProtection="1">
      <alignment horizontal="left" vertical="center" wrapText="1"/>
      <protection locked="0"/>
    </xf>
    <xf numFmtId="165" fontId="61" fillId="0" borderId="87" xfId="0" applyNumberFormat="1" applyFont="1" applyBorder="1" applyAlignment="1" applyProtection="1">
      <alignment vertical="center" wrapText="1"/>
      <protection locked="0"/>
    </xf>
    <xf numFmtId="49" fontId="61" fillId="0" borderId="87" xfId="0" applyNumberFormat="1" applyFont="1" applyBorder="1" applyAlignment="1" applyProtection="1">
      <alignment horizontal="center" vertical="center" wrapText="1"/>
      <protection locked="0"/>
    </xf>
    <xf numFmtId="165" fontId="57" fillId="0" borderId="80" xfId="0" applyNumberFormat="1" applyFont="1" applyFill="1" applyBorder="1" applyAlignment="1" applyProtection="1">
      <alignment horizontal="right" vertical="center" wrapText="1"/>
    </xf>
    <xf numFmtId="165" fontId="27" fillId="0" borderId="77" xfId="0" applyNumberFormat="1" applyFont="1" applyFill="1" applyBorder="1" applyAlignment="1" applyProtection="1">
      <alignment vertical="center" wrapText="1"/>
      <protection locked="0"/>
    </xf>
    <xf numFmtId="165" fontId="64" fillId="0" borderId="109" xfId="0" applyNumberFormat="1" applyFont="1" applyFill="1" applyBorder="1" applyAlignment="1" applyProtection="1">
      <alignment vertical="center" wrapText="1"/>
      <protection locked="0"/>
    </xf>
    <xf numFmtId="165" fontId="27" fillId="0" borderId="78" xfId="0" applyNumberFormat="1" applyFont="1" applyFill="1" applyBorder="1" applyAlignment="1" applyProtection="1">
      <alignment vertical="center" wrapText="1"/>
      <protection locked="0"/>
    </xf>
    <xf numFmtId="165" fontId="55" fillId="0" borderId="150" xfId="0" applyNumberFormat="1" applyFont="1" applyFill="1" applyBorder="1" applyAlignment="1">
      <alignment horizontal="left" vertical="center" wrapText="1"/>
    </xf>
    <xf numFmtId="165" fontId="55" fillId="0" borderId="88" xfId="0" applyNumberFormat="1" applyFont="1" applyFill="1" applyBorder="1" applyAlignment="1">
      <alignment horizontal="right" vertical="center" wrapText="1"/>
    </xf>
    <xf numFmtId="49" fontId="27" fillId="0" borderId="88" xfId="0" applyNumberFormat="1" applyFont="1" applyFill="1" applyBorder="1" applyAlignment="1" applyProtection="1">
      <alignment horizontal="right" vertical="center" wrapText="1"/>
      <protection locked="0"/>
    </xf>
    <xf numFmtId="165" fontId="55" fillId="0" borderId="75" xfId="0" applyNumberFormat="1" applyFont="1" applyFill="1" applyBorder="1" applyAlignment="1">
      <alignment vertical="center" wrapText="1"/>
    </xf>
    <xf numFmtId="165" fontId="59" fillId="0" borderId="109" xfId="0" applyNumberFormat="1" applyFont="1" applyBorder="1" applyAlignment="1" applyProtection="1">
      <alignment horizontal="left" vertical="center" wrapText="1" indent="1"/>
      <protection locked="0"/>
    </xf>
    <xf numFmtId="165" fontId="59" fillId="0" borderId="86" xfId="0" applyNumberFormat="1" applyFont="1" applyBorder="1" applyAlignment="1" applyProtection="1">
      <alignment vertical="center" wrapText="1"/>
      <protection locked="0"/>
    </xf>
    <xf numFmtId="49" fontId="59" fillId="0" borderId="86" xfId="0" applyNumberFormat="1" applyFont="1" applyBorder="1" applyAlignment="1" applyProtection="1">
      <alignment horizontal="center" vertical="center" wrapText="1"/>
      <protection locked="0"/>
    </xf>
    <xf numFmtId="165" fontId="36" fillId="0" borderId="109" xfId="0" applyNumberFormat="1" applyFont="1" applyBorder="1" applyAlignment="1" applyProtection="1">
      <alignment horizontal="left" vertical="center" wrapText="1" indent="1"/>
      <protection locked="0"/>
    </xf>
    <xf numFmtId="165" fontId="36" fillId="0" borderId="86" xfId="0" applyNumberFormat="1" applyFont="1" applyBorder="1" applyAlignment="1" applyProtection="1">
      <alignment vertical="center" wrapText="1"/>
      <protection locked="0"/>
    </xf>
    <xf numFmtId="49" fontId="36" fillId="0" borderId="86" xfId="0" applyNumberFormat="1" applyFont="1" applyBorder="1" applyAlignment="1" applyProtection="1">
      <alignment horizontal="center" vertical="center" wrapText="1"/>
      <protection locked="0"/>
    </xf>
    <xf numFmtId="165" fontId="0" fillId="0" borderId="109" xfId="0" applyNumberFormat="1" applyFont="1" applyBorder="1" applyAlignment="1" applyProtection="1">
      <alignment horizontal="left" vertical="center" wrapText="1" indent="1"/>
      <protection locked="0"/>
    </xf>
    <xf numFmtId="165" fontId="61" fillId="0" borderId="109" xfId="0" applyNumberFormat="1" applyFont="1" applyFill="1" applyBorder="1" applyAlignment="1" applyProtection="1">
      <alignment horizontal="left" vertical="center" wrapText="1"/>
      <protection locked="0"/>
    </xf>
    <xf numFmtId="165" fontId="61" fillId="0" borderId="86" xfId="0" applyNumberFormat="1" applyFont="1" applyFill="1" applyBorder="1" applyAlignment="1" applyProtection="1">
      <alignment vertical="center" wrapText="1"/>
      <protection locked="0"/>
    </xf>
    <xf numFmtId="49" fontId="61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40" fillId="0" borderId="109" xfId="0" applyNumberFormat="1" applyFont="1" applyFill="1" applyBorder="1" applyAlignment="1" applyProtection="1">
      <alignment horizontal="left" vertical="center" wrapText="1"/>
      <protection locked="0"/>
    </xf>
    <xf numFmtId="165" fontId="40" fillId="0" borderId="86" xfId="0" applyNumberFormat="1" applyFont="1" applyFill="1" applyBorder="1" applyAlignment="1" applyProtection="1">
      <alignment vertical="center" wrapText="1"/>
      <protection locked="0"/>
    </xf>
    <xf numFmtId="49" fontId="40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9" xfId="0" applyNumberFormat="1" applyFill="1" applyBorder="1" applyAlignment="1">
      <alignment vertical="center" wrapText="1"/>
    </xf>
    <xf numFmtId="165" fontId="0" fillId="0" borderId="43" xfId="0" applyNumberFormat="1" applyFill="1" applyBorder="1" applyAlignment="1" applyProtection="1">
      <alignment horizontal="left" vertical="center" wrapText="1"/>
      <protection locked="0"/>
    </xf>
    <xf numFmtId="0" fontId="48" fillId="0" borderId="99" xfId="0" applyFont="1" applyBorder="1" applyAlignment="1">
      <alignment horizontal="right" vertical="center" wrapText="1" indent="1"/>
    </xf>
    <xf numFmtId="3" fontId="51" fillId="0" borderId="139" xfId="0" applyNumberFormat="1" applyFont="1" applyBorder="1" applyAlignment="1">
      <alignment horizontal="right" vertical="center" wrapText="1" indent="1"/>
    </xf>
    <xf numFmtId="0" fontId="51" fillId="0" borderId="147" xfId="0" applyFont="1" applyBorder="1" applyAlignment="1">
      <alignment horizontal="right" vertical="center" wrapText="1" indent="1"/>
    </xf>
    <xf numFmtId="0" fontId="51" fillId="0" borderId="99" xfId="0" applyFont="1" applyBorder="1" applyAlignment="1">
      <alignment horizontal="right" vertical="center" wrapText="1" indent="1"/>
    </xf>
    <xf numFmtId="0" fontId="48" fillId="0" borderId="139" xfId="0" applyFont="1" applyBorder="1" applyAlignment="1">
      <alignment horizontal="right" vertical="center" wrapText="1" indent="1"/>
    </xf>
    <xf numFmtId="0" fontId="45" fillId="0" borderId="22" xfId="38" applyFont="1" applyFill="1" applyBorder="1" applyAlignment="1" applyProtection="1">
      <alignment horizontal="center" vertical="center" wrapText="1"/>
    </xf>
    <xf numFmtId="0" fontId="45" fillId="0" borderId="11" xfId="38" applyFont="1" applyFill="1" applyBorder="1" applyAlignment="1" applyProtection="1">
      <alignment horizontal="center" vertical="center" wrapText="1"/>
    </xf>
    <xf numFmtId="0" fontId="45" fillId="0" borderId="23" xfId="38" applyFont="1" applyFill="1" applyBorder="1" applyAlignment="1" applyProtection="1">
      <alignment horizontal="center" vertical="center" wrapText="1"/>
    </xf>
    <xf numFmtId="0" fontId="30" fillId="0" borderId="27" xfId="38" applyFont="1" applyFill="1" applyBorder="1" applyAlignment="1" applyProtection="1">
      <alignment vertical="center" wrapText="1"/>
    </xf>
    <xf numFmtId="168" fontId="36" fillId="0" borderId="28" xfId="37" applyNumberFormat="1" applyFont="1" applyFill="1" applyBorder="1" applyAlignment="1" applyProtection="1">
      <alignment horizontal="center" vertical="center"/>
    </xf>
    <xf numFmtId="169" fontId="30" fillId="0" borderId="26" xfId="38" applyNumberFormat="1" applyFont="1" applyFill="1" applyBorder="1" applyAlignment="1" applyProtection="1">
      <alignment horizontal="right" vertical="center" wrapText="1"/>
      <protection locked="0"/>
    </xf>
    <xf numFmtId="0" fontId="30" fillId="0" borderId="18" xfId="38" applyFont="1" applyFill="1" applyBorder="1" applyAlignment="1" applyProtection="1">
      <alignment vertical="center" wrapText="1"/>
    </xf>
    <xf numFmtId="168" fontId="36" fillId="0" borderId="40" xfId="37" applyNumberFormat="1" applyFont="1" applyFill="1" applyBorder="1" applyAlignment="1" applyProtection="1">
      <alignment horizontal="center" vertical="center"/>
    </xf>
    <xf numFmtId="0" fontId="30" fillId="0" borderId="86" xfId="38" applyFont="1" applyFill="1" applyBorder="1" applyAlignment="1" applyProtection="1">
      <alignment vertical="center"/>
    </xf>
    <xf numFmtId="0" fontId="42" fillId="0" borderId="18" xfId="38" applyFont="1" applyFill="1" applyBorder="1" applyAlignment="1" applyProtection="1">
      <alignment horizontal="left" vertical="center" wrapText="1" indent="1"/>
    </xf>
    <xf numFmtId="0" fontId="41" fillId="0" borderId="0" xfId="38" applyFont="1" applyFill="1" applyAlignment="1" applyProtection="1">
      <alignment vertical="center"/>
    </xf>
    <xf numFmtId="0" fontId="41" fillId="0" borderId="86" xfId="38" applyFont="1" applyFill="1" applyBorder="1" applyAlignment="1" applyProtection="1">
      <alignment vertical="center"/>
    </xf>
    <xf numFmtId="168" fontId="36" fillId="0" borderId="137" xfId="37" applyNumberFormat="1" applyFont="1" applyFill="1" applyBorder="1" applyAlignment="1" applyProtection="1">
      <alignment horizontal="center" vertical="center"/>
    </xf>
    <xf numFmtId="0" fontId="42" fillId="0" borderId="46" xfId="38" applyFont="1" applyFill="1" applyBorder="1" applyAlignment="1" applyProtection="1">
      <alignment horizontal="left" vertical="center" wrapText="1" indent="1"/>
    </xf>
    <xf numFmtId="168" fontId="36" fillId="0" borderId="86" xfId="37" applyNumberFormat="1" applyFont="1" applyFill="1" applyBorder="1" applyAlignment="1" applyProtection="1">
      <alignment horizontal="center" vertical="center"/>
    </xf>
    <xf numFmtId="168" fontId="36" fillId="0" borderId="85" xfId="37" applyNumberFormat="1" applyFont="1" applyFill="1" applyBorder="1" applyAlignment="1" applyProtection="1">
      <alignment horizontal="center" vertical="center"/>
    </xf>
    <xf numFmtId="0" fontId="30" fillId="0" borderId="31" xfId="38" applyFont="1" applyFill="1" applyBorder="1" applyAlignment="1" applyProtection="1">
      <alignment vertical="center" wrapText="1"/>
    </xf>
    <xf numFmtId="168" fontId="36" fillId="0" borderId="62" xfId="37" applyNumberFormat="1" applyFont="1" applyFill="1" applyBorder="1" applyAlignment="1" applyProtection="1">
      <alignment horizontal="center" vertical="center"/>
    </xf>
    <xf numFmtId="165" fontId="25" fillId="0" borderId="52" xfId="36" applyNumberFormat="1" applyFont="1" applyFill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22" fillId="0" borderId="0" xfId="36" applyNumberFormat="1" applyFont="1" applyFill="1" applyBorder="1" applyAlignment="1" applyProtection="1">
      <alignment horizontal="center" vertical="center"/>
    </xf>
    <xf numFmtId="0" fontId="25" fillId="0" borderId="13" xfId="36" applyFont="1" applyFill="1" applyBorder="1" applyAlignment="1" applyProtection="1">
      <alignment horizontal="center" vertical="center" wrapText="1"/>
    </xf>
    <xf numFmtId="0" fontId="25" fillId="0" borderId="14" xfId="36" applyFont="1" applyFill="1" applyBorder="1" applyAlignment="1" applyProtection="1">
      <alignment horizontal="center" vertical="center" wrapText="1"/>
    </xf>
    <xf numFmtId="0" fontId="22" fillId="0" borderId="0" xfId="36" applyFont="1" applyFill="1" applyBorder="1" applyAlignment="1" applyProtection="1">
      <alignment horizontal="center"/>
    </xf>
    <xf numFmtId="0" fontId="63" fillId="0" borderId="0" xfId="36" applyFont="1" applyFill="1" applyAlignment="1" applyProtection="1">
      <alignment horizontal="right" wrapText="1"/>
    </xf>
    <xf numFmtId="0" fontId="0" fillId="0" borderId="0" xfId="0" applyAlignment="1">
      <alignment horizontal="right" wrapText="1"/>
    </xf>
    <xf numFmtId="0" fontId="63" fillId="0" borderId="0" xfId="36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165" fontId="22" fillId="0" borderId="0" xfId="0" applyNumberFormat="1" applyFont="1" applyFill="1" applyBorder="1" applyAlignment="1" applyProtection="1">
      <alignment horizontal="center" vertical="center" wrapText="1"/>
    </xf>
    <xf numFmtId="165" fontId="71" fillId="0" borderId="0" xfId="0" applyNumberFormat="1" applyFont="1" applyFill="1" applyBorder="1" applyAlignment="1" applyProtection="1">
      <alignment horizontal="center" textRotation="180" wrapText="1"/>
    </xf>
    <xf numFmtId="165" fontId="32" fillId="0" borderId="0" xfId="0" applyNumberFormat="1" applyFont="1" applyFill="1" applyBorder="1" applyAlignment="1" applyProtection="1">
      <alignment horizontal="center" textRotation="180" wrapText="1"/>
    </xf>
    <xf numFmtId="165" fontId="25" fillId="0" borderId="34" xfId="0" applyNumberFormat="1" applyFont="1" applyFill="1" applyBorder="1" applyAlignment="1" applyProtection="1">
      <alignment horizontal="center" vertical="center" wrapText="1"/>
    </xf>
    <xf numFmtId="165" fontId="25" fillId="0" borderId="13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Border="1" applyAlignment="1" applyProtection="1">
      <alignment horizontal="center" textRotation="180" wrapText="1"/>
      <protection locked="0"/>
    </xf>
    <xf numFmtId="165" fontId="22" fillId="0" borderId="0" xfId="0" applyNumberFormat="1" applyFont="1" applyFill="1" applyBorder="1" applyAlignment="1">
      <alignment horizontal="center" wrapText="1"/>
    </xf>
    <xf numFmtId="165" fontId="24" fillId="0" borderId="10" xfId="0" applyNumberFormat="1" applyFont="1" applyFill="1" applyBorder="1" applyAlignment="1" applyProtection="1">
      <alignment horizontal="right" wrapText="1"/>
    </xf>
    <xf numFmtId="0" fontId="71" fillId="0" borderId="0" xfId="0" applyNumberFormat="1" applyFont="1" applyFill="1" applyBorder="1" applyAlignment="1" applyProtection="1">
      <alignment horizontal="center" textRotation="180" wrapText="1"/>
      <protection locked="0"/>
    </xf>
    <xf numFmtId="0" fontId="32" fillId="0" borderId="0" xfId="0" applyNumberFormat="1" applyFont="1" applyFill="1" applyBorder="1" applyAlignment="1" applyProtection="1">
      <alignment horizontal="center" textRotation="180" wrapText="1"/>
      <protection locked="0"/>
    </xf>
    <xf numFmtId="165" fontId="22" fillId="0" borderId="0" xfId="0" applyNumberFormat="1" applyFont="1" applyFill="1" applyBorder="1" applyAlignment="1">
      <alignment horizontal="center" vertical="center" wrapText="1"/>
    </xf>
    <xf numFmtId="165" fontId="71" fillId="0" borderId="0" xfId="0" applyNumberFormat="1" applyFont="1" applyFill="1" applyBorder="1" applyAlignment="1">
      <alignment horizontal="right" textRotation="180" wrapText="1"/>
    </xf>
    <xf numFmtId="165" fontId="0" fillId="0" borderId="0" xfId="0" applyNumberFormat="1" applyFill="1" applyAlignment="1">
      <alignment horizontal="right" vertical="center" wrapText="1"/>
    </xf>
    <xf numFmtId="165" fontId="32" fillId="0" borderId="0" xfId="0" applyNumberFormat="1" applyFont="1" applyFill="1" applyBorder="1" applyAlignment="1">
      <alignment horizontal="right" textRotation="180" wrapText="1"/>
    </xf>
    <xf numFmtId="165" fontId="33" fillId="0" borderId="0" xfId="0" applyNumberFormat="1" applyFont="1" applyFill="1" applyAlignment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/>
    </xf>
    <xf numFmtId="0" fontId="32" fillId="0" borderId="0" xfId="0" applyFont="1" applyFill="1" applyBorder="1" applyAlignment="1">
      <alignment horizontal="center" textRotation="180"/>
    </xf>
    <xf numFmtId="165" fontId="26" fillId="0" borderId="148" xfId="0" applyNumberFormat="1" applyFont="1" applyFill="1" applyBorder="1" applyAlignment="1">
      <alignment horizontal="center" vertical="center" wrapText="1"/>
    </xf>
    <xf numFmtId="165" fontId="26" fillId="0" borderId="99" xfId="0" applyNumberFormat="1" applyFont="1" applyFill="1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165" fontId="63" fillId="0" borderId="0" xfId="0" applyNumberFormat="1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textRotation="180"/>
    </xf>
    <xf numFmtId="165" fontId="25" fillId="0" borderId="50" xfId="0" applyNumberFormat="1" applyFont="1" applyFill="1" applyBorder="1" applyAlignment="1">
      <alignment horizontal="center" vertical="center"/>
    </xf>
    <xf numFmtId="165" fontId="25" fillId="0" borderId="34" xfId="0" applyNumberFormat="1" applyFont="1" applyFill="1" applyBorder="1" applyAlignment="1">
      <alignment horizontal="center" vertical="center" wrapText="1"/>
    </xf>
    <xf numFmtId="165" fontId="25" fillId="0" borderId="44" xfId="0" applyNumberFormat="1" applyFont="1" applyFill="1" applyBorder="1" applyAlignment="1">
      <alignment horizontal="center" vertical="center" wrapText="1"/>
    </xf>
    <xf numFmtId="165" fontId="0" fillId="0" borderId="53" xfId="0" applyNumberFormat="1" applyFill="1" applyBorder="1" applyAlignment="1" applyProtection="1">
      <alignment horizontal="left" vertical="center" wrapText="1"/>
      <protection locked="0"/>
    </xf>
    <xf numFmtId="165" fontId="26" fillId="0" borderId="34" xfId="0" applyNumberFormat="1" applyFont="1" applyFill="1" applyBorder="1" applyAlignment="1">
      <alignment horizontal="center" vertical="center" wrapText="1"/>
    </xf>
    <xf numFmtId="165" fontId="26" fillId="0" borderId="34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left" vertical="center" wrapText="1"/>
    </xf>
    <xf numFmtId="165" fontId="33" fillId="0" borderId="50" xfId="0" applyNumberFormat="1" applyFont="1" applyFill="1" applyBorder="1" applyAlignment="1">
      <alignment horizontal="left" vertical="center" wrapText="1" indent="2"/>
    </xf>
    <xf numFmtId="165" fontId="33" fillId="0" borderId="50" xfId="0" applyNumberFormat="1" applyFont="1" applyFill="1" applyBorder="1" applyAlignment="1">
      <alignment horizontal="center" vertical="center" wrapText="1"/>
    </xf>
    <xf numFmtId="0" fontId="63" fillId="0" borderId="0" xfId="0" applyFont="1" applyFill="1" applyAlignment="1" applyProtection="1">
      <alignment horizontal="right" vertical="top" wrapText="1"/>
    </xf>
    <xf numFmtId="0" fontId="0" fillId="0" borderId="0" xfId="0" applyAlignment="1">
      <alignment horizontal="right" vertical="top" wrapText="1"/>
    </xf>
    <xf numFmtId="0" fontId="22" fillId="0" borderId="34" xfId="0" applyFont="1" applyFill="1" applyBorder="1" applyAlignment="1" applyProtection="1">
      <alignment horizontal="center" vertical="center" wrapText="1"/>
    </xf>
    <xf numFmtId="165" fontId="22" fillId="0" borderId="10" xfId="0" applyNumberFormat="1" applyFont="1" applyFill="1" applyBorder="1" applyAlignment="1" applyProtection="1">
      <alignment horizontal="left" vertical="center" wrapText="1"/>
    </xf>
    <xf numFmtId="0" fontId="22" fillId="0" borderId="52" xfId="0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 applyProtection="1">
      <alignment horizontal="center" vertical="center" wrapText="1"/>
    </xf>
    <xf numFmtId="0" fontId="25" fillId="0" borderId="22" xfId="0" applyFont="1" applyFill="1" applyBorder="1" applyAlignment="1" applyProtection="1">
      <alignment horizontal="center" vertical="center" wrapText="1"/>
    </xf>
    <xf numFmtId="0" fontId="25" fillId="0" borderId="52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34" xfId="0" applyFont="1" applyFill="1" applyBorder="1" applyAlignment="1" applyProtection="1">
      <alignment horizontal="center" vertical="center" wrapText="1"/>
    </xf>
    <xf numFmtId="0" fontId="44" fillId="0" borderId="0" xfId="38" applyFont="1" applyFill="1" applyBorder="1" applyAlignment="1" applyProtection="1">
      <alignment horizontal="center" vertical="center" wrapText="1"/>
    </xf>
    <xf numFmtId="0" fontId="17" fillId="0" borderId="0" xfId="38" applyFill="1" applyAlignment="1" applyProtection="1">
      <alignment horizontal="right" wrapText="1"/>
    </xf>
    <xf numFmtId="0" fontId="17" fillId="0" borderId="0" xfId="38" applyFont="1" applyFill="1" applyBorder="1" applyAlignment="1" applyProtection="1">
      <alignment horizontal="left"/>
    </xf>
    <xf numFmtId="0" fontId="46" fillId="0" borderId="169" xfId="38" applyFont="1" applyFill="1" applyBorder="1" applyAlignment="1" applyProtection="1">
      <alignment horizontal="center" vertical="center" wrapText="1"/>
    </xf>
    <xf numFmtId="0" fontId="46" fillId="0" borderId="170" xfId="38" applyFont="1" applyFill="1" applyBorder="1" applyAlignment="1" applyProtection="1">
      <alignment horizontal="center" vertical="center" wrapText="1"/>
    </xf>
    <xf numFmtId="0" fontId="46" fillId="0" borderId="171" xfId="38" applyFont="1" applyFill="1" applyBorder="1" applyAlignment="1" applyProtection="1">
      <alignment horizontal="center" vertical="center" wrapText="1"/>
    </xf>
    <xf numFmtId="0" fontId="23" fillId="0" borderId="177" xfId="37" applyFont="1" applyFill="1" applyBorder="1" applyAlignment="1" applyProtection="1">
      <alignment horizontal="center" vertical="center" wrapText="1"/>
    </xf>
    <xf numFmtId="0" fontId="23" fillId="0" borderId="154" xfId="37" applyFont="1" applyFill="1" applyBorder="1" applyAlignment="1" applyProtection="1">
      <alignment horizontal="center" vertical="center" wrapText="1"/>
    </xf>
    <xf numFmtId="0" fontId="23" fillId="0" borderId="178" xfId="37" applyFont="1" applyFill="1" applyBorder="1" applyAlignment="1" applyProtection="1">
      <alignment horizontal="center" vertical="center" wrapText="1"/>
    </xf>
    <xf numFmtId="0" fontId="38" fillId="0" borderId="172" xfId="38" applyFont="1" applyFill="1" applyBorder="1" applyAlignment="1" applyProtection="1">
      <alignment horizontal="center" vertical="center" wrapText="1"/>
    </xf>
    <xf numFmtId="0" fontId="38" fillId="0" borderId="173" xfId="38" applyFont="1" applyFill="1" applyBorder="1" applyAlignment="1" applyProtection="1">
      <alignment horizontal="center" vertical="center" wrapText="1"/>
    </xf>
    <xf numFmtId="0" fontId="17" fillId="0" borderId="0" xfId="38" applyFont="1" applyFill="1" applyBorder="1" applyAlignment="1" applyProtection="1">
      <alignment horizontal="center"/>
    </xf>
    <xf numFmtId="0" fontId="33" fillId="0" borderId="0" xfId="37" applyFont="1" applyFill="1" applyBorder="1" applyAlignment="1" applyProtection="1">
      <alignment horizontal="center" vertical="center" wrapText="1"/>
    </xf>
    <xf numFmtId="0" fontId="22" fillId="0" borderId="0" xfId="37" applyFont="1" applyFill="1" applyBorder="1" applyAlignment="1" applyProtection="1">
      <alignment horizontal="center" vertical="center" wrapText="1"/>
    </xf>
    <xf numFmtId="0" fontId="23" fillId="0" borderId="0" xfId="37" applyFont="1" applyFill="1" applyBorder="1" applyAlignment="1" applyProtection="1">
      <alignment horizontal="right" vertical="center"/>
    </xf>
    <xf numFmtId="0" fontId="22" fillId="0" borderId="27" xfId="37" applyFont="1" applyFill="1" applyBorder="1" applyAlignment="1" applyProtection="1">
      <alignment horizontal="center" vertical="center" wrapText="1"/>
    </xf>
    <xf numFmtId="0" fontId="23" fillId="0" borderId="28" xfId="37" applyFont="1" applyFill="1" applyBorder="1" applyAlignment="1" applyProtection="1">
      <alignment horizontal="center" vertical="center" textRotation="90"/>
    </xf>
    <xf numFmtId="0" fontId="24" fillId="0" borderId="52" xfId="37" applyFont="1" applyFill="1" applyBorder="1" applyAlignment="1" applyProtection="1">
      <alignment horizontal="center" vertical="center" wrapText="1"/>
    </xf>
    <xf numFmtId="0" fontId="44" fillId="0" borderId="0" xfId="38" applyFont="1" applyFill="1" applyBorder="1" applyAlignment="1">
      <alignment horizontal="center" vertical="center" wrapText="1"/>
    </xf>
    <xf numFmtId="0" fontId="30" fillId="0" borderId="13" xfId="38" applyFont="1" applyFill="1" applyBorder="1" applyAlignment="1">
      <alignment horizontal="left"/>
    </xf>
    <xf numFmtId="0" fontId="44" fillId="0" borderId="0" xfId="38" applyFont="1" applyFill="1" applyBorder="1" applyAlignment="1">
      <alignment horizontal="center" wrapText="1"/>
    </xf>
    <xf numFmtId="0" fontId="30" fillId="0" borderId="13" xfId="38" applyFont="1" applyFill="1" applyBorder="1" applyAlignment="1">
      <alignment horizontal="left" indent="1"/>
    </xf>
    <xf numFmtId="0" fontId="68" fillId="0" borderId="0" xfId="0" applyFont="1" applyFill="1" applyBorder="1" applyAlignment="1">
      <alignment horizontal="center" textRotation="180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5" fontId="25" fillId="0" borderId="52" xfId="0" applyNumberFormat="1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top" wrapText="1"/>
      <protection locked="0"/>
    </xf>
    <xf numFmtId="0" fontId="70" fillId="0" borderId="0" xfId="0" applyFont="1" applyAlignment="1">
      <alignment horizontal="right"/>
    </xf>
    <xf numFmtId="0" fontId="69" fillId="0" borderId="0" xfId="0" applyFont="1" applyAlignment="1">
      <alignment horizontal="right"/>
    </xf>
    <xf numFmtId="0" fontId="49" fillId="0" borderId="0" xfId="0" applyFont="1" applyFill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6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center" wrapText="1"/>
    </xf>
    <xf numFmtId="0" fontId="17" fillId="0" borderId="34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165" fontId="16" fillId="0" borderId="160" xfId="0" applyNumberFormat="1" applyFont="1" applyFill="1" applyBorder="1" applyAlignment="1" applyProtection="1">
      <alignment horizontal="right" vertical="center" wrapText="1"/>
    </xf>
    <xf numFmtId="0" fontId="0" fillId="0" borderId="160" xfId="0" applyBorder="1" applyAlignment="1">
      <alignment horizontal="right"/>
    </xf>
    <xf numFmtId="0" fontId="22" fillId="0" borderId="143" xfId="0" applyFont="1" applyFill="1" applyBorder="1" applyAlignment="1" applyProtection="1">
      <alignment horizontal="center" vertical="center" wrapText="1"/>
    </xf>
    <xf numFmtId="0" fontId="16" fillId="0" borderId="175" xfId="0" applyFont="1" applyBorder="1" applyAlignment="1">
      <alignment vertical="center" wrapText="1"/>
    </xf>
    <xf numFmtId="0" fontId="16" fillId="0" borderId="176" xfId="0" applyFont="1" applyBorder="1" applyAlignment="1">
      <alignment vertical="center" wrapText="1"/>
    </xf>
    <xf numFmtId="0" fontId="22" fillId="0" borderId="148" xfId="0" applyFont="1" applyFill="1" applyBorder="1" applyAlignment="1" applyProtection="1">
      <alignment horizontal="center" vertical="center" wrapText="1"/>
    </xf>
    <xf numFmtId="0" fontId="16" fillId="0" borderId="100" xfId="0" applyFont="1" applyBorder="1" applyAlignment="1">
      <alignment vertical="center" wrapText="1"/>
    </xf>
    <xf numFmtId="0" fontId="16" fillId="0" borderId="99" xfId="0" applyFont="1" applyBorder="1" applyAlignment="1">
      <alignment vertical="center" wrapText="1"/>
    </xf>
    <xf numFmtId="0" fontId="63" fillId="0" borderId="160" xfId="0" applyFont="1" applyFill="1" applyBorder="1" applyAlignment="1" applyProtection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55" fillId="0" borderId="148" xfId="0" applyFont="1" applyFill="1" applyBorder="1" applyAlignment="1" applyProtection="1">
      <alignment horizontal="center"/>
    </xf>
    <xf numFmtId="0" fontId="55" fillId="0" borderId="100" xfId="0" applyFont="1" applyFill="1" applyBorder="1" applyAlignment="1" applyProtection="1">
      <alignment horizontal="center"/>
    </xf>
    <xf numFmtId="0" fontId="55" fillId="0" borderId="99" xfId="0" applyFont="1" applyFill="1" applyBorder="1" applyAlignment="1" applyProtection="1">
      <alignment horizontal="center"/>
    </xf>
    <xf numFmtId="0" fontId="48" fillId="15" borderId="163" xfId="0" applyFont="1" applyFill="1" applyBorder="1" applyAlignment="1">
      <alignment horizontal="center" vertical="center" wrapText="1"/>
    </xf>
    <xf numFmtId="0" fontId="48" fillId="15" borderId="165" xfId="0" applyFont="1" applyFill="1" applyBorder="1" applyAlignment="1">
      <alignment horizontal="center" vertical="center" wrapText="1"/>
    </xf>
    <xf numFmtId="0" fontId="53" fillId="15" borderId="165" xfId="0" applyFont="1" applyFill="1" applyBorder="1" applyAlignment="1">
      <alignment horizontal="center" vertical="center" wrapText="1"/>
    </xf>
    <xf numFmtId="0" fontId="48" fillId="15" borderId="152" xfId="0" applyFont="1" applyFill="1" applyBorder="1" applyAlignment="1">
      <alignment horizontal="left" wrapText="1" indent="1"/>
    </xf>
    <xf numFmtId="0" fontId="51" fillId="15" borderId="152" xfId="0" applyFont="1" applyFill="1" applyBorder="1" applyAlignment="1">
      <alignment horizontal="right" wrapText="1"/>
    </xf>
    <xf numFmtId="0" fontId="48" fillId="15" borderId="153" xfId="0" applyFont="1" applyFill="1" applyBorder="1" applyAlignment="1">
      <alignment horizontal="left" wrapText="1" indent="1"/>
    </xf>
    <xf numFmtId="0" fontId="51" fillId="15" borderId="153" xfId="0" applyFont="1" applyFill="1" applyBorder="1" applyAlignment="1">
      <alignment horizontal="right" wrapText="1"/>
    </xf>
    <xf numFmtId="0" fontId="48" fillId="15" borderId="159" xfId="0" applyFont="1" applyFill="1" applyBorder="1" applyAlignment="1">
      <alignment horizontal="left" wrapText="1" indent="1"/>
    </xf>
    <xf numFmtId="0" fontId="51" fillId="15" borderId="159" xfId="0" applyFont="1" applyFill="1" applyBorder="1" applyAlignment="1">
      <alignment horizontal="right" wrapText="1"/>
    </xf>
    <xf numFmtId="0" fontId="53" fillId="15" borderId="84" xfId="0" applyFont="1" applyFill="1" applyBorder="1" applyAlignment="1">
      <alignment horizontal="center" wrapText="1"/>
    </xf>
    <xf numFmtId="0" fontId="48" fillId="15" borderId="84" xfId="0" applyFont="1" applyFill="1" applyBorder="1" applyAlignment="1">
      <alignment horizontal="right" wrapText="1"/>
    </xf>
    <xf numFmtId="0" fontId="51" fillId="15" borderId="0" xfId="0" applyFont="1" applyFill="1" applyAlignment="1">
      <alignment horizontal="justify"/>
    </xf>
    <xf numFmtId="0" fontId="0" fillId="15" borderId="0" xfId="0" applyFont="1" applyFill="1"/>
    <xf numFmtId="0" fontId="52" fillId="15" borderId="174" xfId="0" applyFont="1" applyFill="1" applyBorder="1" applyAlignment="1">
      <alignment horizontal="center"/>
    </xf>
    <xf numFmtId="0" fontId="51" fillId="15" borderId="65" xfId="0" applyFont="1" applyFill="1" applyBorder="1" applyAlignment="1">
      <alignment horizontal="center"/>
    </xf>
    <xf numFmtId="0" fontId="0" fillId="15" borderId="164" xfId="0" applyFont="1" applyFill="1" applyBorder="1" applyAlignment="1">
      <alignment horizontal="center"/>
    </xf>
    <xf numFmtId="0" fontId="0" fillId="15" borderId="65" xfId="0" applyFont="1" applyFill="1" applyBorder="1" applyAlignment="1">
      <alignment horizontal="center"/>
    </xf>
    <xf numFmtId="0" fontId="53" fillId="15" borderId="162" xfId="0" applyFont="1" applyFill="1" applyBorder="1" applyAlignment="1">
      <alignment horizontal="center" vertical="center" wrapText="1"/>
    </xf>
    <xf numFmtId="0" fontId="0" fillId="15" borderId="153" xfId="0" applyFill="1" applyBorder="1"/>
    <xf numFmtId="0" fontId="53" fillId="15" borderId="74" xfId="0" applyFont="1" applyFill="1" applyBorder="1" applyAlignment="1">
      <alignment horizontal="center" wrapText="1"/>
    </xf>
    <xf numFmtId="0" fontId="48" fillId="15" borderId="145" xfId="0" applyFont="1" applyFill="1" applyBorder="1" applyAlignment="1">
      <alignment horizontal="right" wrapText="1"/>
    </xf>
    <xf numFmtId="0" fontId="17" fillId="15" borderId="0" xfId="0" applyFont="1" applyFill="1" applyAlignment="1">
      <alignment horizontal="justify"/>
    </xf>
    <xf numFmtId="0" fontId="0" fillId="15" borderId="0" xfId="0" applyFill="1"/>
    <xf numFmtId="0" fontId="54" fillId="15" borderId="0" xfId="0" applyFont="1" applyFill="1" applyBorder="1" applyAlignment="1">
      <alignment horizontal="justify"/>
    </xf>
    <xf numFmtId="0" fontId="52" fillId="15" borderId="0" xfId="0" applyFont="1" applyFill="1" applyBorder="1" applyAlignment="1">
      <alignment horizontal="center"/>
    </xf>
    <xf numFmtId="0" fontId="48" fillId="15" borderId="84" xfId="0" applyFont="1" applyFill="1" applyBorder="1" applyAlignment="1">
      <alignment horizontal="center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26"/>
    <cellStyle name="Ezres 3" xfId="27"/>
    <cellStyle name="Figyelmeztetés" xfId="28" builtinId="11" customBuiltin="1"/>
    <cellStyle name="Hiperhivatkozás" xfId="29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Már látott hiperhivatkozás" xfId="35"/>
    <cellStyle name="Normál" xfId="0" builtinId="0"/>
    <cellStyle name="Normál_KVRENMUNKA" xfId="36"/>
    <cellStyle name="Normál_VAGYONK" xfId="37"/>
    <cellStyle name="Normál_VAGYONKIM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FBFB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4"/>
  <sheetViews>
    <sheetView view="pageBreakPreview" topLeftCell="A142" zoomScale="124" zoomScaleNormal="100" zoomScaleSheetLayoutView="124" workbookViewId="0">
      <selection sqref="A1:E1"/>
    </sheetView>
  </sheetViews>
  <sheetFormatPr defaultColWidth="9.33203125" defaultRowHeight="15.6"/>
  <cols>
    <col min="1" max="1" width="9.44140625" style="1" customWidth="1"/>
    <col min="2" max="2" width="60.77734375" style="1" customWidth="1"/>
    <col min="3" max="3" width="17.109375" style="2" customWidth="1"/>
    <col min="4" max="5" width="15.77734375" style="2" customWidth="1"/>
    <col min="6" max="16384" width="9.33203125" style="3"/>
  </cols>
  <sheetData>
    <row r="1" spans="1:5" ht="18.600000000000001" customHeight="1">
      <c r="A1" s="755" t="s">
        <v>759</v>
      </c>
      <c r="B1" s="756"/>
      <c r="C1" s="756"/>
      <c r="D1" s="756"/>
      <c r="E1" s="756"/>
    </row>
    <row r="2" spans="1:5" ht="44.4" customHeight="1">
      <c r="A2" s="757" t="s">
        <v>716</v>
      </c>
      <c r="B2" s="758"/>
      <c r="C2" s="758"/>
      <c r="D2" s="758"/>
      <c r="E2" s="758"/>
    </row>
    <row r="3" spans="1:5" ht="15.9" customHeight="1">
      <c r="A3" s="751" t="s">
        <v>685</v>
      </c>
      <c r="B3" s="751"/>
      <c r="C3" s="751"/>
      <c r="D3" s="751"/>
      <c r="E3" s="751"/>
    </row>
    <row r="4" spans="1:5" ht="15.9" customHeight="1">
      <c r="A4" s="4"/>
      <c r="B4" s="4"/>
      <c r="C4" s="5"/>
      <c r="D4" s="5"/>
      <c r="E4" s="5"/>
    </row>
    <row r="5" spans="1:5" ht="15.9" customHeight="1">
      <c r="A5" s="752" t="s">
        <v>1</v>
      </c>
      <c r="B5" s="753" t="s">
        <v>2</v>
      </c>
      <c r="C5" s="748" t="s">
        <v>717</v>
      </c>
      <c r="D5" s="748"/>
      <c r="E5" s="748"/>
    </row>
    <row r="6" spans="1:5" ht="38.1" customHeight="1">
      <c r="A6" s="752"/>
      <c r="B6" s="753"/>
      <c r="C6" s="6" t="s">
        <v>3</v>
      </c>
      <c r="D6" s="6" t="s">
        <v>4</v>
      </c>
      <c r="E6" s="7" t="s">
        <v>5</v>
      </c>
    </row>
    <row r="7" spans="1:5" s="11" customFormat="1" ht="12" customHeight="1" thickBot="1">
      <c r="A7" s="8" t="s">
        <v>6</v>
      </c>
      <c r="B7" s="9" t="s">
        <v>7</v>
      </c>
      <c r="C7" s="9" t="s">
        <v>8</v>
      </c>
      <c r="D7" s="9" t="s">
        <v>9</v>
      </c>
      <c r="E7" s="10" t="s">
        <v>10</v>
      </c>
    </row>
    <row r="8" spans="1:5" s="14" customFormat="1" ht="12" customHeight="1" thickBot="1">
      <c r="A8" s="12" t="s">
        <v>11</v>
      </c>
      <c r="B8" s="13" t="s">
        <v>12</v>
      </c>
      <c r="C8" s="356">
        <f>SUM(C9:C14)</f>
        <v>42836143</v>
      </c>
      <c r="D8" s="356">
        <f>SUM(D9:D14)</f>
        <v>43452702</v>
      </c>
      <c r="E8" s="356">
        <f>SUM(E9:E14)</f>
        <v>43452702</v>
      </c>
    </row>
    <row r="9" spans="1:5" s="14" customFormat="1" ht="12" customHeight="1">
      <c r="A9" s="15" t="s">
        <v>13</v>
      </c>
      <c r="B9" s="16" t="s">
        <v>14</v>
      </c>
      <c r="C9" s="357">
        <v>15443061</v>
      </c>
      <c r="D9" s="357">
        <v>15443061</v>
      </c>
      <c r="E9" s="357">
        <v>15443061</v>
      </c>
    </row>
    <row r="10" spans="1:5" s="14" customFormat="1" ht="12" customHeight="1">
      <c r="A10" s="17" t="s">
        <v>15</v>
      </c>
      <c r="B10" s="18" t="s">
        <v>16</v>
      </c>
      <c r="C10" s="358">
        <v>20028550</v>
      </c>
      <c r="D10" s="358">
        <v>19445883</v>
      </c>
      <c r="E10" s="358">
        <v>19445883</v>
      </c>
    </row>
    <row r="11" spans="1:5" s="14" customFormat="1" ht="12" customHeight="1">
      <c r="A11" s="17" t="s">
        <v>17</v>
      </c>
      <c r="B11" s="18" t="s">
        <v>18</v>
      </c>
      <c r="C11" s="358">
        <v>5564532</v>
      </c>
      <c r="D11" s="358">
        <v>5770618</v>
      </c>
      <c r="E11" s="358">
        <v>5770618</v>
      </c>
    </row>
    <row r="12" spans="1:5" s="14" customFormat="1" ht="12" customHeight="1">
      <c r="A12" s="17" t="s">
        <v>19</v>
      </c>
      <c r="B12" s="18" t="s">
        <v>20</v>
      </c>
      <c r="C12" s="358">
        <v>1800000</v>
      </c>
      <c r="D12" s="358">
        <v>1800000</v>
      </c>
      <c r="E12" s="358">
        <v>1800000</v>
      </c>
    </row>
    <row r="13" spans="1:5" s="14" customFormat="1" ht="12" customHeight="1">
      <c r="A13" s="17" t="s">
        <v>21</v>
      </c>
      <c r="B13" s="18" t="s">
        <v>22</v>
      </c>
      <c r="C13" s="358"/>
      <c r="D13" s="358">
        <v>993140</v>
      </c>
      <c r="E13" s="358">
        <v>993140</v>
      </c>
    </row>
    <row r="14" spans="1:5" s="14" customFormat="1" ht="12" customHeight="1" thickBot="1">
      <c r="A14" s="19" t="s">
        <v>23</v>
      </c>
      <c r="B14" s="20" t="s">
        <v>24</v>
      </c>
      <c r="C14" s="358"/>
      <c r="D14" s="358"/>
      <c r="E14" s="358"/>
    </row>
    <row r="15" spans="1:5" s="14" customFormat="1" ht="21.75" customHeight="1" thickBot="1">
      <c r="A15" s="12" t="s">
        <v>25</v>
      </c>
      <c r="B15" s="21" t="s">
        <v>26</v>
      </c>
      <c r="C15" s="356">
        <f>SUM(C16:C21)</f>
        <v>18019836</v>
      </c>
      <c r="D15" s="356">
        <f>SUM(D16:D21)</f>
        <v>18365045</v>
      </c>
      <c r="E15" s="356">
        <f>SUM(E16:E21)</f>
        <v>18365045</v>
      </c>
    </row>
    <row r="16" spans="1:5" s="14" customFormat="1" ht="12" customHeight="1">
      <c r="A16" s="15" t="s">
        <v>27</v>
      </c>
      <c r="B16" s="16" t="s">
        <v>28</v>
      </c>
      <c r="C16" s="357"/>
      <c r="D16" s="357"/>
      <c r="E16" s="357"/>
    </row>
    <row r="17" spans="1:5" s="14" customFormat="1" ht="12" customHeight="1">
      <c r="A17" s="17" t="s">
        <v>29</v>
      </c>
      <c r="B17" s="18" t="s">
        <v>30</v>
      </c>
      <c r="C17" s="358"/>
      <c r="D17" s="358"/>
      <c r="E17" s="358"/>
    </row>
    <row r="18" spans="1:5" s="14" customFormat="1" ht="12" customHeight="1">
      <c r="A18" s="17" t="s">
        <v>31</v>
      </c>
      <c r="B18" s="18" t="s">
        <v>32</v>
      </c>
      <c r="C18" s="358"/>
      <c r="D18" s="358"/>
      <c r="E18" s="358"/>
    </row>
    <row r="19" spans="1:5" s="14" customFormat="1" ht="12" customHeight="1">
      <c r="A19" s="17" t="s">
        <v>33</v>
      </c>
      <c r="B19" s="18" t="s">
        <v>34</v>
      </c>
      <c r="C19" s="358"/>
      <c r="D19" s="358"/>
      <c r="E19" s="358"/>
    </row>
    <row r="20" spans="1:5" s="14" customFormat="1" ht="12" customHeight="1">
      <c r="A20" s="17" t="s">
        <v>35</v>
      </c>
      <c r="B20" s="18" t="s">
        <v>36</v>
      </c>
      <c r="C20" s="358">
        <v>18019836</v>
      </c>
      <c r="D20" s="358">
        <v>18365045</v>
      </c>
      <c r="E20" s="358">
        <v>18365045</v>
      </c>
    </row>
    <row r="21" spans="1:5" s="14" customFormat="1" ht="12" customHeight="1" thickBot="1">
      <c r="A21" s="19" t="s">
        <v>37</v>
      </c>
      <c r="B21" s="20" t="s">
        <v>38</v>
      </c>
      <c r="C21" s="359"/>
      <c r="D21" s="359"/>
      <c r="E21" s="359"/>
    </row>
    <row r="22" spans="1:5" s="14" customFormat="1" ht="21.75" customHeight="1" thickBot="1">
      <c r="A22" s="12" t="s">
        <v>39</v>
      </c>
      <c r="B22" s="13" t="s">
        <v>40</v>
      </c>
      <c r="C22" s="356">
        <f>SUM(C23:C28)</f>
        <v>0</v>
      </c>
      <c r="D22" s="356">
        <f>SUM(D23:D28)</f>
        <v>30613932</v>
      </c>
      <c r="E22" s="356">
        <f>SUM(E23:E28)</f>
        <v>30613932</v>
      </c>
    </row>
    <row r="23" spans="1:5" s="14" customFormat="1" ht="12" customHeight="1">
      <c r="A23" s="15" t="s">
        <v>41</v>
      </c>
      <c r="B23" s="16" t="s">
        <v>42</v>
      </c>
      <c r="C23" s="357"/>
      <c r="D23" s="357"/>
      <c r="E23" s="357"/>
    </row>
    <row r="24" spans="1:5" s="14" customFormat="1" ht="12" customHeight="1">
      <c r="A24" s="17" t="s">
        <v>43</v>
      </c>
      <c r="B24" s="18" t="s">
        <v>44</v>
      </c>
      <c r="C24" s="358"/>
      <c r="D24" s="358"/>
      <c r="E24" s="358"/>
    </row>
    <row r="25" spans="1:5" s="14" customFormat="1" ht="12" customHeight="1">
      <c r="A25" s="17" t="s">
        <v>45</v>
      </c>
      <c r="B25" s="18" t="s">
        <v>46</v>
      </c>
      <c r="C25" s="358"/>
      <c r="D25" s="358"/>
      <c r="E25" s="358"/>
    </row>
    <row r="26" spans="1:5" s="14" customFormat="1" ht="12" customHeight="1">
      <c r="A26" s="17" t="s">
        <v>47</v>
      </c>
      <c r="B26" s="18" t="s">
        <v>48</v>
      </c>
      <c r="C26" s="358"/>
      <c r="D26" s="358"/>
      <c r="E26" s="358"/>
    </row>
    <row r="27" spans="1:5" s="14" customFormat="1" ht="12" customHeight="1">
      <c r="A27" s="17" t="s">
        <v>49</v>
      </c>
      <c r="B27" s="18" t="s">
        <v>50</v>
      </c>
      <c r="C27" s="358"/>
      <c r="D27" s="358">
        <v>30613932</v>
      </c>
      <c r="E27" s="358">
        <v>30613932</v>
      </c>
    </row>
    <row r="28" spans="1:5" s="14" customFormat="1" ht="12" customHeight="1" thickBot="1">
      <c r="A28" s="19" t="s">
        <v>51</v>
      </c>
      <c r="B28" s="22" t="s">
        <v>52</v>
      </c>
      <c r="C28" s="359"/>
      <c r="D28" s="359"/>
      <c r="E28" s="359"/>
    </row>
    <row r="29" spans="1:5" s="14" customFormat="1" ht="12" customHeight="1" thickBot="1">
      <c r="A29" s="12" t="s">
        <v>53</v>
      </c>
      <c r="B29" s="13" t="s">
        <v>54</v>
      </c>
      <c r="C29" s="360">
        <f>SUM(C30:C35)</f>
        <v>13065000</v>
      </c>
      <c r="D29" s="360">
        <f>SUM(D30:D35)</f>
        <v>19409993</v>
      </c>
      <c r="E29" s="360">
        <f>SUM(E30:E35)</f>
        <v>19396368</v>
      </c>
    </row>
    <row r="30" spans="1:5" s="14" customFormat="1" ht="12" customHeight="1">
      <c r="A30" s="15" t="s">
        <v>55</v>
      </c>
      <c r="B30" s="16" t="s">
        <v>56</v>
      </c>
      <c r="C30" s="361">
        <v>11000000</v>
      </c>
      <c r="D30" s="361">
        <v>16939462</v>
      </c>
      <c r="E30" s="361">
        <v>16925837</v>
      </c>
    </row>
    <row r="31" spans="1:5" s="14" customFormat="1" ht="12" customHeight="1">
      <c r="A31" s="17" t="s">
        <v>57</v>
      </c>
      <c r="B31" s="18" t="s">
        <v>58</v>
      </c>
      <c r="C31" s="358"/>
      <c r="D31" s="358"/>
      <c r="E31" s="358"/>
    </row>
    <row r="32" spans="1:5" s="14" customFormat="1" ht="12" customHeight="1">
      <c r="A32" s="17" t="s">
        <v>59</v>
      </c>
      <c r="B32" s="18" t="s">
        <v>60</v>
      </c>
      <c r="C32" s="358"/>
      <c r="D32" s="358"/>
      <c r="E32" s="358"/>
    </row>
    <row r="33" spans="1:5" s="14" customFormat="1" ht="12" customHeight="1">
      <c r="A33" s="17" t="s">
        <v>61</v>
      </c>
      <c r="B33" s="18" t="s">
        <v>62</v>
      </c>
      <c r="C33" s="358">
        <v>2000000</v>
      </c>
      <c r="D33" s="358">
        <v>2445505</v>
      </c>
      <c r="E33" s="358">
        <v>2445505</v>
      </c>
    </row>
    <row r="34" spans="1:5" s="14" customFormat="1" ht="12" customHeight="1">
      <c r="A34" s="17" t="s">
        <v>63</v>
      </c>
      <c r="B34" s="18" t="s">
        <v>64</v>
      </c>
      <c r="C34" s="358"/>
      <c r="D34" s="358"/>
      <c r="E34" s="358"/>
    </row>
    <row r="35" spans="1:5" s="14" customFormat="1" ht="12" customHeight="1" thickBot="1">
      <c r="A35" s="19" t="s">
        <v>65</v>
      </c>
      <c r="B35" s="22" t="s">
        <v>66</v>
      </c>
      <c r="C35" s="359">
        <v>65000</v>
      </c>
      <c r="D35" s="359">
        <v>25026</v>
      </c>
      <c r="E35" s="359">
        <v>25026</v>
      </c>
    </row>
    <row r="36" spans="1:5" s="14" customFormat="1" ht="12" customHeight="1" thickBot="1">
      <c r="A36" s="12" t="s">
        <v>67</v>
      </c>
      <c r="B36" s="13" t="s">
        <v>68</v>
      </c>
      <c r="C36" s="356">
        <f>SUM(C37:C46)</f>
        <v>4660000</v>
      </c>
      <c r="D36" s="356">
        <f>SUM(D37:D46)</f>
        <v>9363411</v>
      </c>
      <c r="E36" s="356">
        <f>SUM(E37:E46)</f>
        <v>9363411</v>
      </c>
    </row>
    <row r="37" spans="1:5" s="14" customFormat="1" ht="12" customHeight="1">
      <c r="A37" s="15" t="s">
        <v>69</v>
      </c>
      <c r="B37" s="16" t="s">
        <v>70</v>
      </c>
      <c r="C37" s="357">
        <v>3000000</v>
      </c>
      <c r="D37" s="357">
        <v>1440535</v>
      </c>
      <c r="E37" s="357">
        <v>1440535</v>
      </c>
    </row>
    <row r="38" spans="1:5" s="14" customFormat="1" ht="12" customHeight="1">
      <c r="A38" s="17" t="s">
        <v>71</v>
      </c>
      <c r="B38" s="18" t="s">
        <v>72</v>
      </c>
      <c r="C38" s="358"/>
      <c r="D38" s="358">
        <v>856800</v>
      </c>
      <c r="E38" s="358">
        <v>856800</v>
      </c>
    </row>
    <row r="39" spans="1:5" s="14" customFormat="1" ht="12" customHeight="1">
      <c r="A39" s="17" t="s">
        <v>73</v>
      </c>
      <c r="B39" s="18" t="s">
        <v>74</v>
      </c>
      <c r="C39" s="358">
        <v>350000</v>
      </c>
      <c r="D39" s="358">
        <v>364326</v>
      </c>
      <c r="E39" s="358">
        <v>364326</v>
      </c>
    </row>
    <row r="40" spans="1:5" s="14" customFormat="1" ht="12" customHeight="1">
      <c r="A40" s="17" t="s">
        <v>75</v>
      </c>
      <c r="B40" s="18" t="s">
        <v>76</v>
      </c>
      <c r="C40" s="358">
        <v>360000</v>
      </c>
      <c r="D40" s="358">
        <v>504000</v>
      </c>
      <c r="E40" s="358">
        <v>504000</v>
      </c>
    </row>
    <row r="41" spans="1:5" s="14" customFormat="1" ht="12" customHeight="1">
      <c r="A41" s="17" t="s">
        <v>77</v>
      </c>
      <c r="B41" s="18" t="s">
        <v>78</v>
      </c>
      <c r="C41" s="358">
        <v>600000</v>
      </c>
      <c r="D41" s="358">
        <v>457644</v>
      </c>
      <c r="E41" s="358">
        <v>457644</v>
      </c>
    </row>
    <row r="42" spans="1:5" s="14" customFormat="1" ht="12" customHeight="1">
      <c r="A42" s="17" t="s">
        <v>79</v>
      </c>
      <c r="B42" s="18" t="s">
        <v>80</v>
      </c>
      <c r="C42" s="358"/>
      <c r="D42" s="358">
        <v>5610575</v>
      </c>
      <c r="E42" s="358">
        <v>5610575</v>
      </c>
    </row>
    <row r="43" spans="1:5" s="14" customFormat="1" ht="12" customHeight="1">
      <c r="A43" s="17" t="s">
        <v>81</v>
      </c>
      <c r="B43" s="18" t="s">
        <v>82</v>
      </c>
      <c r="C43" s="358"/>
      <c r="D43" s="358"/>
      <c r="E43" s="358"/>
    </row>
    <row r="44" spans="1:5" s="14" customFormat="1" ht="12" customHeight="1">
      <c r="A44" s="17" t="s">
        <v>83</v>
      </c>
      <c r="B44" s="18" t="s">
        <v>84</v>
      </c>
      <c r="C44" s="358"/>
      <c r="D44" s="358"/>
      <c r="E44" s="358"/>
    </row>
    <row r="45" spans="1:5" s="14" customFormat="1" ht="12" customHeight="1">
      <c r="A45" s="17" t="s">
        <v>85</v>
      </c>
      <c r="B45" s="18" t="s">
        <v>86</v>
      </c>
      <c r="C45" s="362">
        <v>0</v>
      </c>
      <c r="D45" s="362">
        <v>119000</v>
      </c>
      <c r="E45" s="362">
        <v>119000</v>
      </c>
    </row>
    <row r="46" spans="1:5" s="14" customFormat="1" ht="12" customHeight="1" thickBot="1">
      <c r="A46" s="19" t="s">
        <v>87</v>
      </c>
      <c r="B46" s="20" t="s">
        <v>88</v>
      </c>
      <c r="C46" s="363">
        <v>350000</v>
      </c>
      <c r="D46" s="363">
        <v>10531</v>
      </c>
      <c r="E46" s="363">
        <v>10531</v>
      </c>
    </row>
    <row r="47" spans="1:5" s="14" customFormat="1" ht="12" customHeight="1" thickBot="1">
      <c r="A47" s="12" t="s">
        <v>89</v>
      </c>
      <c r="B47" s="13" t="s">
        <v>90</v>
      </c>
      <c r="C47" s="356">
        <f>SUM(C48:C52)</f>
        <v>0</v>
      </c>
      <c r="D47" s="356">
        <f>SUM(D48:D52)</f>
        <v>18116000</v>
      </c>
      <c r="E47" s="356">
        <f>SUM(E48:E52)</f>
        <v>18116000</v>
      </c>
    </row>
    <row r="48" spans="1:5" s="14" customFormat="1" ht="12" customHeight="1">
      <c r="A48" s="15" t="s">
        <v>91</v>
      </c>
      <c r="B48" s="16" t="s">
        <v>92</v>
      </c>
      <c r="C48" s="364"/>
      <c r="D48" s="364"/>
      <c r="E48" s="364"/>
    </row>
    <row r="49" spans="1:5" s="14" customFormat="1" ht="12" customHeight="1">
      <c r="A49" s="17" t="s">
        <v>93</v>
      </c>
      <c r="B49" s="18" t="s">
        <v>94</v>
      </c>
      <c r="C49" s="362"/>
      <c r="D49" s="362">
        <v>18116000</v>
      </c>
      <c r="E49" s="362">
        <v>18116000</v>
      </c>
    </row>
    <row r="50" spans="1:5" s="14" customFormat="1" ht="12" customHeight="1">
      <c r="A50" s="17" t="s">
        <v>95</v>
      </c>
      <c r="B50" s="18" t="s">
        <v>96</v>
      </c>
      <c r="C50" s="362"/>
      <c r="D50" s="362"/>
      <c r="E50" s="362"/>
    </row>
    <row r="51" spans="1:5" s="14" customFormat="1" ht="12" customHeight="1">
      <c r="A51" s="17" t="s">
        <v>97</v>
      </c>
      <c r="B51" s="18" t="s">
        <v>98</v>
      </c>
      <c r="C51" s="362"/>
      <c r="D51" s="362"/>
      <c r="E51" s="362"/>
    </row>
    <row r="52" spans="1:5" s="14" customFormat="1" ht="12" customHeight="1" thickBot="1">
      <c r="A52" s="19" t="s">
        <v>99</v>
      </c>
      <c r="B52" s="20" t="s">
        <v>100</v>
      </c>
      <c r="C52" s="363"/>
      <c r="D52" s="363"/>
      <c r="E52" s="363"/>
    </row>
    <row r="53" spans="1:5" s="14" customFormat="1" ht="12.75" customHeight="1" thickBot="1">
      <c r="A53" s="12" t="s">
        <v>101</v>
      </c>
      <c r="B53" s="13" t="s">
        <v>102</v>
      </c>
      <c r="C53" s="356">
        <f>SUM(C54:C57)</f>
        <v>5036000</v>
      </c>
      <c r="D53" s="356">
        <f>SUM(D54:D57)</f>
        <v>36000</v>
      </c>
      <c r="E53" s="356">
        <f>SUM(E54:E57)</f>
        <v>36000</v>
      </c>
    </row>
    <row r="54" spans="1:5" s="14" customFormat="1" ht="12" customHeight="1">
      <c r="A54" s="15" t="s">
        <v>103</v>
      </c>
      <c r="B54" s="16" t="s">
        <v>104</v>
      </c>
      <c r="C54" s="357"/>
      <c r="D54" s="357"/>
      <c r="E54" s="357"/>
    </row>
    <row r="55" spans="1:5" s="14" customFormat="1" ht="12" customHeight="1">
      <c r="A55" s="17" t="s">
        <v>105</v>
      </c>
      <c r="B55" s="18" t="s">
        <v>106</v>
      </c>
      <c r="C55" s="358">
        <v>5000000</v>
      </c>
      <c r="D55" s="358"/>
      <c r="E55" s="358"/>
    </row>
    <row r="56" spans="1:5" s="14" customFormat="1" ht="12" customHeight="1">
      <c r="A56" s="17" t="s">
        <v>107</v>
      </c>
      <c r="B56" s="18" t="s">
        <v>108</v>
      </c>
      <c r="C56" s="358">
        <v>36000</v>
      </c>
      <c r="D56" s="358">
        <v>36000</v>
      </c>
      <c r="E56" s="358">
        <v>36000</v>
      </c>
    </row>
    <row r="57" spans="1:5" s="14" customFormat="1" ht="12" customHeight="1" thickBot="1">
      <c r="A57" s="19" t="s">
        <v>109</v>
      </c>
      <c r="B57" s="20" t="s">
        <v>110</v>
      </c>
      <c r="C57" s="359"/>
      <c r="D57" s="359"/>
      <c r="E57" s="359"/>
    </row>
    <row r="58" spans="1:5" s="14" customFormat="1" ht="12" customHeight="1" thickBot="1">
      <c r="A58" s="12" t="s">
        <v>111</v>
      </c>
      <c r="B58" s="21" t="s">
        <v>112</v>
      </c>
      <c r="C58" s="356">
        <f>SUM(C59:C62)</f>
        <v>16988366</v>
      </c>
      <c r="D58" s="356">
        <f>SUM(D59:D62)</f>
        <v>16988366</v>
      </c>
      <c r="E58" s="356">
        <f>SUM(E59:E62)</f>
        <v>4302147</v>
      </c>
    </row>
    <row r="59" spans="1:5" s="14" customFormat="1" ht="12" customHeight="1">
      <c r="A59" s="15" t="s">
        <v>113</v>
      </c>
      <c r="B59" s="16" t="s">
        <v>114</v>
      </c>
      <c r="C59" s="362"/>
      <c r="D59" s="362"/>
      <c r="E59" s="362"/>
    </row>
    <row r="60" spans="1:5" s="14" customFormat="1" ht="12" customHeight="1">
      <c r="A60" s="17" t="s">
        <v>115</v>
      </c>
      <c r="B60" s="18" t="s">
        <v>116</v>
      </c>
      <c r="C60" s="362"/>
      <c r="D60" s="362"/>
      <c r="E60" s="362"/>
    </row>
    <row r="61" spans="1:5" s="14" customFormat="1" ht="12" customHeight="1">
      <c r="A61" s="17" t="s">
        <v>117</v>
      </c>
      <c r="B61" s="18" t="s">
        <v>118</v>
      </c>
      <c r="C61" s="362">
        <v>16988366</v>
      </c>
      <c r="D61" s="362">
        <v>16988366</v>
      </c>
      <c r="E61" s="362">
        <v>4302147</v>
      </c>
    </row>
    <row r="62" spans="1:5" s="14" customFormat="1" ht="12" customHeight="1" thickBot="1">
      <c r="A62" s="19" t="s">
        <v>119</v>
      </c>
      <c r="B62" s="20" t="s">
        <v>120</v>
      </c>
      <c r="C62" s="362"/>
      <c r="D62" s="362"/>
      <c r="E62" s="362"/>
    </row>
    <row r="63" spans="1:5" s="14" customFormat="1" ht="12" customHeight="1" thickBot="1">
      <c r="A63" s="12" t="s">
        <v>121</v>
      </c>
      <c r="B63" s="13" t="s">
        <v>122</v>
      </c>
      <c r="C63" s="360">
        <f>C8+C15+C22+C29+C36+C47+C53+C58</f>
        <v>100605345</v>
      </c>
      <c r="D63" s="360">
        <f>D8+D15+D22+D29+D36+D47+D53+D58</f>
        <v>156345449</v>
      </c>
      <c r="E63" s="360">
        <f>E8+E15+E22+E29+E36+E47+E53+E58</f>
        <v>143645605</v>
      </c>
    </row>
    <row r="64" spans="1:5" s="14" customFormat="1" ht="12" customHeight="1" thickBot="1">
      <c r="A64" s="23" t="s">
        <v>123</v>
      </c>
      <c r="B64" s="21" t="s">
        <v>124</v>
      </c>
      <c r="C64" s="356"/>
      <c r="D64" s="356"/>
      <c r="E64" s="356"/>
    </row>
    <row r="65" spans="1:5" s="14" customFormat="1" ht="12" customHeight="1">
      <c r="A65" s="15" t="s">
        <v>125</v>
      </c>
      <c r="B65" s="16" t="s">
        <v>126</v>
      </c>
      <c r="C65" s="362"/>
      <c r="D65" s="362"/>
      <c r="E65" s="362"/>
    </row>
    <row r="66" spans="1:5" s="14" customFormat="1" ht="12" customHeight="1">
      <c r="A66" s="17" t="s">
        <v>127</v>
      </c>
      <c r="B66" s="18" t="s">
        <v>128</v>
      </c>
      <c r="C66" s="362"/>
      <c r="D66" s="362"/>
      <c r="E66" s="362"/>
    </row>
    <row r="67" spans="1:5" s="14" customFormat="1" ht="12" customHeight="1" thickBot="1">
      <c r="A67" s="19" t="s">
        <v>129</v>
      </c>
      <c r="B67" s="24" t="s">
        <v>130</v>
      </c>
      <c r="C67" s="362"/>
      <c r="D67" s="362"/>
      <c r="E67" s="362"/>
    </row>
    <row r="68" spans="1:5" s="14" customFormat="1" ht="12" customHeight="1" thickBot="1">
      <c r="A68" s="23" t="s">
        <v>131</v>
      </c>
      <c r="B68" s="21" t="s">
        <v>132</v>
      </c>
      <c r="C68" s="356"/>
      <c r="D68" s="356"/>
      <c r="E68" s="356"/>
    </row>
    <row r="69" spans="1:5" s="14" customFormat="1" ht="13.5" customHeight="1">
      <c r="A69" s="15" t="s">
        <v>133</v>
      </c>
      <c r="B69" s="16" t="s">
        <v>134</v>
      </c>
      <c r="C69" s="362"/>
      <c r="D69" s="362"/>
      <c r="E69" s="362"/>
    </row>
    <row r="70" spans="1:5" s="14" customFormat="1" ht="12" customHeight="1">
      <c r="A70" s="17" t="s">
        <v>135</v>
      </c>
      <c r="B70" s="18" t="s">
        <v>136</v>
      </c>
      <c r="C70" s="362"/>
      <c r="D70" s="362"/>
      <c r="E70" s="362"/>
    </row>
    <row r="71" spans="1:5" s="14" customFormat="1" ht="12" customHeight="1">
      <c r="A71" s="17" t="s">
        <v>137</v>
      </c>
      <c r="B71" s="18" t="s">
        <v>138</v>
      </c>
      <c r="C71" s="362"/>
      <c r="D71" s="362"/>
      <c r="E71" s="362"/>
    </row>
    <row r="72" spans="1:5" s="14" customFormat="1" ht="12" customHeight="1" thickBot="1">
      <c r="A72" s="19" t="s">
        <v>139</v>
      </c>
      <c r="B72" s="20" t="s">
        <v>140</v>
      </c>
      <c r="C72" s="362"/>
      <c r="D72" s="362"/>
      <c r="E72" s="362"/>
    </row>
    <row r="73" spans="1:5" s="14" customFormat="1" ht="12" customHeight="1" thickBot="1">
      <c r="A73" s="23" t="s">
        <v>141</v>
      </c>
      <c r="B73" s="21" t="s">
        <v>142</v>
      </c>
      <c r="C73" s="356">
        <f>SUM(C74:C75)</f>
        <v>55150664</v>
      </c>
      <c r="D73" s="356">
        <f>SUM(D74:D75)</f>
        <v>68239670</v>
      </c>
      <c r="E73" s="356">
        <f>SUM(E74:E75)</f>
        <v>68239670</v>
      </c>
    </row>
    <row r="74" spans="1:5" s="14" customFormat="1" ht="12" customHeight="1">
      <c r="A74" s="15" t="s">
        <v>143</v>
      </c>
      <c r="B74" s="16" t="s">
        <v>144</v>
      </c>
      <c r="C74" s="362">
        <v>55150664</v>
      </c>
      <c r="D74" s="362">
        <v>68239670</v>
      </c>
      <c r="E74" s="362">
        <v>68239670</v>
      </c>
    </row>
    <row r="75" spans="1:5" s="14" customFormat="1" ht="12" customHeight="1" thickBot="1">
      <c r="A75" s="19" t="s">
        <v>145</v>
      </c>
      <c r="B75" s="20" t="s">
        <v>146</v>
      </c>
      <c r="C75" s="362"/>
      <c r="D75" s="362"/>
      <c r="E75" s="362"/>
    </row>
    <row r="76" spans="1:5" s="14" customFormat="1" ht="12" customHeight="1" thickBot="1">
      <c r="A76" s="23" t="s">
        <v>147</v>
      </c>
      <c r="B76" s="21" t="s">
        <v>148</v>
      </c>
      <c r="C76" s="356">
        <f>SUM(C77:C79)</f>
        <v>0</v>
      </c>
      <c r="D76" s="356">
        <f>SUM(D77:D79)</f>
        <v>1568724</v>
      </c>
      <c r="E76" s="356">
        <f>SUM(E77:E79)</f>
        <v>1568724</v>
      </c>
    </row>
    <row r="77" spans="1:5" s="14" customFormat="1" ht="12" customHeight="1">
      <c r="A77" s="15" t="s">
        <v>149</v>
      </c>
      <c r="B77" s="16" t="s">
        <v>150</v>
      </c>
      <c r="C77" s="362"/>
      <c r="D77" s="362">
        <v>1568724</v>
      </c>
      <c r="E77" s="362">
        <v>1568724</v>
      </c>
    </row>
    <row r="78" spans="1:5" s="14" customFormat="1" ht="12" customHeight="1">
      <c r="A78" s="17" t="s">
        <v>151</v>
      </c>
      <c r="B78" s="18" t="s">
        <v>152</v>
      </c>
      <c r="C78" s="362"/>
      <c r="D78" s="362"/>
      <c r="E78" s="362"/>
    </row>
    <row r="79" spans="1:5" s="14" customFormat="1" ht="12" customHeight="1" thickBot="1">
      <c r="A79" s="19" t="s">
        <v>153</v>
      </c>
      <c r="B79" s="22" t="s">
        <v>154</v>
      </c>
      <c r="C79" s="362"/>
      <c r="D79" s="362"/>
      <c r="E79" s="362"/>
    </row>
    <row r="80" spans="1:5" s="14" customFormat="1" ht="12" customHeight="1" thickBot="1">
      <c r="A80" s="23" t="s">
        <v>155</v>
      </c>
      <c r="B80" s="21" t="s">
        <v>156</v>
      </c>
      <c r="C80" s="356"/>
      <c r="D80" s="356"/>
      <c r="E80" s="356"/>
    </row>
    <row r="81" spans="1:5" s="14" customFormat="1" ht="12" customHeight="1">
      <c r="A81" s="25" t="s">
        <v>157</v>
      </c>
      <c r="B81" s="16" t="s">
        <v>158</v>
      </c>
      <c r="C81" s="362"/>
      <c r="D81" s="362"/>
      <c r="E81" s="362"/>
    </row>
    <row r="82" spans="1:5" s="14" customFormat="1" ht="12" customHeight="1">
      <c r="A82" s="26" t="s">
        <v>159</v>
      </c>
      <c r="B82" s="18" t="s">
        <v>160</v>
      </c>
      <c r="C82" s="362"/>
      <c r="D82" s="362"/>
      <c r="E82" s="362"/>
    </row>
    <row r="83" spans="1:5" s="14" customFormat="1" ht="12" customHeight="1">
      <c r="A83" s="26" t="s">
        <v>161</v>
      </c>
      <c r="B83" s="18" t="s">
        <v>162</v>
      </c>
      <c r="C83" s="362"/>
      <c r="D83" s="362"/>
      <c r="E83" s="362"/>
    </row>
    <row r="84" spans="1:5" s="14" customFormat="1" ht="12" customHeight="1" thickBot="1">
      <c r="A84" s="27" t="s">
        <v>163</v>
      </c>
      <c r="B84" s="22" t="s">
        <v>164</v>
      </c>
      <c r="C84" s="362"/>
      <c r="D84" s="362"/>
      <c r="E84" s="362"/>
    </row>
    <row r="85" spans="1:5" s="14" customFormat="1" ht="12" customHeight="1" thickBot="1">
      <c r="A85" s="23" t="s">
        <v>165</v>
      </c>
      <c r="B85" s="21" t="s">
        <v>166</v>
      </c>
      <c r="C85" s="365"/>
      <c r="D85" s="365"/>
      <c r="E85" s="365"/>
    </row>
    <row r="86" spans="1:5" s="14" customFormat="1" ht="12" customHeight="1" thickBot="1">
      <c r="A86" s="23" t="s">
        <v>167</v>
      </c>
      <c r="B86" s="28" t="s">
        <v>168</v>
      </c>
      <c r="C86" s="360">
        <f>C64+C68+C73+C76+C80+C85</f>
        <v>55150664</v>
      </c>
      <c r="D86" s="360">
        <f>D73+D76</f>
        <v>69808394</v>
      </c>
      <c r="E86" s="360">
        <f>E73+E76</f>
        <v>69808394</v>
      </c>
    </row>
    <row r="87" spans="1:5" s="14" customFormat="1" ht="22.5" customHeight="1" thickBot="1">
      <c r="A87" s="29" t="s">
        <v>169</v>
      </c>
      <c r="B87" s="30" t="s">
        <v>170</v>
      </c>
      <c r="C87" s="360">
        <f>C63+C86</f>
        <v>155756009</v>
      </c>
      <c r="D87" s="360">
        <f>D63+D86</f>
        <v>226153843</v>
      </c>
      <c r="E87" s="360">
        <f>E63+E86</f>
        <v>213453999</v>
      </c>
    </row>
    <row r="88" spans="1:5" s="14" customFormat="1" ht="5.25" customHeight="1">
      <c r="A88" s="31"/>
      <c r="B88" s="31"/>
      <c r="C88" s="32"/>
      <c r="D88" s="32"/>
      <c r="E88" s="32"/>
    </row>
    <row r="89" spans="1:5" s="14" customFormat="1" ht="63" hidden="1" customHeight="1">
      <c r="A89" s="749"/>
      <c r="B89" s="750"/>
      <c r="C89" s="750"/>
      <c r="D89" s="750"/>
      <c r="E89" s="750"/>
    </row>
    <row r="90" spans="1:5" ht="12" customHeight="1">
      <c r="A90" s="751" t="s">
        <v>171</v>
      </c>
      <c r="B90" s="751"/>
      <c r="C90" s="751"/>
      <c r="D90" s="751"/>
      <c r="E90" s="751"/>
    </row>
    <row r="91" spans="1:5" s="35" customFormat="1" ht="16.5" customHeight="1" thickBot="1">
      <c r="A91" s="33"/>
      <c r="B91" s="33"/>
      <c r="C91" s="34"/>
      <c r="D91" s="34"/>
      <c r="E91" s="34"/>
    </row>
    <row r="92" spans="1:5" s="35" customFormat="1" ht="16.5" customHeight="1">
      <c r="A92" s="752" t="s">
        <v>1</v>
      </c>
      <c r="B92" s="753" t="s">
        <v>172</v>
      </c>
      <c r="C92" s="748" t="s">
        <v>717</v>
      </c>
      <c r="D92" s="748"/>
      <c r="E92" s="748"/>
    </row>
    <row r="93" spans="1:5" ht="38.1" customHeight="1">
      <c r="A93" s="752"/>
      <c r="B93" s="753"/>
      <c r="C93" s="6" t="s">
        <v>3</v>
      </c>
      <c r="D93" s="6" t="s">
        <v>4</v>
      </c>
      <c r="E93" s="7" t="s">
        <v>5</v>
      </c>
    </row>
    <row r="94" spans="1:5" s="11" customFormat="1" ht="12" customHeight="1" thickBot="1">
      <c r="A94" s="8" t="s">
        <v>6</v>
      </c>
      <c r="B94" s="9" t="s">
        <v>7</v>
      </c>
      <c r="C94" s="9" t="s">
        <v>8</v>
      </c>
      <c r="D94" s="9" t="s">
        <v>9</v>
      </c>
      <c r="E94" s="36" t="s">
        <v>10</v>
      </c>
    </row>
    <row r="95" spans="1:5" ht="12" customHeight="1" thickBot="1">
      <c r="A95" s="37" t="s">
        <v>11</v>
      </c>
      <c r="B95" s="38" t="s">
        <v>173</v>
      </c>
      <c r="C95" s="366">
        <f>SUM(C96:C100)</f>
        <v>54534041</v>
      </c>
      <c r="D95" s="366">
        <f>SUM(D96:D100)</f>
        <v>63653995</v>
      </c>
      <c r="E95" s="366">
        <f>SUM(E96:E100)</f>
        <v>63653995</v>
      </c>
    </row>
    <row r="96" spans="1:5" ht="12" customHeight="1">
      <c r="A96" s="39" t="s">
        <v>13</v>
      </c>
      <c r="B96" s="40" t="s">
        <v>174</v>
      </c>
      <c r="C96" s="367">
        <v>17361802</v>
      </c>
      <c r="D96" s="367">
        <v>16073976</v>
      </c>
      <c r="E96" s="367">
        <v>16073976</v>
      </c>
    </row>
    <row r="97" spans="1:5" ht="12" customHeight="1">
      <c r="A97" s="17" t="s">
        <v>15</v>
      </c>
      <c r="B97" s="41" t="s">
        <v>175</v>
      </c>
      <c r="C97" s="358">
        <v>2040449</v>
      </c>
      <c r="D97" s="358">
        <v>1929795</v>
      </c>
      <c r="E97" s="358">
        <v>1929795</v>
      </c>
    </row>
    <row r="98" spans="1:5" ht="12" customHeight="1">
      <c r="A98" s="17" t="s">
        <v>17</v>
      </c>
      <c r="B98" s="41" t="s">
        <v>176</v>
      </c>
      <c r="C98" s="359">
        <v>20057316</v>
      </c>
      <c r="D98" s="359">
        <v>34539837</v>
      </c>
      <c r="E98" s="359">
        <v>34539837</v>
      </c>
    </row>
    <row r="99" spans="1:5" ht="12" customHeight="1">
      <c r="A99" s="17" t="s">
        <v>19</v>
      </c>
      <c r="B99" s="42" t="s">
        <v>177</v>
      </c>
      <c r="C99" s="359">
        <v>6100000</v>
      </c>
      <c r="D99" s="359">
        <v>5318000</v>
      </c>
      <c r="E99" s="359">
        <v>5318000</v>
      </c>
    </row>
    <row r="100" spans="1:5" ht="12" customHeight="1">
      <c r="A100" s="17" t="s">
        <v>178</v>
      </c>
      <c r="B100" s="43" t="s">
        <v>179</v>
      </c>
      <c r="C100" s="359">
        <v>8974474</v>
      </c>
      <c r="D100" s="359">
        <v>5792387</v>
      </c>
      <c r="E100" s="359">
        <v>5792387</v>
      </c>
    </row>
    <row r="101" spans="1:5" ht="12" customHeight="1">
      <c r="A101" s="17" t="s">
        <v>23</v>
      </c>
      <c r="B101" s="41" t="s">
        <v>180</v>
      </c>
      <c r="C101" s="359"/>
      <c r="D101" s="359">
        <v>1285638</v>
      </c>
      <c r="E101" s="359">
        <v>1285638</v>
      </c>
    </row>
    <row r="102" spans="1:5" ht="12" customHeight="1">
      <c r="A102" s="17" t="s">
        <v>181</v>
      </c>
      <c r="B102" s="44" t="s">
        <v>182</v>
      </c>
      <c r="C102" s="359"/>
      <c r="D102" s="359"/>
      <c r="E102" s="359"/>
    </row>
    <row r="103" spans="1:5" ht="12" customHeight="1">
      <c r="A103" s="17" t="s">
        <v>183</v>
      </c>
      <c r="B103" s="45" t="s">
        <v>184</v>
      </c>
      <c r="C103" s="359"/>
      <c r="D103" s="359"/>
      <c r="E103" s="359"/>
    </row>
    <row r="104" spans="1:5" ht="12" customHeight="1">
      <c r="A104" s="17" t="s">
        <v>185</v>
      </c>
      <c r="B104" s="45" t="s">
        <v>186</v>
      </c>
      <c r="C104" s="359"/>
      <c r="D104" s="359"/>
      <c r="E104" s="359"/>
    </row>
    <row r="105" spans="1:5" ht="12" customHeight="1">
      <c r="A105" s="17" t="s">
        <v>187</v>
      </c>
      <c r="B105" s="44" t="s">
        <v>188</v>
      </c>
      <c r="C105" s="359">
        <v>1077674</v>
      </c>
      <c r="D105" s="359">
        <v>2001285</v>
      </c>
      <c r="E105" s="359">
        <v>2001285</v>
      </c>
    </row>
    <row r="106" spans="1:5" ht="12" customHeight="1">
      <c r="A106" s="17" t="s">
        <v>189</v>
      </c>
      <c r="B106" s="44" t="s">
        <v>190</v>
      </c>
      <c r="C106" s="359"/>
      <c r="D106" s="359"/>
      <c r="E106" s="359"/>
    </row>
    <row r="107" spans="1:5" ht="12" customHeight="1">
      <c r="A107" s="17" t="s">
        <v>191</v>
      </c>
      <c r="B107" s="45" t="s">
        <v>192</v>
      </c>
      <c r="C107" s="359">
        <v>5000000</v>
      </c>
      <c r="D107" s="359">
        <v>0</v>
      </c>
      <c r="E107" s="359">
        <v>0</v>
      </c>
    </row>
    <row r="108" spans="1:5" ht="12" customHeight="1">
      <c r="A108" s="46" t="s">
        <v>193</v>
      </c>
      <c r="B108" s="47" t="s">
        <v>194</v>
      </c>
      <c r="C108" s="359"/>
      <c r="D108" s="359"/>
      <c r="E108" s="359"/>
    </row>
    <row r="109" spans="1:5" ht="12" customHeight="1">
      <c r="A109" s="17" t="s">
        <v>195</v>
      </c>
      <c r="B109" s="47" t="s">
        <v>196</v>
      </c>
      <c r="C109" s="359"/>
      <c r="D109" s="359"/>
      <c r="E109" s="359"/>
    </row>
    <row r="110" spans="1:5" ht="12" customHeight="1" thickBot="1">
      <c r="A110" s="48" t="s">
        <v>197</v>
      </c>
      <c r="B110" s="49" t="s">
        <v>198</v>
      </c>
      <c r="C110" s="368">
        <v>2896800</v>
      </c>
      <c r="D110" s="368">
        <v>2505464</v>
      </c>
      <c r="E110" s="368">
        <v>2505464</v>
      </c>
    </row>
    <row r="111" spans="1:5" ht="12" customHeight="1" thickBot="1">
      <c r="A111" s="12" t="s">
        <v>25</v>
      </c>
      <c r="B111" s="50" t="s">
        <v>199</v>
      </c>
      <c r="C111" s="356">
        <f>SUM(C112:C116)</f>
        <v>77067961</v>
      </c>
      <c r="D111" s="356">
        <f>SUM(D112:D116)</f>
        <v>94140053</v>
      </c>
      <c r="E111" s="356">
        <f>SUM(E112:E116)</f>
        <v>94140053</v>
      </c>
    </row>
    <row r="112" spans="1:5" ht="12" customHeight="1">
      <c r="A112" s="15" t="s">
        <v>27</v>
      </c>
      <c r="B112" s="41" t="s">
        <v>200</v>
      </c>
      <c r="C112" s="357">
        <v>14488734</v>
      </c>
      <c r="D112" s="357">
        <v>22955740</v>
      </c>
      <c r="E112" s="357">
        <v>22955740</v>
      </c>
    </row>
    <row r="113" spans="1:5" ht="12" customHeight="1">
      <c r="A113" s="15" t="s">
        <v>29</v>
      </c>
      <c r="B113" s="51" t="s">
        <v>201</v>
      </c>
      <c r="C113" s="357"/>
      <c r="D113" s="357"/>
      <c r="E113" s="357"/>
    </row>
    <row r="114" spans="1:5">
      <c r="A114" s="15" t="s">
        <v>31</v>
      </c>
      <c r="B114" s="51" t="s">
        <v>202</v>
      </c>
      <c r="C114" s="358">
        <v>62579227</v>
      </c>
      <c r="D114" s="358">
        <v>70730102</v>
      </c>
      <c r="E114" s="358">
        <v>70730102</v>
      </c>
    </row>
    <row r="115" spans="1:5" ht="12" customHeight="1">
      <c r="A115" s="15" t="s">
        <v>33</v>
      </c>
      <c r="B115" s="51" t="s">
        <v>203</v>
      </c>
      <c r="C115" s="369"/>
      <c r="D115" s="369"/>
      <c r="E115" s="369"/>
    </row>
    <row r="116" spans="1:5" ht="12" customHeight="1">
      <c r="A116" s="15" t="s">
        <v>35</v>
      </c>
      <c r="B116" s="22" t="s">
        <v>204</v>
      </c>
      <c r="C116" s="369"/>
      <c r="D116" s="369">
        <v>454211</v>
      </c>
      <c r="E116" s="369">
        <v>454211</v>
      </c>
    </row>
    <row r="117" spans="1:5" ht="21.75" customHeight="1">
      <c r="A117" s="15" t="s">
        <v>37</v>
      </c>
      <c r="B117" s="52" t="s">
        <v>205</v>
      </c>
      <c r="C117" s="369"/>
      <c r="D117" s="369"/>
      <c r="E117" s="369"/>
    </row>
    <row r="118" spans="1:5" ht="24" customHeight="1">
      <c r="A118" s="15" t="s">
        <v>206</v>
      </c>
      <c r="B118" s="53" t="s">
        <v>207</v>
      </c>
      <c r="C118" s="369"/>
      <c r="D118" s="369"/>
      <c r="E118" s="369"/>
    </row>
    <row r="119" spans="1:5" ht="12" customHeight="1">
      <c r="A119" s="15" t="s">
        <v>208</v>
      </c>
      <c r="B119" s="45" t="s">
        <v>186</v>
      </c>
      <c r="C119" s="369"/>
      <c r="D119" s="369"/>
      <c r="E119" s="369"/>
    </row>
    <row r="120" spans="1:5" ht="12" customHeight="1">
      <c r="A120" s="15" t="s">
        <v>209</v>
      </c>
      <c r="B120" s="45" t="s">
        <v>210</v>
      </c>
      <c r="C120" s="369"/>
      <c r="D120" s="369"/>
      <c r="E120" s="369"/>
    </row>
    <row r="121" spans="1:5" ht="12" customHeight="1">
      <c r="A121" s="15" t="s">
        <v>211</v>
      </c>
      <c r="B121" s="45" t="s">
        <v>212</v>
      </c>
      <c r="C121" s="369"/>
      <c r="D121" s="369"/>
      <c r="E121" s="369"/>
    </row>
    <row r="122" spans="1:5" s="54" customFormat="1" ht="12" customHeight="1">
      <c r="A122" s="15" t="s">
        <v>213</v>
      </c>
      <c r="B122" s="45" t="s">
        <v>192</v>
      </c>
      <c r="C122" s="369"/>
      <c r="D122" s="369"/>
      <c r="E122" s="369"/>
    </row>
    <row r="123" spans="1:5" ht="12" customHeight="1">
      <c r="A123" s="15" t="s">
        <v>214</v>
      </c>
      <c r="B123" s="45" t="s">
        <v>215</v>
      </c>
      <c r="C123" s="369"/>
      <c r="D123" s="369"/>
      <c r="E123" s="369"/>
    </row>
    <row r="124" spans="1:5" ht="12" customHeight="1" thickBot="1">
      <c r="A124" s="46" t="s">
        <v>216</v>
      </c>
      <c r="B124" s="45" t="s">
        <v>217</v>
      </c>
      <c r="C124" s="370"/>
      <c r="D124" s="370"/>
      <c r="E124" s="370"/>
    </row>
    <row r="125" spans="1:5" ht="12" customHeight="1" thickBot="1">
      <c r="A125" s="12" t="s">
        <v>39</v>
      </c>
      <c r="B125" s="13" t="s">
        <v>218</v>
      </c>
      <c r="C125" s="356">
        <f>SUM(C126:C127)</f>
        <v>657122</v>
      </c>
      <c r="D125" s="356">
        <f>SUM(D126:D127)</f>
        <v>44076125</v>
      </c>
      <c r="E125" s="356">
        <f>SUM(E126:E127)</f>
        <v>0</v>
      </c>
    </row>
    <row r="126" spans="1:5" ht="12" customHeight="1">
      <c r="A126" s="15" t="s">
        <v>41</v>
      </c>
      <c r="B126" s="55" t="s">
        <v>219</v>
      </c>
      <c r="C126" s="357">
        <v>657122</v>
      </c>
      <c r="D126" s="357">
        <v>44076125</v>
      </c>
      <c r="E126" s="357"/>
    </row>
    <row r="127" spans="1:5" ht="12" customHeight="1" thickBot="1">
      <c r="A127" s="19" t="s">
        <v>43</v>
      </c>
      <c r="B127" s="51" t="s">
        <v>220</v>
      </c>
      <c r="C127" s="359"/>
      <c r="D127" s="359"/>
      <c r="E127" s="359"/>
    </row>
    <row r="128" spans="1:5" ht="12" customHeight="1" thickBot="1">
      <c r="A128" s="12" t="s">
        <v>221</v>
      </c>
      <c r="B128" s="13" t="s">
        <v>222</v>
      </c>
      <c r="C128" s="356">
        <f>C95+C111+C125</f>
        <v>132259124</v>
      </c>
      <c r="D128" s="356">
        <f>D95+D111+D125</f>
        <v>201870173</v>
      </c>
      <c r="E128" s="356">
        <f>E95+E111+E125</f>
        <v>157794048</v>
      </c>
    </row>
    <row r="129" spans="1:9" ht="12" customHeight="1" thickBot="1">
      <c r="A129" s="12" t="s">
        <v>67</v>
      </c>
      <c r="B129" s="13" t="s">
        <v>223</v>
      </c>
      <c r="C129" s="356">
        <f>+C130+C131+C132</f>
        <v>0</v>
      </c>
      <c r="D129" s="356"/>
      <c r="E129" s="356"/>
    </row>
    <row r="130" spans="1:9" ht="12" customHeight="1">
      <c r="A130" s="15" t="s">
        <v>69</v>
      </c>
      <c r="B130" s="55" t="s">
        <v>224</v>
      </c>
      <c r="C130" s="369"/>
      <c r="D130" s="369"/>
      <c r="E130" s="369"/>
    </row>
    <row r="131" spans="1:9" ht="12" customHeight="1">
      <c r="A131" s="15" t="s">
        <v>71</v>
      </c>
      <c r="B131" s="55" t="s">
        <v>225</v>
      </c>
      <c r="C131" s="369"/>
      <c r="D131" s="369"/>
      <c r="E131" s="369"/>
    </row>
    <row r="132" spans="1:9" ht="12" customHeight="1" thickBot="1">
      <c r="A132" s="46" t="s">
        <v>73</v>
      </c>
      <c r="B132" s="56" t="s">
        <v>226</v>
      </c>
      <c r="C132" s="369"/>
      <c r="D132" s="369"/>
      <c r="E132" s="369"/>
    </row>
    <row r="133" spans="1:9" ht="12" customHeight="1" thickBot="1">
      <c r="A133" s="12" t="s">
        <v>89</v>
      </c>
      <c r="B133" s="13" t="s">
        <v>227</v>
      </c>
      <c r="C133" s="356">
        <f>+C134+C135+C136+C137</f>
        <v>0</v>
      </c>
      <c r="D133" s="356"/>
      <c r="E133" s="356"/>
    </row>
    <row r="134" spans="1:9" ht="12" customHeight="1">
      <c r="A134" s="15" t="s">
        <v>91</v>
      </c>
      <c r="B134" s="55" t="s">
        <v>228</v>
      </c>
      <c r="C134" s="369"/>
      <c r="D134" s="369"/>
      <c r="E134" s="369"/>
    </row>
    <row r="135" spans="1:9" ht="12" customHeight="1">
      <c r="A135" s="15" t="s">
        <v>93</v>
      </c>
      <c r="B135" s="55" t="s">
        <v>229</v>
      </c>
      <c r="C135" s="369"/>
      <c r="D135" s="369"/>
      <c r="E135" s="369"/>
    </row>
    <row r="136" spans="1:9" ht="12" customHeight="1">
      <c r="A136" s="15" t="s">
        <v>95</v>
      </c>
      <c r="B136" s="55" t="s">
        <v>230</v>
      </c>
      <c r="C136" s="369"/>
      <c r="D136" s="369"/>
      <c r="E136" s="369"/>
    </row>
    <row r="137" spans="1:9" ht="12" customHeight="1" thickBot="1">
      <c r="A137" s="46" t="s">
        <v>97</v>
      </c>
      <c r="B137" s="56" t="s">
        <v>231</v>
      </c>
      <c r="C137" s="369"/>
      <c r="D137" s="369"/>
      <c r="E137" s="370"/>
    </row>
    <row r="138" spans="1:9" ht="12" customHeight="1" thickBot="1">
      <c r="A138" s="498" t="s">
        <v>232</v>
      </c>
      <c r="B138" s="499" t="s">
        <v>233</v>
      </c>
      <c r="C138" s="431">
        <f>SUM(C139:C142)</f>
        <v>23496885</v>
      </c>
      <c r="D138" s="431">
        <f>SUM(D139:D142)</f>
        <v>24283670</v>
      </c>
      <c r="E138" s="431">
        <f>SUM(E139:E142)</f>
        <v>24283670</v>
      </c>
    </row>
    <row r="139" spans="1:9" ht="12" customHeight="1">
      <c r="A139" s="500" t="s">
        <v>103</v>
      </c>
      <c r="B139" s="501" t="s">
        <v>234</v>
      </c>
      <c r="C139" s="376">
        <v>1407803</v>
      </c>
      <c r="D139" s="376">
        <v>1407803</v>
      </c>
      <c r="E139" s="502">
        <v>1407803</v>
      </c>
    </row>
    <row r="140" spans="1:9" ht="12" customHeight="1">
      <c r="A140" s="503" t="s">
        <v>105</v>
      </c>
      <c r="B140" s="494" t="s">
        <v>235</v>
      </c>
      <c r="C140" s="375"/>
      <c r="D140" s="375"/>
      <c r="E140" s="369"/>
    </row>
    <row r="141" spans="1:9" ht="12" customHeight="1">
      <c r="A141" s="503" t="s">
        <v>107</v>
      </c>
      <c r="B141" s="494" t="s">
        <v>236</v>
      </c>
      <c r="C141" s="375"/>
      <c r="D141" s="375"/>
      <c r="E141" s="369"/>
    </row>
    <row r="142" spans="1:9" ht="12" customHeight="1" thickBot="1">
      <c r="A142" s="432" t="s">
        <v>702</v>
      </c>
      <c r="B142" s="495" t="s">
        <v>647</v>
      </c>
      <c r="C142" s="427">
        <v>22089082</v>
      </c>
      <c r="D142" s="427">
        <v>22875867</v>
      </c>
      <c r="E142" s="496">
        <v>22875867</v>
      </c>
    </row>
    <row r="143" spans="1:9" ht="15" customHeight="1" thickBot="1">
      <c r="A143" s="688" t="s">
        <v>111</v>
      </c>
      <c r="B143" s="689" t="s">
        <v>238</v>
      </c>
      <c r="C143" s="672"/>
      <c r="D143" s="672"/>
      <c r="E143" s="673"/>
      <c r="F143" s="57"/>
      <c r="G143" s="58"/>
      <c r="H143" s="58"/>
      <c r="I143" s="58"/>
    </row>
    <row r="144" spans="1:9" s="14" customFormat="1" ht="12.9" customHeight="1">
      <c r="A144" s="15" t="s">
        <v>113</v>
      </c>
      <c r="B144" s="373" t="s">
        <v>239</v>
      </c>
      <c r="C144" s="671"/>
      <c r="D144" s="671"/>
      <c r="E144" s="497"/>
    </row>
    <row r="145" spans="1:5" ht="12.75" customHeight="1">
      <c r="A145" s="15" t="s">
        <v>115</v>
      </c>
      <c r="B145" s="373" t="s">
        <v>240</v>
      </c>
      <c r="C145" s="375"/>
      <c r="D145" s="375"/>
      <c r="E145" s="369"/>
    </row>
    <row r="146" spans="1:5" ht="12.75" customHeight="1">
      <c r="A146" s="15" t="s">
        <v>117</v>
      </c>
      <c r="B146" s="373" t="s">
        <v>241</v>
      </c>
      <c r="C146" s="375"/>
      <c r="D146" s="375"/>
      <c r="E146" s="369"/>
    </row>
    <row r="147" spans="1:5" ht="12.75" customHeight="1" thickBot="1">
      <c r="A147" s="15" t="s">
        <v>119</v>
      </c>
      <c r="B147" s="373" t="s">
        <v>242</v>
      </c>
      <c r="C147" s="504"/>
      <c r="D147" s="504"/>
      <c r="E147" s="370"/>
    </row>
    <row r="148" spans="1:5" ht="16.2" thickBot="1">
      <c r="A148" s="12" t="s">
        <v>121</v>
      </c>
      <c r="B148" s="374" t="s">
        <v>243</v>
      </c>
      <c r="C148" s="505">
        <f>C129+C133+C138+C143</f>
        <v>23496885</v>
      </c>
      <c r="D148" s="505">
        <f>D129+D133+D138+D143</f>
        <v>24283670</v>
      </c>
      <c r="E148" s="505">
        <f>E129+E133+E138+E143</f>
        <v>24283670</v>
      </c>
    </row>
    <row r="149" spans="1:5" ht="16.2" thickBot="1">
      <c r="A149" s="59" t="s">
        <v>244</v>
      </c>
      <c r="B149" s="652" t="s">
        <v>245</v>
      </c>
      <c r="C149" s="653">
        <f>C128+C148</f>
        <v>155756009</v>
      </c>
      <c r="D149" s="653">
        <f>D128+D148</f>
        <v>226153843</v>
      </c>
      <c r="E149" s="653">
        <f>E128+E148</f>
        <v>182077718</v>
      </c>
    </row>
    <row r="150" spans="1:5" ht="21.75" customHeight="1">
      <c r="C150" s="651"/>
    </row>
    <row r="151" spans="1:5" ht="18.75" customHeight="1">
      <c r="A151" s="754" t="s">
        <v>246</v>
      </c>
      <c r="B151" s="754"/>
      <c r="C151" s="754"/>
      <c r="D151" s="754"/>
      <c r="E151" s="754"/>
    </row>
    <row r="152" spans="1:5" ht="7.2" customHeight="1" thickBot="1">
      <c r="A152" s="61"/>
      <c r="B152" s="61"/>
      <c r="C152" s="3"/>
      <c r="E152" s="5"/>
    </row>
    <row r="153" spans="1:5" ht="24.6" customHeight="1" thickBot="1">
      <c r="A153" s="12">
        <v>1</v>
      </c>
      <c r="B153" s="50" t="s">
        <v>247</v>
      </c>
      <c r="C153" s="356">
        <f>C63-C128</f>
        <v>-31653779</v>
      </c>
      <c r="D153" s="356">
        <f>D63-D128</f>
        <v>-45524724</v>
      </c>
      <c r="E153" s="356">
        <f>E63-E128</f>
        <v>-14148443</v>
      </c>
    </row>
    <row r="154" spans="1:5" ht="25.2" customHeight="1" thickBot="1">
      <c r="A154" s="12" t="s">
        <v>25</v>
      </c>
      <c r="B154" s="50" t="s">
        <v>248</v>
      </c>
      <c r="C154" s="356">
        <f>C86-C148</f>
        <v>31653779</v>
      </c>
      <c r="D154" s="356">
        <f>D86-D148</f>
        <v>45524724</v>
      </c>
      <c r="E154" s="356">
        <f>E86-E148</f>
        <v>45524724</v>
      </c>
    </row>
    <row r="155" spans="1:5" ht="7.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  <row r="163" ht="12.75" customHeight="1"/>
    <row r="164" ht="12.75" customHeight="1"/>
  </sheetData>
  <sheetProtection selectLockedCells="1" selectUnlockedCells="1"/>
  <mergeCells count="12">
    <mergeCell ref="A151:E151"/>
    <mergeCell ref="A1:E1"/>
    <mergeCell ref="A2:E2"/>
    <mergeCell ref="A3:E3"/>
    <mergeCell ref="A5:A6"/>
    <mergeCell ref="B5:B6"/>
    <mergeCell ref="C5:E5"/>
    <mergeCell ref="A89:E89"/>
    <mergeCell ref="A90:E90"/>
    <mergeCell ref="A92:A93"/>
    <mergeCell ref="B92:B93"/>
    <mergeCell ref="C92:E92"/>
  </mergeCells>
  <phoneticPr fontId="27" type="noConversion"/>
  <printOptions horizontalCentered="1"/>
  <pageMargins left="0.78749999999999998" right="0.78749999999999998" top="0.35" bottom="0.86597222222222225" header="0.34499999999999997" footer="0.51180555555555551"/>
  <pageSetup paperSize="9" scale="60" firstPageNumber="0" orientation="portrait" horizontalDpi="300" verticalDpi="300" r:id="rId1"/>
  <headerFooter differentFirst="1" alignWithMargins="0">
    <oddHeader xml:space="preserve">&amp;C&amp;"Times New Roman CE,Félkövér"&amp;12
</oddHeader>
    <firstHeader xml:space="preserve">&amp;R&amp;12 </firstHeader>
  </headerFooter>
  <rowBreaks count="1" manualBreakCount="1">
    <brk id="8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0"/>
  </sheetPr>
  <dimension ref="A1:K150"/>
  <sheetViews>
    <sheetView view="pageBreakPreview" topLeftCell="A140" zoomScaleSheetLayoutView="100" workbookViewId="0">
      <selection activeCell="E89" sqref="E89"/>
    </sheetView>
  </sheetViews>
  <sheetFormatPr defaultColWidth="9.33203125" defaultRowHeight="13.2"/>
  <cols>
    <col min="1" max="1" width="14.77734375" style="153" customWidth="1"/>
    <col min="2" max="2" width="64.6640625" style="154" customWidth="1"/>
    <col min="3" max="5" width="17" style="155" customWidth="1"/>
    <col min="6" max="16384" width="9.33203125" style="156"/>
  </cols>
  <sheetData>
    <row r="1" spans="1:5" s="157" customFormat="1" ht="16.5" customHeight="1">
      <c r="A1" s="203"/>
      <c r="B1" s="204"/>
      <c r="C1" s="205"/>
      <c r="D1" s="206"/>
      <c r="E1" s="207"/>
    </row>
    <row r="2" spans="1:5" s="160" customFormat="1" ht="15.75" customHeight="1">
      <c r="A2" s="158" t="s">
        <v>255</v>
      </c>
      <c r="B2" s="798" t="s">
        <v>375</v>
      </c>
      <c r="C2" s="798"/>
      <c r="D2" s="798"/>
      <c r="E2" s="159"/>
    </row>
    <row r="3" spans="1:5" s="160" customFormat="1" ht="24.75" customHeight="1">
      <c r="A3" s="161" t="s">
        <v>376</v>
      </c>
      <c r="B3" s="799" t="s">
        <v>390</v>
      </c>
      <c r="C3" s="799"/>
      <c r="D3" s="799"/>
      <c r="E3" s="162"/>
    </row>
    <row r="4" spans="1:5" s="165" customFormat="1" ht="15.9" customHeight="1">
      <c r="A4" s="163"/>
      <c r="B4" s="163"/>
      <c r="C4" s="164"/>
      <c r="D4" s="164"/>
      <c r="E4" s="164"/>
    </row>
    <row r="5" spans="1:5" ht="22.8">
      <c r="A5" s="166" t="s">
        <v>378</v>
      </c>
      <c r="B5" s="167" t="s">
        <v>379</v>
      </c>
      <c r="C5" s="168" t="s">
        <v>3</v>
      </c>
      <c r="D5" s="168" t="s">
        <v>4</v>
      </c>
      <c r="E5" s="169" t="s">
        <v>5</v>
      </c>
    </row>
    <row r="6" spans="1:5" s="174" customFormat="1" ht="12.9" customHeight="1">
      <c r="A6" s="170" t="s">
        <v>6</v>
      </c>
      <c r="B6" s="171" t="s">
        <v>7</v>
      </c>
      <c r="C6" s="171" t="s">
        <v>8</v>
      </c>
      <c r="D6" s="172" t="s">
        <v>9</v>
      </c>
      <c r="E6" s="173" t="s">
        <v>10</v>
      </c>
    </row>
    <row r="7" spans="1:5" s="174" customFormat="1" ht="15.9" customHeight="1">
      <c r="A7" s="800" t="s">
        <v>253</v>
      </c>
      <c r="B7" s="800"/>
      <c r="C7" s="800"/>
      <c r="D7" s="800"/>
      <c r="E7" s="800"/>
    </row>
    <row r="8" spans="1:5" s="174" customFormat="1" ht="12" customHeight="1">
      <c r="A8" s="8" t="s">
        <v>11</v>
      </c>
      <c r="B8" s="13" t="s">
        <v>12</v>
      </c>
      <c r="C8" s="356">
        <f>SUM(C9:C14)</f>
        <v>42836143</v>
      </c>
      <c r="D8" s="356">
        <f>SUM(D9:D14)</f>
        <v>43452702</v>
      </c>
      <c r="E8" s="356">
        <f>SUM(E9:E14)</f>
        <v>43452702</v>
      </c>
    </row>
    <row r="9" spans="1:5" s="176" customFormat="1" ht="12" customHeight="1">
      <c r="A9" s="175" t="s">
        <v>13</v>
      </c>
      <c r="B9" s="16" t="s">
        <v>14</v>
      </c>
      <c r="C9" s="357">
        <v>15443061</v>
      </c>
      <c r="D9" s="357">
        <v>15443061</v>
      </c>
      <c r="E9" s="357">
        <v>15443061</v>
      </c>
    </row>
    <row r="10" spans="1:5" s="178" customFormat="1" ht="12" customHeight="1">
      <c r="A10" s="177" t="s">
        <v>15</v>
      </c>
      <c r="B10" s="18" t="s">
        <v>16</v>
      </c>
      <c r="C10" s="358">
        <v>20028550</v>
      </c>
      <c r="D10" s="358">
        <v>19445883</v>
      </c>
      <c r="E10" s="358">
        <v>19445883</v>
      </c>
    </row>
    <row r="11" spans="1:5" s="178" customFormat="1" ht="12" customHeight="1">
      <c r="A11" s="177" t="s">
        <v>17</v>
      </c>
      <c r="B11" s="18" t="s">
        <v>18</v>
      </c>
      <c r="C11" s="358">
        <v>5564532</v>
      </c>
      <c r="D11" s="358">
        <v>5770618</v>
      </c>
      <c r="E11" s="358">
        <v>5770618</v>
      </c>
    </row>
    <row r="12" spans="1:5" s="178" customFormat="1" ht="12" customHeight="1">
      <c r="A12" s="177" t="s">
        <v>19</v>
      </c>
      <c r="B12" s="18" t="s">
        <v>20</v>
      </c>
      <c r="C12" s="358">
        <v>1800000</v>
      </c>
      <c r="D12" s="358">
        <v>1800000</v>
      </c>
      <c r="E12" s="358">
        <v>1800000</v>
      </c>
    </row>
    <row r="13" spans="1:5" s="178" customFormat="1" ht="12" customHeight="1">
      <c r="A13" s="177" t="s">
        <v>21</v>
      </c>
      <c r="B13" s="18" t="s">
        <v>22</v>
      </c>
      <c r="C13" s="358"/>
      <c r="D13" s="358">
        <v>993140</v>
      </c>
      <c r="E13" s="358">
        <v>993140</v>
      </c>
    </row>
    <row r="14" spans="1:5" s="176" customFormat="1" ht="12" customHeight="1">
      <c r="A14" s="179" t="s">
        <v>23</v>
      </c>
      <c r="B14" s="20" t="s">
        <v>24</v>
      </c>
      <c r="C14" s="358"/>
      <c r="D14" s="358"/>
      <c r="E14" s="358"/>
    </row>
    <row r="15" spans="1:5" s="176" customFormat="1" ht="12" customHeight="1">
      <c r="A15" s="8" t="s">
        <v>25</v>
      </c>
      <c r="B15" s="21" t="s">
        <v>26</v>
      </c>
      <c r="C15" s="356">
        <f>SUM(C16:C21)</f>
        <v>18019836</v>
      </c>
      <c r="D15" s="356">
        <f>SUM(D16:D21)</f>
        <v>18365045</v>
      </c>
      <c r="E15" s="356">
        <f>SUM(E16:E21)</f>
        <v>18365045</v>
      </c>
    </row>
    <row r="16" spans="1:5" s="176" customFormat="1" ht="12" customHeight="1">
      <c r="A16" s="175" t="s">
        <v>27</v>
      </c>
      <c r="B16" s="16" t="s">
        <v>28</v>
      </c>
      <c r="C16" s="357"/>
      <c r="D16" s="357"/>
      <c r="E16" s="357"/>
    </row>
    <row r="17" spans="1:5" s="176" customFormat="1" ht="12" customHeight="1">
      <c r="A17" s="177" t="s">
        <v>29</v>
      </c>
      <c r="B17" s="18" t="s">
        <v>30</v>
      </c>
      <c r="C17" s="358"/>
      <c r="D17" s="358"/>
      <c r="E17" s="358"/>
    </row>
    <row r="18" spans="1:5" s="176" customFormat="1" ht="12" customHeight="1">
      <c r="A18" s="177" t="s">
        <v>31</v>
      </c>
      <c r="B18" s="18" t="s">
        <v>32</v>
      </c>
      <c r="C18" s="358"/>
      <c r="D18" s="358"/>
      <c r="E18" s="358"/>
    </row>
    <row r="19" spans="1:5" s="176" customFormat="1" ht="12" customHeight="1">
      <c r="A19" s="177" t="s">
        <v>33</v>
      </c>
      <c r="B19" s="18" t="s">
        <v>34</v>
      </c>
      <c r="C19" s="358"/>
      <c r="D19" s="358"/>
      <c r="E19" s="358"/>
    </row>
    <row r="20" spans="1:5" s="176" customFormat="1" ht="12" customHeight="1">
      <c r="A20" s="177" t="s">
        <v>35</v>
      </c>
      <c r="B20" s="18" t="s">
        <v>36</v>
      </c>
      <c r="C20" s="358">
        <v>18019836</v>
      </c>
      <c r="D20" s="358">
        <v>18365045</v>
      </c>
      <c r="E20" s="358">
        <v>18365045</v>
      </c>
    </row>
    <row r="21" spans="1:5" s="178" customFormat="1" ht="12" customHeight="1">
      <c r="A21" s="179" t="s">
        <v>37</v>
      </c>
      <c r="B21" s="20" t="s">
        <v>38</v>
      </c>
      <c r="C21" s="359"/>
      <c r="D21" s="359"/>
      <c r="E21" s="359"/>
    </row>
    <row r="22" spans="1:5" s="178" customFormat="1" ht="12" customHeight="1">
      <c r="A22" s="8" t="s">
        <v>39</v>
      </c>
      <c r="B22" s="13" t="s">
        <v>40</v>
      </c>
      <c r="C22" s="356">
        <f>SUM(C23:C28)</f>
        <v>0</v>
      </c>
      <c r="D22" s="356">
        <f>SUM(D23:D28)</f>
        <v>30613932</v>
      </c>
      <c r="E22" s="356">
        <f>SUM(E23:E28)</f>
        <v>30613932</v>
      </c>
    </row>
    <row r="23" spans="1:5" s="178" customFormat="1" ht="12" customHeight="1">
      <c r="A23" s="175" t="s">
        <v>41</v>
      </c>
      <c r="B23" s="16" t="s">
        <v>42</v>
      </c>
      <c r="C23" s="357"/>
      <c r="D23" s="357"/>
      <c r="E23" s="357"/>
    </row>
    <row r="24" spans="1:5" s="176" customFormat="1" ht="12" customHeight="1">
      <c r="A24" s="177" t="s">
        <v>43</v>
      </c>
      <c r="B24" s="18" t="s">
        <v>44</v>
      </c>
      <c r="C24" s="358"/>
      <c r="D24" s="358"/>
      <c r="E24" s="358"/>
    </row>
    <row r="25" spans="1:5" s="178" customFormat="1" ht="12" customHeight="1">
      <c r="A25" s="177" t="s">
        <v>45</v>
      </c>
      <c r="B25" s="18" t="s">
        <v>46</v>
      </c>
      <c r="C25" s="358"/>
      <c r="D25" s="358"/>
      <c r="E25" s="358"/>
    </row>
    <row r="26" spans="1:5" s="178" customFormat="1" ht="12" customHeight="1">
      <c r="A26" s="177" t="s">
        <v>47</v>
      </c>
      <c r="B26" s="18" t="s">
        <v>48</v>
      </c>
      <c r="C26" s="358"/>
      <c r="D26" s="358"/>
      <c r="E26" s="358"/>
    </row>
    <row r="27" spans="1:5" s="178" customFormat="1" ht="12" customHeight="1">
      <c r="A27" s="177" t="s">
        <v>49</v>
      </c>
      <c r="B27" s="18" t="s">
        <v>50</v>
      </c>
      <c r="C27" s="358"/>
      <c r="D27" s="358">
        <v>30613932</v>
      </c>
      <c r="E27" s="358">
        <v>30613932</v>
      </c>
    </row>
    <row r="28" spans="1:5" s="178" customFormat="1" ht="12" customHeight="1">
      <c r="A28" s="179" t="s">
        <v>51</v>
      </c>
      <c r="B28" s="20" t="s">
        <v>52</v>
      </c>
      <c r="C28" s="359"/>
      <c r="D28" s="359"/>
      <c r="E28" s="359"/>
    </row>
    <row r="29" spans="1:5" s="178" customFormat="1" ht="12" customHeight="1">
      <c r="A29" s="8" t="s">
        <v>53</v>
      </c>
      <c r="B29" s="13" t="s">
        <v>54</v>
      </c>
      <c r="C29" s="360">
        <f>SUM(C30:C35)</f>
        <v>13065000</v>
      </c>
      <c r="D29" s="360">
        <f>SUM(D30:D35)</f>
        <v>19409993</v>
      </c>
      <c r="E29" s="360">
        <f>SUM(E30:E35)</f>
        <v>19396368</v>
      </c>
    </row>
    <row r="30" spans="1:5" s="178" customFormat="1" ht="12" customHeight="1">
      <c r="A30" s="175" t="s">
        <v>55</v>
      </c>
      <c r="B30" s="16" t="s">
        <v>56</v>
      </c>
      <c r="C30" s="361">
        <v>11000000</v>
      </c>
      <c r="D30" s="361">
        <v>16939462</v>
      </c>
      <c r="E30" s="361">
        <v>16925837</v>
      </c>
    </row>
    <row r="31" spans="1:5" s="178" customFormat="1" ht="12" customHeight="1">
      <c r="A31" s="177" t="s">
        <v>57</v>
      </c>
      <c r="B31" s="18" t="s">
        <v>58</v>
      </c>
      <c r="C31" s="358"/>
      <c r="D31" s="358"/>
      <c r="E31" s="358"/>
    </row>
    <row r="32" spans="1:5" s="178" customFormat="1" ht="12" customHeight="1">
      <c r="A32" s="177" t="s">
        <v>59</v>
      </c>
      <c r="B32" s="18" t="s">
        <v>60</v>
      </c>
      <c r="C32" s="358"/>
      <c r="D32" s="358"/>
      <c r="E32" s="358"/>
    </row>
    <row r="33" spans="1:5" s="178" customFormat="1" ht="12" customHeight="1">
      <c r="A33" s="177" t="s">
        <v>61</v>
      </c>
      <c r="B33" s="18" t="s">
        <v>62</v>
      </c>
      <c r="C33" s="358">
        <v>2000000</v>
      </c>
      <c r="D33" s="358">
        <v>2445505</v>
      </c>
      <c r="E33" s="358">
        <v>2445505</v>
      </c>
    </row>
    <row r="34" spans="1:5" s="178" customFormat="1" ht="12" customHeight="1">
      <c r="A34" s="177" t="s">
        <v>63</v>
      </c>
      <c r="B34" s="18" t="s">
        <v>64</v>
      </c>
      <c r="C34" s="358"/>
      <c r="D34" s="358"/>
      <c r="E34" s="358"/>
    </row>
    <row r="35" spans="1:5" s="178" customFormat="1" ht="12" customHeight="1">
      <c r="A35" s="179" t="s">
        <v>65</v>
      </c>
      <c r="B35" s="20" t="s">
        <v>66</v>
      </c>
      <c r="C35" s="359">
        <v>65000</v>
      </c>
      <c r="D35" s="359">
        <v>25026</v>
      </c>
      <c r="E35" s="359">
        <v>25026</v>
      </c>
    </row>
    <row r="36" spans="1:5" s="178" customFormat="1" ht="12" customHeight="1">
      <c r="A36" s="8" t="s">
        <v>67</v>
      </c>
      <c r="B36" s="13" t="s">
        <v>68</v>
      </c>
      <c r="C36" s="356">
        <f>SUM(C37:C46)</f>
        <v>4660000</v>
      </c>
      <c r="D36" s="356">
        <f>SUM(D37:D46)</f>
        <v>9363411</v>
      </c>
      <c r="E36" s="356">
        <f>SUM(E37:E46)</f>
        <v>9363411</v>
      </c>
    </row>
    <row r="37" spans="1:5" s="178" customFormat="1" ht="12" customHeight="1">
      <c r="A37" s="175" t="s">
        <v>69</v>
      </c>
      <c r="B37" s="16" t="s">
        <v>70</v>
      </c>
      <c r="C37" s="357">
        <v>3000000</v>
      </c>
      <c r="D37" s="357">
        <v>1440535</v>
      </c>
      <c r="E37" s="357">
        <v>1440535</v>
      </c>
    </row>
    <row r="38" spans="1:5" s="178" customFormat="1" ht="12" customHeight="1">
      <c r="A38" s="177" t="s">
        <v>71</v>
      </c>
      <c r="B38" s="18" t="s">
        <v>72</v>
      </c>
      <c r="C38" s="358"/>
      <c r="D38" s="358">
        <v>856800</v>
      </c>
      <c r="E38" s="358">
        <v>856800</v>
      </c>
    </row>
    <row r="39" spans="1:5" s="178" customFormat="1" ht="12" customHeight="1">
      <c r="A39" s="177" t="s">
        <v>73</v>
      </c>
      <c r="B39" s="18" t="s">
        <v>74</v>
      </c>
      <c r="C39" s="358">
        <v>350000</v>
      </c>
      <c r="D39" s="358">
        <v>364326</v>
      </c>
      <c r="E39" s="358">
        <v>364326</v>
      </c>
    </row>
    <row r="40" spans="1:5" s="178" customFormat="1" ht="12" customHeight="1">
      <c r="A40" s="177" t="s">
        <v>75</v>
      </c>
      <c r="B40" s="18" t="s">
        <v>76</v>
      </c>
      <c r="C40" s="358">
        <v>360000</v>
      </c>
      <c r="D40" s="358">
        <v>504000</v>
      </c>
      <c r="E40" s="358">
        <v>504000</v>
      </c>
    </row>
    <row r="41" spans="1:5" s="178" customFormat="1" ht="12" customHeight="1">
      <c r="A41" s="177" t="s">
        <v>77</v>
      </c>
      <c r="B41" s="18" t="s">
        <v>78</v>
      </c>
      <c r="C41" s="358">
        <v>600000</v>
      </c>
      <c r="D41" s="358">
        <v>457644</v>
      </c>
      <c r="E41" s="358">
        <v>457644</v>
      </c>
    </row>
    <row r="42" spans="1:5" s="178" customFormat="1" ht="12" customHeight="1">
      <c r="A42" s="177" t="s">
        <v>79</v>
      </c>
      <c r="B42" s="18" t="s">
        <v>80</v>
      </c>
      <c r="C42" s="358"/>
      <c r="D42" s="358">
        <v>5610575</v>
      </c>
      <c r="E42" s="358">
        <v>5610575</v>
      </c>
    </row>
    <row r="43" spans="1:5" s="178" customFormat="1" ht="12" customHeight="1">
      <c r="A43" s="177" t="s">
        <v>81</v>
      </c>
      <c r="B43" s="18" t="s">
        <v>82</v>
      </c>
      <c r="C43" s="358"/>
      <c r="D43" s="358"/>
      <c r="E43" s="358"/>
    </row>
    <row r="44" spans="1:5" s="178" customFormat="1" ht="12" customHeight="1">
      <c r="A44" s="177" t="s">
        <v>83</v>
      </c>
      <c r="B44" s="18" t="s">
        <v>84</v>
      </c>
      <c r="C44" s="358"/>
      <c r="D44" s="358"/>
      <c r="E44" s="358"/>
    </row>
    <row r="45" spans="1:5" s="178" customFormat="1" ht="12" customHeight="1">
      <c r="A45" s="177" t="s">
        <v>85</v>
      </c>
      <c r="B45" s="18" t="s">
        <v>86</v>
      </c>
      <c r="C45" s="362">
        <v>0</v>
      </c>
      <c r="D45" s="362">
        <v>119000</v>
      </c>
      <c r="E45" s="362">
        <v>119000</v>
      </c>
    </row>
    <row r="46" spans="1:5" s="176" customFormat="1" ht="12" customHeight="1">
      <c r="A46" s="179" t="s">
        <v>87</v>
      </c>
      <c r="B46" s="20" t="s">
        <v>88</v>
      </c>
      <c r="C46" s="363">
        <v>350000</v>
      </c>
      <c r="D46" s="363">
        <v>10531</v>
      </c>
      <c r="E46" s="363">
        <v>10531</v>
      </c>
    </row>
    <row r="47" spans="1:5" s="178" customFormat="1" ht="12" customHeight="1">
      <c r="A47" s="8" t="s">
        <v>89</v>
      </c>
      <c r="B47" s="13" t="s">
        <v>90</v>
      </c>
      <c r="C47" s="356">
        <f>SUM(C48:C52)</f>
        <v>0</v>
      </c>
      <c r="D47" s="356">
        <f>SUM(D48:D52)</f>
        <v>18116000</v>
      </c>
      <c r="E47" s="356">
        <f>SUM(E48:E52)</f>
        <v>18116000</v>
      </c>
    </row>
    <row r="48" spans="1:5" s="178" customFormat="1" ht="12" customHeight="1">
      <c r="A48" s="175" t="s">
        <v>91</v>
      </c>
      <c r="B48" s="16" t="s">
        <v>92</v>
      </c>
      <c r="C48" s="364"/>
      <c r="D48" s="364"/>
      <c r="E48" s="364"/>
    </row>
    <row r="49" spans="1:5" s="178" customFormat="1" ht="12" customHeight="1">
      <c r="A49" s="177" t="s">
        <v>93</v>
      </c>
      <c r="B49" s="18" t="s">
        <v>94</v>
      </c>
      <c r="C49" s="362"/>
      <c r="D49" s="362">
        <v>18116000</v>
      </c>
      <c r="E49" s="362">
        <v>18116000</v>
      </c>
    </row>
    <row r="50" spans="1:5" s="178" customFormat="1" ht="12" customHeight="1">
      <c r="A50" s="177" t="s">
        <v>95</v>
      </c>
      <c r="B50" s="18" t="s">
        <v>96</v>
      </c>
      <c r="C50" s="362"/>
      <c r="D50" s="362"/>
      <c r="E50" s="362"/>
    </row>
    <row r="51" spans="1:5" s="178" customFormat="1" ht="12" customHeight="1">
      <c r="A51" s="177" t="s">
        <v>97</v>
      </c>
      <c r="B51" s="18" t="s">
        <v>98</v>
      </c>
      <c r="C51" s="362"/>
      <c r="D51" s="362"/>
      <c r="E51" s="362"/>
    </row>
    <row r="52" spans="1:5" s="178" customFormat="1" ht="12" customHeight="1">
      <c r="A52" s="179" t="s">
        <v>99</v>
      </c>
      <c r="B52" s="20" t="s">
        <v>100</v>
      </c>
      <c r="C52" s="363"/>
      <c r="D52" s="363"/>
      <c r="E52" s="363"/>
    </row>
    <row r="53" spans="1:5" s="178" customFormat="1" ht="12" customHeight="1">
      <c r="A53" s="8" t="s">
        <v>101</v>
      </c>
      <c r="B53" s="13" t="s">
        <v>102</v>
      </c>
      <c r="C53" s="356">
        <f>SUM(C54:C57)</f>
        <v>5036000</v>
      </c>
      <c r="D53" s="356">
        <f>SUM(D54:D57)</f>
        <v>36000</v>
      </c>
      <c r="E53" s="356">
        <f>SUM(E54:E57)</f>
        <v>36000</v>
      </c>
    </row>
    <row r="54" spans="1:5" s="176" customFormat="1" ht="12" customHeight="1">
      <c r="A54" s="175" t="s">
        <v>103</v>
      </c>
      <c r="B54" s="16" t="s">
        <v>104</v>
      </c>
      <c r="C54" s="357"/>
      <c r="D54" s="357"/>
      <c r="E54" s="357"/>
    </row>
    <row r="55" spans="1:5" s="176" customFormat="1" ht="12" customHeight="1">
      <c r="A55" s="177" t="s">
        <v>105</v>
      </c>
      <c r="B55" s="18" t="s">
        <v>106</v>
      </c>
      <c r="C55" s="358">
        <v>5000000</v>
      </c>
      <c r="D55" s="358"/>
      <c r="E55" s="358"/>
    </row>
    <row r="56" spans="1:5" s="176" customFormat="1" ht="12" customHeight="1">
      <c r="A56" s="177" t="s">
        <v>107</v>
      </c>
      <c r="B56" s="18" t="s">
        <v>108</v>
      </c>
      <c r="C56" s="358">
        <v>36000</v>
      </c>
      <c r="D56" s="358">
        <v>36000</v>
      </c>
      <c r="E56" s="358">
        <v>36000</v>
      </c>
    </row>
    <row r="57" spans="1:5" s="176" customFormat="1" ht="12" customHeight="1">
      <c r="A57" s="179" t="s">
        <v>109</v>
      </c>
      <c r="B57" s="20" t="s">
        <v>110</v>
      </c>
      <c r="C57" s="359"/>
      <c r="D57" s="359"/>
      <c r="E57" s="359"/>
    </row>
    <row r="58" spans="1:5" s="178" customFormat="1" ht="12" customHeight="1">
      <c r="A58" s="8" t="s">
        <v>111</v>
      </c>
      <c r="B58" s="21" t="s">
        <v>112</v>
      </c>
      <c r="C58" s="356">
        <f>SUM(C59:C62)</f>
        <v>16988366</v>
      </c>
      <c r="D58" s="356">
        <f>SUM(D59:D62)</f>
        <v>16988366</v>
      </c>
      <c r="E58" s="356">
        <f>SUM(E59:E62)</f>
        <v>4302147</v>
      </c>
    </row>
    <row r="59" spans="1:5" s="178" customFormat="1" ht="12" customHeight="1">
      <c r="A59" s="175" t="s">
        <v>113</v>
      </c>
      <c r="B59" s="16" t="s">
        <v>114</v>
      </c>
      <c r="C59" s="362"/>
      <c r="D59" s="362"/>
      <c r="E59" s="362"/>
    </row>
    <row r="60" spans="1:5" s="178" customFormat="1" ht="12" customHeight="1">
      <c r="A60" s="177" t="s">
        <v>115</v>
      </c>
      <c r="B60" s="18" t="s">
        <v>380</v>
      </c>
      <c r="C60" s="362"/>
      <c r="D60" s="362"/>
      <c r="E60" s="362"/>
    </row>
    <row r="61" spans="1:5" s="178" customFormat="1" ht="12" customHeight="1">
      <c r="A61" s="177" t="s">
        <v>117</v>
      </c>
      <c r="B61" s="18" t="s">
        <v>118</v>
      </c>
      <c r="C61" s="362">
        <v>16988366</v>
      </c>
      <c r="D61" s="362">
        <v>16988366</v>
      </c>
      <c r="E61" s="362">
        <v>4302147</v>
      </c>
    </row>
    <row r="62" spans="1:5" s="178" customFormat="1" ht="12" customHeight="1">
      <c r="A62" s="179" t="s">
        <v>119</v>
      </c>
      <c r="B62" s="20" t="s">
        <v>120</v>
      </c>
      <c r="C62" s="362"/>
      <c r="D62" s="362"/>
      <c r="E62" s="362"/>
    </row>
    <row r="63" spans="1:5" s="178" customFormat="1" ht="12" customHeight="1">
      <c r="A63" s="8" t="s">
        <v>121</v>
      </c>
      <c r="B63" s="13" t="s">
        <v>122</v>
      </c>
      <c r="C63" s="360">
        <f>C8+C15+C22+C29+C36+C47+C53+C58</f>
        <v>100605345</v>
      </c>
      <c r="D63" s="360">
        <f>D8+D15+D22+D29+D36+D47+D53+D58</f>
        <v>156345449</v>
      </c>
      <c r="E63" s="360">
        <f>E8+E15+E22+E29+E36+E47+E53+E58</f>
        <v>143645605</v>
      </c>
    </row>
    <row r="64" spans="1:5" s="178" customFormat="1" ht="12" customHeight="1">
      <c r="A64" s="180" t="s">
        <v>381</v>
      </c>
      <c r="B64" s="21" t="s">
        <v>124</v>
      </c>
      <c r="C64" s="356"/>
      <c r="D64" s="356"/>
      <c r="E64" s="356"/>
    </row>
    <row r="65" spans="1:5" s="178" customFormat="1" ht="12" customHeight="1">
      <c r="A65" s="175" t="s">
        <v>125</v>
      </c>
      <c r="B65" s="16" t="s">
        <v>126</v>
      </c>
      <c r="C65" s="362"/>
      <c r="D65" s="362"/>
      <c r="E65" s="362"/>
    </row>
    <row r="66" spans="1:5" s="178" customFormat="1" ht="12" customHeight="1">
      <c r="A66" s="177" t="s">
        <v>127</v>
      </c>
      <c r="B66" s="18" t="s">
        <v>128</v>
      </c>
      <c r="C66" s="362"/>
      <c r="D66" s="362"/>
      <c r="E66" s="362"/>
    </row>
    <row r="67" spans="1:5" s="178" customFormat="1" ht="12" customHeight="1">
      <c r="A67" s="179" t="s">
        <v>129</v>
      </c>
      <c r="B67" s="181" t="s">
        <v>382</v>
      </c>
      <c r="C67" s="362"/>
      <c r="D67" s="362"/>
      <c r="E67" s="362"/>
    </row>
    <row r="68" spans="1:5" s="178" customFormat="1" ht="12" customHeight="1">
      <c r="A68" s="180" t="s">
        <v>131</v>
      </c>
      <c r="B68" s="21" t="s">
        <v>132</v>
      </c>
      <c r="C68" s="356"/>
      <c r="D68" s="356"/>
      <c r="E68" s="356"/>
    </row>
    <row r="69" spans="1:5" s="178" customFormat="1" ht="12" customHeight="1">
      <c r="A69" s="175" t="s">
        <v>133</v>
      </c>
      <c r="B69" s="16" t="s">
        <v>134</v>
      </c>
      <c r="C69" s="362"/>
      <c r="D69" s="362"/>
      <c r="E69" s="362"/>
    </row>
    <row r="70" spans="1:5" s="178" customFormat="1" ht="12" customHeight="1">
      <c r="A70" s="177" t="s">
        <v>135</v>
      </c>
      <c r="B70" s="18" t="s">
        <v>136</v>
      </c>
      <c r="C70" s="362"/>
      <c r="D70" s="362"/>
      <c r="E70" s="362"/>
    </row>
    <row r="71" spans="1:5" s="178" customFormat="1" ht="12" customHeight="1">
      <c r="A71" s="177" t="s">
        <v>137</v>
      </c>
      <c r="B71" s="18" t="s">
        <v>138</v>
      </c>
      <c r="C71" s="362"/>
      <c r="D71" s="362"/>
      <c r="E71" s="362"/>
    </row>
    <row r="72" spans="1:5" s="178" customFormat="1" ht="12" customHeight="1">
      <c r="A72" s="179" t="s">
        <v>139</v>
      </c>
      <c r="B72" s="20" t="s">
        <v>140</v>
      </c>
      <c r="C72" s="362"/>
      <c r="D72" s="362"/>
      <c r="E72" s="362"/>
    </row>
    <row r="73" spans="1:5" s="178" customFormat="1" ht="12" customHeight="1">
      <c r="A73" s="180" t="s">
        <v>141</v>
      </c>
      <c r="B73" s="21" t="s">
        <v>142</v>
      </c>
      <c r="C73" s="356">
        <f>SUM(C74:C75)</f>
        <v>55150664</v>
      </c>
      <c r="D73" s="356">
        <f>SUM(D74:D75)</f>
        <v>68239670</v>
      </c>
      <c r="E73" s="356">
        <f>SUM(E74:E75)</f>
        <v>68239670</v>
      </c>
    </row>
    <row r="74" spans="1:5" s="178" customFormat="1" ht="12" customHeight="1">
      <c r="A74" s="175" t="s">
        <v>143</v>
      </c>
      <c r="B74" s="16" t="s">
        <v>144</v>
      </c>
      <c r="C74" s="362">
        <v>55150664</v>
      </c>
      <c r="D74" s="362">
        <v>68239670</v>
      </c>
      <c r="E74" s="362">
        <v>68239670</v>
      </c>
    </row>
    <row r="75" spans="1:5" s="178" customFormat="1" ht="12" customHeight="1">
      <c r="A75" s="179" t="s">
        <v>145</v>
      </c>
      <c r="B75" s="20" t="s">
        <v>146</v>
      </c>
      <c r="C75" s="362"/>
      <c r="D75" s="362"/>
      <c r="E75" s="362"/>
    </row>
    <row r="76" spans="1:5" s="178" customFormat="1" ht="12" customHeight="1">
      <c r="A76" s="180" t="s">
        <v>147</v>
      </c>
      <c r="B76" s="21" t="s">
        <v>148</v>
      </c>
      <c r="C76" s="356">
        <f>SUM(C77:C79)</f>
        <v>0</v>
      </c>
      <c r="D76" s="356">
        <f>SUM(D77:D79)</f>
        <v>1568724</v>
      </c>
      <c r="E76" s="356">
        <f>SUM(E77:E79)</f>
        <v>1568724</v>
      </c>
    </row>
    <row r="77" spans="1:5" s="178" customFormat="1" ht="12" customHeight="1">
      <c r="A77" s="175" t="s">
        <v>149</v>
      </c>
      <c r="B77" s="16" t="s">
        <v>150</v>
      </c>
      <c r="C77" s="362"/>
      <c r="D77" s="362">
        <v>1568724</v>
      </c>
      <c r="E77" s="362">
        <v>1568724</v>
      </c>
    </row>
    <row r="78" spans="1:5" s="178" customFormat="1" ht="12" customHeight="1">
      <c r="A78" s="177" t="s">
        <v>151</v>
      </c>
      <c r="B78" s="18" t="s">
        <v>152</v>
      </c>
      <c r="C78" s="362"/>
      <c r="D78" s="362"/>
      <c r="E78" s="362"/>
    </row>
    <row r="79" spans="1:5" s="178" customFormat="1" ht="12" customHeight="1">
      <c r="A79" s="179" t="s">
        <v>153</v>
      </c>
      <c r="B79" s="20" t="s">
        <v>154</v>
      </c>
      <c r="C79" s="362"/>
      <c r="D79" s="362"/>
      <c r="E79" s="362"/>
    </row>
    <row r="80" spans="1:5" s="178" customFormat="1" ht="12" customHeight="1">
      <c r="A80" s="180" t="s">
        <v>155</v>
      </c>
      <c r="B80" s="21" t="s">
        <v>156</v>
      </c>
      <c r="C80" s="356"/>
      <c r="D80" s="356"/>
      <c r="E80" s="356"/>
    </row>
    <row r="81" spans="1:5" s="178" customFormat="1" ht="12" customHeight="1">
      <c r="A81" s="182" t="s">
        <v>157</v>
      </c>
      <c r="B81" s="16" t="s">
        <v>158</v>
      </c>
      <c r="C81" s="362"/>
      <c r="D81" s="362"/>
      <c r="E81" s="362"/>
    </row>
    <row r="82" spans="1:5" s="178" customFormat="1" ht="12" customHeight="1">
      <c r="A82" s="183" t="s">
        <v>159</v>
      </c>
      <c r="B82" s="18" t="s">
        <v>160</v>
      </c>
      <c r="C82" s="362"/>
      <c r="D82" s="362"/>
      <c r="E82" s="362"/>
    </row>
    <row r="83" spans="1:5" s="178" customFormat="1" ht="12" customHeight="1">
      <c r="A83" s="183" t="s">
        <v>161</v>
      </c>
      <c r="B83" s="18" t="s">
        <v>162</v>
      </c>
      <c r="C83" s="362"/>
      <c r="D83" s="362"/>
      <c r="E83" s="362"/>
    </row>
    <row r="84" spans="1:5" s="178" customFormat="1" ht="12" customHeight="1">
      <c r="A84" s="184" t="s">
        <v>163</v>
      </c>
      <c r="B84" s="20" t="s">
        <v>164</v>
      </c>
      <c r="C84" s="362"/>
      <c r="D84" s="362"/>
      <c r="E84" s="362"/>
    </row>
    <row r="85" spans="1:5" s="178" customFormat="1" ht="12" customHeight="1">
      <c r="A85" s="180" t="s">
        <v>165</v>
      </c>
      <c r="B85" s="21" t="s">
        <v>166</v>
      </c>
      <c r="C85" s="365"/>
      <c r="D85" s="365"/>
      <c r="E85" s="365"/>
    </row>
    <row r="86" spans="1:5" s="178" customFormat="1" ht="12" customHeight="1">
      <c r="A86" s="180" t="s">
        <v>167</v>
      </c>
      <c r="B86" s="185" t="s">
        <v>168</v>
      </c>
      <c r="C86" s="360">
        <f>C64+C68+C73+C76+C80+C85</f>
        <v>55150664</v>
      </c>
      <c r="D86" s="360">
        <f>D73+D76</f>
        <v>69808394</v>
      </c>
      <c r="E86" s="360">
        <f>E73+E76</f>
        <v>69808394</v>
      </c>
    </row>
    <row r="87" spans="1:5" s="178" customFormat="1" ht="12" customHeight="1">
      <c r="A87" s="186" t="s">
        <v>169</v>
      </c>
      <c r="B87" s="187" t="s">
        <v>383</v>
      </c>
      <c r="C87" s="360">
        <f>C63+C86</f>
        <v>155756009</v>
      </c>
      <c r="D87" s="360">
        <f>D63+D86</f>
        <v>226153843</v>
      </c>
      <c r="E87" s="360">
        <f>E63+E86</f>
        <v>213453999</v>
      </c>
    </row>
    <row r="88" spans="1:5" s="178" customFormat="1" ht="15" customHeight="1">
      <c r="A88" s="188"/>
      <c r="B88" s="189"/>
      <c r="C88" s="190"/>
      <c r="D88" s="190"/>
      <c r="E88" s="190"/>
    </row>
    <row r="89" spans="1:5">
      <c r="A89" s="191"/>
      <c r="B89" s="192"/>
      <c r="C89" s="193"/>
      <c r="D89" s="193"/>
      <c r="E89" s="193"/>
    </row>
    <row r="90" spans="1:5" s="174" customFormat="1" ht="16.5" customHeight="1" thickBot="1">
      <c r="A90" s="800" t="s">
        <v>254</v>
      </c>
      <c r="B90" s="800"/>
      <c r="C90" s="800"/>
      <c r="D90" s="800"/>
      <c r="E90" s="800"/>
    </row>
    <row r="91" spans="1:5" s="195" customFormat="1" ht="12" customHeight="1" thickBot="1">
      <c r="A91" s="194" t="s">
        <v>11</v>
      </c>
      <c r="B91" s="38" t="s">
        <v>173</v>
      </c>
      <c r="C91" s="366">
        <f>SUM(C92:C96)</f>
        <v>54534041</v>
      </c>
      <c r="D91" s="366">
        <f>SUM(D92:D96)</f>
        <v>63653995</v>
      </c>
      <c r="E91" s="366">
        <f>SUM(E92:E96)</f>
        <v>63653995</v>
      </c>
    </row>
    <row r="92" spans="1:5" ht="12" customHeight="1">
      <c r="A92" s="196" t="s">
        <v>13</v>
      </c>
      <c r="B92" s="40" t="s">
        <v>174</v>
      </c>
      <c r="C92" s="367">
        <v>17361802</v>
      </c>
      <c r="D92" s="367">
        <v>16073976</v>
      </c>
      <c r="E92" s="367">
        <v>16073976</v>
      </c>
    </row>
    <row r="93" spans="1:5" ht="12" customHeight="1">
      <c r="A93" s="177" t="s">
        <v>15</v>
      </c>
      <c r="B93" s="41" t="s">
        <v>175</v>
      </c>
      <c r="C93" s="358">
        <v>2040449</v>
      </c>
      <c r="D93" s="358">
        <v>1929795</v>
      </c>
      <c r="E93" s="358">
        <v>1929795</v>
      </c>
    </row>
    <row r="94" spans="1:5" ht="12" customHeight="1">
      <c r="A94" s="177" t="s">
        <v>17</v>
      </c>
      <c r="B94" s="41" t="s">
        <v>176</v>
      </c>
      <c r="C94" s="359">
        <v>20057316</v>
      </c>
      <c r="D94" s="359">
        <v>34539837</v>
      </c>
      <c r="E94" s="359">
        <v>34539837</v>
      </c>
    </row>
    <row r="95" spans="1:5" ht="12" customHeight="1">
      <c r="A95" s="177" t="s">
        <v>19</v>
      </c>
      <c r="B95" s="42" t="s">
        <v>177</v>
      </c>
      <c r="C95" s="359">
        <v>6100000</v>
      </c>
      <c r="D95" s="359">
        <v>5318000</v>
      </c>
      <c r="E95" s="359">
        <v>5318000</v>
      </c>
    </row>
    <row r="96" spans="1:5" ht="12" customHeight="1">
      <c r="A96" s="177" t="s">
        <v>178</v>
      </c>
      <c r="B96" s="43" t="s">
        <v>179</v>
      </c>
      <c r="C96" s="359">
        <v>8974474</v>
      </c>
      <c r="D96" s="359">
        <v>5792387</v>
      </c>
      <c r="E96" s="359">
        <v>5792387</v>
      </c>
    </row>
    <row r="97" spans="1:5" ht="12" customHeight="1">
      <c r="A97" s="177" t="s">
        <v>23</v>
      </c>
      <c r="B97" s="41" t="s">
        <v>180</v>
      </c>
      <c r="C97" s="359"/>
      <c r="D97" s="359">
        <v>1285638</v>
      </c>
      <c r="E97" s="359">
        <v>1285638</v>
      </c>
    </row>
    <row r="98" spans="1:5" ht="12" customHeight="1">
      <c r="A98" s="177" t="s">
        <v>181</v>
      </c>
      <c r="B98" s="44" t="s">
        <v>182</v>
      </c>
      <c r="C98" s="359"/>
      <c r="D98" s="359"/>
      <c r="E98" s="359"/>
    </row>
    <row r="99" spans="1:5" ht="12" customHeight="1">
      <c r="A99" s="177" t="s">
        <v>183</v>
      </c>
      <c r="B99" s="45" t="s">
        <v>184</v>
      </c>
      <c r="C99" s="359"/>
      <c r="D99" s="359"/>
      <c r="E99" s="359"/>
    </row>
    <row r="100" spans="1:5" ht="12" customHeight="1">
      <c r="A100" s="177" t="s">
        <v>185</v>
      </c>
      <c r="B100" s="45" t="s">
        <v>186</v>
      </c>
      <c r="C100" s="359"/>
      <c r="D100" s="359"/>
      <c r="E100" s="359"/>
    </row>
    <row r="101" spans="1:5" ht="12" customHeight="1">
      <c r="A101" s="177" t="s">
        <v>187</v>
      </c>
      <c r="B101" s="44" t="s">
        <v>188</v>
      </c>
      <c r="C101" s="359">
        <v>1077674</v>
      </c>
      <c r="D101" s="359">
        <v>2001285</v>
      </c>
      <c r="E101" s="359">
        <v>2001285</v>
      </c>
    </row>
    <row r="102" spans="1:5" ht="12" customHeight="1">
      <c r="A102" s="177" t="s">
        <v>189</v>
      </c>
      <c r="B102" s="44" t="s">
        <v>190</v>
      </c>
      <c r="C102" s="359"/>
      <c r="D102" s="359"/>
      <c r="E102" s="359"/>
    </row>
    <row r="103" spans="1:5" ht="12" customHeight="1">
      <c r="A103" s="177" t="s">
        <v>191</v>
      </c>
      <c r="B103" s="45" t="s">
        <v>192</v>
      </c>
      <c r="C103" s="359">
        <v>5000000</v>
      </c>
      <c r="D103" s="359">
        <v>0</v>
      </c>
      <c r="E103" s="359">
        <v>0</v>
      </c>
    </row>
    <row r="104" spans="1:5" ht="12" customHeight="1">
      <c r="A104" s="197" t="s">
        <v>193</v>
      </c>
      <c r="B104" s="47" t="s">
        <v>194</v>
      </c>
      <c r="C104" s="359"/>
      <c r="D104" s="359"/>
      <c r="E104" s="359"/>
    </row>
    <row r="105" spans="1:5" ht="12" customHeight="1">
      <c r="A105" s="177" t="s">
        <v>195</v>
      </c>
      <c r="B105" s="47" t="s">
        <v>196</v>
      </c>
      <c r="C105" s="359"/>
      <c r="D105" s="359"/>
      <c r="E105" s="359"/>
    </row>
    <row r="106" spans="1:5" s="195" customFormat="1" ht="12" customHeight="1" thickBot="1">
      <c r="A106" s="198" t="s">
        <v>197</v>
      </c>
      <c r="B106" s="49" t="s">
        <v>198</v>
      </c>
      <c r="C106" s="368">
        <v>2896800</v>
      </c>
      <c r="D106" s="368">
        <v>2505464</v>
      </c>
      <c r="E106" s="368">
        <v>2505464</v>
      </c>
    </row>
    <row r="107" spans="1:5" ht="12" customHeight="1" thickBot="1">
      <c r="A107" s="8" t="s">
        <v>25</v>
      </c>
      <c r="B107" s="50" t="s">
        <v>199</v>
      </c>
      <c r="C107" s="356">
        <f>SUM(C108:C112)</f>
        <v>77067961</v>
      </c>
      <c r="D107" s="356">
        <f>SUM(D108:D112)</f>
        <v>94140053</v>
      </c>
      <c r="E107" s="356">
        <f>SUM(E108:E112)</f>
        <v>94140053</v>
      </c>
    </row>
    <row r="108" spans="1:5" ht="12" customHeight="1">
      <c r="A108" s="175" t="s">
        <v>27</v>
      </c>
      <c r="B108" s="41" t="s">
        <v>200</v>
      </c>
      <c r="C108" s="357">
        <v>14488734</v>
      </c>
      <c r="D108" s="357">
        <v>22955740</v>
      </c>
      <c r="E108" s="357">
        <v>22955740</v>
      </c>
    </row>
    <row r="109" spans="1:5" ht="12" customHeight="1">
      <c r="A109" s="175" t="s">
        <v>29</v>
      </c>
      <c r="B109" s="51" t="s">
        <v>201</v>
      </c>
      <c r="C109" s="357"/>
      <c r="D109" s="357"/>
      <c r="E109" s="357"/>
    </row>
    <row r="110" spans="1:5" ht="12" customHeight="1">
      <c r="A110" s="175" t="s">
        <v>31</v>
      </c>
      <c r="B110" s="51" t="s">
        <v>202</v>
      </c>
      <c r="C110" s="358">
        <v>62579227</v>
      </c>
      <c r="D110" s="358">
        <v>70730102</v>
      </c>
      <c r="E110" s="358">
        <v>70730102</v>
      </c>
    </row>
    <row r="111" spans="1:5" ht="12" customHeight="1">
      <c r="A111" s="175" t="s">
        <v>33</v>
      </c>
      <c r="B111" s="51" t="s">
        <v>203</v>
      </c>
      <c r="C111" s="369"/>
      <c r="D111" s="369"/>
      <c r="E111" s="369"/>
    </row>
    <row r="112" spans="1:5" ht="12" customHeight="1">
      <c r="A112" s="175" t="s">
        <v>35</v>
      </c>
      <c r="B112" s="22" t="s">
        <v>204</v>
      </c>
      <c r="C112" s="369"/>
      <c r="D112" s="369">
        <v>454211</v>
      </c>
      <c r="E112" s="369">
        <v>454211</v>
      </c>
    </row>
    <row r="113" spans="1:5" ht="12" customHeight="1">
      <c r="A113" s="175" t="s">
        <v>37</v>
      </c>
      <c r="B113" s="52" t="s">
        <v>205</v>
      </c>
      <c r="C113" s="369"/>
      <c r="D113" s="369"/>
      <c r="E113" s="369"/>
    </row>
    <row r="114" spans="1:5" ht="12" customHeight="1">
      <c r="A114" s="175" t="s">
        <v>206</v>
      </c>
      <c r="B114" s="53" t="s">
        <v>207</v>
      </c>
      <c r="C114" s="369"/>
      <c r="D114" s="369"/>
      <c r="E114" s="369"/>
    </row>
    <row r="115" spans="1:5" ht="12" customHeight="1">
      <c r="A115" s="175" t="s">
        <v>208</v>
      </c>
      <c r="B115" s="45" t="s">
        <v>186</v>
      </c>
      <c r="C115" s="369"/>
      <c r="D115" s="369"/>
      <c r="E115" s="369"/>
    </row>
    <row r="116" spans="1:5" ht="12" customHeight="1">
      <c r="A116" s="175" t="s">
        <v>209</v>
      </c>
      <c r="B116" s="45" t="s">
        <v>210</v>
      </c>
      <c r="C116" s="369"/>
      <c r="D116" s="369"/>
      <c r="E116" s="369"/>
    </row>
    <row r="117" spans="1:5" ht="12" customHeight="1">
      <c r="A117" s="175" t="s">
        <v>211</v>
      </c>
      <c r="B117" s="45" t="s">
        <v>212</v>
      </c>
      <c r="C117" s="369"/>
      <c r="D117" s="369"/>
      <c r="E117" s="369"/>
    </row>
    <row r="118" spans="1:5" ht="12" customHeight="1">
      <c r="A118" s="175" t="s">
        <v>213</v>
      </c>
      <c r="B118" s="45" t="s">
        <v>192</v>
      </c>
      <c r="C118" s="369"/>
      <c r="D118" s="369"/>
      <c r="E118" s="369"/>
    </row>
    <row r="119" spans="1:5" ht="12" customHeight="1">
      <c r="A119" s="175" t="s">
        <v>214</v>
      </c>
      <c r="B119" s="45" t="s">
        <v>215</v>
      </c>
      <c r="C119" s="369"/>
      <c r="D119" s="369"/>
      <c r="E119" s="369"/>
    </row>
    <row r="120" spans="1:5" ht="12" customHeight="1" thickBot="1">
      <c r="A120" s="197" t="s">
        <v>216</v>
      </c>
      <c r="B120" s="45" t="s">
        <v>217</v>
      </c>
      <c r="C120" s="370"/>
      <c r="D120" s="370"/>
      <c r="E120" s="370"/>
    </row>
    <row r="121" spans="1:5" ht="12" customHeight="1" thickBot="1">
      <c r="A121" s="8" t="s">
        <v>39</v>
      </c>
      <c r="B121" s="13" t="s">
        <v>218</v>
      </c>
      <c r="C121" s="356">
        <f>SUM(C122:C123)</f>
        <v>657122</v>
      </c>
      <c r="D121" s="356">
        <f>SUM(D122:D123)</f>
        <v>44076125</v>
      </c>
      <c r="E121" s="356">
        <f>SUM(E122:E123)</f>
        <v>0</v>
      </c>
    </row>
    <row r="122" spans="1:5" ht="12" customHeight="1">
      <c r="A122" s="175" t="s">
        <v>41</v>
      </c>
      <c r="B122" s="55" t="s">
        <v>219</v>
      </c>
      <c r="C122" s="357">
        <v>657122</v>
      </c>
      <c r="D122" s="357">
        <v>44076125</v>
      </c>
      <c r="E122" s="357"/>
    </row>
    <row r="123" spans="1:5" ht="12" customHeight="1" thickBot="1">
      <c r="A123" s="179" t="s">
        <v>43</v>
      </c>
      <c r="B123" s="51" t="s">
        <v>220</v>
      </c>
      <c r="C123" s="359"/>
      <c r="D123" s="359"/>
      <c r="E123" s="359"/>
    </row>
    <row r="124" spans="1:5" ht="12" customHeight="1" thickBot="1">
      <c r="A124" s="8" t="s">
        <v>221</v>
      </c>
      <c r="B124" s="13" t="s">
        <v>222</v>
      </c>
      <c r="C124" s="356">
        <f>C91+C107+C121</f>
        <v>132259124</v>
      </c>
      <c r="D124" s="356">
        <f>D91+D107+D121</f>
        <v>201870173</v>
      </c>
      <c r="E124" s="356">
        <f>E91+E107+E121</f>
        <v>157794048</v>
      </c>
    </row>
    <row r="125" spans="1:5" ht="12" customHeight="1" thickBot="1">
      <c r="A125" s="8" t="s">
        <v>67</v>
      </c>
      <c r="B125" s="13" t="s">
        <v>384</v>
      </c>
      <c r="C125" s="356">
        <f>+C126+C127+C128</f>
        <v>0</v>
      </c>
      <c r="D125" s="356"/>
      <c r="E125" s="356"/>
    </row>
    <row r="126" spans="1:5" ht="12" customHeight="1">
      <c r="A126" s="175" t="s">
        <v>69</v>
      </c>
      <c r="B126" s="55" t="s">
        <v>224</v>
      </c>
      <c r="C126" s="369"/>
      <c r="D126" s="369"/>
      <c r="E126" s="369"/>
    </row>
    <row r="127" spans="1:5" ht="12" customHeight="1">
      <c r="A127" s="175" t="s">
        <v>71</v>
      </c>
      <c r="B127" s="55" t="s">
        <v>225</v>
      </c>
      <c r="C127" s="369"/>
      <c r="D127" s="369"/>
      <c r="E127" s="369"/>
    </row>
    <row r="128" spans="1:5" ht="12" customHeight="1" thickBot="1">
      <c r="A128" s="197" t="s">
        <v>73</v>
      </c>
      <c r="B128" s="56" t="s">
        <v>226</v>
      </c>
      <c r="C128" s="369"/>
      <c r="D128" s="369"/>
      <c r="E128" s="369"/>
    </row>
    <row r="129" spans="1:11" ht="12" customHeight="1" thickBot="1">
      <c r="A129" s="8" t="s">
        <v>89</v>
      </c>
      <c r="B129" s="13" t="s">
        <v>227</v>
      </c>
      <c r="C129" s="356">
        <f>+C130+C131+C132+C133</f>
        <v>0</v>
      </c>
      <c r="D129" s="356"/>
      <c r="E129" s="356"/>
    </row>
    <row r="130" spans="1:11" ht="12" customHeight="1">
      <c r="A130" s="175" t="s">
        <v>91</v>
      </c>
      <c r="B130" s="55" t="s">
        <v>228</v>
      </c>
      <c r="C130" s="369"/>
      <c r="D130" s="369"/>
      <c r="E130" s="369"/>
    </row>
    <row r="131" spans="1:11" ht="12" customHeight="1">
      <c r="A131" s="175" t="s">
        <v>93</v>
      </c>
      <c r="B131" s="55" t="s">
        <v>229</v>
      </c>
      <c r="C131" s="369"/>
      <c r="D131" s="369"/>
      <c r="E131" s="369"/>
    </row>
    <row r="132" spans="1:11" ht="12" customHeight="1">
      <c r="A132" s="175" t="s">
        <v>95</v>
      </c>
      <c r="B132" s="55" t="s">
        <v>230</v>
      </c>
      <c r="C132" s="369"/>
      <c r="D132" s="369"/>
      <c r="E132" s="369"/>
    </row>
    <row r="133" spans="1:11" s="195" customFormat="1" ht="12" customHeight="1" thickBot="1">
      <c r="A133" s="197" t="s">
        <v>97</v>
      </c>
      <c r="B133" s="56" t="s">
        <v>231</v>
      </c>
      <c r="C133" s="369"/>
      <c r="D133" s="369"/>
      <c r="E133" s="370"/>
    </row>
    <row r="134" spans="1:11" ht="13.8" thickBot="1">
      <c r="A134" s="194" t="s">
        <v>232</v>
      </c>
      <c r="B134" s="430" t="s">
        <v>385</v>
      </c>
      <c r="C134" s="431">
        <f>SUM(C135:C139)</f>
        <v>23496885</v>
      </c>
      <c r="D134" s="431">
        <f>SUM(D135:D137)</f>
        <v>24283670</v>
      </c>
      <c r="E134" s="431">
        <f>SUM(E135:E137)</f>
        <v>24283670</v>
      </c>
      <c r="K134" s="199"/>
    </row>
    <row r="135" spans="1:11">
      <c r="A135" s="440" t="s">
        <v>103</v>
      </c>
      <c r="B135" s="441" t="s">
        <v>234</v>
      </c>
      <c r="C135" s="658">
        <v>1407803</v>
      </c>
      <c r="D135" s="666">
        <v>1407803</v>
      </c>
      <c r="E135" s="502">
        <v>1407803</v>
      </c>
    </row>
    <row r="136" spans="1:11" ht="12" customHeight="1">
      <c r="A136" s="442" t="s">
        <v>105</v>
      </c>
      <c r="B136" s="428" t="s">
        <v>235</v>
      </c>
      <c r="C136" s="659"/>
      <c r="D136" s="667"/>
      <c r="E136" s="369"/>
    </row>
    <row r="137" spans="1:11" ht="12" customHeight="1">
      <c r="A137" s="442" t="s">
        <v>107</v>
      </c>
      <c r="B137" s="428" t="s">
        <v>386</v>
      </c>
      <c r="C137" s="659">
        <v>22089082</v>
      </c>
      <c r="D137" s="667">
        <v>22875867</v>
      </c>
      <c r="E137" s="369">
        <v>22875867</v>
      </c>
    </row>
    <row r="138" spans="1:11" s="195" customFormat="1" ht="12" customHeight="1">
      <c r="A138" s="442" t="s">
        <v>109</v>
      </c>
      <c r="B138" s="428" t="s">
        <v>236</v>
      </c>
      <c r="C138" s="660"/>
      <c r="D138" s="668"/>
      <c r="E138" s="663"/>
    </row>
    <row r="139" spans="1:11" s="195" customFormat="1" ht="12" customHeight="1">
      <c r="A139" s="442" t="s">
        <v>387</v>
      </c>
      <c r="B139" s="428" t="s">
        <v>237</v>
      </c>
      <c r="C139" s="661"/>
      <c r="D139" s="669"/>
      <c r="E139" s="664"/>
    </row>
    <row r="140" spans="1:11" s="195" customFormat="1" ht="12" customHeight="1" thickBot="1">
      <c r="A140" s="443" t="s">
        <v>651</v>
      </c>
      <c r="B140" s="444" t="s">
        <v>652</v>
      </c>
      <c r="C140" s="662"/>
      <c r="D140" s="670"/>
      <c r="E140" s="665"/>
    </row>
    <row r="141" spans="1:11" s="195" customFormat="1" ht="12" customHeight="1" thickBot="1">
      <c r="A141" s="438" t="s">
        <v>111</v>
      </c>
      <c r="B141" s="439" t="s">
        <v>251</v>
      </c>
      <c r="C141" s="657"/>
      <c r="D141" s="657"/>
      <c r="E141" s="496"/>
    </row>
    <row r="142" spans="1:11" s="195" customFormat="1" ht="12" customHeight="1">
      <c r="A142" s="175" t="s">
        <v>113</v>
      </c>
      <c r="B142" s="55" t="s">
        <v>239</v>
      </c>
      <c r="C142" s="429"/>
      <c r="D142" s="429"/>
      <c r="E142" s="429"/>
    </row>
    <row r="143" spans="1:11" s="195" customFormat="1" ht="12" customHeight="1">
      <c r="A143" s="175" t="s">
        <v>115</v>
      </c>
      <c r="B143" s="55" t="s">
        <v>240</v>
      </c>
      <c r="C143" s="375"/>
      <c r="D143" s="375"/>
      <c r="E143" s="375"/>
    </row>
    <row r="144" spans="1:11" s="195" customFormat="1" ht="12" customHeight="1">
      <c r="A144" s="175" t="s">
        <v>117</v>
      </c>
      <c r="B144" s="55" t="s">
        <v>241</v>
      </c>
      <c r="C144" s="636"/>
      <c r="D144" s="636"/>
      <c r="E144" s="637"/>
    </row>
    <row r="145" spans="1:5" ht="12.75" customHeight="1" thickBot="1">
      <c r="A145" s="175" t="s">
        <v>119</v>
      </c>
      <c r="B145" s="55" t="s">
        <v>242</v>
      </c>
      <c r="C145" s="639"/>
      <c r="D145" s="639"/>
      <c r="E145" s="639"/>
    </row>
    <row r="146" spans="1:5" ht="12" customHeight="1" thickBot="1">
      <c r="A146" s="8" t="s">
        <v>121</v>
      </c>
      <c r="B146" s="13" t="s">
        <v>243</v>
      </c>
      <c r="C146" s="642">
        <v>23496885</v>
      </c>
      <c r="D146" s="643">
        <v>24283670</v>
      </c>
      <c r="E146" s="643">
        <v>24283670</v>
      </c>
    </row>
    <row r="147" spans="1:5" ht="15" customHeight="1" thickBot="1">
      <c r="A147" s="200" t="s">
        <v>244</v>
      </c>
      <c r="B147" s="60" t="s">
        <v>245</v>
      </c>
      <c r="C147" s="570">
        <v>155756009</v>
      </c>
      <c r="D147" s="571">
        <v>226153843</v>
      </c>
      <c r="E147" s="571">
        <v>182077718</v>
      </c>
    </row>
    <row r="148" spans="1:5" ht="13.8" thickBot="1"/>
    <row r="149" spans="1:5" ht="15" customHeight="1" thickBot="1">
      <c r="A149" s="201" t="s">
        <v>391</v>
      </c>
      <c r="B149" s="202"/>
      <c r="C149" s="371">
        <v>1</v>
      </c>
      <c r="D149" s="372">
        <v>1</v>
      </c>
      <c r="E149" s="372">
        <v>1</v>
      </c>
    </row>
    <row r="150" spans="1:5" ht="14.25" customHeight="1" thickBot="1">
      <c r="A150" s="201" t="s">
        <v>389</v>
      </c>
      <c r="B150" s="202"/>
      <c r="C150" s="371">
        <v>12</v>
      </c>
      <c r="D150" s="372">
        <v>12</v>
      </c>
      <c r="E150" s="372">
        <v>12</v>
      </c>
    </row>
  </sheetData>
  <sheetProtection selectLockedCells="1" selectUnlockedCells="1"/>
  <mergeCells count="4">
    <mergeCell ref="B2:D2"/>
    <mergeCell ref="B3:D3"/>
    <mergeCell ref="A7:E7"/>
    <mergeCell ref="A90:E90"/>
  </mergeCells>
  <phoneticPr fontId="2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8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50"/>
  </sheetPr>
  <dimension ref="A1:D76"/>
  <sheetViews>
    <sheetView view="pageBreakPreview" topLeftCell="A32" zoomScale="120" zoomScaleNormal="100" zoomScaleSheetLayoutView="120" workbookViewId="0">
      <selection activeCell="A9" sqref="A9"/>
    </sheetView>
  </sheetViews>
  <sheetFormatPr defaultColWidth="12" defaultRowHeight="15.6"/>
  <cols>
    <col min="1" max="1" width="67.109375" style="208" customWidth="1"/>
    <col min="2" max="2" width="6.109375" style="209" customWidth="1"/>
    <col min="3" max="3" width="12.109375" style="215" customWidth="1"/>
    <col min="4" max="4" width="0.109375" style="208" customWidth="1"/>
    <col min="5" max="16384" width="12" style="208"/>
  </cols>
  <sheetData>
    <row r="1" spans="1:4">
      <c r="A1" s="802" t="s">
        <v>765</v>
      </c>
      <c r="B1" s="756"/>
      <c r="C1" s="756"/>
      <c r="D1" s="756"/>
    </row>
    <row r="2" spans="1:4" ht="22.2" customHeight="1">
      <c r="A2" s="801" t="s">
        <v>696</v>
      </c>
      <c r="B2" s="801"/>
      <c r="C2" s="801"/>
      <c r="D2" s="801"/>
    </row>
    <row r="3" spans="1:4" ht="13.95" customHeight="1">
      <c r="A3" s="801" t="s">
        <v>778</v>
      </c>
      <c r="B3" s="801"/>
      <c r="C3" s="801"/>
      <c r="D3" s="355"/>
    </row>
    <row r="4" spans="1:4" ht="7.2" customHeight="1" thickBot="1">
      <c r="A4" s="801"/>
      <c r="B4" s="801"/>
      <c r="C4" s="801"/>
      <c r="D4" s="355"/>
    </row>
    <row r="5" spans="1:4" ht="16.2" hidden="1" thickBot="1">
      <c r="B5" s="492"/>
      <c r="C5" s="493"/>
    </row>
    <row r="6" spans="1:4" ht="11.4" customHeight="1" thickBot="1">
      <c r="A6" s="804" t="s">
        <v>392</v>
      </c>
      <c r="B6" s="807" t="s">
        <v>567</v>
      </c>
      <c r="C6" s="810" t="s">
        <v>394</v>
      </c>
    </row>
    <row r="7" spans="1:4" ht="5.4" hidden="1" customHeight="1" thickBot="1">
      <c r="A7" s="805"/>
      <c r="B7" s="808"/>
      <c r="C7" s="811"/>
    </row>
    <row r="8" spans="1:4" ht="12" customHeight="1" thickBot="1">
      <c r="A8" s="806"/>
      <c r="B8" s="809"/>
      <c r="C8" s="491" t="s">
        <v>395</v>
      </c>
    </row>
    <row r="9" spans="1:4" s="210" customFormat="1" ht="12" customHeight="1" thickBot="1">
      <c r="A9" s="730" t="s">
        <v>396</v>
      </c>
      <c r="B9" s="731" t="s">
        <v>7</v>
      </c>
      <c r="C9" s="732" t="s">
        <v>8</v>
      </c>
    </row>
    <row r="10" spans="1:4" s="211" customFormat="1" ht="12" customHeight="1">
      <c r="A10" s="733" t="s">
        <v>397</v>
      </c>
      <c r="B10" s="734" t="s">
        <v>398</v>
      </c>
      <c r="C10" s="735">
        <v>465222</v>
      </c>
    </row>
    <row r="11" spans="1:4" s="211" customFormat="1" ht="12" customHeight="1">
      <c r="A11" s="736" t="s">
        <v>399</v>
      </c>
      <c r="B11" s="737" t="s">
        <v>400</v>
      </c>
      <c r="C11" s="738">
        <v>677044825</v>
      </c>
    </row>
    <row r="12" spans="1:4" s="211" customFormat="1" ht="12" customHeight="1">
      <c r="A12" s="736" t="s">
        <v>401</v>
      </c>
      <c r="B12" s="737" t="s">
        <v>402</v>
      </c>
      <c r="C12" s="738">
        <v>627345017</v>
      </c>
    </row>
    <row r="13" spans="1:4" s="211" customFormat="1" ht="12" customHeight="1">
      <c r="A13" s="739" t="s">
        <v>403</v>
      </c>
      <c r="B13" s="737" t="s">
        <v>404</v>
      </c>
      <c r="C13" s="740"/>
    </row>
    <row r="14" spans="1:4" s="211" customFormat="1" ht="12" customHeight="1">
      <c r="A14" s="739" t="s">
        <v>405</v>
      </c>
      <c r="B14" s="737" t="s">
        <v>406</v>
      </c>
      <c r="C14" s="741"/>
    </row>
    <row r="15" spans="1:4" s="211" customFormat="1" ht="12" customHeight="1">
      <c r="A15" s="739" t="s">
        <v>407</v>
      </c>
      <c r="B15" s="737" t="s">
        <v>408</v>
      </c>
      <c r="C15" s="741"/>
    </row>
    <row r="16" spans="1:4" s="211" customFormat="1" ht="12" customHeight="1">
      <c r="A16" s="739" t="s">
        <v>409</v>
      </c>
      <c r="B16" s="737" t="s">
        <v>410</v>
      </c>
      <c r="C16" s="741"/>
    </row>
    <row r="17" spans="1:3" s="211" customFormat="1" ht="12" customHeight="1">
      <c r="A17" s="736" t="s">
        <v>411</v>
      </c>
      <c r="B17" s="737" t="s">
        <v>412</v>
      </c>
      <c r="C17" s="741">
        <v>47813979</v>
      </c>
    </row>
    <row r="18" spans="1:3" s="211" customFormat="1" ht="12" customHeight="1">
      <c r="A18" s="739" t="s">
        <v>413</v>
      </c>
      <c r="B18" s="737" t="s">
        <v>414</v>
      </c>
      <c r="C18" s="741"/>
    </row>
    <row r="19" spans="1:3" s="211" customFormat="1" ht="12" customHeight="1">
      <c r="A19" s="739" t="s">
        <v>415</v>
      </c>
      <c r="B19" s="737" t="s">
        <v>244</v>
      </c>
      <c r="C19" s="741"/>
    </row>
    <row r="20" spans="1:3" s="211" customFormat="1" ht="12" customHeight="1">
      <c r="A20" s="739" t="s">
        <v>416</v>
      </c>
      <c r="B20" s="737" t="s">
        <v>268</v>
      </c>
      <c r="C20" s="741"/>
    </row>
    <row r="21" spans="1:3" s="211" customFormat="1" ht="12" customHeight="1">
      <c r="A21" s="739" t="s">
        <v>417</v>
      </c>
      <c r="B21" s="737" t="s">
        <v>269</v>
      </c>
      <c r="C21" s="741">
        <v>49562181</v>
      </c>
    </row>
    <row r="22" spans="1:3" s="211" customFormat="1" ht="12" customHeight="1">
      <c r="A22" s="736" t="s">
        <v>418</v>
      </c>
      <c r="B22" s="737" t="s">
        <v>270</v>
      </c>
      <c r="C22" s="738"/>
    </row>
    <row r="23" spans="1:3" s="211" customFormat="1" ht="12" customHeight="1">
      <c r="A23" s="739" t="s">
        <v>419</v>
      </c>
      <c r="B23" s="737" t="s">
        <v>273</v>
      </c>
      <c r="C23" s="741"/>
    </row>
    <row r="24" spans="1:3" s="211" customFormat="1" ht="12" customHeight="1">
      <c r="A24" s="739" t="s">
        <v>420</v>
      </c>
      <c r="B24" s="742" t="s">
        <v>276</v>
      </c>
      <c r="C24" s="741"/>
    </row>
    <row r="25" spans="1:3" s="211" customFormat="1" ht="12" customHeight="1">
      <c r="A25" s="743" t="s">
        <v>421</v>
      </c>
      <c r="B25" s="744" t="s">
        <v>279</v>
      </c>
      <c r="C25" s="741"/>
    </row>
    <row r="26" spans="1:3" s="211" customFormat="1" ht="12" customHeight="1">
      <c r="A26" s="739" t="s">
        <v>422</v>
      </c>
      <c r="B26" s="745" t="s">
        <v>282</v>
      </c>
      <c r="C26" s="741"/>
    </row>
    <row r="27" spans="1:3" s="211" customFormat="1" ht="12" customHeight="1">
      <c r="A27" s="736" t="s">
        <v>423</v>
      </c>
      <c r="B27" s="737" t="s">
        <v>285</v>
      </c>
      <c r="C27" s="738">
        <v>1885829</v>
      </c>
    </row>
    <row r="28" spans="1:3" s="211" customFormat="1" ht="12" customHeight="1">
      <c r="A28" s="739" t="s">
        <v>424</v>
      </c>
      <c r="B28" s="737" t="s">
        <v>288</v>
      </c>
      <c r="C28" s="741"/>
    </row>
    <row r="29" spans="1:3" s="211" customFormat="1" ht="12" customHeight="1">
      <c r="A29" s="739" t="s">
        <v>425</v>
      </c>
      <c r="B29" s="737" t="s">
        <v>291</v>
      </c>
      <c r="C29" s="741"/>
    </row>
    <row r="30" spans="1:3" s="211" customFormat="1" ht="12" customHeight="1">
      <c r="A30" s="739" t="s">
        <v>426</v>
      </c>
      <c r="B30" s="737" t="s">
        <v>294</v>
      </c>
      <c r="C30" s="741"/>
    </row>
    <row r="31" spans="1:3" s="211" customFormat="1" ht="12" customHeight="1">
      <c r="A31" s="739" t="s">
        <v>427</v>
      </c>
      <c r="B31" s="737" t="s">
        <v>296</v>
      </c>
      <c r="C31" s="741">
        <v>1885829</v>
      </c>
    </row>
    <row r="32" spans="1:3" s="211" customFormat="1" ht="12" customHeight="1">
      <c r="A32" s="736" t="s">
        <v>428</v>
      </c>
      <c r="B32" s="737" t="s">
        <v>299</v>
      </c>
      <c r="C32" s="741"/>
    </row>
    <row r="33" spans="1:3" s="211" customFormat="1" ht="12" customHeight="1">
      <c r="A33" s="739" t="s">
        <v>429</v>
      </c>
      <c r="B33" s="737" t="s">
        <v>302</v>
      </c>
      <c r="C33" s="741"/>
    </row>
    <row r="34" spans="1:3" s="211" customFormat="1" ht="12" customHeight="1">
      <c r="A34" s="739" t="s">
        <v>430</v>
      </c>
      <c r="B34" s="737" t="s">
        <v>305</v>
      </c>
      <c r="C34" s="741"/>
    </row>
    <row r="35" spans="1:3" s="211" customFormat="1" ht="12" customHeight="1">
      <c r="A35" s="739" t="s">
        <v>431</v>
      </c>
      <c r="B35" s="737" t="s">
        <v>335</v>
      </c>
      <c r="C35" s="741"/>
    </row>
    <row r="36" spans="1:3" s="211" customFormat="1" ht="12" customHeight="1">
      <c r="A36" s="739" t="s">
        <v>432</v>
      </c>
      <c r="B36" s="737" t="s">
        <v>338</v>
      </c>
      <c r="C36" s="741"/>
    </row>
    <row r="37" spans="1:3" s="211" customFormat="1" ht="12" customHeight="1">
      <c r="A37" s="736" t="s">
        <v>433</v>
      </c>
      <c r="B37" s="737" t="s">
        <v>339</v>
      </c>
      <c r="C37" s="738">
        <v>5330000</v>
      </c>
    </row>
    <row r="38" spans="1:3" s="211" customFormat="1" ht="12" customHeight="1">
      <c r="A38" s="736" t="s">
        <v>434</v>
      </c>
      <c r="B38" s="737" t="s">
        <v>435</v>
      </c>
      <c r="C38" s="738">
        <v>5330000</v>
      </c>
    </row>
    <row r="39" spans="1:3" s="211" customFormat="1" ht="12" customHeight="1">
      <c r="A39" s="739" t="s">
        <v>436</v>
      </c>
      <c r="B39" s="737" t="s">
        <v>437</v>
      </c>
      <c r="C39" s="741"/>
    </row>
    <row r="40" spans="1:3" s="211" customFormat="1" ht="12" customHeight="1">
      <c r="A40" s="739" t="s">
        <v>438</v>
      </c>
      <c r="B40" s="737" t="s">
        <v>439</v>
      </c>
      <c r="C40" s="741"/>
    </row>
    <row r="41" spans="1:3" s="211" customFormat="1" ht="12" customHeight="1">
      <c r="A41" s="739" t="s">
        <v>440</v>
      </c>
      <c r="B41" s="737" t="s">
        <v>441</v>
      </c>
      <c r="C41" s="741"/>
    </row>
    <row r="42" spans="1:3" s="211" customFormat="1" ht="12" customHeight="1">
      <c r="A42" s="739" t="s">
        <v>442</v>
      </c>
      <c r="B42" s="737" t="s">
        <v>443</v>
      </c>
      <c r="C42" s="741">
        <v>5330000</v>
      </c>
    </row>
    <row r="43" spans="1:3" s="211" customFormat="1" ht="12" customHeight="1">
      <c r="A43" s="736" t="s">
        <v>444</v>
      </c>
      <c r="B43" s="737" t="s">
        <v>445</v>
      </c>
      <c r="C43" s="741"/>
    </row>
    <row r="44" spans="1:3" s="211" customFormat="1" ht="12" customHeight="1">
      <c r="A44" s="739" t="s">
        <v>446</v>
      </c>
      <c r="B44" s="737" t="s">
        <v>447</v>
      </c>
      <c r="C44" s="741"/>
    </row>
    <row r="45" spans="1:3" s="211" customFormat="1" ht="12" customHeight="1">
      <c r="A45" s="739" t="s">
        <v>448</v>
      </c>
      <c r="B45" s="737" t="s">
        <v>449</v>
      </c>
      <c r="C45" s="741"/>
    </row>
    <row r="46" spans="1:3" s="211" customFormat="1" ht="12" customHeight="1">
      <c r="A46" s="739" t="s">
        <v>450</v>
      </c>
      <c r="B46" s="737" t="s">
        <v>451</v>
      </c>
      <c r="C46" s="741"/>
    </row>
    <row r="47" spans="1:3" s="211" customFormat="1" ht="12" customHeight="1">
      <c r="A47" s="739" t="s">
        <v>452</v>
      </c>
      <c r="B47" s="737" t="s">
        <v>453</v>
      </c>
      <c r="C47" s="741"/>
    </row>
    <row r="48" spans="1:3" s="211" customFormat="1" ht="12" customHeight="1">
      <c r="A48" s="736" t="s">
        <v>454</v>
      </c>
      <c r="B48" s="737" t="s">
        <v>455</v>
      </c>
      <c r="C48" s="741"/>
    </row>
    <row r="49" spans="1:3" s="211" customFormat="1" ht="12" customHeight="1">
      <c r="A49" s="739" t="s">
        <v>456</v>
      </c>
      <c r="B49" s="737" t="s">
        <v>457</v>
      </c>
      <c r="C49" s="741"/>
    </row>
    <row r="50" spans="1:3" s="211" customFormat="1" ht="12" customHeight="1">
      <c r="A50" s="739" t="s">
        <v>458</v>
      </c>
      <c r="B50" s="737" t="s">
        <v>459</v>
      </c>
      <c r="C50" s="741"/>
    </row>
    <row r="51" spans="1:3" s="211" customFormat="1" ht="12" customHeight="1">
      <c r="A51" s="739" t="s">
        <v>460</v>
      </c>
      <c r="B51" s="737" t="s">
        <v>461</v>
      </c>
      <c r="C51" s="741"/>
    </row>
    <row r="52" spans="1:3" s="211" customFormat="1" ht="12" customHeight="1">
      <c r="A52" s="739" t="s">
        <v>462</v>
      </c>
      <c r="B52" s="737" t="s">
        <v>463</v>
      </c>
      <c r="C52" s="741"/>
    </row>
    <row r="53" spans="1:3" s="211" customFormat="1" ht="12" customHeight="1">
      <c r="A53" s="736" t="s">
        <v>464</v>
      </c>
      <c r="B53" s="737" t="s">
        <v>465</v>
      </c>
      <c r="C53" s="738">
        <v>67988978</v>
      </c>
    </row>
    <row r="54" spans="1:3" s="211" customFormat="1" ht="12" customHeight="1">
      <c r="A54" s="736" t="s">
        <v>466</v>
      </c>
      <c r="B54" s="737" t="s">
        <v>467</v>
      </c>
      <c r="C54" s="738">
        <v>750839025</v>
      </c>
    </row>
    <row r="55" spans="1:3" s="211" customFormat="1" ht="12" customHeight="1">
      <c r="A55" s="736" t="s">
        <v>468</v>
      </c>
      <c r="B55" s="737" t="s">
        <v>469</v>
      </c>
      <c r="C55" s="741">
        <v>1610543</v>
      </c>
    </row>
    <row r="56" spans="1:3" s="211" customFormat="1" ht="12" customHeight="1">
      <c r="A56" s="736" t="s">
        <v>470</v>
      </c>
      <c r="B56" s="737" t="s">
        <v>471</v>
      </c>
      <c r="C56" s="741"/>
    </row>
    <row r="57" spans="1:3" s="211" customFormat="1" ht="12" customHeight="1">
      <c r="A57" s="736" t="s">
        <v>472</v>
      </c>
      <c r="B57" s="737" t="s">
        <v>473</v>
      </c>
      <c r="C57" s="738">
        <v>1610543</v>
      </c>
    </row>
    <row r="58" spans="1:3" s="211" customFormat="1" ht="12" customHeight="1">
      <c r="A58" s="736" t="s">
        <v>474</v>
      </c>
      <c r="B58" s="737" t="s">
        <v>475</v>
      </c>
      <c r="C58" s="741"/>
    </row>
    <row r="59" spans="1:3" s="211" customFormat="1" ht="12" customHeight="1">
      <c r="A59" s="736" t="s">
        <v>476</v>
      </c>
      <c r="B59" s="737" t="s">
        <v>477</v>
      </c>
      <c r="C59" s="738">
        <v>335990</v>
      </c>
    </row>
    <row r="60" spans="1:3" s="211" customFormat="1" ht="12" customHeight="1">
      <c r="A60" s="736" t="s">
        <v>478</v>
      </c>
      <c r="B60" s="737" t="s">
        <v>479</v>
      </c>
      <c r="C60" s="738">
        <v>27434706</v>
      </c>
    </row>
    <row r="61" spans="1:3" s="211" customFormat="1" ht="12" customHeight="1">
      <c r="A61" s="736" t="s">
        <v>480</v>
      </c>
      <c r="B61" s="737" t="s">
        <v>481</v>
      </c>
      <c r="C61" s="741"/>
    </row>
    <row r="62" spans="1:3" s="211" customFormat="1" ht="12" customHeight="1">
      <c r="A62" s="736" t="s">
        <v>482</v>
      </c>
      <c r="B62" s="737" t="s">
        <v>483</v>
      </c>
      <c r="C62" s="738">
        <v>27770696</v>
      </c>
    </row>
    <row r="63" spans="1:3" s="211" customFormat="1" ht="12" customHeight="1">
      <c r="A63" s="736" t="s">
        <v>484</v>
      </c>
      <c r="B63" s="737" t="s">
        <v>485</v>
      </c>
      <c r="C63" s="741">
        <v>25566128</v>
      </c>
    </row>
    <row r="64" spans="1:3" s="211" customFormat="1" ht="12" customHeight="1">
      <c r="A64" s="736" t="s">
        <v>486</v>
      </c>
      <c r="B64" s="737" t="s">
        <v>487</v>
      </c>
      <c r="C64" s="741"/>
    </row>
    <row r="65" spans="1:3" s="211" customFormat="1" ht="12" customHeight="1">
      <c r="A65" s="736" t="s">
        <v>488</v>
      </c>
      <c r="B65" s="737" t="s">
        <v>489</v>
      </c>
      <c r="C65" s="741">
        <v>80159936</v>
      </c>
    </row>
    <row r="66" spans="1:3" s="211" customFormat="1" ht="12" customHeight="1">
      <c r="A66" s="736" t="s">
        <v>490</v>
      </c>
      <c r="B66" s="737" t="s">
        <v>491</v>
      </c>
      <c r="C66" s="738">
        <v>105726064</v>
      </c>
    </row>
    <row r="67" spans="1:3" s="211" customFormat="1" ht="12" customHeight="1">
      <c r="A67" s="736" t="s">
        <v>492</v>
      </c>
      <c r="B67" s="737" t="s">
        <v>493</v>
      </c>
      <c r="C67" s="741"/>
    </row>
    <row r="68" spans="1:3" s="211" customFormat="1" ht="12" customHeight="1">
      <c r="A68" s="736" t="s">
        <v>494</v>
      </c>
      <c r="B68" s="737" t="s">
        <v>495</v>
      </c>
      <c r="C68" s="741"/>
    </row>
    <row r="69" spans="1:3" s="211" customFormat="1" ht="12" customHeight="1">
      <c r="A69" s="736" t="s">
        <v>496</v>
      </c>
      <c r="B69" s="737" t="s">
        <v>497</v>
      </c>
      <c r="C69" s="741">
        <v>-542000</v>
      </c>
    </row>
    <row r="70" spans="1:3" s="211" customFormat="1" ht="12" customHeight="1">
      <c r="A70" s="736" t="s">
        <v>498</v>
      </c>
      <c r="B70" s="737" t="s">
        <v>499</v>
      </c>
      <c r="C70" s="741">
        <v>0</v>
      </c>
    </row>
    <row r="71" spans="1:3" s="211" customFormat="1" ht="12" customHeight="1" thickBot="1">
      <c r="A71" s="746" t="s">
        <v>500</v>
      </c>
      <c r="B71" s="747" t="s">
        <v>501</v>
      </c>
      <c r="C71" s="738">
        <v>885404328</v>
      </c>
    </row>
    <row r="72" spans="1:3">
      <c r="A72" s="215"/>
      <c r="C72" s="461"/>
    </row>
    <row r="73" spans="1:3">
      <c r="A73" s="215"/>
      <c r="C73" s="461"/>
    </row>
    <row r="74" spans="1:3">
      <c r="A74" s="217"/>
      <c r="C74" s="461"/>
    </row>
    <row r="75" spans="1:3" ht="15.75" customHeight="1">
      <c r="A75" s="803"/>
      <c r="B75" s="803"/>
      <c r="C75" s="803"/>
    </row>
    <row r="76" spans="1:3" ht="15.75" customHeight="1">
      <c r="A76" s="803"/>
      <c r="B76" s="803"/>
      <c r="C76" s="803"/>
    </row>
  </sheetData>
  <sheetProtection selectLockedCells="1" selectUnlockedCells="1"/>
  <mergeCells count="9">
    <mergeCell ref="A3:C3"/>
    <mergeCell ref="A4:C4"/>
    <mergeCell ref="A1:D1"/>
    <mergeCell ref="A75:C75"/>
    <mergeCell ref="A76:C76"/>
    <mergeCell ref="A2:D2"/>
    <mergeCell ref="A6:A8"/>
    <mergeCell ref="B6:B8"/>
    <mergeCell ref="C6:C7"/>
  </mergeCells>
  <phoneticPr fontId="27" type="noConversion"/>
  <printOptions horizontalCentered="1"/>
  <pageMargins left="0.78749999999999998" right="0.82361111111111107" top="1.0888888888888888" bottom="0.98402777777777772" header="0.78749999999999998" footer="0.78749999999999998"/>
  <pageSetup paperSize="9" scale="85" firstPageNumber="0" orientation="portrait" horizontalDpi="300" verticalDpi="300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view="pageBreakPreview" workbookViewId="0">
      <selection activeCell="A2" sqref="A2:C2"/>
    </sheetView>
  </sheetViews>
  <sheetFormatPr defaultColWidth="9.33203125" defaultRowHeight="13.2"/>
  <cols>
    <col min="1" max="1" width="71.109375" style="218" customWidth="1"/>
    <col min="2" max="2" width="6.109375" style="219" customWidth="1"/>
    <col min="3" max="3" width="18" style="220" customWidth="1"/>
    <col min="4" max="16384" width="9.33203125" style="220"/>
  </cols>
  <sheetData>
    <row r="1" spans="1:3" ht="32.25" customHeight="1">
      <c r="A1" s="813" t="s">
        <v>502</v>
      </c>
      <c r="B1" s="813"/>
      <c r="C1" s="813"/>
    </row>
    <row r="2" spans="1:3" ht="15.75" customHeight="1">
      <c r="A2" s="814" t="s">
        <v>779</v>
      </c>
      <c r="B2" s="814"/>
      <c r="C2" s="814"/>
    </row>
    <row r="4" spans="1:3" ht="13.5" customHeight="1">
      <c r="B4" s="815"/>
      <c r="C4" s="815"/>
    </row>
    <row r="5" spans="1:3" s="221" customFormat="1" ht="31.5" customHeight="1">
      <c r="A5" s="816" t="s">
        <v>503</v>
      </c>
      <c r="B5" s="817" t="s">
        <v>393</v>
      </c>
      <c r="C5" s="818" t="s">
        <v>504</v>
      </c>
    </row>
    <row r="6" spans="1:3" s="221" customFormat="1">
      <c r="A6" s="816"/>
      <c r="B6" s="817"/>
      <c r="C6" s="818"/>
    </row>
    <row r="7" spans="1:3" s="225" customFormat="1">
      <c r="A7" s="222" t="s">
        <v>6</v>
      </c>
      <c r="B7" s="223" t="s">
        <v>7</v>
      </c>
      <c r="C7" s="224" t="s">
        <v>8</v>
      </c>
    </row>
    <row r="8" spans="1:3" ht="15.75" customHeight="1">
      <c r="A8" s="212" t="s">
        <v>505</v>
      </c>
      <c r="B8" s="226" t="s">
        <v>398</v>
      </c>
      <c r="C8" s="227">
        <v>690506398</v>
      </c>
    </row>
    <row r="9" spans="1:3" ht="15.75" customHeight="1">
      <c r="A9" s="212" t="s">
        <v>506</v>
      </c>
      <c r="B9" s="213" t="s">
        <v>400</v>
      </c>
      <c r="C9" s="227">
        <v>179794561</v>
      </c>
    </row>
    <row r="10" spans="1:3" ht="15.75" customHeight="1">
      <c r="A10" s="212" t="s">
        <v>507</v>
      </c>
      <c r="B10" s="213" t="s">
        <v>402</v>
      </c>
      <c r="C10" s="227">
        <v>4569664</v>
      </c>
    </row>
    <row r="11" spans="1:3" ht="15.75" customHeight="1">
      <c r="A11" s="212" t="s">
        <v>508</v>
      </c>
      <c r="B11" s="213" t="s">
        <v>404</v>
      </c>
      <c r="C11" s="228">
        <v>-1426048</v>
      </c>
    </row>
    <row r="12" spans="1:3" ht="15.75" customHeight="1">
      <c r="A12" s="212" t="s">
        <v>509</v>
      </c>
      <c r="B12" s="213" t="s">
        <v>406</v>
      </c>
      <c r="C12" s="228"/>
    </row>
    <row r="13" spans="1:3" ht="15.75" customHeight="1">
      <c r="A13" s="212" t="s">
        <v>510</v>
      </c>
      <c r="B13" s="213" t="s">
        <v>408</v>
      </c>
      <c r="C13" s="228">
        <v>8202702</v>
      </c>
    </row>
    <row r="14" spans="1:3" ht="15.75" customHeight="1">
      <c r="A14" s="212" t="s">
        <v>511</v>
      </c>
      <c r="B14" s="213" t="s">
        <v>410</v>
      </c>
      <c r="C14" s="229">
        <v>881647277</v>
      </c>
    </row>
    <row r="15" spans="1:3" ht="15.75" customHeight="1">
      <c r="A15" s="212" t="s">
        <v>512</v>
      </c>
      <c r="B15" s="213" t="s">
        <v>412</v>
      </c>
      <c r="C15" s="230">
        <v>1568724</v>
      </c>
    </row>
    <row r="16" spans="1:3" ht="15.75" customHeight="1">
      <c r="A16" s="212" t="s">
        <v>513</v>
      </c>
      <c r="B16" s="213" t="s">
        <v>414</v>
      </c>
      <c r="C16" s="228">
        <v>0</v>
      </c>
    </row>
    <row r="17" spans="1:5" ht="15.75" customHeight="1">
      <c r="A17" s="212" t="s">
        <v>514</v>
      </c>
      <c r="B17" s="213" t="s">
        <v>244</v>
      </c>
      <c r="C17" s="228">
        <v>496793</v>
      </c>
    </row>
    <row r="18" spans="1:5" ht="15.75" customHeight="1">
      <c r="A18" s="212" t="s">
        <v>515</v>
      </c>
      <c r="B18" s="213" t="s">
        <v>268</v>
      </c>
      <c r="C18" s="229">
        <v>2065517</v>
      </c>
    </row>
    <row r="19" spans="1:5" s="231" customFormat="1" ht="15.75" customHeight="1">
      <c r="A19" s="212" t="s">
        <v>516</v>
      </c>
      <c r="B19" s="213" t="s">
        <v>269</v>
      </c>
      <c r="C19" s="228"/>
    </row>
    <row r="20" spans="1:5" ht="15.75" customHeight="1">
      <c r="A20" s="212" t="s">
        <v>517</v>
      </c>
      <c r="B20" s="213" t="s">
        <v>270</v>
      </c>
      <c r="C20" s="228">
        <v>1691534</v>
      </c>
    </row>
    <row r="21" spans="1:5" ht="15.75" customHeight="1">
      <c r="A21" s="232" t="s">
        <v>518</v>
      </c>
      <c r="B21" s="214" t="s">
        <v>273</v>
      </c>
      <c r="C21" s="233">
        <v>885404328</v>
      </c>
    </row>
    <row r="22" spans="1:5" ht="15.6">
      <c r="A22" s="215"/>
      <c r="B22" s="217"/>
      <c r="C22" s="216"/>
      <c r="D22" s="216"/>
      <c r="E22" s="216"/>
    </row>
    <row r="23" spans="1:5" ht="15.6">
      <c r="A23" s="215"/>
      <c r="B23" s="217"/>
      <c r="C23" s="216"/>
      <c r="D23" s="216"/>
      <c r="E23" s="216"/>
    </row>
    <row r="24" spans="1:5" ht="15.6">
      <c r="A24" s="217"/>
      <c r="B24" s="217"/>
      <c r="C24" s="216"/>
      <c r="D24" s="216"/>
      <c r="E24" s="216"/>
    </row>
    <row r="25" spans="1:5" ht="15.75" customHeight="1">
      <c r="A25" s="812"/>
      <c r="B25" s="812"/>
      <c r="C25" s="812"/>
      <c r="D25" s="234"/>
      <c r="E25" s="234"/>
    </row>
    <row r="26" spans="1:5" ht="15.75" customHeight="1">
      <c r="A26" s="812"/>
      <c r="B26" s="812"/>
      <c r="C26" s="812"/>
      <c r="D26" s="234"/>
      <c r="E26" s="234"/>
    </row>
  </sheetData>
  <sheetProtection selectLockedCells="1" selectUnlockedCell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7" type="noConversion"/>
  <printOptions horizontalCentered="1"/>
  <pageMargins left="0.78740157480314965" right="0.78740157480314965" top="1.2598425196850394" bottom="0.98425196850393704" header="0.51181102362204722" footer="0.51181102362204722"/>
  <pageSetup paperSize="9" scale="95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0"/>
  </sheetPr>
  <dimension ref="A1:E46"/>
  <sheetViews>
    <sheetView view="pageBreakPreview" workbookViewId="0">
      <selection activeCell="A3" sqref="A3:C3"/>
    </sheetView>
  </sheetViews>
  <sheetFormatPr defaultColWidth="12" defaultRowHeight="15.6"/>
  <cols>
    <col min="1" max="1" width="58.77734375" style="508" customWidth="1"/>
    <col min="2" max="2" width="6.77734375" style="508" customWidth="1"/>
    <col min="3" max="3" width="17.109375" style="508" customWidth="1"/>
    <col min="4" max="16384" width="12" style="508"/>
  </cols>
  <sheetData>
    <row r="1" spans="1:3" ht="32.4" customHeight="1">
      <c r="A1" s="819" t="s">
        <v>642</v>
      </c>
      <c r="B1" s="819"/>
      <c r="C1" s="819"/>
    </row>
    <row r="2" spans="1:3" ht="32.4" customHeight="1">
      <c r="A2" s="819" t="s">
        <v>643</v>
      </c>
      <c r="B2" s="819"/>
      <c r="C2" s="819"/>
    </row>
    <row r="3" spans="1:3" ht="32.4" customHeight="1">
      <c r="A3" s="819" t="s">
        <v>779</v>
      </c>
      <c r="B3" s="819"/>
      <c r="C3" s="819"/>
    </row>
    <row r="5" spans="1:3" ht="43.5" customHeight="1">
      <c r="A5" s="509" t="s">
        <v>255</v>
      </c>
      <c r="B5" s="236" t="s">
        <v>393</v>
      </c>
      <c r="C5" s="510" t="s">
        <v>519</v>
      </c>
    </row>
    <row r="6" spans="1:3">
      <c r="A6" s="511" t="s">
        <v>6</v>
      </c>
      <c r="B6" s="512" t="s">
        <v>7</v>
      </c>
      <c r="C6" s="512" t="s">
        <v>8</v>
      </c>
    </row>
    <row r="7" spans="1:3" ht="15.75" customHeight="1">
      <c r="A7" s="513" t="s">
        <v>521</v>
      </c>
      <c r="B7" s="237" t="s">
        <v>11</v>
      </c>
      <c r="C7" s="238">
        <v>5</v>
      </c>
    </row>
    <row r="8" spans="1:3" ht="15.75" customHeight="1">
      <c r="A8" s="513" t="s">
        <v>522</v>
      </c>
      <c r="B8" s="240" t="s">
        <v>25</v>
      </c>
      <c r="C8" s="241">
        <v>6</v>
      </c>
    </row>
    <row r="9" spans="1:3" ht="15.75" customHeight="1">
      <c r="A9" s="513" t="s">
        <v>523</v>
      </c>
      <c r="B9" s="240" t="s">
        <v>39</v>
      </c>
      <c r="C9" s="241">
        <v>102</v>
      </c>
    </row>
    <row r="10" spans="1:3" ht="15.75" customHeight="1">
      <c r="A10" s="514" t="s">
        <v>524</v>
      </c>
      <c r="B10" s="243" t="s">
        <v>221</v>
      </c>
      <c r="C10" s="244"/>
    </row>
    <row r="11" spans="1:3" ht="15.75" customHeight="1">
      <c r="A11" s="246" t="s">
        <v>525</v>
      </c>
      <c r="B11" s="247" t="s">
        <v>67</v>
      </c>
      <c r="C11" s="248">
        <v>113</v>
      </c>
    </row>
    <row r="12" spans="1:3" ht="15.75" customHeight="1">
      <c r="A12" s="515" t="s">
        <v>526</v>
      </c>
      <c r="B12" s="237" t="s">
        <v>89</v>
      </c>
      <c r="C12" s="238"/>
    </row>
    <row r="13" spans="1:3" ht="15.75" customHeight="1">
      <c r="A13" s="513" t="s">
        <v>527</v>
      </c>
      <c r="B13" s="240" t="s">
        <v>232</v>
      </c>
      <c r="C13" s="241"/>
    </row>
    <row r="14" spans="1:3" ht="15.75" customHeight="1">
      <c r="A14" s="513" t="s">
        <v>528</v>
      </c>
      <c r="B14" s="240" t="s">
        <v>111</v>
      </c>
      <c r="C14" s="241"/>
    </row>
    <row r="15" spans="1:3" ht="15.75" customHeight="1">
      <c r="A15" s="514" t="s">
        <v>529</v>
      </c>
      <c r="B15" s="243" t="s">
        <v>121</v>
      </c>
      <c r="C15" s="244"/>
    </row>
    <row r="16" spans="1:3" ht="15.75" customHeight="1">
      <c r="A16" s="246" t="s">
        <v>530</v>
      </c>
      <c r="B16" s="247" t="s">
        <v>244</v>
      </c>
      <c r="C16" s="248"/>
    </row>
    <row r="17" spans="1:3" ht="15.75" customHeight="1">
      <c r="A17" s="515" t="s">
        <v>531</v>
      </c>
      <c r="B17" s="237" t="s">
        <v>268</v>
      </c>
      <c r="C17" s="238"/>
    </row>
    <row r="18" spans="1:3" ht="15.75" customHeight="1">
      <c r="A18" s="513" t="s">
        <v>532</v>
      </c>
      <c r="B18" s="240" t="s">
        <v>269</v>
      </c>
      <c r="C18" s="241"/>
    </row>
    <row r="19" spans="1:3" ht="15.75" customHeight="1">
      <c r="A19" s="514" t="s">
        <v>533</v>
      </c>
      <c r="B19" s="243" t="s">
        <v>270</v>
      </c>
      <c r="C19" s="244"/>
    </row>
    <row r="20" spans="1:3" ht="15.75" customHeight="1">
      <c r="A20" s="246" t="s">
        <v>534</v>
      </c>
      <c r="B20" s="247" t="s">
        <v>273</v>
      </c>
      <c r="C20" s="248"/>
    </row>
    <row r="21" spans="1:3" ht="15.75" customHeight="1">
      <c r="A21" s="515" t="s">
        <v>535</v>
      </c>
      <c r="B21" s="237" t="s">
        <v>276</v>
      </c>
      <c r="C21" s="238"/>
    </row>
    <row r="22" spans="1:3" ht="15.75" customHeight="1">
      <c r="A22" s="513" t="s">
        <v>536</v>
      </c>
      <c r="B22" s="240" t="s">
        <v>279</v>
      </c>
      <c r="C22" s="241"/>
    </row>
    <row r="23" spans="1:3" ht="15.75" customHeight="1">
      <c r="A23" s="513" t="s">
        <v>537</v>
      </c>
      <c r="B23" s="240" t="s">
        <v>282</v>
      </c>
      <c r="C23" s="241"/>
    </row>
    <row r="24" spans="1:3" ht="15.75" customHeight="1">
      <c r="A24" s="513" t="s">
        <v>538</v>
      </c>
      <c r="B24" s="240" t="s">
        <v>285</v>
      </c>
      <c r="C24" s="241"/>
    </row>
    <row r="25" spans="1:3" ht="15.75" customHeight="1">
      <c r="A25" s="513"/>
      <c r="B25" s="240" t="s">
        <v>288</v>
      </c>
      <c r="C25" s="241"/>
    </row>
    <row r="26" spans="1:3" ht="15.75" customHeight="1">
      <c r="A26" s="513"/>
      <c r="B26" s="240" t="s">
        <v>291</v>
      </c>
      <c r="C26" s="241"/>
    </row>
    <row r="27" spans="1:3" ht="15.75" customHeight="1">
      <c r="A27" s="513"/>
      <c r="B27" s="240" t="s">
        <v>294</v>
      </c>
      <c r="C27" s="241"/>
    </row>
    <row r="28" spans="1:3" ht="15.75" customHeight="1">
      <c r="A28" s="513"/>
      <c r="B28" s="240" t="s">
        <v>296</v>
      </c>
      <c r="C28" s="241"/>
    </row>
    <row r="29" spans="1:3" ht="15.75" customHeight="1">
      <c r="A29" s="513"/>
      <c r="B29" s="240" t="s">
        <v>299</v>
      </c>
      <c r="C29" s="241"/>
    </row>
    <row r="30" spans="1:3" ht="15.75" customHeight="1">
      <c r="A30" s="513"/>
      <c r="B30" s="240" t="s">
        <v>302</v>
      </c>
      <c r="C30" s="241"/>
    </row>
    <row r="31" spans="1:3" ht="15.75" customHeight="1">
      <c r="A31" s="513"/>
      <c r="B31" s="240" t="s">
        <v>305</v>
      </c>
      <c r="C31" s="241"/>
    </row>
    <row r="32" spans="1:3" ht="15.75" customHeight="1">
      <c r="A32" s="513"/>
      <c r="B32" s="240" t="s">
        <v>335</v>
      </c>
      <c r="C32" s="241"/>
    </row>
    <row r="33" spans="1:5" ht="15.75" customHeight="1">
      <c r="A33" s="513"/>
      <c r="B33" s="240" t="s">
        <v>338</v>
      </c>
      <c r="C33" s="241"/>
    </row>
    <row r="34" spans="1:5" ht="15.75" customHeight="1">
      <c r="A34" s="513"/>
      <c r="B34" s="240" t="s">
        <v>339</v>
      </c>
      <c r="C34" s="241"/>
    </row>
    <row r="35" spans="1:5" ht="15.75" customHeight="1">
      <c r="A35" s="513"/>
      <c r="B35" s="240" t="s">
        <v>435</v>
      </c>
      <c r="C35" s="241"/>
    </row>
    <row r="36" spans="1:5" ht="15.75" customHeight="1">
      <c r="A36" s="513"/>
      <c r="B36" s="240" t="s">
        <v>437</v>
      </c>
      <c r="C36" s="241"/>
    </row>
    <row r="37" spans="1:5" ht="15.75" customHeight="1">
      <c r="A37" s="513"/>
      <c r="B37" s="240" t="s">
        <v>439</v>
      </c>
      <c r="C37" s="241"/>
    </row>
    <row r="38" spans="1:5" ht="15.75" customHeight="1">
      <c r="A38" s="513"/>
      <c r="B38" s="240" t="s">
        <v>441</v>
      </c>
      <c r="C38" s="241"/>
    </row>
    <row r="39" spans="1:5" ht="15.75" customHeight="1">
      <c r="A39" s="514"/>
      <c r="B39" s="243" t="s">
        <v>443</v>
      </c>
      <c r="C39" s="244"/>
    </row>
    <row r="40" spans="1:5" ht="15.75" customHeight="1">
      <c r="A40" s="820" t="s">
        <v>539</v>
      </c>
      <c r="B40" s="820"/>
      <c r="C40" s="250"/>
      <c r="E40" s="516"/>
    </row>
    <row r="41" spans="1:5">
      <c r="A41" s="517" t="s">
        <v>540</v>
      </c>
    </row>
    <row r="42" spans="1:5" ht="15.75" customHeight="1">
      <c r="A42" s="518"/>
      <c r="C42" s="522"/>
    </row>
    <row r="43" spans="1:5">
      <c r="A43" s="518"/>
      <c r="C43" s="519"/>
    </row>
    <row r="44" spans="1:5" ht="15.75" customHeight="1">
      <c r="C44" s="522"/>
    </row>
    <row r="45" spans="1:5">
      <c r="A45" s="520"/>
      <c r="B45" s="520"/>
    </row>
    <row r="46" spans="1:5">
      <c r="A46" s="520"/>
      <c r="B46" s="520"/>
      <c r="C46" s="520"/>
    </row>
  </sheetData>
  <sheetProtection selectLockedCells="1" selectUnlockedCells="1"/>
  <mergeCells count="4">
    <mergeCell ref="A1:C1"/>
    <mergeCell ref="A40:B40"/>
    <mergeCell ref="A2:C2"/>
    <mergeCell ref="A3:C3"/>
  </mergeCells>
  <phoneticPr fontId="27" type="noConversion"/>
  <printOptions horizontalCentered="1"/>
  <pageMargins left="0.78740157480314965" right="0.78740157480314965" top="1.1417322834645669" bottom="0.98425196850393704" header="0.51181102362204722" footer="0.51181102362204722"/>
  <pageSetup paperSize="9" scale="93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50"/>
  </sheetPr>
  <dimension ref="A1:F38"/>
  <sheetViews>
    <sheetView view="pageBreakPreview" topLeftCell="A22" zoomScaleNormal="100" zoomScaleSheetLayoutView="100" workbookViewId="0">
      <selection sqref="A1:D1"/>
    </sheetView>
  </sheetViews>
  <sheetFormatPr defaultColWidth="12" defaultRowHeight="15.6"/>
  <cols>
    <col min="1" max="1" width="56.109375" style="235" customWidth="1"/>
    <col min="2" max="2" width="6.77734375" style="235" customWidth="1"/>
    <col min="3" max="3" width="17.109375" style="235" customWidth="1"/>
    <col min="4" max="4" width="19.109375" style="235" customWidth="1"/>
    <col min="5" max="16384" width="12" style="235"/>
  </cols>
  <sheetData>
    <row r="1" spans="1:4" ht="48.75" customHeight="1">
      <c r="A1" s="821" t="s">
        <v>780</v>
      </c>
      <c r="B1" s="821"/>
      <c r="C1" s="821"/>
      <c r="D1" s="821"/>
    </row>
    <row r="3" spans="1:4" ht="52.8">
      <c r="A3" s="251" t="s">
        <v>255</v>
      </c>
      <c r="B3" s="236" t="s">
        <v>393</v>
      </c>
      <c r="C3" s="252" t="s">
        <v>541</v>
      </c>
      <c r="D3" s="253" t="s">
        <v>520</v>
      </c>
    </row>
    <row r="4" spans="1:4">
      <c r="A4" s="254" t="s">
        <v>6</v>
      </c>
      <c r="B4" s="255" t="s">
        <v>7</v>
      </c>
      <c r="C4" s="255" t="s">
        <v>8</v>
      </c>
      <c r="D4" s="256" t="s">
        <v>9</v>
      </c>
    </row>
    <row r="5" spans="1:4" ht="15.75" customHeight="1">
      <c r="A5" s="257" t="s">
        <v>542</v>
      </c>
      <c r="B5" s="237" t="s">
        <v>11</v>
      </c>
      <c r="C5" s="238"/>
      <c r="D5" s="239"/>
    </row>
    <row r="6" spans="1:4" ht="15.75" customHeight="1">
      <c r="A6" s="257" t="s">
        <v>543</v>
      </c>
      <c r="B6" s="240" t="s">
        <v>25</v>
      </c>
      <c r="C6" s="241"/>
      <c r="D6" s="242"/>
    </row>
    <row r="7" spans="1:4" ht="15.75" customHeight="1">
      <c r="A7" s="258" t="s">
        <v>544</v>
      </c>
      <c r="B7" s="243" t="s">
        <v>39</v>
      </c>
      <c r="C7" s="244"/>
      <c r="D7" s="245"/>
    </row>
    <row r="8" spans="1:4" ht="15.75" customHeight="1">
      <c r="A8" s="246" t="s">
        <v>545</v>
      </c>
      <c r="B8" s="247" t="s">
        <v>221</v>
      </c>
      <c r="C8" s="248"/>
      <c r="D8" s="249">
        <f>+D5+D6+D7</f>
        <v>0</v>
      </c>
    </row>
    <row r="9" spans="1:4" ht="15.75" customHeight="1">
      <c r="A9" s="259" t="s">
        <v>546</v>
      </c>
      <c r="B9" s="237" t="s">
        <v>67</v>
      </c>
      <c r="C9" s="238"/>
      <c r="D9" s="239"/>
    </row>
    <row r="10" spans="1:4" ht="15.75" customHeight="1">
      <c r="A10" s="257" t="s">
        <v>547</v>
      </c>
      <c r="B10" s="240" t="s">
        <v>89</v>
      </c>
      <c r="C10" s="241"/>
      <c r="D10" s="242"/>
    </row>
    <row r="11" spans="1:4" ht="15.75" customHeight="1">
      <c r="A11" s="257" t="s">
        <v>548</v>
      </c>
      <c r="B11" s="240" t="s">
        <v>232</v>
      </c>
      <c r="C11" s="241"/>
      <c r="D11" s="242"/>
    </row>
    <row r="12" spans="1:4" ht="15.75" customHeight="1">
      <c r="A12" s="257" t="s">
        <v>549</v>
      </c>
      <c r="B12" s="240" t="s">
        <v>111</v>
      </c>
      <c r="C12" s="241"/>
      <c r="D12" s="242"/>
    </row>
    <row r="13" spans="1:4" ht="15.75" customHeight="1">
      <c r="A13" s="258" t="s">
        <v>550</v>
      </c>
      <c r="B13" s="243" t="s">
        <v>121</v>
      </c>
      <c r="C13" s="244"/>
      <c r="D13" s="245"/>
    </row>
    <row r="14" spans="1:4" ht="15.75" customHeight="1">
      <c r="A14" s="246" t="s">
        <v>551</v>
      </c>
      <c r="B14" s="247" t="s">
        <v>244</v>
      </c>
      <c r="C14" s="260"/>
      <c r="D14" s="249">
        <f>+D9+D10+D11+D12+D13</f>
        <v>0</v>
      </c>
    </row>
    <row r="15" spans="1:4" ht="15.75" customHeight="1">
      <c r="A15" s="259"/>
      <c r="B15" s="237" t="s">
        <v>268</v>
      </c>
      <c r="C15" s="238"/>
      <c r="D15" s="239"/>
    </row>
    <row r="16" spans="1:4" ht="15.75" customHeight="1">
      <c r="A16" s="257"/>
      <c r="B16" s="240" t="s">
        <v>269</v>
      </c>
      <c r="C16" s="241"/>
      <c r="D16" s="242"/>
    </row>
    <row r="17" spans="1:4" ht="15.75" customHeight="1">
      <c r="A17" s="257"/>
      <c r="B17" s="240" t="s">
        <v>270</v>
      </c>
      <c r="C17" s="241"/>
      <c r="D17" s="242"/>
    </row>
    <row r="18" spans="1:4" ht="15.75" customHeight="1">
      <c r="A18" s="257"/>
      <c r="B18" s="240" t="s">
        <v>273</v>
      </c>
      <c r="C18" s="241"/>
      <c r="D18" s="242"/>
    </row>
    <row r="19" spans="1:4" ht="15.75" customHeight="1">
      <c r="A19" s="257"/>
      <c r="B19" s="240" t="s">
        <v>276</v>
      </c>
      <c r="C19" s="241"/>
      <c r="D19" s="242"/>
    </row>
    <row r="20" spans="1:4" ht="15.75" customHeight="1">
      <c r="A20" s="257"/>
      <c r="B20" s="240" t="s">
        <v>279</v>
      </c>
      <c r="C20" s="241"/>
      <c r="D20" s="242"/>
    </row>
    <row r="21" spans="1:4" ht="15.75" customHeight="1">
      <c r="A21" s="257"/>
      <c r="B21" s="240" t="s">
        <v>282</v>
      </c>
      <c r="C21" s="241"/>
      <c r="D21" s="242"/>
    </row>
    <row r="22" spans="1:4" ht="15.75" customHeight="1">
      <c r="A22" s="257"/>
      <c r="B22" s="240" t="s">
        <v>285</v>
      </c>
      <c r="C22" s="241"/>
      <c r="D22" s="242"/>
    </row>
    <row r="23" spans="1:4" ht="15.75" customHeight="1">
      <c r="A23" s="257"/>
      <c r="B23" s="240" t="s">
        <v>288</v>
      </c>
      <c r="C23" s="241"/>
      <c r="D23" s="242"/>
    </row>
    <row r="24" spans="1:4" ht="15.75" customHeight="1">
      <c r="A24" s="257"/>
      <c r="B24" s="240" t="s">
        <v>291</v>
      </c>
      <c r="C24" s="241"/>
      <c r="D24" s="242"/>
    </row>
    <row r="25" spans="1:4" ht="15.75" customHeight="1">
      <c r="A25" s="257"/>
      <c r="B25" s="240" t="s">
        <v>294</v>
      </c>
      <c r="C25" s="241"/>
      <c r="D25" s="242"/>
    </row>
    <row r="26" spans="1:4" ht="15.75" customHeight="1">
      <c r="A26" s="257"/>
      <c r="B26" s="240" t="s">
        <v>296</v>
      </c>
      <c r="C26" s="241"/>
      <c r="D26" s="242"/>
    </row>
    <row r="27" spans="1:4" ht="15.75" customHeight="1">
      <c r="A27" s="257"/>
      <c r="B27" s="240" t="s">
        <v>299</v>
      </c>
      <c r="C27" s="241"/>
      <c r="D27" s="242"/>
    </row>
    <row r="28" spans="1:4" ht="15.75" customHeight="1">
      <c r="A28" s="257"/>
      <c r="B28" s="240" t="s">
        <v>302</v>
      </c>
      <c r="C28" s="241"/>
      <c r="D28" s="242"/>
    </row>
    <row r="29" spans="1:4" ht="15.75" customHeight="1">
      <c r="A29" s="257"/>
      <c r="B29" s="240" t="s">
        <v>305</v>
      </c>
      <c r="C29" s="241"/>
      <c r="D29" s="242"/>
    </row>
    <row r="30" spans="1:4" ht="15.75" customHeight="1">
      <c r="A30" s="257"/>
      <c r="B30" s="240" t="s">
        <v>335</v>
      </c>
      <c r="C30" s="241"/>
      <c r="D30" s="242"/>
    </row>
    <row r="31" spans="1:4" ht="15.75" customHeight="1">
      <c r="A31" s="257"/>
      <c r="B31" s="240" t="s">
        <v>338</v>
      </c>
      <c r="C31" s="241"/>
      <c r="D31" s="242"/>
    </row>
    <row r="32" spans="1:4" ht="15.75" customHeight="1">
      <c r="A32" s="257"/>
      <c r="B32" s="240" t="s">
        <v>339</v>
      </c>
      <c r="C32" s="241"/>
      <c r="D32" s="242"/>
    </row>
    <row r="33" spans="1:6" ht="15.75" customHeight="1">
      <c r="A33" s="257"/>
      <c r="B33" s="240" t="s">
        <v>435</v>
      </c>
      <c r="C33" s="241"/>
      <c r="D33" s="242"/>
    </row>
    <row r="34" spans="1:6" ht="15.75" customHeight="1">
      <c r="A34" s="257"/>
      <c r="B34" s="240" t="s">
        <v>437</v>
      </c>
      <c r="C34" s="241"/>
      <c r="D34" s="242"/>
    </row>
    <row r="35" spans="1:6" ht="15.75" customHeight="1">
      <c r="A35" s="257"/>
      <c r="B35" s="240" t="s">
        <v>439</v>
      </c>
      <c r="C35" s="241"/>
      <c r="D35" s="242"/>
    </row>
    <row r="36" spans="1:6" ht="15.75" customHeight="1">
      <c r="A36" s="257"/>
      <c r="B36" s="240" t="s">
        <v>441</v>
      </c>
      <c r="C36" s="241"/>
      <c r="D36" s="242"/>
    </row>
    <row r="37" spans="1:6" ht="15.75" customHeight="1">
      <c r="A37" s="261"/>
      <c r="B37" s="262" t="s">
        <v>443</v>
      </c>
      <c r="C37" s="263"/>
      <c r="D37" s="264"/>
    </row>
    <row r="38" spans="1:6" ht="15.75" customHeight="1">
      <c r="A38" s="822" t="s">
        <v>552</v>
      </c>
      <c r="B38" s="822"/>
      <c r="C38" s="250"/>
      <c r="D38" s="249">
        <f>+D8+D14+SUM(D15:D37)</f>
        <v>0</v>
      </c>
      <c r="F38" s="265"/>
    </row>
  </sheetData>
  <sheetProtection selectLockedCells="1" selectUnlockedCells="1"/>
  <mergeCells count="2">
    <mergeCell ref="A1:D1"/>
    <mergeCell ref="A38:B38"/>
  </mergeCells>
  <phoneticPr fontId="27" type="noConversion"/>
  <printOptions horizontalCentered="1"/>
  <pageMargins left="0.78749999999999998" right="0.78749999999999998" top="1.1284722222222223" bottom="0.98402777777777772" header="0.78749999999999998" footer="0.51180555555555551"/>
  <pageSetup paperSize="9" scale="95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view="pageBreakPreview" zoomScale="86" zoomScaleSheetLayoutView="86" workbookViewId="0">
      <selection activeCell="F38" sqref="F38"/>
    </sheetView>
  </sheetViews>
  <sheetFormatPr defaultColWidth="9.33203125" defaultRowHeight="13.2"/>
  <cols>
    <col min="1" max="1" width="6.77734375" style="98" customWidth="1"/>
    <col min="2" max="2" width="32.33203125" style="99" customWidth="1"/>
    <col min="3" max="3" width="17" style="99" customWidth="1"/>
    <col min="4" max="9" width="12.77734375" style="99" customWidth="1"/>
    <col min="10" max="10" width="13.77734375" style="99" customWidth="1"/>
    <col min="11" max="11" width="4" style="99" customWidth="1"/>
    <col min="12" max="16384" width="9.33203125" style="99"/>
  </cols>
  <sheetData>
    <row r="1" spans="1:11" ht="14.25" customHeight="1">
      <c r="A1" s="266"/>
      <c r="B1" s="267"/>
      <c r="C1" s="267"/>
      <c r="D1" s="267"/>
      <c r="E1" s="267"/>
      <c r="F1" s="267"/>
      <c r="G1" s="267"/>
      <c r="H1" s="267"/>
      <c r="I1" s="267"/>
      <c r="J1" s="268"/>
      <c r="K1" s="823" t="s">
        <v>766</v>
      </c>
    </row>
    <row r="2" spans="1:11" s="269" customFormat="1" ht="26.25" customHeight="1">
      <c r="A2" s="763" t="s">
        <v>1</v>
      </c>
      <c r="B2" s="824" t="s">
        <v>553</v>
      </c>
      <c r="C2" s="824" t="s">
        <v>554</v>
      </c>
      <c r="D2" s="824" t="s">
        <v>555</v>
      </c>
      <c r="E2" s="824" t="s">
        <v>752</v>
      </c>
      <c r="F2" s="825" t="s">
        <v>556</v>
      </c>
      <c r="G2" s="825"/>
      <c r="H2" s="825"/>
      <c r="I2" s="825"/>
      <c r="J2" s="762" t="s">
        <v>557</v>
      </c>
      <c r="K2" s="823"/>
    </row>
    <row r="3" spans="1:11" s="273" customFormat="1" ht="32.25" customHeight="1">
      <c r="A3" s="763"/>
      <c r="B3" s="824"/>
      <c r="C3" s="824"/>
      <c r="D3" s="824"/>
      <c r="E3" s="824"/>
      <c r="F3" s="270">
        <v>2019</v>
      </c>
      <c r="G3" s="271">
        <v>2020</v>
      </c>
      <c r="H3" s="271">
        <v>2021</v>
      </c>
      <c r="I3" s="272" t="s">
        <v>753</v>
      </c>
      <c r="J3" s="762"/>
      <c r="K3" s="823"/>
    </row>
    <row r="4" spans="1:11" s="277" customFormat="1" ht="14.1" customHeight="1">
      <c r="A4" s="274" t="s">
        <v>6</v>
      </c>
      <c r="B4" s="72" t="s">
        <v>558</v>
      </c>
      <c r="C4" s="275" t="s">
        <v>8</v>
      </c>
      <c r="D4" s="275" t="s">
        <v>9</v>
      </c>
      <c r="E4" s="275" t="s">
        <v>10</v>
      </c>
      <c r="F4" s="275" t="s">
        <v>249</v>
      </c>
      <c r="G4" s="275" t="s">
        <v>256</v>
      </c>
      <c r="H4" s="275" t="s">
        <v>257</v>
      </c>
      <c r="I4" s="275" t="s">
        <v>258</v>
      </c>
      <c r="J4" s="276" t="s">
        <v>559</v>
      </c>
      <c r="K4" s="823"/>
    </row>
    <row r="5" spans="1:11" ht="33.75" customHeight="1">
      <c r="A5" s="278" t="s">
        <v>11</v>
      </c>
      <c r="B5" s="279" t="s">
        <v>560</v>
      </c>
      <c r="C5" s="280"/>
      <c r="D5" s="281">
        <f t="shared" ref="D5:I5" si="0">SUM(D6:D6)</f>
        <v>0</v>
      </c>
      <c r="E5" s="281">
        <f t="shared" si="0"/>
        <v>0</v>
      </c>
      <c r="F5" s="281">
        <f t="shared" si="0"/>
        <v>0</v>
      </c>
      <c r="G5" s="281">
        <f t="shared" si="0"/>
        <v>0</v>
      </c>
      <c r="H5" s="281">
        <f t="shared" si="0"/>
        <v>0</v>
      </c>
      <c r="I5" s="282">
        <f t="shared" si="0"/>
        <v>0</v>
      </c>
      <c r="J5" s="283">
        <f t="shared" ref="J5:J17" si="1">SUM(F5:I5)</f>
        <v>0</v>
      </c>
      <c r="K5" s="823"/>
    </row>
    <row r="6" spans="1:11" ht="21" customHeight="1">
      <c r="A6" s="284" t="s">
        <v>25</v>
      </c>
      <c r="B6" s="285" t="s">
        <v>561</v>
      </c>
      <c r="C6" s="286"/>
      <c r="D6" s="106"/>
      <c r="E6" s="106"/>
      <c r="F6" s="106"/>
      <c r="G6" s="106"/>
      <c r="H6" s="106"/>
      <c r="I6" s="107"/>
      <c r="J6" s="287">
        <f t="shared" si="1"/>
        <v>0</v>
      </c>
      <c r="K6" s="823"/>
    </row>
    <row r="7" spans="1:11" ht="36" customHeight="1">
      <c r="A7" s="284" t="s">
        <v>221</v>
      </c>
      <c r="B7" s="288" t="s">
        <v>562</v>
      </c>
      <c r="C7" s="289"/>
      <c r="D7" s="290">
        <f t="shared" ref="D7:I7" si="2">SUM(D8:D8)</f>
        <v>0</v>
      </c>
      <c r="E7" s="290">
        <f t="shared" si="2"/>
        <v>0</v>
      </c>
      <c r="F7" s="290">
        <f t="shared" si="2"/>
        <v>0</v>
      </c>
      <c r="G7" s="290">
        <f t="shared" si="2"/>
        <v>0</v>
      </c>
      <c r="H7" s="290">
        <f t="shared" si="2"/>
        <v>0</v>
      </c>
      <c r="I7" s="291">
        <f t="shared" si="2"/>
        <v>0</v>
      </c>
      <c r="J7" s="292">
        <f t="shared" si="1"/>
        <v>0</v>
      </c>
      <c r="K7" s="823"/>
    </row>
    <row r="8" spans="1:11" ht="18" customHeight="1">
      <c r="A8" s="284" t="s">
        <v>89</v>
      </c>
      <c r="B8" s="285" t="s">
        <v>561</v>
      </c>
      <c r="C8" s="286"/>
      <c r="D8" s="106"/>
      <c r="E8" s="106"/>
      <c r="F8" s="106"/>
      <c r="G8" s="106"/>
      <c r="H8" s="106"/>
      <c r="I8" s="107"/>
      <c r="J8" s="287">
        <f t="shared" si="1"/>
        <v>0</v>
      </c>
      <c r="K8" s="823"/>
    </row>
    <row r="9" spans="1:11" ht="21" customHeight="1">
      <c r="A9" s="284" t="s">
        <v>232</v>
      </c>
      <c r="B9" s="288" t="s">
        <v>563</v>
      </c>
      <c r="C9" s="289"/>
      <c r="D9" s="290">
        <f t="shared" ref="D9:I9" si="3">SUM(D10:D10)</f>
        <v>0</v>
      </c>
      <c r="E9" s="290">
        <f t="shared" si="3"/>
        <v>0</v>
      </c>
      <c r="F9" s="290">
        <f t="shared" si="3"/>
        <v>0</v>
      </c>
      <c r="G9" s="290">
        <f t="shared" si="3"/>
        <v>0</v>
      </c>
      <c r="H9" s="290">
        <f t="shared" si="3"/>
        <v>0</v>
      </c>
      <c r="I9" s="291">
        <f t="shared" si="3"/>
        <v>0</v>
      </c>
      <c r="J9" s="292">
        <f t="shared" si="1"/>
        <v>0</v>
      </c>
      <c r="K9" s="823"/>
    </row>
    <row r="10" spans="1:11" ht="21" customHeight="1">
      <c r="A10" s="284" t="s">
        <v>111</v>
      </c>
      <c r="B10" s="285" t="s">
        <v>561</v>
      </c>
      <c r="C10" s="286"/>
      <c r="D10" s="106"/>
      <c r="E10" s="106"/>
      <c r="F10" s="106"/>
      <c r="G10" s="106"/>
      <c r="H10" s="106"/>
      <c r="I10" s="107"/>
      <c r="J10" s="287">
        <f t="shared" si="1"/>
        <v>0</v>
      </c>
      <c r="K10" s="823"/>
    </row>
    <row r="11" spans="1:11" ht="21" customHeight="1">
      <c r="A11" s="284" t="s">
        <v>121</v>
      </c>
      <c r="B11" s="288" t="s">
        <v>699</v>
      </c>
      <c r="C11" s="289"/>
      <c r="D11" s="289"/>
      <c r="E11" s="289"/>
      <c r="F11" s="289"/>
      <c r="G11" s="289"/>
      <c r="H11" s="289"/>
      <c r="I11" s="289"/>
      <c r="J11" s="289"/>
      <c r="K11" s="823"/>
    </row>
    <row r="12" spans="1:11" ht="21" customHeight="1">
      <c r="A12" s="284"/>
      <c r="B12" s="288" t="s">
        <v>698</v>
      </c>
      <c r="C12" s="289"/>
      <c r="D12" s="290">
        <v>28220880</v>
      </c>
      <c r="E12" s="290">
        <v>9805321</v>
      </c>
      <c r="F12" s="290">
        <v>18415559</v>
      </c>
      <c r="G12" s="723"/>
      <c r="H12" s="290"/>
      <c r="I12" s="291"/>
      <c r="J12" s="290"/>
      <c r="K12" s="823"/>
    </row>
    <row r="13" spans="1:11" ht="21" customHeight="1">
      <c r="A13" s="284"/>
      <c r="B13" s="288" t="s">
        <v>700</v>
      </c>
      <c r="C13" s="289"/>
      <c r="D13" s="290">
        <v>40419172</v>
      </c>
      <c r="E13" s="290"/>
      <c r="F13" s="290">
        <v>40419172</v>
      </c>
      <c r="G13" s="723"/>
      <c r="H13" s="290"/>
      <c r="I13" s="291"/>
      <c r="J13" s="290"/>
      <c r="K13" s="823"/>
    </row>
    <row r="14" spans="1:11" ht="21" customHeight="1">
      <c r="A14" s="284" t="s">
        <v>244</v>
      </c>
      <c r="B14" s="285" t="s">
        <v>754</v>
      </c>
      <c r="C14" s="286"/>
      <c r="D14" s="106"/>
      <c r="E14" s="106"/>
      <c r="F14" s="106">
        <v>23113933</v>
      </c>
      <c r="G14" s="106"/>
      <c r="H14" s="106"/>
      <c r="I14" s="107"/>
      <c r="J14" s="287">
        <f t="shared" si="1"/>
        <v>23113933</v>
      </c>
      <c r="K14" s="823"/>
    </row>
    <row r="15" spans="1:11" ht="21" customHeight="1">
      <c r="A15" s="293" t="s">
        <v>268</v>
      </c>
      <c r="B15" s="294" t="s">
        <v>564</v>
      </c>
      <c r="C15" s="295"/>
      <c r="D15" s="296">
        <f t="shared" ref="D15:I15" si="4">SUM(D16:D17)</f>
        <v>0</v>
      </c>
      <c r="E15" s="296">
        <f t="shared" si="4"/>
        <v>0</v>
      </c>
      <c r="F15" s="296">
        <f t="shared" si="4"/>
        <v>0</v>
      </c>
      <c r="G15" s="296">
        <f t="shared" si="4"/>
        <v>0</v>
      </c>
      <c r="H15" s="296">
        <f t="shared" si="4"/>
        <v>0</v>
      </c>
      <c r="I15" s="297">
        <f t="shared" si="4"/>
        <v>0</v>
      </c>
      <c r="J15" s="292">
        <f t="shared" si="1"/>
        <v>0</v>
      </c>
      <c r="K15" s="823"/>
    </row>
    <row r="16" spans="1:11" ht="21" customHeight="1">
      <c r="A16" s="293" t="s">
        <v>269</v>
      </c>
      <c r="B16" s="285" t="s">
        <v>561</v>
      </c>
      <c r="C16" s="286"/>
      <c r="D16" s="106"/>
      <c r="E16" s="106"/>
      <c r="F16" s="106"/>
      <c r="G16" s="106"/>
      <c r="H16" s="106"/>
      <c r="I16" s="107"/>
      <c r="J16" s="287">
        <f t="shared" si="1"/>
        <v>0</v>
      </c>
      <c r="K16" s="823"/>
    </row>
    <row r="17" spans="1:11" ht="21" customHeight="1">
      <c r="A17" s="293" t="s">
        <v>270</v>
      </c>
      <c r="B17" s="285" t="s">
        <v>561</v>
      </c>
      <c r="C17" s="298"/>
      <c r="D17" s="299"/>
      <c r="E17" s="299"/>
      <c r="F17" s="299"/>
      <c r="G17" s="299"/>
      <c r="H17" s="299"/>
      <c r="I17" s="300"/>
      <c r="J17" s="287">
        <f t="shared" si="1"/>
        <v>0</v>
      </c>
      <c r="K17" s="823"/>
    </row>
    <row r="18" spans="1:11" ht="19.5" customHeight="1">
      <c r="A18" s="301" t="s">
        <v>273</v>
      </c>
      <c r="B18" s="302" t="s">
        <v>565</v>
      </c>
      <c r="C18" s="303"/>
      <c r="D18" s="108">
        <f t="shared" ref="D18:I18" si="5">D5+D7+D9+D11+D15</f>
        <v>0</v>
      </c>
      <c r="E18" s="108">
        <f t="shared" si="5"/>
        <v>0</v>
      </c>
      <c r="F18" s="108">
        <f t="shared" si="5"/>
        <v>0</v>
      </c>
      <c r="G18" s="108">
        <f t="shared" si="5"/>
        <v>0</v>
      </c>
      <c r="H18" s="108">
        <f t="shared" si="5"/>
        <v>0</v>
      </c>
      <c r="I18" s="304">
        <f t="shared" si="5"/>
        <v>0</v>
      </c>
      <c r="J18" s="305">
        <f>SUM(J12:J17)</f>
        <v>23113933</v>
      </c>
      <c r="K18" s="823"/>
    </row>
    <row r="19" spans="1:11" hidden="1">
      <c r="K19" s="823"/>
    </row>
    <row r="20" spans="1:11" hidden="1">
      <c r="K20" s="823"/>
    </row>
    <row r="21" spans="1:11" hidden="1">
      <c r="K21" s="823"/>
    </row>
    <row r="22" spans="1:11" hidden="1">
      <c r="K22" s="823"/>
    </row>
    <row r="23" spans="1:11" hidden="1">
      <c r="K23" s="823"/>
    </row>
    <row r="24" spans="1:11" hidden="1">
      <c r="K24" s="823"/>
    </row>
    <row r="25" spans="1:11" hidden="1">
      <c r="K25" s="823"/>
    </row>
    <row r="26" spans="1:11" hidden="1">
      <c r="K26" s="823"/>
    </row>
    <row r="27" spans="1:11" hidden="1">
      <c r="K27" s="823"/>
    </row>
    <row r="28" spans="1:11" hidden="1">
      <c r="K28" s="823"/>
    </row>
    <row r="29" spans="1:11" hidden="1">
      <c r="K29" s="823"/>
    </row>
    <row r="30" spans="1:11" hidden="1">
      <c r="K30" s="823"/>
    </row>
    <row r="31" spans="1:11" hidden="1">
      <c r="K31" s="823"/>
    </row>
    <row r="32" spans="1:11" hidden="1">
      <c r="K32" s="823"/>
    </row>
    <row r="33" spans="11:11" hidden="1">
      <c r="K33" s="823"/>
    </row>
  </sheetData>
  <sheetProtection selectLockedCells="1" selectUnlockedCells="1"/>
  <mergeCells count="8">
    <mergeCell ref="K1:K33"/>
    <mergeCell ref="A2:A3"/>
    <mergeCell ref="B2:B3"/>
    <mergeCell ref="C2:C3"/>
    <mergeCell ref="D2:D3"/>
    <mergeCell ref="E2:E3"/>
    <mergeCell ref="F2:I2"/>
    <mergeCell ref="J2:J3"/>
  </mergeCells>
  <phoneticPr fontId="27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5" firstPageNumber="0" orientation="landscape" horizontalDpi="300" verticalDpi="300" r:id="rId1"/>
  <headerFooter alignWithMargins="0">
    <oddHeader>&amp;C&amp;"Times New Roman CE,Félkövér"&amp;12Többéves kihatással járó döntésekből származó kötelezettségek
célok szerint, évenkénti bontásban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50"/>
  </sheetPr>
  <dimension ref="A1:C18"/>
  <sheetViews>
    <sheetView view="pageBreakPreview" workbookViewId="0">
      <selection sqref="A1:C1"/>
    </sheetView>
  </sheetViews>
  <sheetFormatPr defaultColWidth="9.33203125" defaultRowHeight="13.2"/>
  <cols>
    <col min="1" max="1" width="7.6640625" style="109" customWidth="1"/>
    <col min="2" max="2" width="67.77734375" style="109" customWidth="1"/>
    <col min="3" max="3" width="25.6640625" style="109" customWidth="1"/>
    <col min="4" max="16384" width="9.33203125" style="109"/>
  </cols>
  <sheetData>
    <row r="1" spans="1:3" ht="15.6">
      <c r="A1" s="827" t="s">
        <v>767</v>
      </c>
      <c r="B1" s="828"/>
      <c r="C1" s="828"/>
    </row>
    <row r="2" spans="1:3" ht="13.8">
      <c r="A2" s="829"/>
      <c r="B2" s="829"/>
      <c r="C2" s="829"/>
    </row>
    <row r="3" spans="1:3" ht="33.75" customHeight="1">
      <c r="A3" s="826" t="s">
        <v>566</v>
      </c>
      <c r="B3" s="826"/>
      <c r="C3" s="826"/>
    </row>
    <row r="4" spans="1:3" ht="13.8" thickBot="1">
      <c r="C4" s="306"/>
    </row>
    <row r="5" spans="1:3" s="310" customFormat="1" ht="43.5" customHeight="1" thickBot="1">
      <c r="A5" s="307" t="s">
        <v>567</v>
      </c>
      <c r="B5" s="308" t="s">
        <v>255</v>
      </c>
      <c r="C5" s="309" t="s">
        <v>568</v>
      </c>
    </row>
    <row r="6" spans="1:3" ht="28.5" customHeight="1">
      <c r="A6" s="311" t="s">
        <v>11</v>
      </c>
      <c r="B6" s="312" t="s">
        <v>646</v>
      </c>
      <c r="C6" s="313">
        <f>C7+C8</f>
        <v>55150664</v>
      </c>
    </row>
    <row r="7" spans="1:3" ht="18" customHeight="1">
      <c r="A7" s="314" t="s">
        <v>25</v>
      </c>
      <c r="B7" s="315" t="s">
        <v>569</v>
      </c>
      <c r="C7" s="316">
        <v>55113519</v>
      </c>
    </row>
    <row r="8" spans="1:3" ht="18" customHeight="1">
      <c r="A8" s="314" t="s">
        <v>39</v>
      </c>
      <c r="B8" s="315" t="s">
        <v>570</v>
      </c>
      <c r="C8" s="316">
        <v>37145</v>
      </c>
    </row>
    <row r="9" spans="1:3" ht="18" customHeight="1">
      <c r="A9" s="314" t="s">
        <v>221</v>
      </c>
      <c r="B9" s="317" t="s">
        <v>571</v>
      </c>
      <c r="C9" s="316">
        <v>213453999</v>
      </c>
    </row>
    <row r="10" spans="1:3" ht="18" customHeight="1" thickBot="1">
      <c r="A10" s="318" t="s">
        <v>67</v>
      </c>
      <c r="B10" s="319" t="s">
        <v>572</v>
      </c>
      <c r="C10" s="687">
        <v>182077718</v>
      </c>
    </row>
    <row r="11" spans="1:3" ht="25.5" customHeight="1">
      <c r="A11" s="483" t="s">
        <v>89</v>
      </c>
      <c r="B11" s="484" t="s">
        <v>645</v>
      </c>
      <c r="C11" s="485">
        <v>27770696</v>
      </c>
    </row>
    <row r="12" spans="1:3" ht="18" customHeight="1">
      <c r="A12" s="486" t="s">
        <v>232</v>
      </c>
      <c r="B12" s="315" t="s">
        <v>569</v>
      </c>
      <c r="C12" s="487">
        <v>27434706</v>
      </c>
    </row>
    <row r="13" spans="1:3" ht="18" customHeight="1" thickBot="1">
      <c r="A13" s="488" t="s">
        <v>111</v>
      </c>
      <c r="B13" s="489" t="s">
        <v>570</v>
      </c>
      <c r="C13" s="490">
        <v>335990</v>
      </c>
    </row>
    <row r="14" spans="1:3">
      <c r="C14" s="481"/>
    </row>
    <row r="15" spans="1:3">
      <c r="C15" s="482"/>
    </row>
    <row r="16" spans="1:3">
      <c r="C16" s="482"/>
    </row>
    <row r="17" spans="3:3">
      <c r="C17" s="481"/>
    </row>
    <row r="18" spans="3:3">
      <c r="C18" s="481"/>
    </row>
  </sheetData>
  <sheetProtection selectLockedCells="1" selectUnlockedCells="1"/>
  <mergeCells count="3">
    <mergeCell ref="A3:C3"/>
    <mergeCell ref="A1:C1"/>
    <mergeCell ref="A2:C2"/>
  </mergeCells>
  <phoneticPr fontId="27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50"/>
  </sheetPr>
  <dimension ref="A1:C23"/>
  <sheetViews>
    <sheetView view="pageBreakPreview" zoomScale="95" zoomScaleSheetLayoutView="95" workbookViewId="0">
      <selection sqref="A1:C1"/>
    </sheetView>
  </sheetViews>
  <sheetFormatPr defaultRowHeight="13.2"/>
  <cols>
    <col min="1" max="1" width="10.44140625" customWidth="1"/>
    <col min="2" max="2" width="86.33203125" customWidth="1"/>
    <col min="3" max="3" width="33.44140625" customWidth="1"/>
  </cols>
  <sheetData>
    <row r="1" spans="1:3" ht="15.6">
      <c r="A1" s="831" t="s">
        <v>768</v>
      </c>
      <c r="B1" s="832"/>
      <c r="C1" s="832"/>
    </row>
    <row r="2" spans="1:3" s="320" customFormat="1" ht="33" customHeight="1">
      <c r="A2" s="830" t="s">
        <v>715</v>
      </c>
      <c r="B2" s="830"/>
      <c r="C2" s="830"/>
    </row>
    <row r="3" spans="1:3" s="320" customFormat="1" ht="15.6">
      <c r="A3" s="321" t="s">
        <v>393</v>
      </c>
      <c r="B3" s="321" t="s">
        <v>255</v>
      </c>
      <c r="C3" s="321" t="s">
        <v>573</v>
      </c>
    </row>
    <row r="4" spans="1:3" s="320" customFormat="1" ht="15.6">
      <c r="A4" s="321" t="s">
        <v>6</v>
      </c>
      <c r="B4" s="321" t="s">
        <v>7</v>
      </c>
      <c r="C4" s="321" t="s">
        <v>8</v>
      </c>
    </row>
    <row r="5" spans="1:3" ht="13.8">
      <c r="A5" s="322">
        <v>1</v>
      </c>
      <c r="B5" s="323" t="s">
        <v>574</v>
      </c>
      <c r="C5" s="324">
        <v>143645605</v>
      </c>
    </row>
    <row r="6" spans="1:3" ht="14.4" thickBot="1">
      <c r="A6" s="446">
        <v>2</v>
      </c>
      <c r="B6" s="447" t="s">
        <v>575</v>
      </c>
      <c r="C6" s="457">
        <v>157794048</v>
      </c>
    </row>
    <row r="7" spans="1:3" s="331" customFormat="1" ht="14.4" thickBot="1">
      <c r="A7" s="452">
        <v>3</v>
      </c>
      <c r="B7" s="453" t="s">
        <v>576</v>
      </c>
      <c r="C7" s="454">
        <v>-14148443</v>
      </c>
    </row>
    <row r="8" spans="1:3" ht="13.8">
      <c r="A8" s="449">
        <v>4</v>
      </c>
      <c r="B8" s="450" t="s">
        <v>577</v>
      </c>
      <c r="C8" s="459">
        <v>69808394</v>
      </c>
    </row>
    <row r="9" spans="1:3" ht="14.4" thickBot="1">
      <c r="A9" s="446">
        <v>5</v>
      </c>
      <c r="B9" s="447" t="s">
        <v>578</v>
      </c>
      <c r="C9" s="457">
        <v>24283670</v>
      </c>
    </row>
    <row r="10" spans="1:3" s="331" customFormat="1" ht="14.4" thickBot="1">
      <c r="A10" s="452">
        <v>6</v>
      </c>
      <c r="B10" s="453" t="s">
        <v>579</v>
      </c>
      <c r="C10" s="454">
        <v>45524724</v>
      </c>
    </row>
    <row r="11" spans="1:3" s="331" customFormat="1" ht="14.4" thickBot="1">
      <c r="A11" s="452">
        <v>7</v>
      </c>
      <c r="B11" s="453" t="s">
        <v>580</v>
      </c>
      <c r="C11" s="454">
        <v>31376281</v>
      </c>
    </row>
    <row r="12" spans="1:3" ht="13.8">
      <c r="A12" s="449">
        <v>8</v>
      </c>
      <c r="B12" s="450" t="s">
        <v>581</v>
      </c>
      <c r="C12" s="459"/>
    </row>
    <row r="13" spans="1:3" ht="13.8">
      <c r="A13" s="325">
        <v>9</v>
      </c>
      <c r="B13" s="326" t="s">
        <v>582</v>
      </c>
      <c r="C13" s="327"/>
    </row>
    <row r="14" spans="1:3" s="331" customFormat="1" ht="13.8">
      <c r="A14" s="328">
        <v>10</v>
      </c>
      <c r="B14" s="329" t="s">
        <v>583</v>
      </c>
      <c r="C14" s="330"/>
    </row>
    <row r="15" spans="1:3" ht="13.8">
      <c r="A15" s="325">
        <v>11</v>
      </c>
      <c r="B15" s="326" t="s">
        <v>584</v>
      </c>
      <c r="C15" s="327"/>
    </row>
    <row r="16" spans="1:3" ht="13.8">
      <c r="A16" s="325">
        <v>12</v>
      </c>
      <c r="B16" s="326" t="s">
        <v>585</v>
      </c>
      <c r="C16" s="327"/>
    </row>
    <row r="17" spans="1:3" s="331" customFormat="1" ht="13.8">
      <c r="A17" s="328">
        <v>13</v>
      </c>
      <c r="B17" s="329" t="s">
        <v>586</v>
      </c>
      <c r="C17" s="330"/>
    </row>
    <row r="18" spans="1:3" s="331" customFormat="1" ht="13.8">
      <c r="A18" s="328">
        <v>14</v>
      </c>
      <c r="B18" s="329" t="s">
        <v>587</v>
      </c>
      <c r="C18" s="330"/>
    </row>
    <row r="19" spans="1:3" s="331" customFormat="1" ht="13.8">
      <c r="A19" s="328">
        <v>15</v>
      </c>
      <c r="B19" s="329" t="s">
        <v>588</v>
      </c>
      <c r="C19" s="330">
        <v>31376281</v>
      </c>
    </row>
    <row r="20" spans="1:3" ht="13.8">
      <c r="A20" s="325">
        <v>16</v>
      </c>
      <c r="B20" s="329" t="s">
        <v>589</v>
      </c>
      <c r="C20" s="330">
        <v>504137</v>
      </c>
    </row>
    <row r="21" spans="1:3" ht="13.8">
      <c r="A21" s="325">
        <v>17</v>
      </c>
      <c r="B21" s="329" t="s">
        <v>590</v>
      </c>
      <c r="C21" s="330">
        <v>30872144</v>
      </c>
    </row>
    <row r="22" spans="1:3" ht="13.8">
      <c r="A22" s="325">
        <v>18</v>
      </c>
      <c r="B22" s="329" t="s">
        <v>591</v>
      </c>
      <c r="C22" s="330"/>
    </row>
    <row r="23" spans="1:3" ht="13.8">
      <c r="A23" s="332">
        <v>19</v>
      </c>
      <c r="B23" s="333" t="s">
        <v>592</v>
      </c>
      <c r="C23" s="334"/>
    </row>
  </sheetData>
  <sheetProtection selectLockedCells="1" selectUnlockedCells="1"/>
  <mergeCells count="2">
    <mergeCell ref="A2:C2"/>
    <mergeCell ref="A1:C1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73" firstPageNumber="0" orientation="portrait" horizontalDpi="300" verticalDpi="300" r:id="rId1"/>
  <headerFooter alignWithMargins="0">
    <oddHeader xml:space="preserve">&amp;R&amp;11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0"/>
  </sheetPr>
  <dimension ref="A1:K48"/>
  <sheetViews>
    <sheetView view="pageBreakPreview" zoomScaleNormal="100" zoomScaleSheetLayoutView="100" workbookViewId="0">
      <selection activeCell="A2" sqref="A2:E2"/>
    </sheetView>
  </sheetViews>
  <sheetFormatPr defaultRowHeight="13.2"/>
  <cols>
    <col min="2" max="2" width="80.109375" customWidth="1"/>
    <col min="3" max="3" width="19" customWidth="1"/>
    <col min="4" max="4" width="19.33203125" customWidth="1"/>
    <col min="5" max="5" width="19.6640625" customWidth="1"/>
    <col min="6" max="6" width="0.33203125" customWidth="1"/>
    <col min="7" max="9" width="0" hidden="1" customWidth="1"/>
    <col min="10" max="10" width="0.33203125" customWidth="1"/>
    <col min="11" max="11" width="0" hidden="1" customWidth="1"/>
  </cols>
  <sheetData>
    <row r="1" spans="1:11" ht="15.6">
      <c r="A1" s="831" t="s">
        <v>769</v>
      </c>
      <c r="B1" s="832"/>
      <c r="C1" s="832"/>
      <c r="D1" s="832"/>
      <c r="E1" s="832"/>
    </row>
    <row r="2" spans="1:11" s="335" customFormat="1" ht="25.5" customHeight="1">
      <c r="A2" s="833" t="s">
        <v>773</v>
      </c>
      <c r="B2" s="833"/>
      <c r="C2" s="833"/>
      <c r="D2" s="833"/>
      <c r="E2" s="833"/>
      <c r="F2"/>
      <c r="G2"/>
      <c r="H2"/>
      <c r="I2"/>
      <c r="J2"/>
      <c r="K2"/>
    </row>
    <row r="3" spans="1:11" s="335" customFormat="1" ht="13.8">
      <c r="A3" s="834"/>
      <c r="B3" s="834"/>
      <c r="C3" s="834"/>
      <c r="D3" s="834"/>
      <c r="E3" s="834"/>
      <c r="F3"/>
      <c r="G3"/>
      <c r="H3"/>
      <c r="I3"/>
      <c r="J3"/>
      <c r="K3"/>
    </row>
    <row r="4" spans="1:11" s="335" customFormat="1" ht="13.8">
      <c r="A4" s="336" t="s">
        <v>393</v>
      </c>
      <c r="B4" s="337" t="s">
        <v>255</v>
      </c>
      <c r="C4" s="337" t="s">
        <v>593</v>
      </c>
      <c r="D4" s="337" t="s">
        <v>594</v>
      </c>
      <c r="E4" s="338" t="s">
        <v>595</v>
      </c>
    </row>
    <row r="5" spans="1:11" s="335" customFormat="1" ht="13.8">
      <c r="A5" s="339" t="s">
        <v>6</v>
      </c>
      <c r="B5" s="340" t="s">
        <v>7</v>
      </c>
      <c r="C5" s="340" t="s">
        <v>8</v>
      </c>
      <c r="D5" s="340" t="s">
        <v>9</v>
      </c>
      <c r="E5" s="341" t="s">
        <v>10</v>
      </c>
    </row>
    <row r="6" spans="1:11" ht="13.8">
      <c r="A6" s="322">
        <v>1</v>
      </c>
      <c r="B6" s="323" t="s">
        <v>596</v>
      </c>
      <c r="C6" s="324">
        <v>4064958</v>
      </c>
      <c r="D6" s="323">
        <v>0</v>
      </c>
      <c r="E6" s="324">
        <v>25546112</v>
      </c>
    </row>
    <row r="7" spans="1:11" ht="13.8">
      <c r="A7" s="325">
        <v>2</v>
      </c>
      <c r="B7" s="326" t="s">
        <v>597</v>
      </c>
      <c r="C7" s="342">
        <v>3862547</v>
      </c>
      <c r="D7" s="326">
        <v>0</v>
      </c>
      <c r="E7" s="342">
        <v>3119305</v>
      </c>
    </row>
    <row r="8" spans="1:11" ht="14.4" thickBot="1">
      <c r="A8" s="446">
        <v>3</v>
      </c>
      <c r="B8" s="447" t="s">
        <v>598</v>
      </c>
      <c r="C8" s="448">
        <v>308000</v>
      </c>
      <c r="D8" s="447">
        <v>0</v>
      </c>
      <c r="E8" s="448">
        <v>504000</v>
      </c>
    </row>
    <row r="9" spans="1:11" s="331" customFormat="1" ht="14.4" thickBot="1">
      <c r="A9" s="452">
        <v>4</v>
      </c>
      <c r="B9" s="453" t="s">
        <v>599</v>
      </c>
      <c r="C9" s="454">
        <v>8235505</v>
      </c>
      <c r="D9" s="453">
        <f>SUM(D6:D8)</f>
        <v>0</v>
      </c>
      <c r="E9" s="454">
        <v>29169417</v>
      </c>
    </row>
    <row r="10" spans="1:11" ht="13.8">
      <c r="A10" s="449">
        <v>5</v>
      </c>
      <c r="B10" s="450" t="s">
        <v>600</v>
      </c>
      <c r="C10" s="451">
        <v>-912092</v>
      </c>
      <c r="D10" s="450">
        <v>0</v>
      </c>
      <c r="E10" s="451">
        <v>455469</v>
      </c>
    </row>
    <row r="11" spans="1:11" ht="14.4" thickBot="1">
      <c r="A11" s="446">
        <v>6</v>
      </c>
      <c r="B11" s="447" t="s">
        <v>601</v>
      </c>
      <c r="C11" s="448">
        <v>0</v>
      </c>
      <c r="D11" s="447">
        <v>0</v>
      </c>
      <c r="E11" s="448"/>
    </row>
    <row r="12" spans="1:11" s="331" customFormat="1" ht="14.4" thickBot="1">
      <c r="A12" s="452">
        <v>7</v>
      </c>
      <c r="B12" s="453" t="s">
        <v>602</v>
      </c>
      <c r="C12" s="455">
        <v>-912092</v>
      </c>
      <c r="D12" s="453">
        <v>0</v>
      </c>
      <c r="E12" s="455">
        <v>455469</v>
      </c>
    </row>
    <row r="13" spans="1:11" ht="13.8">
      <c r="A13" s="449">
        <v>8</v>
      </c>
      <c r="B13" s="450" t="s">
        <v>603</v>
      </c>
      <c r="C13" s="451">
        <v>49704460</v>
      </c>
      <c r="D13" s="450">
        <v>0</v>
      </c>
      <c r="E13" s="451">
        <v>43452702</v>
      </c>
    </row>
    <row r="14" spans="1:11" ht="13.8">
      <c r="A14" s="325">
        <v>9</v>
      </c>
      <c r="B14" s="326" t="s">
        <v>604</v>
      </c>
      <c r="C14" s="342">
        <v>30412039</v>
      </c>
      <c r="D14" s="326">
        <v>0</v>
      </c>
      <c r="E14" s="342">
        <v>18378845</v>
      </c>
    </row>
    <row r="15" spans="1:11" ht="13.8">
      <c r="A15" s="325">
        <v>10</v>
      </c>
      <c r="B15" s="326" t="s">
        <v>654</v>
      </c>
      <c r="C15" s="327">
        <v>32735134</v>
      </c>
      <c r="D15" s="326">
        <v>0</v>
      </c>
      <c r="E15" s="327">
        <v>34916079</v>
      </c>
    </row>
    <row r="16" spans="1:11" ht="14.4" thickBot="1">
      <c r="A16" s="456">
        <v>11</v>
      </c>
      <c r="B16" s="447" t="s">
        <v>653</v>
      </c>
      <c r="C16" s="457">
        <v>2403498</v>
      </c>
      <c r="D16" s="447">
        <v>0</v>
      </c>
      <c r="E16" s="457">
        <v>19704449</v>
      </c>
    </row>
    <row r="17" spans="1:5" s="331" customFormat="1" ht="14.4" thickBot="1">
      <c r="A17" s="460">
        <v>12</v>
      </c>
      <c r="B17" s="453" t="s">
        <v>605</v>
      </c>
      <c r="C17" s="454">
        <v>115255131</v>
      </c>
      <c r="D17" s="453">
        <f>SUM(D13:D15)</f>
        <v>0</v>
      </c>
      <c r="E17" s="454">
        <v>116452075</v>
      </c>
    </row>
    <row r="18" spans="1:5" ht="13.8">
      <c r="A18" s="458">
        <v>13</v>
      </c>
      <c r="B18" s="450" t="s">
        <v>606</v>
      </c>
      <c r="C18" s="459">
        <v>10781008</v>
      </c>
      <c r="D18" s="450">
        <f>SUM(D13:D15)</f>
        <v>0</v>
      </c>
      <c r="E18" s="459">
        <v>6872169</v>
      </c>
    </row>
    <row r="19" spans="1:5" ht="13.8">
      <c r="A19" s="445">
        <v>14</v>
      </c>
      <c r="B19" s="326" t="s">
        <v>607</v>
      </c>
      <c r="C19" s="327">
        <v>15650088</v>
      </c>
      <c r="D19" s="326">
        <v>0</v>
      </c>
      <c r="E19" s="327">
        <v>18799765</v>
      </c>
    </row>
    <row r="20" spans="1:5" ht="13.8">
      <c r="A20" s="445">
        <v>15</v>
      </c>
      <c r="B20" s="326" t="s">
        <v>608</v>
      </c>
      <c r="C20" s="327">
        <v>377363</v>
      </c>
      <c r="D20" s="326">
        <v>0</v>
      </c>
      <c r="E20" s="327">
        <v>755599</v>
      </c>
    </row>
    <row r="21" spans="1:5" ht="14.4" thickBot="1">
      <c r="A21" s="456">
        <v>16</v>
      </c>
      <c r="B21" s="447" t="s">
        <v>609</v>
      </c>
      <c r="C21" s="457">
        <v>255218</v>
      </c>
      <c r="D21" s="447">
        <v>0</v>
      </c>
      <c r="E21" s="457">
        <v>368353</v>
      </c>
    </row>
    <row r="22" spans="1:5" s="465" customFormat="1" ht="14.4" thickBot="1">
      <c r="A22" s="460">
        <v>17</v>
      </c>
      <c r="B22" s="684" t="s">
        <v>610</v>
      </c>
      <c r="C22" s="685">
        <v>27063677</v>
      </c>
      <c r="D22" s="684">
        <f>SUM(D18:D21)</f>
        <v>0</v>
      </c>
      <c r="E22" s="686">
        <v>26795886</v>
      </c>
    </row>
    <row r="23" spans="1:5" ht="13.8">
      <c r="A23" s="458">
        <v>18</v>
      </c>
      <c r="B23" s="450" t="s">
        <v>611</v>
      </c>
      <c r="C23" s="459">
        <v>17470086</v>
      </c>
      <c r="D23" s="450">
        <v>0</v>
      </c>
      <c r="E23" s="459">
        <v>12935748</v>
      </c>
    </row>
    <row r="24" spans="1:5" ht="13.8">
      <c r="A24" s="445">
        <v>19</v>
      </c>
      <c r="B24" s="326" t="s">
        <v>612</v>
      </c>
      <c r="C24" s="327">
        <v>2855938</v>
      </c>
      <c r="D24" s="326">
        <v>0</v>
      </c>
      <c r="E24" s="327">
        <v>3037122</v>
      </c>
    </row>
    <row r="25" spans="1:5" ht="14.4" thickBot="1">
      <c r="A25" s="456">
        <v>20</v>
      </c>
      <c r="B25" s="447" t="s">
        <v>613</v>
      </c>
      <c r="C25" s="457">
        <v>2329333</v>
      </c>
      <c r="D25" s="447">
        <v>0</v>
      </c>
      <c r="E25" s="457">
        <v>1908856</v>
      </c>
    </row>
    <row r="26" spans="1:5" s="331" customFormat="1" ht="14.4" thickBot="1">
      <c r="A26" s="460">
        <v>21</v>
      </c>
      <c r="B26" s="453" t="s">
        <v>614</v>
      </c>
      <c r="C26" s="454">
        <v>22655357</v>
      </c>
      <c r="D26" s="453">
        <f>SUM(D23:D25)</f>
        <v>0</v>
      </c>
      <c r="E26" s="454">
        <v>17881726</v>
      </c>
    </row>
    <row r="27" spans="1:5" s="331" customFormat="1" ht="14.4" thickBot="1">
      <c r="A27" s="460">
        <v>22</v>
      </c>
      <c r="B27" s="453" t="s">
        <v>615</v>
      </c>
      <c r="C27" s="454">
        <v>32747153</v>
      </c>
      <c r="D27" s="453">
        <v>0</v>
      </c>
      <c r="E27" s="454">
        <v>35206080</v>
      </c>
    </row>
    <row r="28" spans="1:5" s="331" customFormat="1" ht="14.4" thickBot="1">
      <c r="A28" s="460">
        <v>23</v>
      </c>
      <c r="B28" s="453" t="s">
        <v>616</v>
      </c>
      <c r="C28" s="454">
        <v>49886855</v>
      </c>
      <c r="D28" s="453">
        <v>0</v>
      </c>
      <c r="E28" s="454">
        <v>57990567</v>
      </c>
    </row>
    <row r="29" spans="1:5" ht="14.4" thickBot="1">
      <c r="A29" s="460">
        <v>24</v>
      </c>
      <c r="B29" s="453" t="s">
        <v>617</v>
      </c>
      <c r="C29" s="454">
        <v>-9774498</v>
      </c>
      <c r="D29" s="453">
        <v>0</v>
      </c>
      <c r="E29" s="454">
        <v>8202702</v>
      </c>
    </row>
    <row r="30" spans="1:5" s="343" customFormat="1" ht="13.8">
      <c r="A30" s="458">
        <v>25</v>
      </c>
      <c r="B30" s="450" t="s">
        <v>618</v>
      </c>
      <c r="C30" s="459">
        <v>0</v>
      </c>
      <c r="D30" s="450">
        <v>0</v>
      </c>
      <c r="E30" s="459"/>
    </row>
    <row r="31" spans="1:5" s="343" customFormat="1" ht="13.8">
      <c r="A31" s="445">
        <v>26</v>
      </c>
      <c r="B31" s="326" t="s">
        <v>619</v>
      </c>
      <c r="C31" s="327">
        <v>6186</v>
      </c>
      <c r="D31" s="326">
        <v>0</v>
      </c>
      <c r="E31" s="327"/>
    </row>
    <row r="32" spans="1:5" s="343" customFormat="1" ht="13.8">
      <c r="A32" s="445">
        <v>27</v>
      </c>
      <c r="B32" s="326" t="s">
        <v>620</v>
      </c>
      <c r="C32" s="327">
        <v>0</v>
      </c>
      <c r="D32" s="326">
        <v>0</v>
      </c>
      <c r="E32" s="327"/>
    </row>
    <row r="33" spans="1:5" ht="14.4" thickBot="1">
      <c r="A33" s="456">
        <v>28</v>
      </c>
      <c r="B33" s="447" t="s">
        <v>621</v>
      </c>
      <c r="C33" s="457">
        <v>0</v>
      </c>
      <c r="D33" s="447">
        <v>0</v>
      </c>
      <c r="E33" s="457"/>
    </row>
    <row r="34" spans="1:5" s="331" customFormat="1" ht="14.4" thickBot="1">
      <c r="A34" s="460">
        <v>29</v>
      </c>
      <c r="B34" s="453" t="s">
        <v>622</v>
      </c>
      <c r="C34" s="454">
        <v>6186</v>
      </c>
      <c r="D34" s="453">
        <v>0</v>
      </c>
      <c r="E34" s="454"/>
    </row>
    <row r="35" spans="1:5" ht="13.8">
      <c r="A35" s="469">
        <v>30</v>
      </c>
      <c r="B35" s="470" t="s">
        <v>623</v>
      </c>
      <c r="C35" s="471"/>
      <c r="D35" s="470">
        <v>0</v>
      </c>
      <c r="E35" s="471"/>
    </row>
    <row r="36" spans="1:5" ht="13.8">
      <c r="A36" s="472">
        <v>31</v>
      </c>
      <c r="B36" s="326" t="s">
        <v>624</v>
      </c>
      <c r="C36" s="473">
        <v>0</v>
      </c>
      <c r="D36" s="326">
        <v>0</v>
      </c>
      <c r="E36" s="473"/>
    </row>
    <row r="37" spans="1:5" ht="13.8">
      <c r="A37" s="472">
        <v>32</v>
      </c>
      <c r="B37" s="326" t="s">
        <v>625</v>
      </c>
      <c r="C37" s="473">
        <v>0</v>
      </c>
      <c r="D37" s="326">
        <v>0</v>
      </c>
      <c r="E37" s="473"/>
    </row>
    <row r="38" spans="1:5" ht="13.8">
      <c r="A38" s="474">
        <v>33</v>
      </c>
      <c r="B38" s="447" t="s">
        <v>626</v>
      </c>
      <c r="C38" s="475">
        <v>0</v>
      </c>
      <c r="D38" s="447">
        <v>0</v>
      </c>
      <c r="E38" s="475"/>
    </row>
    <row r="39" spans="1:5" s="331" customFormat="1" ht="14.4" thickBot="1">
      <c r="A39" s="476">
        <v>34</v>
      </c>
      <c r="B39" s="477" t="s">
        <v>688</v>
      </c>
      <c r="C39" s="478">
        <v>0</v>
      </c>
      <c r="D39" s="477"/>
      <c r="E39" s="478"/>
    </row>
    <row r="40" spans="1:5" s="331" customFormat="1" ht="14.4" thickBot="1">
      <c r="A40" s="460">
        <v>35</v>
      </c>
      <c r="B40" s="453" t="s">
        <v>627</v>
      </c>
      <c r="C40" s="454">
        <v>0</v>
      </c>
      <c r="D40" s="453">
        <v>0</v>
      </c>
      <c r="E40" s="454"/>
    </row>
    <row r="41" spans="1:5" s="331" customFormat="1" ht="14.4" thickBot="1">
      <c r="A41" s="460">
        <v>36</v>
      </c>
      <c r="B41" s="453" t="s">
        <v>628</v>
      </c>
      <c r="C41" s="454">
        <v>6186</v>
      </c>
      <c r="D41" s="453">
        <v>0</v>
      </c>
      <c r="E41" s="454"/>
    </row>
    <row r="42" spans="1:5" ht="14.4" thickBot="1">
      <c r="A42" s="460">
        <v>37</v>
      </c>
      <c r="B42" s="453" t="s">
        <v>629</v>
      </c>
      <c r="C42" s="454">
        <v>0</v>
      </c>
      <c r="D42" s="453">
        <v>0</v>
      </c>
      <c r="E42" s="454"/>
    </row>
    <row r="43" spans="1:5" ht="13.8">
      <c r="A43" s="479">
        <v>38</v>
      </c>
      <c r="B43" s="450" t="s">
        <v>689</v>
      </c>
      <c r="C43" s="480"/>
      <c r="D43" s="450">
        <v>0</v>
      </c>
      <c r="E43" s="480"/>
    </row>
    <row r="44" spans="1:5" ht="13.8">
      <c r="A44" s="474">
        <v>39</v>
      </c>
      <c r="B44" s="447" t="s">
        <v>690</v>
      </c>
      <c r="C44" s="475">
        <v>0</v>
      </c>
      <c r="D44" s="447">
        <v>0</v>
      </c>
      <c r="E44" s="475"/>
    </row>
    <row r="45" spans="1:5" ht="14.4" thickBot="1">
      <c r="A45" s="466">
        <v>40</v>
      </c>
      <c r="B45" s="467" t="s">
        <v>630</v>
      </c>
      <c r="C45" s="468">
        <v>0</v>
      </c>
      <c r="D45" s="467">
        <v>0</v>
      </c>
      <c r="E45" s="468"/>
    </row>
    <row r="46" spans="1:5" ht="14.4" thickBot="1">
      <c r="A46" s="460">
        <v>41</v>
      </c>
      <c r="B46" s="453" t="s">
        <v>631</v>
      </c>
      <c r="C46" s="454">
        <v>0</v>
      </c>
      <c r="D46" s="453">
        <v>0</v>
      </c>
      <c r="E46" s="454"/>
    </row>
    <row r="47" spans="1:5" ht="14.4" thickBot="1">
      <c r="A47" s="460">
        <v>42</v>
      </c>
      <c r="B47" s="453" t="s">
        <v>632</v>
      </c>
      <c r="C47" s="454">
        <v>0</v>
      </c>
      <c r="D47" s="453">
        <v>0</v>
      </c>
      <c r="E47" s="454"/>
    </row>
    <row r="48" spans="1:5" ht="14.4" thickBot="1">
      <c r="A48" s="460">
        <v>43</v>
      </c>
      <c r="B48" s="453" t="s">
        <v>633</v>
      </c>
      <c r="C48" s="454">
        <v>-9768312</v>
      </c>
      <c r="D48" s="453">
        <v>0</v>
      </c>
      <c r="E48" s="454">
        <v>8202702</v>
      </c>
    </row>
  </sheetData>
  <sheetProtection selectLockedCells="1" selectUnlockedCells="1"/>
  <mergeCells count="3">
    <mergeCell ref="A2:E2"/>
    <mergeCell ref="A3:E3"/>
    <mergeCell ref="A1:E1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 xml:space="preserve">&amp;C&amp;"Times New Roman CE,Félkövér dőlt"&amp;11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50"/>
  </sheetPr>
  <dimension ref="A1:H12"/>
  <sheetViews>
    <sheetView view="pageBreakPreview" workbookViewId="0">
      <selection activeCell="J12" sqref="J12"/>
    </sheetView>
  </sheetViews>
  <sheetFormatPr defaultRowHeight="13.2"/>
  <cols>
    <col min="1" max="1" width="19.33203125" customWidth="1"/>
    <col min="2" max="3" width="12.33203125" customWidth="1"/>
    <col min="4" max="4" width="12" customWidth="1"/>
    <col min="5" max="5" width="11.44140625" customWidth="1"/>
    <col min="6" max="6" width="11.6640625" customWidth="1"/>
    <col min="7" max="7" width="12.109375" customWidth="1"/>
    <col min="8" max="8" width="0.109375" customWidth="1"/>
  </cols>
  <sheetData>
    <row r="1" spans="1:8" ht="15.6">
      <c r="A1" s="831" t="s">
        <v>770</v>
      </c>
      <c r="B1" s="832"/>
      <c r="C1" s="832"/>
      <c r="D1" s="832"/>
      <c r="E1" s="832"/>
      <c r="F1" s="832"/>
      <c r="G1" s="832"/>
      <c r="H1" s="832"/>
    </row>
    <row r="2" spans="1:8" s="344" customFormat="1" ht="13.5" customHeight="1"/>
    <row r="3" spans="1:8" s="344" customFormat="1" ht="15.6">
      <c r="A3" s="835" t="s">
        <v>710</v>
      </c>
      <c r="B3" s="835"/>
      <c r="C3" s="835"/>
      <c r="D3" s="835"/>
      <c r="E3" s="835"/>
      <c r="F3" s="835"/>
      <c r="G3" s="835"/>
    </row>
    <row r="4" spans="1:8" s="344" customFormat="1" ht="15.6">
      <c r="A4" s="345"/>
      <c r="B4"/>
      <c r="C4"/>
      <c r="D4"/>
      <c r="E4"/>
      <c r="F4"/>
      <c r="G4"/>
    </row>
    <row r="5" spans="1:8" s="344" customFormat="1" ht="15.6">
      <c r="A5" s="345"/>
      <c r="B5"/>
      <c r="C5"/>
      <c r="D5"/>
      <c r="E5"/>
      <c r="F5"/>
      <c r="G5"/>
    </row>
    <row r="6" spans="1:8" s="344" customFormat="1">
      <c r="A6" s="346" t="s">
        <v>6</v>
      </c>
      <c r="B6" s="347" t="s">
        <v>7</v>
      </c>
      <c r="C6" s="347" t="s">
        <v>8</v>
      </c>
      <c r="D6" s="347" t="s">
        <v>9</v>
      </c>
      <c r="E6" s="347" t="s">
        <v>10</v>
      </c>
      <c r="F6" s="347" t="s">
        <v>249</v>
      </c>
      <c r="G6" s="347" t="s">
        <v>256</v>
      </c>
    </row>
    <row r="7" spans="1:8" s="344" customFormat="1" ht="30.75" customHeight="1">
      <c r="A7" s="348" t="s">
        <v>255</v>
      </c>
      <c r="B7" s="836" t="s">
        <v>713</v>
      </c>
      <c r="C7" s="836"/>
      <c r="D7" s="836" t="s">
        <v>714</v>
      </c>
      <c r="E7" s="836"/>
      <c r="F7" s="836" t="s">
        <v>774</v>
      </c>
      <c r="G7" s="836"/>
    </row>
    <row r="8" spans="1:8" s="344" customFormat="1" ht="15.6">
      <c r="A8" s="349"/>
      <c r="B8" s="350" t="s">
        <v>634</v>
      </c>
      <c r="C8" s="350" t="s">
        <v>635</v>
      </c>
      <c r="D8" s="350" t="s">
        <v>634</v>
      </c>
      <c r="E8" s="350" t="s">
        <v>635</v>
      </c>
      <c r="F8" s="350" t="s">
        <v>634</v>
      </c>
      <c r="G8" s="350" t="s">
        <v>635</v>
      </c>
    </row>
    <row r="9" spans="1:8" ht="31.8" thickBot="1">
      <c r="A9" s="351" t="s">
        <v>712</v>
      </c>
      <c r="B9" s="352">
        <v>1</v>
      </c>
      <c r="C9" s="352">
        <v>1</v>
      </c>
      <c r="D9" s="352">
        <v>1</v>
      </c>
      <c r="E9" s="352">
        <v>1</v>
      </c>
      <c r="F9" s="352">
        <v>1</v>
      </c>
      <c r="G9" s="352">
        <v>1</v>
      </c>
      <c r="H9" s="464"/>
    </row>
    <row r="10" spans="1:8" ht="31.8" thickBot="1">
      <c r="A10" s="351" t="s">
        <v>636</v>
      </c>
      <c r="B10" s="352">
        <v>10</v>
      </c>
      <c r="C10" s="352">
        <v>10</v>
      </c>
      <c r="D10" s="352">
        <v>10</v>
      </c>
      <c r="E10" s="352">
        <v>10</v>
      </c>
      <c r="F10" s="352">
        <v>10</v>
      </c>
      <c r="G10" s="352">
        <v>10</v>
      </c>
    </row>
    <row r="11" spans="1:8" ht="16.2" thickBot="1">
      <c r="A11" s="351" t="s">
        <v>711</v>
      </c>
      <c r="B11" s="352">
        <v>1</v>
      </c>
      <c r="C11" s="352">
        <v>1</v>
      </c>
      <c r="D11" s="352">
        <v>1</v>
      </c>
      <c r="E11" s="352">
        <v>1</v>
      </c>
      <c r="F11" s="352">
        <v>1</v>
      </c>
      <c r="G11" s="352">
        <v>1</v>
      </c>
    </row>
    <row r="12" spans="1:8" ht="16.2" thickBot="1">
      <c r="A12" s="351" t="s">
        <v>374</v>
      </c>
      <c r="B12" s="352">
        <v>12</v>
      </c>
      <c r="C12" s="352">
        <v>12</v>
      </c>
      <c r="D12" s="352">
        <v>12</v>
      </c>
      <c r="E12" s="352">
        <v>12</v>
      </c>
      <c r="F12" s="352">
        <v>12</v>
      </c>
      <c r="G12" s="352">
        <v>12</v>
      </c>
    </row>
  </sheetData>
  <sheetProtection selectLockedCells="1" selectUnlockedCells="1"/>
  <mergeCells count="5">
    <mergeCell ref="A3:G3"/>
    <mergeCell ref="B7:C7"/>
    <mergeCell ref="D7:E7"/>
    <mergeCell ref="F7:G7"/>
    <mergeCell ref="A1:H1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view="pageBreakPreview" topLeftCell="A139" zoomScaleNormal="130" zoomScaleSheetLayoutView="100" workbookViewId="0">
      <selection activeCell="E11" sqref="E11"/>
    </sheetView>
  </sheetViews>
  <sheetFormatPr defaultColWidth="9.33203125" defaultRowHeight="15.6"/>
  <cols>
    <col min="1" max="1" width="9.44140625" style="1" customWidth="1"/>
    <col min="2" max="2" width="60.77734375" style="1" customWidth="1"/>
    <col min="3" max="5" width="15.77734375" style="2" customWidth="1"/>
    <col min="6" max="16384" width="9.33203125" style="3"/>
  </cols>
  <sheetData>
    <row r="1" spans="1:5" ht="15.9" customHeight="1">
      <c r="A1" s="751" t="s">
        <v>0</v>
      </c>
      <c r="B1" s="751"/>
      <c r="C1" s="751"/>
      <c r="D1" s="751"/>
      <c r="E1" s="751"/>
    </row>
    <row r="2" spans="1:5" ht="15.9" customHeight="1" thickBot="1">
      <c r="A2" s="4"/>
      <c r="B2" s="4"/>
      <c r="C2" s="5"/>
      <c r="D2" s="5"/>
      <c r="E2" s="5"/>
    </row>
    <row r="3" spans="1:5" ht="15.9" customHeight="1" thickBot="1">
      <c r="A3" s="752" t="s">
        <v>1</v>
      </c>
      <c r="B3" s="753" t="s">
        <v>2</v>
      </c>
      <c r="C3" s="748" t="s">
        <v>717</v>
      </c>
      <c r="D3" s="748"/>
      <c r="E3" s="748"/>
    </row>
    <row r="4" spans="1:5" ht="38.1" customHeight="1" thickBot="1">
      <c r="A4" s="752"/>
      <c r="B4" s="753"/>
      <c r="C4" s="6" t="s">
        <v>3</v>
      </c>
      <c r="D4" s="6" t="s">
        <v>4</v>
      </c>
      <c r="E4" s="7" t="s">
        <v>5</v>
      </c>
    </row>
    <row r="5" spans="1:5" s="11" customFormat="1" ht="12" customHeight="1" thickBot="1">
      <c r="A5" s="8" t="s">
        <v>6</v>
      </c>
      <c r="B5" s="9" t="s">
        <v>7</v>
      </c>
      <c r="C5" s="9" t="s">
        <v>8</v>
      </c>
      <c r="D5" s="9" t="s">
        <v>9</v>
      </c>
      <c r="E5" s="10" t="s">
        <v>10</v>
      </c>
    </row>
    <row r="6" spans="1:5" s="14" customFormat="1" ht="12" customHeight="1" thickBot="1">
      <c r="A6" s="12" t="s">
        <v>11</v>
      </c>
      <c r="B6" s="13" t="s">
        <v>12</v>
      </c>
      <c r="C6" s="356">
        <f>SUM(C7:C12)</f>
        <v>42836143</v>
      </c>
      <c r="D6" s="356">
        <f>SUM(D7:D12)</f>
        <v>43452702</v>
      </c>
      <c r="E6" s="356">
        <f>SUM(E7:E12)</f>
        <v>43452702</v>
      </c>
    </row>
    <row r="7" spans="1:5" s="14" customFormat="1" ht="12" customHeight="1">
      <c r="A7" s="15" t="s">
        <v>13</v>
      </c>
      <c r="B7" s="16" t="s">
        <v>14</v>
      </c>
      <c r="C7" s="357">
        <v>15443061</v>
      </c>
      <c r="D7" s="357">
        <v>15443061</v>
      </c>
      <c r="E7" s="357">
        <v>15443061</v>
      </c>
    </row>
    <row r="8" spans="1:5" s="14" customFormat="1" ht="12" customHeight="1">
      <c r="A8" s="17" t="s">
        <v>15</v>
      </c>
      <c r="B8" s="18" t="s">
        <v>16</v>
      </c>
      <c r="C8" s="358">
        <v>20028550</v>
      </c>
      <c r="D8" s="358">
        <v>19445883</v>
      </c>
      <c r="E8" s="358">
        <v>19445883</v>
      </c>
    </row>
    <row r="9" spans="1:5" s="14" customFormat="1" ht="12" customHeight="1">
      <c r="A9" s="17" t="s">
        <v>17</v>
      </c>
      <c r="B9" s="18" t="s">
        <v>18</v>
      </c>
      <c r="C9" s="358">
        <v>5564532</v>
      </c>
      <c r="D9" s="358">
        <v>5770618</v>
      </c>
      <c r="E9" s="358">
        <v>5770618</v>
      </c>
    </row>
    <row r="10" spans="1:5" s="14" customFormat="1" ht="12" customHeight="1">
      <c r="A10" s="17" t="s">
        <v>19</v>
      </c>
      <c r="B10" s="18" t="s">
        <v>20</v>
      </c>
      <c r="C10" s="358">
        <v>1800000</v>
      </c>
      <c r="D10" s="358">
        <v>1800000</v>
      </c>
      <c r="E10" s="358">
        <v>1800000</v>
      </c>
    </row>
    <row r="11" spans="1:5" s="14" customFormat="1" ht="12" customHeight="1">
      <c r="A11" s="17" t="s">
        <v>21</v>
      </c>
      <c r="B11" s="18" t="s">
        <v>22</v>
      </c>
      <c r="C11" s="358"/>
      <c r="D11" s="358">
        <v>993140</v>
      </c>
      <c r="E11" s="358">
        <v>993140</v>
      </c>
    </row>
    <row r="12" spans="1:5" s="14" customFormat="1" ht="12" customHeight="1" thickBot="1">
      <c r="A12" s="19" t="s">
        <v>23</v>
      </c>
      <c r="B12" s="20" t="s">
        <v>24</v>
      </c>
      <c r="C12" s="358"/>
      <c r="D12" s="358"/>
      <c r="E12" s="358"/>
    </row>
    <row r="13" spans="1:5" s="14" customFormat="1" ht="25.5" customHeight="1" thickBot="1">
      <c r="A13" s="12" t="s">
        <v>25</v>
      </c>
      <c r="B13" s="21" t="s">
        <v>26</v>
      </c>
      <c r="C13" s="356">
        <f>SUM(C14:C19)</f>
        <v>18019836</v>
      </c>
      <c r="D13" s="356">
        <f>SUM(D14:D19)</f>
        <v>18365045</v>
      </c>
      <c r="E13" s="356">
        <f>SUM(E14:E19)</f>
        <v>18365045</v>
      </c>
    </row>
    <row r="14" spans="1:5" s="14" customFormat="1" ht="12" customHeight="1">
      <c r="A14" s="15" t="s">
        <v>27</v>
      </c>
      <c r="B14" s="16" t="s">
        <v>28</v>
      </c>
      <c r="C14" s="357"/>
      <c r="D14" s="357"/>
      <c r="E14" s="357"/>
    </row>
    <row r="15" spans="1:5" s="14" customFormat="1" ht="12" customHeight="1">
      <c r="A15" s="17" t="s">
        <v>29</v>
      </c>
      <c r="B15" s="18" t="s">
        <v>30</v>
      </c>
      <c r="C15" s="358"/>
      <c r="D15" s="358"/>
      <c r="E15" s="358"/>
    </row>
    <row r="16" spans="1:5" s="14" customFormat="1" ht="12" customHeight="1">
      <c r="A16" s="17" t="s">
        <v>31</v>
      </c>
      <c r="B16" s="18" t="s">
        <v>32</v>
      </c>
      <c r="C16" s="358"/>
      <c r="D16" s="358"/>
      <c r="E16" s="358"/>
    </row>
    <row r="17" spans="1:5" s="14" customFormat="1" ht="12" customHeight="1">
      <c r="A17" s="17" t="s">
        <v>33</v>
      </c>
      <c r="B17" s="18" t="s">
        <v>34</v>
      </c>
      <c r="C17" s="358"/>
      <c r="D17" s="358"/>
      <c r="E17" s="358"/>
    </row>
    <row r="18" spans="1:5" s="14" customFormat="1" ht="12" customHeight="1">
      <c r="A18" s="17" t="s">
        <v>35</v>
      </c>
      <c r="B18" s="18" t="s">
        <v>36</v>
      </c>
      <c r="C18" s="358">
        <v>18019836</v>
      </c>
      <c r="D18" s="358">
        <v>18365045</v>
      </c>
      <c r="E18" s="358">
        <v>18365045</v>
      </c>
    </row>
    <row r="19" spans="1:5" s="14" customFormat="1" ht="12" customHeight="1" thickBot="1">
      <c r="A19" s="19" t="s">
        <v>37</v>
      </c>
      <c r="B19" s="20" t="s">
        <v>38</v>
      </c>
      <c r="C19" s="359"/>
      <c r="D19" s="359"/>
      <c r="E19" s="359"/>
    </row>
    <row r="20" spans="1:5" s="14" customFormat="1" ht="27" customHeight="1" thickBot="1">
      <c r="A20" s="12" t="s">
        <v>39</v>
      </c>
      <c r="B20" s="13" t="s">
        <v>40</v>
      </c>
      <c r="C20" s="356">
        <f>SUM(C21:C26)</f>
        <v>0</v>
      </c>
      <c r="D20" s="356">
        <f>SUM(D21:D26)</f>
        <v>30613932</v>
      </c>
      <c r="E20" s="356">
        <f>SUM(E21:E26)</f>
        <v>30613932</v>
      </c>
    </row>
    <row r="21" spans="1:5" s="14" customFormat="1" ht="12" customHeight="1">
      <c r="A21" s="15" t="s">
        <v>41</v>
      </c>
      <c r="B21" s="16" t="s">
        <v>42</v>
      </c>
      <c r="C21" s="357"/>
      <c r="D21" s="357"/>
      <c r="E21" s="357"/>
    </row>
    <row r="22" spans="1:5" s="14" customFormat="1" ht="12" customHeight="1">
      <c r="A22" s="17" t="s">
        <v>43</v>
      </c>
      <c r="B22" s="18" t="s">
        <v>44</v>
      </c>
      <c r="C22" s="358"/>
      <c r="D22" s="358"/>
      <c r="E22" s="358"/>
    </row>
    <row r="23" spans="1:5" s="14" customFormat="1" ht="12" customHeight="1">
      <c r="A23" s="17" t="s">
        <v>45</v>
      </c>
      <c r="B23" s="18" t="s">
        <v>46</v>
      </c>
      <c r="C23" s="358"/>
      <c r="D23" s="358"/>
      <c r="E23" s="358"/>
    </row>
    <row r="24" spans="1:5" s="14" customFormat="1" ht="12" customHeight="1">
      <c r="A24" s="17" t="s">
        <v>47</v>
      </c>
      <c r="B24" s="18" t="s">
        <v>48</v>
      </c>
      <c r="C24" s="358"/>
      <c r="D24" s="358"/>
      <c r="E24" s="358"/>
    </row>
    <row r="25" spans="1:5" s="14" customFormat="1" ht="12" customHeight="1">
      <c r="A25" s="17" t="s">
        <v>49</v>
      </c>
      <c r="B25" s="18" t="s">
        <v>50</v>
      </c>
      <c r="C25" s="358"/>
      <c r="D25" s="358">
        <v>30613932</v>
      </c>
      <c r="E25" s="358">
        <v>30613932</v>
      </c>
    </row>
    <row r="26" spans="1:5" s="14" customFormat="1" ht="12" customHeight="1" thickBot="1">
      <c r="A26" s="19" t="s">
        <v>51</v>
      </c>
      <c r="B26" s="22" t="s">
        <v>52</v>
      </c>
      <c r="C26" s="359"/>
      <c r="D26" s="359"/>
      <c r="E26" s="359"/>
    </row>
    <row r="27" spans="1:5" s="14" customFormat="1" ht="12" customHeight="1" thickBot="1">
      <c r="A27" s="12" t="s">
        <v>53</v>
      </c>
      <c r="B27" s="13" t="s">
        <v>54</v>
      </c>
      <c r="C27" s="360">
        <f>SUM(C28:C33)</f>
        <v>13065000</v>
      </c>
      <c r="D27" s="360">
        <f>SUM(D28:D33)</f>
        <v>19409993</v>
      </c>
      <c r="E27" s="360">
        <f>SUM(E28:E33)</f>
        <v>19396368</v>
      </c>
    </row>
    <row r="28" spans="1:5" s="14" customFormat="1" ht="12" customHeight="1">
      <c r="A28" s="15" t="s">
        <v>55</v>
      </c>
      <c r="B28" s="16" t="s">
        <v>56</v>
      </c>
      <c r="C28" s="361">
        <v>11000000</v>
      </c>
      <c r="D28" s="361">
        <v>16939462</v>
      </c>
      <c r="E28" s="361">
        <v>16925837</v>
      </c>
    </row>
    <row r="29" spans="1:5" s="14" customFormat="1" ht="12" customHeight="1">
      <c r="A29" s="17" t="s">
        <v>57</v>
      </c>
      <c r="B29" s="18" t="s">
        <v>58</v>
      </c>
      <c r="C29" s="358"/>
      <c r="D29" s="358"/>
      <c r="E29" s="358"/>
    </row>
    <row r="30" spans="1:5" s="14" customFormat="1" ht="12" customHeight="1">
      <c r="A30" s="17" t="s">
        <v>59</v>
      </c>
      <c r="B30" s="18" t="s">
        <v>60</v>
      </c>
      <c r="C30" s="358"/>
      <c r="D30" s="358"/>
      <c r="E30" s="358"/>
    </row>
    <row r="31" spans="1:5" s="14" customFormat="1" ht="12" customHeight="1">
      <c r="A31" s="17" t="s">
        <v>61</v>
      </c>
      <c r="B31" s="18" t="s">
        <v>62</v>
      </c>
      <c r="C31" s="358">
        <v>2000000</v>
      </c>
      <c r="D31" s="358">
        <v>2445505</v>
      </c>
      <c r="E31" s="358">
        <v>2445505</v>
      </c>
    </row>
    <row r="32" spans="1:5" s="14" customFormat="1" ht="12" customHeight="1">
      <c r="A32" s="17" t="s">
        <v>63</v>
      </c>
      <c r="B32" s="18" t="s">
        <v>64</v>
      </c>
      <c r="C32" s="358"/>
      <c r="D32" s="358"/>
      <c r="E32" s="358"/>
    </row>
    <row r="33" spans="1:5" s="14" customFormat="1" ht="12" customHeight="1" thickBot="1">
      <c r="A33" s="19" t="s">
        <v>65</v>
      </c>
      <c r="B33" s="22" t="s">
        <v>66</v>
      </c>
      <c r="C33" s="359">
        <v>65000</v>
      </c>
      <c r="D33" s="359">
        <v>25026</v>
      </c>
      <c r="E33" s="359">
        <v>25026</v>
      </c>
    </row>
    <row r="34" spans="1:5" s="14" customFormat="1" ht="12" customHeight="1" thickBot="1">
      <c r="A34" s="12" t="s">
        <v>67</v>
      </c>
      <c r="B34" s="13" t="s">
        <v>68</v>
      </c>
      <c r="C34" s="356">
        <f>SUM(C35:C44)</f>
        <v>4660000</v>
      </c>
      <c r="D34" s="356">
        <f>SUM(D35:D44)</f>
        <v>9363411</v>
      </c>
      <c r="E34" s="356">
        <f>SUM(E35:E44)</f>
        <v>9363411</v>
      </c>
    </row>
    <row r="35" spans="1:5" s="14" customFormat="1" ht="12" customHeight="1">
      <c r="A35" s="15" t="s">
        <v>69</v>
      </c>
      <c r="B35" s="16" t="s">
        <v>70</v>
      </c>
      <c r="C35" s="357">
        <v>3000000</v>
      </c>
      <c r="D35" s="357">
        <v>1440535</v>
      </c>
      <c r="E35" s="357">
        <v>1440535</v>
      </c>
    </row>
    <row r="36" spans="1:5" s="14" customFormat="1" ht="12" customHeight="1">
      <c r="A36" s="17" t="s">
        <v>71</v>
      </c>
      <c r="B36" s="18" t="s">
        <v>72</v>
      </c>
      <c r="C36" s="358"/>
      <c r="D36" s="358">
        <v>856800</v>
      </c>
      <c r="E36" s="358">
        <v>856800</v>
      </c>
    </row>
    <row r="37" spans="1:5" s="14" customFormat="1" ht="12" customHeight="1">
      <c r="A37" s="17" t="s">
        <v>73</v>
      </c>
      <c r="B37" s="18" t="s">
        <v>74</v>
      </c>
      <c r="C37" s="358">
        <v>350000</v>
      </c>
      <c r="D37" s="358">
        <v>364326</v>
      </c>
      <c r="E37" s="358">
        <v>364326</v>
      </c>
    </row>
    <row r="38" spans="1:5" s="14" customFormat="1" ht="12" customHeight="1">
      <c r="A38" s="17" t="s">
        <v>75</v>
      </c>
      <c r="B38" s="18" t="s">
        <v>76</v>
      </c>
      <c r="C38" s="358">
        <v>360000</v>
      </c>
      <c r="D38" s="358">
        <v>504000</v>
      </c>
      <c r="E38" s="358">
        <v>504000</v>
      </c>
    </row>
    <row r="39" spans="1:5" s="14" customFormat="1" ht="12" customHeight="1">
      <c r="A39" s="17" t="s">
        <v>77</v>
      </c>
      <c r="B39" s="18" t="s">
        <v>78</v>
      </c>
      <c r="C39" s="358">
        <v>600000</v>
      </c>
      <c r="D39" s="358">
        <v>457644</v>
      </c>
      <c r="E39" s="358">
        <v>457644</v>
      </c>
    </row>
    <row r="40" spans="1:5" s="14" customFormat="1" ht="12" customHeight="1">
      <c r="A40" s="17" t="s">
        <v>79</v>
      </c>
      <c r="B40" s="18" t="s">
        <v>80</v>
      </c>
      <c r="C40" s="358"/>
      <c r="D40" s="358">
        <v>5610575</v>
      </c>
      <c r="E40" s="358">
        <v>5610575</v>
      </c>
    </row>
    <row r="41" spans="1:5" s="14" customFormat="1" ht="12" customHeight="1">
      <c r="A41" s="17" t="s">
        <v>81</v>
      </c>
      <c r="B41" s="18" t="s">
        <v>82</v>
      </c>
      <c r="C41" s="358"/>
      <c r="D41" s="358"/>
      <c r="E41" s="358"/>
    </row>
    <row r="42" spans="1:5" s="14" customFormat="1" ht="12" customHeight="1">
      <c r="A42" s="17" t="s">
        <v>83</v>
      </c>
      <c r="B42" s="18" t="s">
        <v>84</v>
      </c>
      <c r="C42" s="358"/>
      <c r="D42" s="358"/>
      <c r="E42" s="358"/>
    </row>
    <row r="43" spans="1:5" s="14" customFormat="1" ht="12" customHeight="1">
      <c r="A43" s="17" t="s">
        <v>85</v>
      </c>
      <c r="B43" s="18" t="s">
        <v>86</v>
      </c>
      <c r="C43" s="362">
        <v>0</v>
      </c>
      <c r="D43" s="362">
        <v>119000</v>
      </c>
      <c r="E43" s="362">
        <v>119000</v>
      </c>
    </row>
    <row r="44" spans="1:5" s="14" customFormat="1" ht="12" customHeight="1" thickBot="1">
      <c r="A44" s="19" t="s">
        <v>87</v>
      </c>
      <c r="B44" s="20" t="s">
        <v>88</v>
      </c>
      <c r="C44" s="363">
        <v>350000</v>
      </c>
      <c r="D44" s="363">
        <v>10531</v>
      </c>
      <c r="E44" s="363">
        <v>10531</v>
      </c>
    </row>
    <row r="45" spans="1:5" s="14" customFormat="1" ht="12" customHeight="1" thickBot="1">
      <c r="A45" s="12" t="s">
        <v>89</v>
      </c>
      <c r="B45" s="13" t="s">
        <v>90</v>
      </c>
      <c r="C45" s="356">
        <f>SUM(C46:C50)</f>
        <v>0</v>
      </c>
      <c r="D45" s="356">
        <f>SUM(D46:D50)</f>
        <v>18116000</v>
      </c>
      <c r="E45" s="356">
        <f>SUM(E46:E50)</f>
        <v>18116000</v>
      </c>
    </row>
    <row r="46" spans="1:5" s="14" customFormat="1" ht="12" customHeight="1">
      <c r="A46" s="15" t="s">
        <v>91</v>
      </c>
      <c r="B46" s="16" t="s">
        <v>92</v>
      </c>
      <c r="C46" s="364"/>
      <c r="D46" s="364"/>
      <c r="E46" s="364"/>
    </row>
    <row r="47" spans="1:5" s="14" customFormat="1" ht="12" customHeight="1">
      <c r="A47" s="17" t="s">
        <v>93</v>
      </c>
      <c r="B47" s="18" t="s">
        <v>94</v>
      </c>
      <c r="C47" s="362"/>
      <c r="D47" s="362">
        <v>18116000</v>
      </c>
      <c r="E47" s="362">
        <v>18116000</v>
      </c>
    </row>
    <row r="48" spans="1:5" s="14" customFormat="1" ht="12" customHeight="1">
      <c r="A48" s="17" t="s">
        <v>95</v>
      </c>
      <c r="B48" s="18" t="s">
        <v>96</v>
      </c>
      <c r="C48" s="362"/>
      <c r="D48" s="362"/>
      <c r="E48" s="362"/>
    </row>
    <row r="49" spans="1:5" s="14" customFormat="1" ht="12" customHeight="1">
      <c r="A49" s="17" t="s">
        <v>97</v>
      </c>
      <c r="B49" s="18" t="s">
        <v>98</v>
      </c>
      <c r="C49" s="362"/>
      <c r="D49" s="362"/>
      <c r="E49" s="362"/>
    </row>
    <row r="50" spans="1:5" s="14" customFormat="1" ht="12" customHeight="1" thickBot="1">
      <c r="A50" s="19" t="s">
        <v>99</v>
      </c>
      <c r="B50" s="20" t="s">
        <v>100</v>
      </c>
      <c r="C50" s="363"/>
      <c r="D50" s="363"/>
      <c r="E50" s="363"/>
    </row>
    <row r="51" spans="1:5" s="14" customFormat="1" ht="17.25" customHeight="1" thickBot="1">
      <c r="A51" s="12" t="s">
        <v>101</v>
      </c>
      <c r="B51" s="13" t="s">
        <v>102</v>
      </c>
      <c r="C51" s="356">
        <f>SUM(C52:C55)</f>
        <v>5036000</v>
      </c>
      <c r="D51" s="356">
        <f>SUM(D52:D55)</f>
        <v>36000</v>
      </c>
      <c r="E51" s="356">
        <f>SUM(E52:E55)</f>
        <v>36000</v>
      </c>
    </row>
    <row r="52" spans="1:5" s="14" customFormat="1" ht="12" customHeight="1">
      <c r="A52" s="15" t="s">
        <v>103</v>
      </c>
      <c r="B52" s="16" t="s">
        <v>104</v>
      </c>
      <c r="C52" s="357"/>
      <c r="D52" s="357"/>
      <c r="E52" s="357"/>
    </row>
    <row r="53" spans="1:5" s="14" customFormat="1" ht="12" customHeight="1">
      <c r="A53" s="17" t="s">
        <v>105</v>
      </c>
      <c r="B53" s="18" t="s">
        <v>106</v>
      </c>
      <c r="C53" s="358">
        <v>5000000</v>
      </c>
      <c r="D53" s="358"/>
      <c r="E53" s="358"/>
    </row>
    <row r="54" spans="1:5" s="14" customFormat="1" ht="12" customHeight="1">
      <c r="A54" s="17" t="s">
        <v>107</v>
      </c>
      <c r="B54" s="18" t="s">
        <v>108</v>
      </c>
      <c r="C54" s="358">
        <v>36000</v>
      </c>
      <c r="D54" s="358">
        <v>36000</v>
      </c>
      <c r="E54" s="358">
        <v>36000</v>
      </c>
    </row>
    <row r="55" spans="1:5" s="14" customFormat="1" ht="12" customHeight="1" thickBot="1">
      <c r="A55" s="19" t="s">
        <v>109</v>
      </c>
      <c r="B55" s="20" t="s">
        <v>110</v>
      </c>
      <c r="C55" s="359"/>
      <c r="D55" s="359"/>
      <c r="E55" s="359"/>
    </row>
    <row r="56" spans="1:5" s="14" customFormat="1" ht="12" customHeight="1" thickBot="1">
      <c r="A56" s="12" t="s">
        <v>111</v>
      </c>
      <c r="B56" s="21" t="s">
        <v>112</v>
      </c>
      <c r="C56" s="356">
        <f>SUM(C57:C60)</f>
        <v>16988366</v>
      </c>
      <c r="D56" s="356">
        <f>SUM(D57:D60)</f>
        <v>16988366</v>
      </c>
      <c r="E56" s="356">
        <f>SUM(E57:E60)</f>
        <v>4302147</v>
      </c>
    </row>
    <row r="57" spans="1:5" s="14" customFormat="1" ht="12" customHeight="1">
      <c r="A57" s="15" t="s">
        <v>113</v>
      </c>
      <c r="B57" s="16" t="s">
        <v>114</v>
      </c>
      <c r="C57" s="362"/>
      <c r="D57" s="362"/>
      <c r="E57" s="362"/>
    </row>
    <row r="58" spans="1:5" s="14" customFormat="1" ht="12" customHeight="1">
      <c r="A58" s="17" t="s">
        <v>115</v>
      </c>
      <c r="B58" s="18" t="s">
        <v>116</v>
      </c>
      <c r="C58" s="362"/>
      <c r="D58" s="362"/>
      <c r="E58" s="362"/>
    </row>
    <row r="59" spans="1:5" s="14" customFormat="1" ht="12" customHeight="1">
      <c r="A59" s="17" t="s">
        <v>117</v>
      </c>
      <c r="B59" s="18" t="s">
        <v>118</v>
      </c>
      <c r="C59" s="362">
        <v>16988366</v>
      </c>
      <c r="D59" s="362">
        <v>16988366</v>
      </c>
      <c r="E59" s="362">
        <v>4302147</v>
      </c>
    </row>
    <row r="60" spans="1:5" s="14" customFormat="1" ht="12" customHeight="1" thickBot="1">
      <c r="A60" s="19" t="s">
        <v>119</v>
      </c>
      <c r="B60" s="20" t="s">
        <v>120</v>
      </c>
      <c r="C60" s="362"/>
      <c r="D60" s="362"/>
      <c r="E60" s="362"/>
    </row>
    <row r="61" spans="1:5" s="14" customFormat="1" ht="12" customHeight="1" thickBot="1">
      <c r="A61" s="12" t="s">
        <v>121</v>
      </c>
      <c r="B61" s="13" t="s">
        <v>122</v>
      </c>
      <c r="C61" s="360">
        <f>C6+C13+C20+C27+C34+C45+C51+C56</f>
        <v>100605345</v>
      </c>
      <c r="D61" s="360">
        <f>D6+D13+D20+D27+D34+D45+D51+D56</f>
        <v>156345449</v>
      </c>
      <c r="E61" s="360">
        <f>E6+E13+E20+E27+E34+E45+E51+E56</f>
        <v>143645605</v>
      </c>
    </row>
    <row r="62" spans="1:5" s="14" customFormat="1" ht="12" customHeight="1" thickBot="1">
      <c r="A62" s="23" t="s">
        <v>123</v>
      </c>
      <c r="B62" s="21" t="s">
        <v>124</v>
      </c>
      <c r="C62" s="356"/>
      <c r="D62" s="356"/>
      <c r="E62" s="356"/>
    </row>
    <row r="63" spans="1:5" s="14" customFormat="1" ht="12" customHeight="1">
      <c r="A63" s="15" t="s">
        <v>125</v>
      </c>
      <c r="B63" s="16" t="s">
        <v>126</v>
      </c>
      <c r="C63" s="362"/>
      <c r="D63" s="362"/>
      <c r="E63" s="362"/>
    </row>
    <row r="64" spans="1:5" s="14" customFormat="1" ht="12" customHeight="1">
      <c r="A64" s="17" t="s">
        <v>127</v>
      </c>
      <c r="B64" s="18" t="s">
        <v>128</v>
      </c>
      <c r="C64" s="362"/>
      <c r="D64" s="362"/>
      <c r="E64" s="362"/>
    </row>
    <row r="65" spans="1:5" s="14" customFormat="1" ht="12" customHeight="1" thickBot="1">
      <c r="A65" s="19" t="s">
        <v>129</v>
      </c>
      <c r="B65" s="24" t="s">
        <v>130</v>
      </c>
      <c r="C65" s="362"/>
      <c r="D65" s="362"/>
      <c r="E65" s="362"/>
    </row>
    <row r="66" spans="1:5" s="14" customFormat="1" ht="12" customHeight="1" thickBot="1">
      <c r="A66" s="23" t="s">
        <v>131</v>
      </c>
      <c r="B66" s="21" t="s">
        <v>132</v>
      </c>
      <c r="C66" s="356"/>
      <c r="D66" s="356"/>
      <c r="E66" s="356"/>
    </row>
    <row r="67" spans="1:5" s="14" customFormat="1" ht="13.5" customHeight="1">
      <c r="A67" s="15" t="s">
        <v>133</v>
      </c>
      <c r="B67" s="16" t="s">
        <v>134</v>
      </c>
      <c r="C67" s="362"/>
      <c r="D67" s="362"/>
      <c r="E67" s="362"/>
    </row>
    <row r="68" spans="1:5" s="14" customFormat="1" ht="12" customHeight="1">
      <c r="A68" s="17" t="s">
        <v>135</v>
      </c>
      <c r="B68" s="18" t="s">
        <v>136</v>
      </c>
      <c r="C68" s="362"/>
      <c r="D68" s="362"/>
      <c r="E68" s="362"/>
    </row>
    <row r="69" spans="1:5" s="14" customFormat="1" ht="12" customHeight="1">
      <c r="A69" s="17" t="s">
        <v>137</v>
      </c>
      <c r="B69" s="18" t="s">
        <v>138</v>
      </c>
      <c r="C69" s="362"/>
      <c r="D69" s="362"/>
      <c r="E69" s="362"/>
    </row>
    <row r="70" spans="1:5" s="14" customFormat="1" ht="12" customHeight="1" thickBot="1">
      <c r="A70" s="19" t="s">
        <v>139</v>
      </c>
      <c r="B70" s="20" t="s">
        <v>140</v>
      </c>
      <c r="C70" s="362"/>
      <c r="D70" s="362"/>
      <c r="E70" s="362"/>
    </row>
    <row r="71" spans="1:5" s="14" customFormat="1" ht="12" customHeight="1" thickBot="1">
      <c r="A71" s="23" t="s">
        <v>141</v>
      </c>
      <c r="B71" s="21" t="s">
        <v>142</v>
      </c>
      <c r="C71" s="356">
        <f>SUM(C72:C73)</f>
        <v>55150664</v>
      </c>
      <c r="D71" s="356">
        <f>SUM(D72:D73)</f>
        <v>68239670</v>
      </c>
      <c r="E71" s="356">
        <f>SUM(E72:E73)</f>
        <v>68239670</v>
      </c>
    </row>
    <row r="72" spans="1:5" s="14" customFormat="1" ht="12" customHeight="1">
      <c r="A72" s="15" t="s">
        <v>143</v>
      </c>
      <c r="B72" s="16" t="s">
        <v>144</v>
      </c>
      <c r="C72" s="362">
        <v>55150664</v>
      </c>
      <c r="D72" s="362">
        <v>68239670</v>
      </c>
      <c r="E72" s="362">
        <v>68239670</v>
      </c>
    </row>
    <row r="73" spans="1:5" s="14" customFormat="1" ht="12" customHeight="1" thickBot="1">
      <c r="A73" s="19" t="s">
        <v>145</v>
      </c>
      <c r="B73" s="20" t="s">
        <v>146</v>
      </c>
      <c r="C73" s="362"/>
      <c r="D73" s="362"/>
      <c r="E73" s="362"/>
    </row>
    <row r="74" spans="1:5" s="14" customFormat="1" ht="12" customHeight="1" thickBot="1">
      <c r="A74" s="23" t="s">
        <v>147</v>
      </c>
      <c r="B74" s="21" t="s">
        <v>148</v>
      </c>
      <c r="C74" s="356">
        <f>SUM(C75:C77)</f>
        <v>0</v>
      </c>
      <c r="D74" s="356">
        <f>SUM(D75:D77)</f>
        <v>1568724</v>
      </c>
      <c r="E74" s="356">
        <f>SUM(E75:E77)</f>
        <v>1568724</v>
      </c>
    </row>
    <row r="75" spans="1:5" s="14" customFormat="1" ht="12" customHeight="1">
      <c r="A75" s="15" t="s">
        <v>149</v>
      </c>
      <c r="B75" s="16" t="s">
        <v>150</v>
      </c>
      <c r="C75" s="362"/>
      <c r="D75" s="362">
        <v>1568724</v>
      </c>
      <c r="E75" s="362">
        <v>1568724</v>
      </c>
    </row>
    <row r="76" spans="1:5" s="14" customFormat="1" ht="12" customHeight="1">
      <c r="A76" s="17" t="s">
        <v>151</v>
      </c>
      <c r="B76" s="18" t="s">
        <v>152</v>
      </c>
      <c r="C76" s="362"/>
      <c r="D76" s="362"/>
      <c r="E76" s="362"/>
    </row>
    <row r="77" spans="1:5" s="14" customFormat="1" ht="12" customHeight="1" thickBot="1">
      <c r="A77" s="19" t="s">
        <v>153</v>
      </c>
      <c r="B77" s="22" t="s">
        <v>154</v>
      </c>
      <c r="C77" s="362"/>
      <c r="D77" s="362"/>
      <c r="E77" s="362"/>
    </row>
    <row r="78" spans="1:5" s="14" customFormat="1" ht="12" customHeight="1" thickBot="1">
      <c r="A78" s="23" t="s">
        <v>155</v>
      </c>
      <c r="B78" s="21" t="s">
        <v>156</v>
      </c>
      <c r="C78" s="356"/>
      <c r="D78" s="356"/>
      <c r="E78" s="356"/>
    </row>
    <row r="79" spans="1:5" s="14" customFormat="1" ht="12" customHeight="1">
      <c r="A79" s="25" t="s">
        <v>157</v>
      </c>
      <c r="B79" s="16" t="s">
        <v>158</v>
      </c>
      <c r="C79" s="362"/>
      <c r="D79" s="362"/>
      <c r="E79" s="362"/>
    </row>
    <row r="80" spans="1:5" s="14" customFormat="1" ht="12" customHeight="1">
      <c r="A80" s="26" t="s">
        <v>159</v>
      </c>
      <c r="B80" s="18" t="s">
        <v>160</v>
      </c>
      <c r="C80" s="362"/>
      <c r="D80" s="362"/>
      <c r="E80" s="362"/>
    </row>
    <row r="81" spans="1:5" s="14" customFormat="1" ht="12" customHeight="1">
      <c r="A81" s="26" t="s">
        <v>161</v>
      </c>
      <c r="B81" s="18" t="s">
        <v>162</v>
      </c>
      <c r="C81" s="362"/>
      <c r="D81" s="362"/>
      <c r="E81" s="362"/>
    </row>
    <row r="82" spans="1:5" s="14" customFormat="1" ht="12" customHeight="1" thickBot="1">
      <c r="A82" s="27" t="s">
        <v>163</v>
      </c>
      <c r="B82" s="22" t="s">
        <v>164</v>
      </c>
      <c r="C82" s="362"/>
      <c r="D82" s="362"/>
      <c r="E82" s="362"/>
    </row>
    <row r="83" spans="1:5" s="14" customFormat="1" ht="12" customHeight="1" thickBot="1">
      <c r="A83" s="23" t="s">
        <v>165</v>
      </c>
      <c r="B83" s="21" t="s">
        <v>166</v>
      </c>
      <c r="C83" s="365"/>
      <c r="D83" s="365"/>
      <c r="E83" s="365"/>
    </row>
    <row r="84" spans="1:5" s="14" customFormat="1" ht="12" customHeight="1" thickBot="1">
      <c r="A84" s="23" t="s">
        <v>167</v>
      </c>
      <c r="B84" s="28" t="s">
        <v>168</v>
      </c>
      <c r="C84" s="360">
        <f>C62+C66+C71+C74+C78+C83</f>
        <v>55150664</v>
      </c>
      <c r="D84" s="360">
        <f>D71+D74</f>
        <v>69808394</v>
      </c>
      <c r="E84" s="360">
        <f>E71+E74</f>
        <v>69808394</v>
      </c>
    </row>
    <row r="85" spans="1:5" s="14" customFormat="1" ht="24" customHeight="1" thickBot="1">
      <c r="A85" s="29" t="s">
        <v>169</v>
      </c>
      <c r="B85" s="30" t="s">
        <v>170</v>
      </c>
      <c r="C85" s="360">
        <f>C61+C84</f>
        <v>155756009</v>
      </c>
      <c r="D85" s="360">
        <f>D61+D84</f>
        <v>226153843</v>
      </c>
      <c r="E85" s="360">
        <f>E61+E84</f>
        <v>213453999</v>
      </c>
    </row>
    <row r="86" spans="1:5" s="14" customFormat="1" ht="1.5" customHeight="1">
      <c r="A86" s="31"/>
      <c r="B86" s="31"/>
      <c r="C86" s="32"/>
      <c r="D86" s="32"/>
      <c r="E86" s="32"/>
    </row>
    <row r="87" spans="1:5" ht="16.5" customHeight="1">
      <c r="A87" s="749"/>
      <c r="B87" s="750"/>
      <c r="C87" s="750"/>
      <c r="D87" s="750"/>
      <c r="E87" s="750"/>
    </row>
    <row r="88" spans="1:5" s="35" customFormat="1" ht="16.5" customHeight="1">
      <c r="A88" s="751" t="s">
        <v>171</v>
      </c>
      <c r="B88" s="751"/>
      <c r="C88" s="751"/>
      <c r="D88" s="751"/>
      <c r="E88" s="751"/>
    </row>
    <row r="89" spans="1:5" s="35" customFormat="1" ht="16.5" customHeight="1" thickBot="1">
      <c r="A89" s="33"/>
      <c r="B89" s="33"/>
      <c r="C89" s="34"/>
      <c r="D89" s="34"/>
      <c r="E89" s="34"/>
    </row>
    <row r="90" spans="1:5" ht="38.1" customHeight="1" thickBot="1">
      <c r="A90" s="752" t="s">
        <v>1</v>
      </c>
      <c r="B90" s="753" t="s">
        <v>172</v>
      </c>
      <c r="C90" s="748" t="s">
        <v>717</v>
      </c>
      <c r="D90" s="748"/>
      <c r="E90" s="748"/>
    </row>
    <row r="91" spans="1:5" s="11" customFormat="1" ht="12" customHeight="1" thickBot="1">
      <c r="A91" s="752"/>
      <c r="B91" s="753"/>
      <c r="C91" s="6" t="s">
        <v>3</v>
      </c>
      <c r="D91" s="6" t="s">
        <v>4</v>
      </c>
      <c r="E91" s="7" t="s">
        <v>5</v>
      </c>
    </row>
    <row r="92" spans="1:5" ht="12" customHeight="1" thickBot="1">
      <c r="A92" s="8" t="s">
        <v>6</v>
      </c>
      <c r="B92" s="9" t="s">
        <v>7</v>
      </c>
      <c r="C92" s="9" t="s">
        <v>8</v>
      </c>
      <c r="D92" s="9" t="s">
        <v>9</v>
      </c>
      <c r="E92" s="36" t="s">
        <v>10</v>
      </c>
    </row>
    <row r="93" spans="1:5" ht="12" customHeight="1" thickBot="1">
      <c r="A93" s="37" t="s">
        <v>11</v>
      </c>
      <c r="B93" s="38" t="s">
        <v>173</v>
      </c>
      <c r="C93" s="366">
        <f>SUM(C94:C98)</f>
        <v>54534041</v>
      </c>
      <c r="D93" s="366">
        <f>SUM(D94:D98)</f>
        <v>63653995</v>
      </c>
      <c r="E93" s="366">
        <f>SUM(E94:E98)</f>
        <v>63653995</v>
      </c>
    </row>
    <row r="94" spans="1:5" ht="12" customHeight="1">
      <c r="A94" s="39" t="s">
        <v>13</v>
      </c>
      <c r="B94" s="40" t="s">
        <v>174</v>
      </c>
      <c r="C94" s="367">
        <v>17361802</v>
      </c>
      <c r="D94" s="367">
        <v>16073976</v>
      </c>
      <c r="E94" s="367">
        <v>16073976</v>
      </c>
    </row>
    <row r="95" spans="1:5" ht="12" customHeight="1">
      <c r="A95" s="17" t="s">
        <v>15</v>
      </c>
      <c r="B95" s="41" t="s">
        <v>175</v>
      </c>
      <c r="C95" s="358">
        <v>2040449</v>
      </c>
      <c r="D95" s="358">
        <v>1929795</v>
      </c>
      <c r="E95" s="358">
        <v>1929795</v>
      </c>
    </row>
    <row r="96" spans="1:5" ht="12" customHeight="1">
      <c r="A96" s="17" t="s">
        <v>17</v>
      </c>
      <c r="B96" s="41" t="s">
        <v>176</v>
      </c>
      <c r="C96" s="359">
        <v>20057316</v>
      </c>
      <c r="D96" s="359">
        <v>34539837</v>
      </c>
      <c r="E96" s="359">
        <v>34539837</v>
      </c>
    </row>
    <row r="97" spans="1:5" ht="12" customHeight="1">
      <c r="A97" s="17" t="s">
        <v>19</v>
      </c>
      <c r="B97" s="42" t="s">
        <v>177</v>
      </c>
      <c r="C97" s="359">
        <v>6100000</v>
      </c>
      <c r="D97" s="359">
        <v>5318000</v>
      </c>
      <c r="E97" s="359">
        <v>5318000</v>
      </c>
    </row>
    <row r="98" spans="1:5" ht="12" customHeight="1">
      <c r="A98" s="17" t="s">
        <v>178</v>
      </c>
      <c r="B98" s="43" t="s">
        <v>179</v>
      </c>
      <c r="C98" s="359">
        <v>8974474</v>
      </c>
      <c r="D98" s="359">
        <v>5792387</v>
      </c>
      <c r="E98" s="359">
        <v>5792387</v>
      </c>
    </row>
    <row r="99" spans="1:5" ht="12" customHeight="1">
      <c r="A99" s="17" t="s">
        <v>23</v>
      </c>
      <c r="B99" s="41" t="s">
        <v>180</v>
      </c>
      <c r="C99" s="359"/>
      <c r="D99" s="359">
        <v>1285638</v>
      </c>
      <c r="E99" s="359">
        <v>1285638</v>
      </c>
    </row>
    <row r="100" spans="1:5" ht="12" customHeight="1">
      <c r="A100" s="17" t="s">
        <v>181</v>
      </c>
      <c r="B100" s="44" t="s">
        <v>182</v>
      </c>
      <c r="C100" s="359"/>
      <c r="D100" s="359"/>
      <c r="E100" s="359"/>
    </row>
    <row r="101" spans="1:5" ht="12" customHeight="1">
      <c r="A101" s="17" t="s">
        <v>183</v>
      </c>
      <c r="B101" s="45" t="s">
        <v>184</v>
      </c>
      <c r="C101" s="359"/>
      <c r="D101" s="359"/>
      <c r="E101" s="359"/>
    </row>
    <row r="102" spans="1:5" ht="12" customHeight="1">
      <c r="A102" s="17" t="s">
        <v>185</v>
      </c>
      <c r="B102" s="45" t="s">
        <v>186</v>
      </c>
      <c r="C102" s="359"/>
      <c r="D102" s="359"/>
      <c r="E102" s="359"/>
    </row>
    <row r="103" spans="1:5" ht="12" customHeight="1">
      <c r="A103" s="17" t="s">
        <v>187</v>
      </c>
      <c r="B103" s="44" t="s">
        <v>188</v>
      </c>
      <c r="C103" s="359">
        <v>1077674</v>
      </c>
      <c r="D103" s="359">
        <v>2001285</v>
      </c>
      <c r="E103" s="359">
        <v>2001285</v>
      </c>
    </row>
    <row r="104" spans="1:5" ht="12" customHeight="1">
      <c r="A104" s="17" t="s">
        <v>189</v>
      </c>
      <c r="B104" s="44" t="s">
        <v>190</v>
      </c>
      <c r="C104" s="359"/>
      <c r="D104" s="359"/>
      <c r="E104" s="359"/>
    </row>
    <row r="105" spans="1:5" ht="12" customHeight="1">
      <c r="A105" s="17" t="s">
        <v>191</v>
      </c>
      <c r="B105" s="45" t="s">
        <v>192</v>
      </c>
      <c r="C105" s="359">
        <v>5000000</v>
      </c>
      <c r="D105" s="359">
        <v>0</v>
      </c>
      <c r="E105" s="359">
        <v>0</v>
      </c>
    </row>
    <row r="106" spans="1:5" ht="12" customHeight="1">
      <c r="A106" s="46" t="s">
        <v>193</v>
      </c>
      <c r="B106" s="47" t="s">
        <v>194</v>
      </c>
      <c r="C106" s="359"/>
      <c r="D106" s="359"/>
      <c r="E106" s="359"/>
    </row>
    <row r="107" spans="1:5" ht="12" customHeight="1">
      <c r="A107" s="17" t="s">
        <v>195</v>
      </c>
      <c r="B107" s="47" t="s">
        <v>196</v>
      </c>
      <c r="C107" s="359"/>
      <c r="D107" s="359"/>
      <c r="E107" s="359"/>
    </row>
    <row r="108" spans="1:5" ht="12" customHeight="1" thickBot="1">
      <c r="A108" s="48" t="s">
        <v>197</v>
      </c>
      <c r="B108" s="49" t="s">
        <v>198</v>
      </c>
      <c r="C108" s="368">
        <v>2896800</v>
      </c>
      <c r="D108" s="368">
        <v>2505464</v>
      </c>
      <c r="E108" s="368">
        <v>2505464</v>
      </c>
    </row>
    <row r="109" spans="1:5" ht="12" customHeight="1" thickBot="1">
      <c r="A109" s="12" t="s">
        <v>25</v>
      </c>
      <c r="B109" s="50" t="s">
        <v>199</v>
      </c>
      <c r="C109" s="356">
        <f>SUM(C110:C114)</f>
        <v>77067961</v>
      </c>
      <c r="D109" s="356">
        <f>SUM(D110:D114)</f>
        <v>94140053</v>
      </c>
      <c r="E109" s="356">
        <f>SUM(E110:E114)</f>
        <v>94140053</v>
      </c>
    </row>
    <row r="110" spans="1:5" ht="12" customHeight="1">
      <c r="A110" s="15" t="s">
        <v>27</v>
      </c>
      <c r="B110" s="41" t="s">
        <v>200</v>
      </c>
      <c r="C110" s="357">
        <v>14488734</v>
      </c>
      <c r="D110" s="357">
        <v>22955740</v>
      </c>
      <c r="E110" s="357">
        <v>22955740</v>
      </c>
    </row>
    <row r="111" spans="1:5">
      <c r="A111" s="15" t="s">
        <v>29</v>
      </c>
      <c r="B111" s="51" t="s">
        <v>201</v>
      </c>
      <c r="C111" s="357"/>
      <c r="D111" s="357"/>
      <c r="E111" s="357"/>
    </row>
    <row r="112" spans="1:5" ht="12" customHeight="1">
      <c r="A112" s="15" t="s">
        <v>31</v>
      </c>
      <c r="B112" s="51" t="s">
        <v>202</v>
      </c>
      <c r="C112" s="358">
        <v>62579227</v>
      </c>
      <c r="D112" s="358">
        <v>70730102</v>
      </c>
      <c r="E112" s="358">
        <v>70730102</v>
      </c>
    </row>
    <row r="113" spans="1:5" ht="12" customHeight="1">
      <c r="A113" s="15" t="s">
        <v>33</v>
      </c>
      <c r="B113" s="51" t="s">
        <v>203</v>
      </c>
      <c r="C113" s="369"/>
      <c r="D113" s="369"/>
      <c r="E113" s="369"/>
    </row>
    <row r="114" spans="1:5" ht="15" customHeight="1">
      <c r="A114" s="15" t="s">
        <v>35</v>
      </c>
      <c r="B114" s="22" t="s">
        <v>204</v>
      </c>
      <c r="C114" s="369"/>
      <c r="D114" s="369">
        <v>454211</v>
      </c>
      <c r="E114" s="369">
        <v>454211</v>
      </c>
    </row>
    <row r="115" spans="1:5" ht="12.75" customHeight="1">
      <c r="A115" s="15" t="s">
        <v>37</v>
      </c>
      <c r="B115" s="52" t="s">
        <v>205</v>
      </c>
      <c r="C115" s="369"/>
      <c r="D115" s="369"/>
      <c r="E115" s="369"/>
    </row>
    <row r="116" spans="1:5" ht="19.5" customHeight="1">
      <c r="A116" s="15" t="s">
        <v>206</v>
      </c>
      <c r="B116" s="53" t="s">
        <v>207</v>
      </c>
      <c r="C116" s="369"/>
      <c r="D116" s="369"/>
      <c r="E116" s="369"/>
    </row>
    <row r="117" spans="1:5" ht="12" customHeight="1">
      <c r="A117" s="15" t="s">
        <v>208</v>
      </c>
      <c r="B117" s="45" t="s">
        <v>186</v>
      </c>
      <c r="C117" s="369"/>
      <c r="D117" s="369"/>
      <c r="E117" s="369"/>
    </row>
    <row r="118" spans="1:5" ht="12" customHeight="1">
      <c r="A118" s="15" t="s">
        <v>209</v>
      </c>
      <c r="B118" s="45" t="s">
        <v>210</v>
      </c>
      <c r="C118" s="369"/>
      <c r="D118" s="369"/>
      <c r="E118" s="369"/>
    </row>
    <row r="119" spans="1:5" s="54" customFormat="1" ht="18" customHeight="1">
      <c r="A119" s="15" t="s">
        <v>211</v>
      </c>
      <c r="B119" s="45" t="s">
        <v>212</v>
      </c>
      <c r="C119" s="369"/>
      <c r="D119" s="369"/>
      <c r="E119" s="369"/>
    </row>
    <row r="120" spans="1:5" ht="12" customHeight="1">
      <c r="A120" s="15" t="s">
        <v>213</v>
      </c>
      <c r="B120" s="45" t="s">
        <v>192</v>
      </c>
      <c r="C120" s="369"/>
      <c r="D120" s="369"/>
      <c r="E120" s="369"/>
    </row>
    <row r="121" spans="1:5" ht="12" customHeight="1">
      <c r="A121" s="15" t="s">
        <v>214</v>
      </c>
      <c r="B121" s="45" t="s">
        <v>215</v>
      </c>
      <c r="C121" s="369"/>
      <c r="D121" s="369"/>
      <c r="E121" s="369"/>
    </row>
    <row r="122" spans="1:5" ht="12" customHeight="1" thickBot="1">
      <c r="A122" s="46" t="s">
        <v>216</v>
      </c>
      <c r="B122" s="45" t="s">
        <v>217</v>
      </c>
      <c r="C122" s="370"/>
      <c r="D122" s="370"/>
      <c r="E122" s="370"/>
    </row>
    <row r="123" spans="1:5" ht="12" customHeight="1" thickBot="1">
      <c r="A123" s="12" t="s">
        <v>39</v>
      </c>
      <c r="B123" s="13" t="s">
        <v>218</v>
      </c>
      <c r="C123" s="356">
        <f>SUM(C124:C125)</f>
        <v>657122</v>
      </c>
      <c r="D123" s="356">
        <f>SUM(D124:D125)</f>
        <v>44076125</v>
      </c>
      <c r="E123" s="356">
        <f>SUM(E124:E125)</f>
        <v>0</v>
      </c>
    </row>
    <row r="124" spans="1:5" ht="12" customHeight="1">
      <c r="A124" s="15" t="s">
        <v>41</v>
      </c>
      <c r="B124" s="55" t="s">
        <v>219</v>
      </c>
      <c r="C124" s="357">
        <v>657122</v>
      </c>
      <c r="D124" s="357">
        <v>44076125</v>
      </c>
      <c r="E124" s="357"/>
    </row>
    <row r="125" spans="1:5" ht="12" customHeight="1" thickBot="1">
      <c r="A125" s="19" t="s">
        <v>43</v>
      </c>
      <c r="B125" s="51" t="s">
        <v>220</v>
      </c>
      <c r="C125" s="359"/>
      <c r="D125" s="359"/>
      <c r="E125" s="359"/>
    </row>
    <row r="126" spans="1:5" ht="12" customHeight="1" thickBot="1">
      <c r="A126" s="12" t="s">
        <v>221</v>
      </c>
      <c r="B126" s="13" t="s">
        <v>222</v>
      </c>
      <c r="C126" s="356">
        <f>C93+C109+C123</f>
        <v>132259124</v>
      </c>
      <c r="D126" s="356">
        <f>D93+D109+D123</f>
        <v>201870173</v>
      </c>
      <c r="E126" s="356">
        <f>E93+E109+E123</f>
        <v>157794048</v>
      </c>
    </row>
    <row r="127" spans="1:5" ht="12" customHeight="1" thickBot="1">
      <c r="A127" s="12" t="s">
        <v>67</v>
      </c>
      <c r="B127" s="13" t="s">
        <v>223</v>
      </c>
      <c r="C127" s="356">
        <f>+C128+C129+C130</f>
        <v>0</v>
      </c>
      <c r="D127" s="356"/>
      <c r="E127" s="356"/>
    </row>
    <row r="128" spans="1:5" ht="12" customHeight="1">
      <c r="A128" s="15" t="s">
        <v>69</v>
      </c>
      <c r="B128" s="55" t="s">
        <v>224</v>
      </c>
      <c r="C128" s="369"/>
      <c r="D128" s="369"/>
      <c r="E128" s="369"/>
    </row>
    <row r="129" spans="1:9" ht="12" customHeight="1">
      <c r="A129" s="15" t="s">
        <v>71</v>
      </c>
      <c r="B129" s="55" t="s">
        <v>225</v>
      </c>
      <c r="C129" s="369"/>
      <c r="D129" s="369"/>
      <c r="E129" s="369"/>
    </row>
    <row r="130" spans="1:9" ht="12" customHeight="1" thickBot="1">
      <c r="A130" s="46" t="s">
        <v>73</v>
      </c>
      <c r="B130" s="56" t="s">
        <v>226</v>
      </c>
      <c r="C130" s="369"/>
      <c r="D130" s="369"/>
      <c r="E130" s="369"/>
    </row>
    <row r="131" spans="1:9" ht="12" customHeight="1" thickBot="1">
      <c r="A131" s="12" t="s">
        <v>89</v>
      </c>
      <c r="B131" s="13" t="s">
        <v>227</v>
      </c>
      <c r="C131" s="356">
        <f>+C132+C133+C134+C135</f>
        <v>0</v>
      </c>
      <c r="D131" s="356"/>
      <c r="E131" s="356"/>
    </row>
    <row r="132" spans="1:9" ht="12" customHeight="1">
      <c r="A132" s="15" t="s">
        <v>91</v>
      </c>
      <c r="B132" s="55" t="s">
        <v>228</v>
      </c>
      <c r="C132" s="369"/>
      <c r="D132" s="369"/>
      <c r="E132" s="369"/>
    </row>
    <row r="133" spans="1:9" ht="12" customHeight="1">
      <c r="A133" s="15" t="s">
        <v>93</v>
      </c>
      <c r="B133" s="55" t="s">
        <v>229</v>
      </c>
      <c r="C133" s="369"/>
      <c r="D133" s="369"/>
      <c r="E133" s="369"/>
    </row>
    <row r="134" spans="1:9" ht="12" customHeight="1">
      <c r="A134" s="15" t="s">
        <v>95</v>
      </c>
      <c r="B134" s="55" t="s">
        <v>230</v>
      </c>
      <c r="C134" s="369"/>
      <c r="D134" s="369"/>
      <c r="E134" s="369"/>
    </row>
    <row r="135" spans="1:9" ht="12" customHeight="1" thickBot="1">
      <c r="A135" s="46" t="s">
        <v>97</v>
      </c>
      <c r="B135" s="56" t="s">
        <v>231</v>
      </c>
      <c r="C135" s="369"/>
      <c r="D135" s="369"/>
      <c r="E135" s="370"/>
    </row>
    <row r="136" spans="1:9" ht="12" customHeight="1" thickBot="1">
      <c r="A136" s="498" t="s">
        <v>232</v>
      </c>
      <c r="B136" s="499" t="s">
        <v>233</v>
      </c>
      <c r="C136" s="431">
        <f>SUM(C137:C140)</f>
        <v>23496885</v>
      </c>
      <c r="D136" s="431">
        <f>SUM(D137:D140)</f>
        <v>24283670</v>
      </c>
      <c r="E136" s="431">
        <f>SUM(E137:E140)</f>
        <v>24283670</v>
      </c>
    </row>
    <row r="137" spans="1:9" ht="12" customHeight="1">
      <c r="A137" s="500" t="s">
        <v>103</v>
      </c>
      <c r="B137" s="501" t="s">
        <v>234</v>
      </c>
      <c r="C137" s="376">
        <v>1407803</v>
      </c>
      <c r="D137" s="376">
        <v>1407803</v>
      </c>
      <c r="E137" s="502">
        <v>1407803</v>
      </c>
    </row>
    <row r="138" spans="1:9" ht="12" customHeight="1">
      <c r="A138" s="503" t="s">
        <v>105</v>
      </c>
      <c r="B138" s="494" t="s">
        <v>235</v>
      </c>
      <c r="C138" s="375"/>
      <c r="D138" s="375"/>
      <c r="E138" s="369"/>
    </row>
    <row r="139" spans="1:9" ht="12" customHeight="1">
      <c r="A139" s="503" t="s">
        <v>107</v>
      </c>
      <c r="B139" s="494" t="s">
        <v>236</v>
      </c>
      <c r="C139" s="375"/>
      <c r="D139" s="375"/>
      <c r="E139" s="369"/>
    </row>
    <row r="140" spans="1:9" ht="15" customHeight="1" thickBot="1">
      <c r="A140" s="432" t="s">
        <v>702</v>
      </c>
      <c r="B140" s="495" t="s">
        <v>647</v>
      </c>
      <c r="C140" s="427">
        <v>22089082</v>
      </c>
      <c r="D140" s="427">
        <v>22875867</v>
      </c>
      <c r="E140" s="496">
        <v>22875867</v>
      </c>
      <c r="F140" s="57"/>
      <c r="G140" s="58"/>
      <c r="H140" s="58"/>
      <c r="I140" s="58"/>
    </row>
    <row r="141" spans="1:9" s="14" customFormat="1" ht="12.9" customHeight="1" thickBot="1">
      <c r="A141" s="688" t="s">
        <v>111</v>
      </c>
      <c r="B141" s="689" t="s">
        <v>238</v>
      </c>
      <c r="C141" s="672"/>
      <c r="D141" s="672"/>
      <c r="E141" s="673"/>
    </row>
    <row r="142" spans="1:9" ht="12.75" customHeight="1">
      <c r="A142" s="15" t="s">
        <v>113</v>
      </c>
      <c r="B142" s="373" t="s">
        <v>239</v>
      </c>
      <c r="C142" s="671"/>
      <c r="D142" s="671"/>
      <c r="E142" s="497"/>
    </row>
    <row r="143" spans="1:9" ht="12.75" customHeight="1">
      <c r="A143" s="15" t="s">
        <v>115</v>
      </c>
      <c r="B143" s="373" t="s">
        <v>240</v>
      </c>
      <c r="C143" s="375"/>
      <c r="D143" s="375"/>
      <c r="E143" s="369"/>
    </row>
    <row r="144" spans="1:9" ht="12.75" customHeight="1">
      <c r="A144" s="15" t="s">
        <v>117</v>
      </c>
      <c r="B144" s="373" t="s">
        <v>241</v>
      </c>
      <c r="C144" s="375"/>
      <c r="D144" s="375"/>
      <c r="E144" s="369"/>
    </row>
    <row r="145" spans="1:5" ht="16.2" thickBot="1">
      <c r="A145" s="15" t="s">
        <v>119</v>
      </c>
      <c r="B145" s="373" t="s">
        <v>242</v>
      </c>
      <c r="C145" s="504"/>
      <c r="D145" s="504"/>
      <c r="E145" s="370"/>
    </row>
    <row r="146" spans="1:5" ht="16.2" thickBot="1">
      <c r="A146" s="12" t="s">
        <v>121</v>
      </c>
      <c r="B146" s="374" t="s">
        <v>243</v>
      </c>
      <c r="C146" s="505">
        <f>C127+C131+C136+C141</f>
        <v>23496885</v>
      </c>
      <c r="D146" s="505">
        <f>D127+D131+D136+D141</f>
        <v>24283670</v>
      </c>
      <c r="E146" s="505">
        <f>E127+E131+E136+E141</f>
        <v>24283670</v>
      </c>
    </row>
    <row r="147" spans="1:5" ht="16.2" thickBot="1">
      <c r="A147" s="59" t="s">
        <v>244</v>
      </c>
      <c r="B147" s="652" t="s">
        <v>245</v>
      </c>
      <c r="C147" s="653">
        <f>C126+C146</f>
        <v>155756009</v>
      </c>
      <c r="D147" s="653">
        <f>D126+D146</f>
        <v>226153843</v>
      </c>
      <c r="E147" s="653">
        <f>E126+E146</f>
        <v>182077718</v>
      </c>
    </row>
    <row r="148" spans="1:5" ht="18.75" customHeight="1">
      <c r="C148" s="651"/>
    </row>
    <row r="149" spans="1:5" ht="13.5" customHeight="1">
      <c r="A149" s="754" t="s">
        <v>246</v>
      </c>
      <c r="B149" s="754"/>
      <c r="C149" s="754"/>
      <c r="D149" s="754"/>
      <c r="E149" s="754"/>
    </row>
    <row r="150" spans="1:5" ht="16.2" thickBot="1">
      <c r="A150" s="61"/>
      <c r="B150" s="61"/>
      <c r="C150" s="3"/>
      <c r="E150" s="5"/>
    </row>
    <row r="151" spans="1:5" ht="24.75" customHeight="1" thickBot="1">
      <c r="A151" s="12">
        <v>1</v>
      </c>
      <c r="B151" s="50" t="s">
        <v>247</v>
      </c>
      <c r="C151" s="356">
        <f>C61-C126</f>
        <v>-31653779</v>
      </c>
      <c r="D151" s="356">
        <f>D61-D126</f>
        <v>-45524724</v>
      </c>
      <c r="E151" s="356">
        <f>E61-E126</f>
        <v>-14148443</v>
      </c>
    </row>
    <row r="152" spans="1:5" ht="28.5" customHeight="1" thickBot="1">
      <c r="A152" s="12" t="s">
        <v>25</v>
      </c>
      <c r="B152" s="50" t="s">
        <v>248</v>
      </c>
      <c r="C152" s="356">
        <f>C84-C146</f>
        <v>31653779</v>
      </c>
      <c r="D152" s="356">
        <f>D84-D146</f>
        <v>45524724</v>
      </c>
      <c r="E152" s="356">
        <f>E84-E146</f>
        <v>45524724</v>
      </c>
    </row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1" customFormat="1" ht="12.75" customHeight="1">
      <c r="C161" s="2"/>
      <c r="D161" s="2"/>
      <c r="E161" s="2"/>
    </row>
  </sheetData>
  <sheetProtection selectLockedCells="1" selectUnlockedCells="1"/>
  <mergeCells count="10">
    <mergeCell ref="A1:E1"/>
    <mergeCell ref="A3:A4"/>
    <mergeCell ref="B3:B4"/>
    <mergeCell ref="C3:E3"/>
    <mergeCell ref="A88:E88"/>
    <mergeCell ref="A90:A91"/>
    <mergeCell ref="B90:B91"/>
    <mergeCell ref="C90:E90"/>
    <mergeCell ref="A149:E149"/>
    <mergeCell ref="A87:E87"/>
  </mergeCells>
  <phoneticPr fontId="27" type="noConversion"/>
  <printOptions horizontalCentered="1"/>
  <pageMargins left="0.78740157480314965" right="0.78740157480314965" top="1.4566929133858268" bottom="0.86614173228346458" header="0.78740157480314965" footer="0.51181102362204722"/>
  <pageSetup paperSize="9" scale="60" firstPageNumber="0" orientation="portrait" horizontalDpi="300" verticalDpi="300" r:id="rId1"/>
  <headerFooter alignWithMargins="0">
    <oddHeader xml:space="preserve">&amp;C&amp;"Times New Roman CE,Félkövér"&amp;12Felpéc Önkormányzat
2018. ÉVI ZÁRSZÁMADÁS
KÖTELEZŐ FELADATAINAK MÉRLEGE </oddHeader>
  </headerFooter>
  <rowBreaks count="1" manualBreakCount="1">
    <brk id="8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50"/>
  </sheetPr>
  <dimension ref="A1:C55"/>
  <sheetViews>
    <sheetView tabSelected="1" view="pageBreakPreview" zoomScale="172" zoomScaleSheetLayoutView="172" workbookViewId="0">
      <selection activeCell="E55" sqref="E55"/>
    </sheetView>
  </sheetViews>
  <sheetFormatPr defaultRowHeight="13.2"/>
  <cols>
    <col min="1" max="1" width="35.109375" customWidth="1"/>
    <col min="2" max="2" width="19.109375" customWidth="1"/>
    <col min="3" max="3" width="18.33203125" customWidth="1"/>
  </cols>
  <sheetData>
    <row r="1" spans="1:3" ht="15.6">
      <c r="A1" s="831"/>
      <c r="B1" s="832"/>
      <c r="C1" s="832"/>
    </row>
    <row r="2" spans="1:3" s="320" customFormat="1" ht="13.5" customHeight="1"/>
    <row r="3" spans="1:3" s="320" customFormat="1" ht="15.6" customHeight="1">
      <c r="A3" s="835" t="s">
        <v>705</v>
      </c>
      <c r="B3" s="835"/>
      <c r="C3" s="835"/>
    </row>
    <row r="4" spans="1:3" s="320" customFormat="1" ht="15.6">
      <c r="A4" s="354"/>
      <c r="B4"/>
      <c r="C4" s="353"/>
    </row>
    <row r="5" spans="1:3" s="320" customFormat="1" ht="16.5" customHeight="1" thickBot="1">
      <c r="A5" s="837" t="s">
        <v>637</v>
      </c>
      <c r="B5" s="837"/>
      <c r="C5" s="837"/>
    </row>
    <row r="6" spans="1:3" s="320" customFormat="1" ht="14.4" thickTop="1" thickBot="1">
      <c r="A6" s="575" t="s">
        <v>6</v>
      </c>
      <c r="B6" s="650" t="s">
        <v>8</v>
      </c>
      <c r="C6" s="650" t="s">
        <v>9</v>
      </c>
    </row>
    <row r="7" spans="1:3" s="320" customFormat="1" ht="46.5" customHeight="1" thickTop="1" thickBot="1">
      <c r="A7" s="851" t="s">
        <v>255</v>
      </c>
      <c r="B7" s="852" t="s">
        <v>707</v>
      </c>
      <c r="C7" s="853" t="s">
        <v>353</v>
      </c>
    </row>
    <row r="8" spans="1:3" s="320" customFormat="1">
      <c r="A8" s="854" t="s">
        <v>70</v>
      </c>
      <c r="B8" s="855">
        <v>704179</v>
      </c>
      <c r="C8" s="855">
        <v>704179</v>
      </c>
    </row>
    <row r="9" spans="1:3" s="320" customFormat="1">
      <c r="A9" s="856" t="s">
        <v>655</v>
      </c>
      <c r="B9" s="857">
        <v>5712414</v>
      </c>
      <c r="C9" s="857">
        <v>5712414</v>
      </c>
    </row>
    <row r="10" spans="1:3" s="320" customFormat="1">
      <c r="A10" s="856" t="s">
        <v>641</v>
      </c>
      <c r="B10" s="857"/>
      <c r="C10" s="857"/>
    </row>
    <row r="11" spans="1:3" s="320" customFormat="1">
      <c r="A11" s="856" t="s">
        <v>661</v>
      </c>
      <c r="B11" s="857">
        <v>270193</v>
      </c>
      <c r="C11" s="857">
        <v>270193</v>
      </c>
    </row>
    <row r="12" spans="1:3" s="320" customFormat="1">
      <c r="A12" s="856" t="s">
        <v>72</v>
      </c>
      <c r="B12" s="857">
        <v>585600</v>
      </c>
      <c r="C12" s="857">
        <v>585600</v>
      </c>
    </row>
    <row r="13" spans="1:3" s="320" customFormat="1">
      <c r="A13" s="856" t="s">
        <v>686</v>
      </c>
      <c r="B13" s="857"/>
      <c r="C13" s="857"/>
    </row>
    <row r="14" spans="1:3" s="320" customFormat="1">
      <c r="A14" s="856" t="s">
        <v>88</v>
      </c>
      <c r="B14" s="857">
        <v>976</v>
      </c>
      <c r="C14" s="857">
        <v>976</v>
      </c>
    </row>
    <row r="15" spans="1:3" s="320" customFormat="1" ht="13.8" thickBot="1">
      <c r="A15" s="858" t="s">
        <v>687</v>
      </c>
      <c r="B15" s="859"/>
      <c r="C15" s="859"/>
    </row>
    <row r="16" spans="1:3" s="320" customFormat="1" ht="14.4" thickBot="1">
      <c r="A16" s="860" t="s">
        <v>353</v>
      </c>
      <c r="B16" s="861">
        <f>SUM(B8:B15)</f>
        <v>7273362</v>
      </c>
      <c r="C16" s="861">
        <f>SUM(C8:C15)</f>
        <v>7273362</v>
      </c>
    </row>
    <row r="17" spans="1:3" s="320" customFormat="1">
      <c r="A17" s="862"/>
      <c r="B17" s="863"/>
      <c r="C17" s="863"/>
    </row>
    <row r="18" spans="1:3" s="320" customFormat="1">
      <c r="A18" s="862"/>
      <c r="B18" s="863"/>
      <c r="C18" s="863"/>
    </row>
    <row r="19" spans="1:3" s="320" customFormat="1">
      <c r="A19" s="862"/>
      <c r="B19" s="863"/>
      <c r="C19" s="863"/>
    </row>
    <row r="20" spans="1:3" s="320" customFormat="1" ht="16.5" customHeight="1" thickBot="1">
      <c r="A20" s="864" t="s">
        <v>638</v>
      </c>
      <c r="B20" s="864"/>
      <c r="C20" s="864"/>
    </row>
    <row r="21" spans="1:3" s="320" customFormat="1" ht="14.4" thickTop="1" thickBot="1">
      <c r="A21" s="865" t="s">
        <v>6</v>
      </c>
      <c r="B21" s="866" t="s">
        <v>8</v>
      </c>
      <c r="C21" s="867" t="s">
        <v>9</v>
      </c>
    </row>
    <row r="22" spans="1:3" s="320" customFormat="1" ht="63" customHeight="1" thickTop="1" thickBot="1">
      <c r="A22" s="851" t="s">
        <v>255</v>
      </c>
      <c r="B22" s="852" t="s">
        <v>707</v>
      </c>
      <c r="C22" s="868" t="s">
        <v>353</v>
      </c>
    </row>
    <row r="23" spans="1:3">
      <c r="A23" s="854" t="s">
        <v>260</v>
      </c>
      <c r="B23" s="855">
        <v>3365863</v>
      </c>
      <c r="C23" s="855">
        <v>3365863</v>
      </c>
    </row>
    <row r="24" spans="1:3">
      <c r="A24" s="856" t="s">
        <v>639</v>
      </c>
      <c r="B24" s="857">
        <v>383994</v>
      </c>
      <c r="C24" s="857">
        <v>383994</v>
      </c>
    </row>
    <row r="25" spans="1:3">
      <c r="A25" s="856" t="s">
        <v>709</v>
      </c>
      <c r="B25" s="857">
        <v>2275365</v>
      </c>
      <c r="C25" s="857">
        <v>2275365</v>
      </c>
    </row>
    <row r="26" spans="1:3">
      <c r="A26" s="856" t="s">
        <v>781</v>
      </c>
      <c r="B26" s="869">
        <v>2960684</v>
      </c>
      <c r="C26" s="869">
        <v>2960684</v>
      </c>
    </row>
    <row r="27" spans="1:3" ht="13.8" thickBot="1">
      <c r="A27" s="858" t="s">
        <v>644</v>
      </c>
      <c r="B27" s="859">
        <v>0</v>
      </c>
      <c r="C27" s="859">
        <v>0</v>
      </c>
    </row>
    <row r="28" spans="1:3" ht="14.4" thickBot="1">
      <c r="A28" s="870" t="s">
        <v>353</v>
      </c>
      <c r="B28" s="871">
        <f>SUM(B23:B27)</f>
        <v>8985906</v>
      </c>
      <c r="C28" s="871">
        <f>SUM(C23:C27)</f>
        <v>8985906</v>
      </c>
    </row>
    <row r="29" spans="1:3" ht="16.2" thickTop="1">
      <c r="A29" s="872"/>
      <c r="B29" s="873"/>
      <c r="C29" s="873"/>
    </row>
    <row r="30" spans="1:3" ht="13.5" customHeight="1">
      <c r="A30" s="874" t="s">
        <v>706</v>
      </c>
      <c r="B30" s="874"/>
      <c r="C30" s="874"/>
    </row>
    <row r="31" spans="1:3" ht="16.2" thickBot="1">
      <c r="A31" s="875" t="s">
        <v>637</v>
      </c>
      <c r="B31" s="875"/>
      <c r="C31" s="875"/>
    </row>
    <row r="32" spans="1:3" ht="14.4" thickTop="1" thickBot="1">
      <c r="A32" s="865" t="s">
        <v>6</v>
      </c>
      <c r="B32" s="866" t="s">
        <v>8</v>
      </c>
      <c r="C32" s="866" t="s">
        <v>9</v>
      </c>
    </row>
    <row r="33" spans="1:3" ht="40.799999999999997" thickTop="1" thickBot="1">
      <c r="A33" s="851" t="s">
        <v>255</v>
      </c>
      <c r="B33" s="852" t="s">
        <v>708</v>
      </c>
      <c r="C33" s="853" t="s">
        <v>353</v>
      </c>
    </row>
    <row r="34" spans="1:3">
      <c r="A34" s="854" t="s">
        <v>70</v>
      </c>
      <c r="B34" s="855">
        <v>736356</v>
      </c>
      <c r="C34" s="855">
        <v>736356</v>
      </c>
    </row>
    <row r="35" spans="1:3">
      <c r="A35" s="856" t="s">
        <v>655</v>
      </c>
      <c r="B35" s="857">
        <v>11883580</v>
      </c>
      <c r="C35" s="857">
        <v>11883580</v>
      </c>
    </row>
    <row r="36" spans="1:3">
      <c r="A36" s="856" t="s">
        <v>641</v>
      </c>
      <c r="B36" s="857"/>
      <c r="C36" s="857"/>
    </row>
    <row r="37" spans="1:3">
      <c r="A37" s="856" t="s">
        <v>661</v>
      </c>
      <c r="B37" s="857">
        <v>272038</v>
      </c>
      <c r="C37" s="857">
        <v>272038</v>
      </c>
    </row>
    <row r="38" spans="1:3">
      <c r="A38" s="856" t="s">
        <v>72</v>
      </c>
      <c r="B38" s="857">
        <v>271200</v>
      </c>
      <c r="C38" s="857">
        <v>271200</v>
      </c>
    </row>
    <row r="39" spans="1:3">
      <c r="A39" s="856" t="s">
        <v>686</v>
      </c>
      <c r="B39" s="857"/>
      <c r="C39" s="857"/>
    </row>
    <row r="40" spans="1:3">
      <c r="A40" s="856" t="s">
        <v>88</v>
      </c>
      <c r="B40" s="857">
        <v>2523</v>
      </c>
      <c r="C40" s="857">
        <v>2523</v>
      </c>
    </row>
    <row r="41" spans="1:3" ht="13.8" thickBot="1">
      <c r="A41" s="858" t="s">
        <v>687</v>
      </c>
      <c r="B41" s="859"/>
      <c r="C41" s="859"/>
    </row>
    <row r="42" spans="1:3" ht="14.4" thickBot="1">
      <c r="A42" s="860" t="s">
        <v>353</v>
      </c>
      <c r="B42" s="861">
        <f>SUM(B34:B41)</f>
        <v>13165697</v>
      </c>
      <c r="C42" s="861">
        <f>SUM(C34:C41)</f>
        <v>13165697</v>
      </c>
    </row>
    <row r="43" spans="1:3">
      <c r="A43" s="862"/>
      <c r="B43" s="863"/>
      <c r="C43" s="863"/>
    </row>
    <row r="44" spans="1:3">
      <c r="A44" s="862"/>
      <c r="B44" s="863"/>
      <c r="C44" s="863"/>
    </row>
    <row r="45" spans="1:3">
      <c r="A45" s="862"/>
      <c r="B45" s="863"/>
      <c r="C45" s="863"/>
    </row>
    <row r="46" spans="1:3" ht="16.2" thickBot="1">
      <c r="A46" s="864" t="s">
        <v>638</v>
      </c>
      <c r="B46" s="864"/>
      <c r="C46" s="864"/>
    </row>
    <row r="47" spans="1:3" ht="14.4" thickTop="1" thickBot="1">
      <c r="A47" s="865" t="s">
        <v>6</v>
      </c>
      <c r="B47" s="866" t="s">
        <v>8</v>
      </c>
      <c r="C47" s="867" t="s">
        <v>9</v>
      </c>
    </row>
    <row r="48" spans="1:3" ht="40.799999999999997" thickTop="1" thickBot="1">
      <c r="A48" s="851" t="s">
        <v>255</v>
      </c>
      <c r="B48" s="876" t="s">
        <v>782</v>
      </c>
      <c r="C48" s="868" t="s">
        <v>353</v>
      </c>
    </row>
    <row r="49" spans="1:3">
      <c r="A49" s="854" t="s">
        <v>260</v>
      </c>
      <c r="B49" s="855">
        <v>8538185</v>
      </c>
      <c r="C49" s="855">
        <v>8538185</v>
      </c>
    </row>
    <row r="50" spans="1:3">
      <c r="A50" s="856" t="s">
        <v>639</v>
      </c>
      <c r="B50" s="857">
        <v>764852</v>
      </c>
      <c r="C50" s="857">
        <v>764852</v>
      </c>
    </row>
    <row r="51" spans="1:3">
      <c r="A51" s="856" t="s">
        <v>640</v>
      </c>
      <c r="B51" s="857">
        <v>6204867</v>
      </c>
      <c r="C51" s="857">
        <v>6204867</v>
      </c>
    </row>
    <row r="52" spans="1:3">
      <c r="A52" s="856" t="s">
        <v>781</v>
      </c>
      <c r="B52" s="869">
        <v>1557966</v>
      </c>
      <c r="C52" s="869">
        <v>1557966</v>
      </c>
    </row>
    <row r="53" spans="1:3" ht="13.8" thickBot="1">
      <c r="A53" s="858" t="s">
        <v>644</v>
      </c>
      <c r="B53" s="859">
        <v>477695</v>
      </c>
      <c r="C53" s="859">
        <v>477695</v>
      </c>
    </row>
    <row r="54" spans="1:3" ht="14.4" thickBot="1">
      <c r="A54" s="870" t="s">
        <v>353</v>
      </c>
      <c r="B54" s="871">
        <f>SUM(B49:B53)</f>
        <v>17543565</v>
      </c>
      <c r="C54" s="871">
        <f>SUM(C49:C53)</f>
        <v>17543565</v>
      </c>
    </row>
    <row r="55" spans="1:3" ht="13.8" thickTop="1"/>
  </sheetData>
  <sheetProtection selectLockedCells="1" selectUnlockedCells="1"/>
  <mergeCells count="7">
    <mergeCell ref="A1:C1"/>
    <mergeCell ref="A31:C31"/>
    <mergeCell ref="A46:C46"/>
    <mergeCell ref="A30:C30"/>
    <mergeCell ref="A3:C3"/>
    <mergeCell ref="A5:C5"/>
    <mergeCell ref="A20:C20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81" firstPageNumber="0" orientation="portrait" horizontalDpi="300" verticalDpi="300" r:id="rId1"/>
  <headerFooter alignWithMargins="0">
    <oddHeader xml:space="preserve">&amp;R&amp;"Times New Roman CE,Félkövér dőlt"&amp;11 13. melléklet a 8/2020.(VII.15.) önkormányzati rendelethez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50"/>
  </sheetPr>
  <dimension ref="A1:E59"/>
  <sheetViews>
    <sheetView view="pageBreakPreview" topLeftCell="A28" zoomScale="75" zoomScaleNormal="100" zoomScaleSheetLayoutView="75" workbookViewId="0">
      <selection activeCell="I49" sqref="I49"/>
    </sheetView>
  </sheetViews>
  <sheetFormatPr defaultRowHeight="13.2"/>
  <cols>
    <col min="1" max="1" width="14.109375" customWidth="1"/>
    <col min="2" max="2" width="45.44140625" customWidth="1"/>
    <col min="3" max="3" width="12.77734375" customWidth="1"/>
    <col min="4" max="4" width="13.6640625" customWidth="1"/>
    <col min="5" max="5" width="15.109375" customWidth="1"/>
  </cols>
  <sheetData>
    <row r="1" spans="1:5" ht="13.8" thickBot="1">
      <c r="A1" s="838" t="s">
        <v>771</v>
      </c>
      <c r="B1" s="839"/>
      <c r="C1" s="839"/>
      <c r="D1" s="839"/>
      <c r="E1" s="839"/>
    </row>
    <row r="2" spans="1:5" ht="41.25" customHeight="1">
      <c r="A2" s="462" t="s">
        <v>656</v>
      </c>
      <c r="B2" s="840" t="s">
        <v>657</v>
      </c>
      <c r="C2" s="841"/>
      <c r="D2" s="841"/>
      <c r="E2" s="842"/>
    </row>
    <row r="3" spans="1:5" ht="25.95" customHeight="1" thickBot="1">
      <c r="A3" s="576" t="s">
        <v>658</v>
      </c>
      <c r="B3" s="577" t="s">
        <v>659</v>
      </c>
      <c r="C3" s="578"/>
      <c r="D3" s="579"/>
      <c r="E3" s="580"/>
    </row>
    <row r="4" spans="1:5" ht="13.8" thickBot="1">
      <c r="A4" s="165"/>
      <c r="B4" s="165"/>
      <c r="C4" s="848" t="s">
        <v>704</v>
      </c>
      <c r="D4" s="849"/>
      <c r="E4" s="850"/>
    </row>
    <row r="5" spans="1:5" ht="27" thickBot="1">
      <c r="A5" s="582" t="s">
        <v>378</v>
      </c>
      <c r="B5" s="583" t="s">
        <v>379</v>
      </c>
      <c r="C5" s="584" t="s">
        <v>3</v>
      </c>
      <c r="D5" s="584" t="s">
        <v>697</v>
      </c>
      <c r="E5" s="581" t="s">
        <v>5</v>
      </c>
    </row>
    <row r="6" spans="1:5" ht="13.8" thickBot="1">
      <c r="A6" s="585" t="s">
        <v>6</v>
      </c>
      <c r="B6" s="586" t="s">
        <v>7</v>
      </c>
      <c r="C6" s="587" t="s">
        <v>8</v>
      </c>
      <c r="D6" s="588" t="s">
        <v>9</v>
      </c>
      <c r="E6" s="588" t="s">
        <v>10</v>
      </c>
    </row>
    <row r="7" spans="1:5" ht="16.2" thickBot="1">
      <c r="A7" s="843" t="s">
        <v>253</v>
      </c>
      <c r="B7" s="844"/>
      <c r="C7" s="844"/>
      <c r="D7" s="844"/>
      <c r="E7" s="845"/>
    </row>
    <row r="8" spans="1:5" ht="13.8" thickBot="1">
      <c r="A8" s="585" t="s">
        <v>11</v>
      </c>
      <c r="B8" s="590" t="s">
        <v>660</v>
      </c>
      <c r="C8" s="591">
        <f>SUM(C9:C18)</f>
        <v>484960</v>
      </c>
      <c r="D8" s="591">
        <f>SUM(D9:D18)</f>
        <v>299096</v>
      </c>
      <c r="E8" s="591">
        <f>SUM(E9:E18)</f>
        <v>299096</v>
      </c>
    </row>
    <row r="9" spans="1:5">
      <c r="A9" s="592" t="s">
        <v>13</v>
      </c>
      <c r="B9" s="593" t="s">
        <v>70</v>
      </c>
      <c r="C9" s="594"/>
      <c r="D9" s="595"/>
      <c r="E9" s="595"/>
    </row>
    <row r="10" spans="1:5">
      <c r="A10" s="596" t="s">
        <v>15</v>
      </c>
      <c r="B10" s="597" t="s">
        <v>72</v>
      </c>
      <c r="C10" s="598"/>
      <c r="D10" s="599"/>
      <c r="E10" s="599"/>
    </row>
    <row r="11" spans="1:5">
      <c r="A11" s="596" t="s">
        <v>17</v>
      </c>
      <c r="B11" s="597" t="s">
        <v>74</v>
      </c>
      <c r="C11" s="598"/>
      <c r="D11" s="599"/>
      <c r="E11" s="599"/>
    </row>
    <row r="12" spans="1:5">
      <c r="A12" s="596" t="s">
        <v>19</v>
      </c>
      <c r="B12" s="597" t="s">
        <v>76</v>
      </c>
      <c r="C12" s="598"/>
      <c r="D12" s="599"/>
      <c r="E12" s="599"/>
    </row>
    <row r="13" spans="1:5">
      <c r="A13" s="596" t="s">
        <v>21</v>
      </c>
      <c r="B13" s="597" t="s">
        <v>78</v>
      </c>
      <c r="C13" s="598">
        <v>344960</v>
      </c>
      <c r="D13" s="599">
        <v>299092</v>
      </c>
      <c r="E13" s="599">
        <v>299092</v>
      </c>
    </row>
    <row r="14" spans="1:5">
      <c r="A14" s="596" t="s">
        <v>23</v>
      </c>
      <c r="B14" s="597" t="s">
        <v>661</v>
      </c>
      <c r="C14" s="598"/>
      <c r="D14" s="599"/>
      <c r="E14" s="599"/>
    </row>
    <row r="15" spans="1:5">
      <c r="A15" s="596" t="s">
        <v>181</v>
      </c>
      <c r="B15" s="600" t="s">
        <v>662</v>
      </c>
      <c r="C15" s="598"/>
      <c r="D15" s="599"/>
      <c r="E15" s="599"/>
    </row>
    <row r="16" spans="1:5">
      <c r="A16" s="596" t="s">
        <v>183</v>
      </c>
      <c r="B16" s="597" t="s">
        <v>84</v>
      </c>
      <c r="C16" s="601"/>
      <c r="D16" s="602"/>
      <c r="E16" s="602"/>
    </row>
    <row r="17" spans="1:5">
      <c r="A17" s="596" t="s">
        <v>185</v>
      </c>
      <c r="B17" s="597" t="s">
        <v>86</v>
      </c>
      <c r="C17" s="598"/>
      <c r="D17" s="599"/>
      <c r="E17" s="599"/>
    </row>
    <row r="18" spans="1:5" ht="13.8" thickBot="1">
      <c r="A18" s="596" t="s">
        <v>187</v>
      </c>
      <c r="B18" s="600" t="s">
        <v>88</v>
      </c>
      <c r="C18" s="603">
        <v>140000</v>
      </c>
      <c r="D18" s="604">
        <v>4</v>
      </c>
      <c r="E18" s="604">
        <v>4</v>
      </c>
    </row>
    <row r="19" spans="1:5" ht="27" thickBot="1">
      <c r="A19" s="585" t="s">
        <v>25</v>
      </c>
      <c r="B19" s="590" t="s">
        <v>663</v>
      </c>
      <c r="C19" s="591"/>
      <c r="D19" s="406"/>
      <c r="E19" s="406"/>
    </row>
    <row r="20" spans="1:5">
      <c r="A20" s="596" t="s">
        <v>27</v>
      </c>
      <c r="B20" s="605" t="s">
        <v>28</v>
      </c>
      <c r="C20" s="598"/>
      <c r="D20" s="599"/>
      <c r="E20" s="599"/>
    </row>
    <row r="21" spans="1:5" ht="26.4">
      <c r="A21" s="596" t="s">
        <v>29</v>
      </c>
      <c r="B21" s="597" t="s">
        <v>664</v>
      </c>
      <c r="C21" s="598"/>
      <c r="D21" s="599"/>
      <c r="E21" s="599"/>
    </row>
    <row r="22" spans="1:5" ht="26.4">
      <c r="A22" s="596" t="s">
        <v>31</v>
      </c>
      <c r="B22" s="597" t="s">
        <v>665</v>
      </c>
      <c r="C22" s="598"/>
      <c r="D22" s="599"/>
      <c r="E22" s="599"/>
    </row>
    <row r="23" spans="1:5" ht="13.8" thickBot="1">
      <c r="A23" s="596" t="s">
        <v>33</v>
      </c>
      <c r="B23" s="597" t="s">
        <v>666</v>
      </c>
      <c r="C23" s="598"/>
      <c r="D23" s="599"/>
      <c r="E23" s="599"/>
    </row>
    <row r="24" spans="1:5" ht="13.8" thickBot="1">
      <c r="A24" s="606" t="s">
        <v>39</v>
      </c>
      <c r="B24" s="607" t="s">
        <v>264</v>
      </c>
      <c r="C24" s="608"/>
      <c r="D24" s="609"/>
      <c r="E24" s="609"/>
    </row>
    <row r="25" spans="1:5" ht="27" thickBot="1">
      <c r="A25" s="606" t="s">
        <v>221</v>
      </c>
      <c r="B25" s="607" t="s">
        <v>667</v>
      </c>
      <c r="C25" s="591"/>
      <c r="D25" s="406"/>
      <c r="E25" s="406"/>
    </row>
    <row r="26" spans="1:5" ht="26.4">
      <c r="A26" s="610" t="s">
        <v>55</v>
      </c>
      <c r="B26" s="611" t="s">
        <v>664</v>
      </c>
      <c r="C26" s="612"/>
      <c r="D26" s="613"/>
      <c r="E26" s="613"/>
    </row>
    <row r="27" spans="1:5" ht="26.4">
      <c r="A27" s="610" t="s">
        <v>61</v>
      </c>
      <c r="B27" s="614" t="s">
        <v>668</v>
      </c>
      <c r="C27" s="615"/>
      <c r="D27" s="616"/>
      <c r="E27" s="616"/>
    </row>
    <row r="28" spans="1:5" ht="13.8" thickBot="1">
      <c r="A28" s="596" t="s">
        <v>63</v>
      </c>
      <c r="B28" s="617" t="s">
        <v>669</v>
      </c>
      <c r="C28" s="618"/>
      <c r="D28" s="619"/>
      <c r="E28" s="619"/>
    </row>
    <row r="29" spans="1:5" ht="13.8" thickBot="1">
      <c r="A29" s="606" t="s">
        <v>67</v>
      </c>
      <c r="B29" s="607" t="s">
        <v>670</v>
      </c>
      <c r="C29" s="591"/>
      <c r="D29" s="406"/>
      <c r="E29" s="406"/>
    </row>
    <row r="30" spans="1:5">
      <c r="A30" s="610" t="s">
        <v>69</v>
      </c>
      <c r="B30" s="611" t="s">
        <v>92</v>
      </c>
      <c r="C30" s="612"/>
      <c r="D30" s="613"/>
      <c r="E30" s="613"/>
    </row>
    <row r="31" spans="1:5">
      <c r="A31" s="610" t="s">
        <v>71</v>
      </c>
      <c r="B31" s="614" t="s">
        <v>94</v>
      </c>
      <c r="C31" s="615"/>
      <c r="D31" s="616"/>
      <c r="E31" s="616"/>
    </row>
    <row r="32" spans="1:5" ht="13.8" thickBot="1">
      <c r="A32" s="596" t="s">
        <v>73</v>
      </c>
      <c r="B32" s="620" t="s">
        <v>96</v>
      </c>
      <c r="C32" s="618"/>
      <c r="D32" s="619"/>
      <c r="E32" s="619"/>
    </row>
    <row r="33" spans="1:5" ht="13.8" thickBot="1">
      <c r="A33" s="606" t="s">
        <v>89</v>
      </c>
      <c r="B33" s="607" t="s">
        <v>265</v>
      </c>
      <c r="C33" s="608"/>
      <c r="D33" s="609"/>
      <c r="E33" s="609"/>
    </row>
    <row r="34" spans="1:5" ht="13.8" thickBot="1">
      <c r="A34" s="606" t="s">
        <v>232</v>
      </c>
      <c r="B34" s="607" t="s">
        <v>671</v>
      </c>
      <c r="C34" s="621"/>
      <c r="D34" s="609"/>
      <c r="E34" s="609"/>
    </row>
    <row r="35" spans="1:5" ht="13.8" thickBot="1">
      <c r="A35" s="585" t="s">
        <v>111</v>
      </c>
      <c r="B35" s="607" t="s">
        <v>672</v>
      </c>
      <c r="C35" s="405">
        <v>484960</v>
      </c>
      <c r="D35" s="406">
        <v>299096</v>
      </c>
      <c r="E35" s="406">
        <v>299096</v>
      </c>
    </row>
    <row r="36" spans="1:5" ht="13.8" thickBot="1">
      <c r="A36" s="622" t="s">
        <v>121</v>
      </c>
      <c r="B36" s="607" t="s">
        <v>673</v>
      </c>
      <c r="C36" s="405">
        <f>SUM(C37:C39)</f>
        <v>23875282</v>
      </c>
      <c r="D36" s="406">
        <f>SUM(D37:D39)</f>
        <v>24662067</v>
      </c>
      <c r="E36" s="725" t="s">
        <v>756</v>
      </c>
    </row>
    <row r="37" spans="1:5" ht="13.8" thickBot="1">
      <c r="A37" s="610" t="s">
        <v>674</v>
      </c>
      <c r="B37" s="611" t="s">
        <v>320</v>
      </c>
      <c r="C37" s="612">
        <v>893100</v>
      </c>
      <c r="D37" s="613">
        <v>893100</v>
      </c>
      <c r="E37" s="726">
        <v>893100</v>
      </c>
    </row>
    <row r="38" spans="1:5" ht="13.8" thickBot="1">
      <c r="A38" s="610" t="s">
        <v>675</v>
      </c>
      <c r="B38" s="614" t="s">
        <v>676</v>
      </c>
      <c r="C38" s="615"/>
      <c r="D38" s="616"/>
      <c r="E38" s="727"/>
    </row>
    <row r="39" spans="1:5" ht="27" thickBot="1">
      <c r="A39" s="596" t="s">
        <v>677</v>
      </c>
      <c r="B39" s="620" t="s">
        <v>678</v>
      </c>
      <c r="C39" s="618">
        <v>22982182</v>
      </c>
      <c r="D39" s="619">
        <v>23768967</v>
      </c>
      <c r="E39" s="728" t="s">
        <v>757</v>
      </c>
    </row>
    <row r="40" spans="1:5" ht="13.8" thickBot="1">
      <c r="A40" s="622" t="s">
        <v>244</v>
      </c>
      <c r="B40" s="683" t="s">
        <v>679</v>
      </c>
      <c r="C40" s="623">
        <f>C35+C36</f>
        <v>24360242</v>
      </c>
      <c r="D40" s="623">
        <f>D35+D36</f>
        <v>24961163</v>
      </c>
      <c r="E40" s="729" t="s">
        <v>758</v>
      </c>
    </row>
    <row r="41" spans="1:5" ht="12.6" customHeight="1">
      <c r="A41" s="624"/>
      <c r="B41" s="542"/>
      <c r="C41" s="543"/>
      <c r="D41" s="543"/>
      <c r="E41" s="625"/>
    </row>
    <row r="42" spans="1:5" ht="13.8" hidden="1" thickBot="1">
      <c r="A42" s="153"/>
      <c r="B42" s="154"/>
      <c r="C42" s="155"/>
      <c r="D42" s="155"/>
      <c r="E42" s="626"/>
    </row>
    <row r="43" spans="1:5" ht="13.8" thickBot="1">
      <c r="A43" s="846" t="s">
        <v>254</v>
      </c>
      <c r="B43" s="847"/>
      <c r="C43" s="847"/>
      <c r="D43" s="847"/>
      <c r="E43" s="847"/>
    </row>
    <row r="44" spans="1:5" ht="16.2" thickBot="1">
      <c r="A44" s="632"/>
      <c r="B44" s="633"/>
      <c r="C44" s="848" t="s">
        <v>704</v>
      </c>
      <c r="D44" s="849"/>
      <c r="E44" s="850"/>
    </row>
    <row r="45" spans="1:5" ht="27" thickBot="1">
      <c r="A45" s="582" t="s">
        <v>378</v>
      </c>
      <c r="B45" s="583" t="s">
        <v>379</v>
      </c>
      <c r="C45" s="584" t="s">
        <v>3</v>
      </c>
      <c r="D45" s="584" t="s">
        <v>697</v>
      </c>
      <c r="E45" s="581" t="s">
        <v>5</v>
      </c>
    </row>
    <row r="46" spans="1:5" ht="13.8" thickBot="1">
      <c r="A46" s="585" t="s">
        <v>6</v>
      </c>
      <c r="B46" s="586" t="s">
        <v>7</v>
      </c>
      <c r="C46" s="587" t="s">
        <v>8</v>
      </c>
      <c r="D46" s="588" t="s">
        <v>9</v>
      </c>
      <c r="E46" s="588" t="s">
        <v>10</v>
      </c>
    </row>
    <row r="47" spans="1:5" ht="13.8" thickBot="1">
      <c r="A47" s="606" t="s">
        <v>11</v>
      </c>
      <c r="B47" s="627" t="s">
        <v>680</v>
      </c>
      <c r="C47" s="589">
        <f>SUM(C48:C52)</f>
        <v>23137090</v>
      </c>
      <c r="D47" s="589">
        <f>SUM(D48:D52)</f>
        <v>23688843</v>
      </c>
      <c r="E47" s="589">
        <f>SUM(E48:E52)</f>
        <v>21152236</v>
      </c>
    </row>
    <row r="48" spans="1:5">
      <c r="A48" s="596" t="s">
        <v>13</v>
      </c>
      <c r="B48" s="605" t="s">
        <v>174</v>
      </c>
      <c r="C48" s="644">
        <v>13355358</v>
      </c>
      <c r="D48" s="645">
        <v>14321987</v>
      </c>
      <c r="E48" s="645">
        <v>13766308</v>
      </c>
    </row>
    <row r="49" spans="1:5" ht="26.4">
      <c r="A49" s="596" t="s">
        <v>15</v>
      </c>
      <c r="B49" s="597" t="s">
        <v>175</v>
      </c>
      <c r="C49" s="612">
        <v>2606262</v>
      </c>
      <c r="D49" s="613">
        <v>2554046</v>
      </c>
      <c r="E49" s="613">
        <v>2554046</v>
      </c>
    </row>
    <row r="50" spans="1:5">
      <c r="A50" s="596" t="s">
        <v>17</v>
      </c>
      <c r="B50" s="597" t="s">
        <v>176</v>
      </c>
      <c r="C50" s="628">
        <v>7175470</v>
      </c>
      <c r="D50" s="629">
        <v>6812810</v>
      </c>
      <c r="E50" s="629">
        <v>4831882</v>
      </c>
    </row>
    <row r="51" spans="1:5">
      <c r="A51" s="596" t="s">
        <v>19</v>
      </c>
      <c r="B51" s="597" t="s">
        <v>177</v>
      </c>
      <c r="C51" s="628"/>
      <c r="D51" s="629"/>
      <c r="E51" s="629"/>
    </row>
    <row r="52" spans="1:5" ht="13.8" thickBot="1">
      <c r="A52" s="646" t="s">
        <v>21</v>
      </c>
      <c r="B52" s="647" t="s">
        <v>179</v>
      </c>
      <c r="C52" s="648"/>
      <c r="D52" s="649"/>
      <c r="E52" s="649"/>
    </row>
    <row r="53" spans="1:5" ht="13.8" thickBot="1">
      <c r="A53" s="606" t="s">
        <v>25</v>
      </c>
      <c r="B53" s="627" t="s">
        <v>681</v>
      </c>
      <c r="C53" s="609">
        <f>SUM(C54:C57)</f>
        <v>330052</v>
      </c>
      <c r="D53" s="609">
        <f>SUM(D54:D57)</f>
        <v>379220</v>
      </c>
      <c r="E53" s="609">
        <f>SUM(E54:E57)</f>
        <v>379220</v>
      </c>
    </row>
    <row r="54" spans="1:5">
      <c r="A54" s="596" t="s">
        <v>27</v>
      </c>
      <c r="B54" s="605" t="s">
        <v>200</v>
      </c>
      <c r="C54" s="644">
        <v>330052</v>
      </c>
      <c r="D54" s="645">
        <v>379220</v>
      </c>
      <c r="E54" s="645">
        <v>379220</v>
      </c>
    </row>
    <row r="55" spans="1:5">
      <c r="A55" s="596" t="s">
        <v>29</v>
      </c>
      <c r="B55" s="597" t="s">
        <v>202</v>
      </c>
      <c r="C55" s="612"/>
      <c r="D55" s="613"/>
      <c r="E55" s="613"/>
    </row>
    <row r="56" spans="1:5">
      <c r="A56" s="596" t="s">
        <v>31</v>
      </c>
      <c r="B56" s="597" t="s">
        <v>682</v>
      </c>
      <c r="C56" s="628"/>
      <c r="D56" s="629"/>
      <c r="E56" s="629"/>
    </row>
    <row r="57" spans="1:5" ht="27" thickBot="1">
      <c r="A57" s="596" t="s">
        <v>33</v>
      </c>
      <c r="B57" s="597" t="s">
        <v>683</v>
      </c>
      <c r="C57" s="628"/>
      <c r="D57" s="629"/>
      <c r="E57" s="629"/>
    </row>
    <row r="58" spans="1:5" ht="13.8" thickBot="1">
      <c r="A58" s="606" t="s">
        <v>39</v>
      </c>
      <c r="B58" s="630" t="s">
        <v>684</v>
      </c>
      <c r="C58" s="631">
        <f>C53+C47</f>
        <v>23467142</v>
      </c>
      <c r="D58" s="631">
        <f>D53+D47</f>
        <v>24068063</v>
      </c>
      <c r="E58" s="631">
        <f>E53+E47</f>
        <v>21531456</v>
      </c>
    </row>
    <row r="59" spans="1:5">
      <c r="A59" s="343"/>
      <c r="B59" s="343"/>
    </row>
  </sheetData>
  <mergeCells count="6">
    <mergeCell ref="C44:E44"/>
    <mergeCell ref="A1:E1"/>
    <mergeCell ref="B2:E2"/>
    <mergeCell ref="A7:E7"/>
    <mergeCell ref="A43:E43"/>
    <mergeCell ref="C4:E4"/>
  </mergeCells>
  <phoneticPr fontId="27" type="noConversion"/>
  <pageMargins left="0.7" right="0.7" top="0.75" bottom="0.75" header="0.3" footer="0.3"/>
  <pageSetup paperSize="9" scale="96" orientation="portrait" verticalDpi="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0"/>
  </sheetPr>
  <dimension ref="A1:I156"/>
  <sheetViews>
    <sheetView view="pageBreakPreview" topLeftCell="A127" zoomScaleNormal="120" zoomScaleSheetLayoutView="100" workbookViewId="0">
      <selection activeCell="E131" sqref="E130:E131"/>
    </sheetView>
  </sheetViews>
  <sheetFormatPr defaultColWidth="9.33203125" defaultRowHeight="15.6"/>
  <cols>
    <col min="1" max="1" width="9" style="1" customWidth="1"/>
    <col min="2" max="2" width="64.77734375" style="1" customWidth="1"/>
    <col min="3" max="3" width="18.109375" style="1" customWidth="1"/>
    <col min="4" max="5" width="17.33203125" style="2" customWidth="1"/>
    <col min="6" max="16384" width="9.33203125" style="3"/>
  </cols>
  <sheetData>
    <row r="1" spans="1:5" ht="15.9" customHeight="1">
      <c r="A1" s="751" t="s">
        <v>0</v>
      </c>
      <c r="B1" s="751"/>
      <c r="C1" s="751"/>
      <c r="D1" s="751"/>
      <c r="E1" s="751"/>
    </row>
    <row r="2" spans="1:5" ht="15.9" customHeight="1" thickBot="1">
      <c r="A2" s="4"/>
      <c r="B2" s="4"/>
      <c r="C2" s="4"/>
      <c r="D2" s="5"/>
      <c r="E2" s="5"/>
    </row>
    <row r="3" spans="1:5" ht="15.9" customHeight="1" thickBot="1">
      <c r="A3" s="752" t="s">
        <v>1</v>
      </c>
      <c r="B3" s="753" t="s">
        <v>2</v>
      </c>
      <c r="C3" s="748" t="s">
        <v>717</v>
      </c>
      <c r="D3" s="748"/>
      <c r="E3" s="748"/>
    </row>
    <row r="4" spans="1:5" ht="38.1" customHeight="1" thickBot="1">
      <c r="A4" s="752"/>
      <c r="B4" s="753"/>
      <c r="C4" s="6" t="s">
        <v>3</v>
      </c>
      <c r="D4" s="6" t="s">
        <v>4</v>
      </c>
      <c r="E4" s="7" t="s">
        <v>5</v>
      </c>
    </row>
    <row r="5" spans="1:5" s="11" customFormat="1" ht="12" customHeight="1" thickBot="1">
      <c r="A5" s="8" t="s">
        <v>6</v>
      </c>
      <c r="B5" s="9" t="s">
        <v>7</v>
      </c>
      <c r="C5" s="9" t="s">
        <v>8</v>
      </c>
      <c r="D5" s="9" t="s">
        <v>9</v>
      </c>
      <c r="E5" s="10" t="s">
        <v>10</v>
      </c>
    </row>
    <row r="6" spans="1:5" s="14" customFormat="1" ht="12" customHeight="1" thickBot="1">
      <c r="A6" s="12" t="s">
        <v>11</v>
      </c>
      <c r="B6" s="13" t="s">
        <v>12</v>
      </c>
      <c r="C6" s="356">
        <f>SUM(C7:C12)</f>
        <v>42836143</v>
      </c>
      <c r="D6" s="356">
        <f>SUM(D7:D12)</f>
        <v>43452702</v>
      </c>
      <c r="E6" s="356">
        <f>SUM(E7:E12)</f>
        <v>43452702</v>
      </c>
    </row>
    <row r="7" spans="1:5" s="14" customFormat="1" ht="12" customHeight="1">
      <c r="A7" s="15" t="s">
        <v>13</v>
      </c>
      <c r="B7" s="16" t="s">
        <v>14</v>
      </c>
      <c r="C7" s="357">
        <v>15443061</v>
      </c>
      <c r="D7" s="357">
        <v>15443061</v>
      </c>
      <c r="E7" s="357">
        <v>15443061</v>
      </c>
    </row>
    <row r="8" spans="1:5" s="14" customFormat="1" ht="12" customHeight="1">
      <c r="A8" s="17" t="s">
        <v>15</v>
      </c>
      <c r="B8" s="18" t="s">
        <v>16</v>
      </c>
      <c r="C8" s="358">
        <v>20028550</v>
      </c>
      <c r="D8" s="358">
        <v>19445883</v>
      </c>
      <c r="E8" s="358">
        <v>19445883</v>
      </c>
    </row>
    <row r="9" spans="1:5" s="14" customFormat="1" ht="12" customHeight="1">
      <c r="A9" s="17" t="s">
        <v>17</v>
      </c>
      <c r="B9" s="18" t="s">
        <v>18</v>
      </c>
      <c r="C9" s="358">
        <v>5564532</v>
      </c>
      <c r="D9" s="358">
        <v>5770618</v>
      </c>
      <c r="E9" s="358">
        <v>5770618</v>
      </c>
    </row>
    <row r="10" spans="1:5" s="14" customFormat="1" ht="12" customHeight="1">
      <c r="A10" s="17" t="s">
        <v>19</v>
      </c>
      <c r="B10" s="18" t="s">
        <v>20</v>
      </c>
      <c r="C10" s="358">
        <v>1800000</v>
      </c>
      <c r="D10" s="358">
        <v>1800000</v>
      </c>
      <c r="E10" s="358">
        <v>1800000</v>
      </c>
    </row>
    <row r="11" spans="1:5" s="14" customFormat="1" ht="12" customHeight="1">
      <c r="A11" s="17" t="s">
        <v>21</v>
      </c>
      <c r="B11" s="18" t="s">
        <v>22</v>
      </c>
      <c r="C11" s="358"/>
      <c r="D11" s="358">
        <v>993140</v>
      </c>
      <c r="E11" s="358">
        <v>993140</v>
      </c>
    </row>
    <row r="12" spans="1:5" s="14" customFormat="1" ht="12" customHeight="1" thickBot="1">
      <c r="A12" s="19" t="s">
        <v>23</v>
      </c>
      <c r="B12" s="20" t="s">
        <v>24</v>
      </c>
      <c r="C12" s="358"/>
      <c r="D12" s="358"/>
      <c r="E12" s="358"/>
    </row>
    <row r="13" spans="1:5" s="14" customFormat="1" ht="12" customHeight="1" thickBot="1">
      <c r="A13" s="12" t="s">
        <v>25</v>
      </c>
      <c r="B13" s="21" t="s">
        <v>26</v>
      </c>
      <c r="C13" s="356">
        <f>SUM(C14:C19)</f>
        <v>18019836</v>
      </c>
      <c r="D13" s="356">
        <f>SUM(D14:D19)</f>
        <v>18365045</v>
      </c>
      <c r="E13" s="356">
        <f>SUM(E14:E19)</f>
        <v>18365045</v>
      </c>
    </row>
    <row r="14" spans="1:5" s="14" customFormat="1" ht="12" customHeight="1">
      <c r="A14" s="15" t="s">
        <v>27</v>
      </c>
      <c r="B14" s="16" t="s">
        <v>28</v>
      </c>
      <c r="C14" s="357"/>
      <c r="D14" s="357"/>
      <c r="E14" s="357"/>
    </row>
    <row r="15" spans="1:5" s="14" customFormat="1" ht="12" customHeight="1">
      <c r="A15" s="17" t="s">
        <v>29</v>
      </c>
      <c r="B15" s="18" t="s">
        <v>30</v>
      </c>
      <c r="C15" s="358"/>
      <c r="D15" s="358"/>
      <c r="E15" s="358"/>
    </row>
    <row r="16" spans="1:5" s="14" customFormat="1" ht="12" customHeight="1">
      <c r="A16" s="17" t="s">
        <v>31</v>
      </c>
      <c r="B16" s="18" t="s">
        <v>32</v>
      </c>
      <c r="C16" s="358"/>
      <c r="D16" s="358"/>
      <c r="E16" s="358"/>
    </row>
    <row r="17" spans="1:5" s="14" customFormat="1" ht="12" customHeight="1">
      <c r="A17" s="17" t="s">
        <v>33</v>
      </c>
      <c r="B17" s="18" t="s">
        <v>34</v>
      </c>
      <c r="C17" s="358"/>
      <c r="D17" s="358"/>
      <c r="E17" s="358"/>
    </row>
    <row r="18" spans="1:5" s="14" customFormat="1" ht="12" customHeight="1">
      <c r="A18" s="17" t="s">
        <v>35</v>
      </c>
      <c r="B18" s="18" t="s">
        <v>36</v>
      </c>
      <c r="C18" s="358">
        <v>18019836</v>
      </c>
      <c r="D18" s="358">
        <v>18365045</v>
      </c>
      <c r="E18" s="358">
        <v>18365045</v>
      </c>
    </row>
    <row r="19" spans="1:5" s="14" customFormat="1" ht="12" customHeight="1" thickBot="1">
      <c r="A19" s="19" t="s">
        <v>37</v>
      </c>
      <c r="B19" s="20" t="s">
        <v>38</v>
      </c>
      <c r="C19" s="359"/>
      <c r="D19" s="359"/>
      <c r="E19" s="359"/>
    </row>
    <row r="20" spans="1:5" s="14" customFormat="1" ht="12" customHeight="1" thickBot="1">
      <c r="A20" s="12" t="s">
        <v>39</v>
      </c>
      <c r="B20" s="13" t="s">
        <v>40</v>
      </c>
      <c r="C20" s="356">
        <f>SUM(C21:C26)</f>
        <v>0</v>
      </c>
      <c r="D20" s="356">
        <f>SUM(D21:D26)</f>
        <v>30613932</v>
      </c>
      <c r="E20" s="356">
        <f>SUM(E21:E26)</f>
        <v>30613932</v>
      </c>
    </row>
    <row r="21" spans="1:5" s="14" customFormat="1" ht="12" customHeight="1">
      <c r="A21" s="15" t="s">
        <v>41</v>
      </c>
      <c r="B21" s="16" t="s">
        <v>42</v>
      </c>
      <c r="C21" s="357"/>
      <c r="D21" s="357"/>
      <c r="E21" s="357"/>
    </row>
    <row r="22" spans="1:5" s="14" customFormat="1" ht="12" customHeight="1">
      <c r="A22" s="17" t="s">
        <v>43</v>
      </c>
      <c r="B22" s="18" t="s">
        <v>44</v>
      </c>
      <c r="C22" s="358"/>
      <c r="D22" s="358"/>
      <c r="E22" s="358"/>
    </row>
    <row r="23" spans="1:5" s="14" customFormat="1" ht="12" customHeight="1">
      <c r="A23" s="17" t="s">
        <v>45</v>
      </c>
      <c r="B23" s="18" t="s">
        <v>46</v>
      </c>
      <c r="C23" s="358"/>
      <c r="D23" s="358"/>
      <c r="E23" s="358"/>
    </row>
    <row r="24" spans="1:5" s="14" customFormat="1" ht="12" customHeight="1">
      <c r="A24" s="17" t="s">
        <v>47</v>
      </c>
      <c r="B24" s="18" t="s">
        <v>48</v>
      </c>
      <c r="C24" s="358"/>
      <c r="D24" s="358"/>
      <c r="E24" s="358"/>
    </row>
    <row r="25" spans="1:5" s="14" customFormat="1" ht="12" customHeight="1">
      <c r="A25" s="17" t="s">
        <v>49</v>
      </c>
      <c r="B25" s="18" t="s">
        <v>50</v>
      </c>
      <c r="C25" s="358"/>
      <c r="D25" s="358">
        <v>30613932</v>
      </c>
      <c r="E25" s="358">
        <v>30613932</v>
      </c>
    </row>
    <row r="26" spans="1:5" s="14" customFormat="1" ht="12" customHeight="1" thickBot="1">
      <c r="A26" s="19" t="s">
        <v>51</v>
      </c>
      <c r="B26" s="22" t="s">
        <v>52</v>
      </c>
      <c r="C26" s="359"/>
      <c r="D26" s="359"/>
      <c r="E26" s="359"/>
    </row>
    <row r="27" spans="1:5" s="14" customFormat="1" ht="12" customHeight="1" thickBot="1">
      <c r="A27" s="12" t="s">
        <v>53</v>
      </c>
      <c r="B27" s="13" t="s">
        <v>54</v>
      </c>
      <c r="C27" s="360">
        <f>SUM(C28:C33)</f>
        <v>13065000</v>
      </c>
      <c r="D27" s="360">
        <f>SUM(D28:D33)</f>
        <v>19409993</v>
      </c>
      <c r="E27" s="360">
        <f>SUM(E28:E33)</f>
        <v>19396368</v>
      </c>
    </row>
    <row r="28" spans="1:5" s="14" customFormat="1" ht="12" customHeight="1">
      <c r="A28" s="15" t="s">
        <v>55</v>
      </c>
      <c r="B28" s="16" t="s">
        <v>56</v>
      </c>
      <c r="C28" s="361">
        <v>11000000</v>
      </c>
      <c r="D28" s="361">
        <v>16939462</v>
      </c>
      <c r="E28" s="361">
        <v>16925837</v>
      </c>
    </row>
    <row r="29" spans="1:5" s="14" customFormat="1" ht="12" customHeight="1">
      <c r="A29" s="17" t="s">
        <v>57</v>
      </c>
      <c r="B29" s="18" t="s">
        <v>58</v>
      </c>
      <c r="C29" s="358"/>
      <c r="D29" s="358"/>
      <c r="E29" s="358"/>
    </row>
    <row r="30" spans="1:5" s="14" customFormat="1" ht="12" customHeight="1">
      <c r="A30" s="17" t="s">
        <v>59</v>
      </c>
      <c r="B30" s="18" t="s">
        <v>60</v>
      </c>
      <c r="C30" s="358"/>
      <c r="D30" s="358"/>
      <c r="E30" s="358"/>
    </row>
    <row r="31" spans="1:5" s="14" customFormat="1" ht="12" customHeight="1">
      <c r="A31" s="17" t="s">
        <v>61</v>
      </c>
      <c r="B31" s="18" t="s">
        <v>62</v>
      </c>
      <c r="C31" s="358">
        <v>2000000</v>
      </c>
      <c r="D31" s="358">
        <v>2445505</v>
      </c>
      <c r="E31" s="358">
        <v>2445505</v>
      </c>
    </row>
    <row r="32" spans="1:5" s="14" customFormat="1" ht="12" customHeight="1">
      <c r="A32" s="17" t="s">
        <v>63</v>
      </c>
      <c r="B32" s="18" t="s">
        <v>64</v>
      </c>
      <c r="C32" s="358"/>
      <c r="D32" s="358"/>
      <c r="E32" s="358"/>
    </row>
    <row r="33" spans="1:5" s="14" customFormat="1" ht="12" customHeight="1" thickBot="1">
      <c r="A33" s="19" t="s">
        <v>65</v>
      </c>
      <c r="B33" s="22" t="s">
        <v>66</v>
      </c>
      <c r="C33" s="359">
        <v>65000</v>
      </c>
      <c r="D33" s="359">
        <v>25026</v>
      </c>
      <c r="E33" s="359">
        <v>25026</v>
      </c>
    </row>
    <row r="34" spans="1:5" s="14" customFormat="1" ht="12" customHeight="1" thickBot="1">
      <c r="A34" s="12" t="s">
        <v>67</v>
      </c>
      <c r="B34" s="13" t="s">
        <v>68</v>
      </c>
      <c r="C34" s="356">
        <f>SUM(C35:C44)</f>
        <v>4660000</v>
      </c>
      <c r="D34" s="356">
        <f>SUM(D35:D44)</f>
        <v>9363411</v>
      </c>
      <c r="E34" s="356">
        <f>SUM(E35:E44)</f>
        <v>9363411</v>
      </c>
    </row>
    <row r="35" spans="1:5" s="14" customFormat="1" ht="12" customHeight="1">
      <c r="A35" s="15" t="s">
        <v>69</v>
      </c>
      <c r="B35" s="16" t="s">
        <v>70</v>
      </c>
      <c r="C35" s="357">
        <v>3000000</v>
      </c>
      <c r="D35" s="357">
        <v>1440535</v>
      </c>
      <c r="E35" s="357">
        <v>1440535</v>
      </c>
    </row>
    <row r="36" spans="1:5" s="14" customFormat="1" ht="12" customHeight="1">
      <c r="A36" s="17" t="s">
        <v>71</v>
      </c>
      <c r="B36" s="18" t="s">
        <v>72</v>
      </c>
      <c r="C36" s="358"/>
      <c r="D36" s="358">
        <v>856800</v>
      </c>
      <c r="E36" s="358">
        <v>856800</v>
      </c>
    </row>
    <row r="37" spans="1:5" s="14" customFormat="1" ht="12" customHeight="1">
      <c r="A37" s="17" t="s">
        <v>73</v>
      </c>
      <c r="B37" s="18" t="s">
        <v>74</v>
      </c>
      <c r="C37" s="358">
        <v>350000</v>
      </c>
      <c r="D37" s="358">
        <v>364326</v>
      </c>
      <c r="E37" s="358">
        <v>364326</v>
      </c>
    </row>
    <row r="38" spans="1:5" s="14" customFormat="1" ht="12" customHeight="1">
      <c r="A38" s="17" t="s">
        <v>75</v>
      </c>
      <c r="B38" s="18" t="s">
        <v>76</v>
      </c>
      <c r="C38" s="358">
        <v>360000</v>
      </c>
      <c r="D38" s="358">
        <v>504000</v>
      </c>
      <c r="E38" s="358">
        <v>504000</v>
      </c>
    </row>
    <row r="39" spans="1:5" s="14" customFormat="1" ht="12" customHeight="1">
      <c r="A39" s="17" t="s">
        <v>77</v>
      </c>
      <c r="B39" s="18" t="s">
        <v>78</v>
      </c>
      <c r="C39" s="358">
        <v>600000</v>
      </c>
      <c r="D39" s="358">
        <v>457644</v>
      </c>
      <c r="E39" s="358">
        <v>457644</v>
      </c>
    </row>
    <row r="40" spans="1:5" s="14" customFormat="1" ht="12" customHeight="1">
      <c r="A40" s="17" t="s">
        <v>79</v>
      </c>
      <c r="B40" s="18" t="s">
        <v>80</v>
      </c>
      <c r="C40" s="358"/>
      <c r="D40" s="358">
        <v>5610575</v>
      </c>
      <c r="E40" s="358">
        <v>5610575</v>
      </c>
    </row>
    <row r="41" spans="1:5" s="14" customFormat="1" ht="12" customHeight="1">
      <c r="A41" s="17" t="s">
        <v>81</v>
      </c>
      <c r="B41" s="18" t="s">
        <v>82</v>
      </c>
      <c r="C41" s="358"/>
      <c r="D41" s="358"/>
      <c r="E41" s="358"/>
    </row>
    <row r="42" spans="1:5" s="14" customFormat="1" ht="12" customHeight="1">
      <c r="A42" s="17" t="s">
        <v>83</v>
      </c>
      <c r="B42" s="18" t="s">
        <v>84</v>
      </c>
      <c r="C42" s="358"/>
      <c r="D42" s="358"/>
      <c r="E42" s="358"/>
    </row>
    <row r="43" spans="1:5" s="14" customFormat="1" ht="12" customHeight="1">
      <c r="A43" s="17" t="s">
        <v>85</v>
      </c>
      <c r="B43" s="18" t="s">
        <v>86</v>
      </c>
      <c r="C43" s="362">
        <v>0</v>
      </c>
      <c r="D43" s="362">
        <v>119000</v>
      </c>
      <c r="E43" s="362">
        <v>119000</v>
      </c>
    </row>
    <row r="44" spans="1:5" s="14" customFormat="1" ht="12" customHeight="1" thickBot="1">
      <c r="A44" s="19" t="s">
        <v>87</v>
      </c>
      <c r="B44" s="20" t="s">
        <v>88</v>
      </c>
      <c r="C44" s="363">
        <v>350000</v>
      </c>
      <c r="D44" s="363">
        <v>10531</v>
      </c>
      <c r="E44" s="363">
        <v>10531</v>
      </c>
    </row>
    <row r="45" spans="1:5" s="14" customFormat="1" ht="12" customHeight="1" thickBot="1">
      <c r="A45" s="12" t="s">
        <v>89</v>
      </c>
      <c r="B45" s="13" t="s">
        <v>90</v>
      </c>
      <c r="C45" s="356">
        <f>SUM(C46:C50)</f>
        <v>0</v>
      </c>
      <c r="D45" s="356">
        <f>SUM(D46:D50)</f>
        <v>18116000</v>
      </c>
      <c r="E45" s="356">
        <f>SUM(E46:E50)</f>
        <v>18116000</v>
      </c>
    </row>
    <row r="46" spans="1:5" s="14" customFormat="1" ht="12" customHeight="1">
      <c r="A46" s="15" t="s">
        <v>91</v>
      </c>
      <c r="B46" s="16" t="s">
        <v>92</v>
      </c>
      <c r="C46" s="364"/>
      <c r="D46" s="364"/>
      <c r="E46" s="364"/>
    </row>
    <row r="47" spans="1:5" s="14" customFormat="1" ht="12" customHeight="1">
      <c r="A47" s="17" t="s">
        <v>93</v>
      </c>
      <c r="B47" s="18" t="s">
        <v>94</v>
      </c>
      <c r="C47" s="362"/>
      <c r="D47" s="362">
        <v>18116000</v>
      </c>
      <c r="E47" s="362">
        <v>18116000</v>
      </c>
    </row>
    <row r="48" spans="1:5" s="14" customFormat="1" ht="12" customHeight="1">
      <c r="A48" s="17" t="s">
        <v>95</v>
      </c>
      <c r="B48" s="18" t="s">
        <v>96</v>
      </c>
      <c r="C48" s="362"/>
      <c r="D48" s="362"/>
      <c r="E48" s="362"/>
    </row>
    <row r="49" spans="1:5" s="14" customFormat="1" ht="12" customHeight="1">
      <c r="A49" s="17" t="s">
        <v>97</v>
      </c>
      <c r="B49" s="18" t="s">
        <v>98</v>
      </c>
      <c r="C49" s="362"/>
      <c r="D49" s="362"/>
      <c r="E49" s="362"/>
    </row>
    <row r="50" spans="1:5" s="14" customFormat="1" ht="12" customHeight="1" thickBot="1">
      <c r="A50" s="19" t="s">
        <v>99</v>
      </c>
      <c r="B50" s="20" t="s">
        <v>100</v>
      </c>
      <c r="C50" s="363"/>
      <c r="D50" s="363"/>
      <c r="E50" s="363"/>
    </row>
    <row r="51" spans="1:5" s="14" customFormat="1" ht="13.8" thickBot="1">
      <c r="A51" s="12" t="s">
        <v>101</v>
      </c>
      <c r="B51" s="13" t="s">
        <v>102</v>
      </c>
      <c r="C51" s="356">
        <f>SUM(C52:C55)</f>
        <v>5036000</v>
      </c>
      <c r="D51" s="356">
        <f>SUM(D52:D55)</f>
        <v>36000</v>
      </c>
      <c r="E51" s="356">
        <f>SUM(E52:E55)</f>
        <v>36000</v>
      </c>
    </row>
    <row r="52" spans="1:5" s="14" customFormat="1" ht="13.2">
      <c r="A52" s="15" t="s">
        <v>103</v>
      </c>
      <c r="B52" s="16" t="s">
        <v>104</v>
      </c>
      <c r="C52" s="357"/>
      <c r="D52" s="357"/>
      <c r="E52" s="357"/>
    </row>
    <row r="53" spans="1:5" s="14" customFormat="1" ht="14.25" customHeight="1">
      <c r="A53" s="17" t="s">
        <v>105</v>
      </c>
      <c r="B53" s="18" t="s">
        <v>106</v>
      </c>
      <c r="C53" s="358">
        <v>5000000</v>
      </c>
      <c r="D53" s="358"/>
      <c r="E53" s="358"/>
    </row>
    <row r="54" spans="1:5" s="14" customFormat="1" ht="13.2">
      <c r="A54" s="17" t="s">
        <v>107</v>
      </c>
      <c r="B54" s="18" t="s">
        <v>108</v>
      </c>
      <c r="C54" s="358">
        <v>36000</v>
      </c>
      <c r="D54" s="358">
        <v>36000</v>
      </c>
      <c r="E54" s="358">
        <v>36000</v>
      </c>
    </row>
    <row r="55" spans="1:5" s="14" customFormat="1" ht="13.8" thickBot="1">
      <c r="A55" s="19" t="s">
        <v>109</v>
      </c>
      <c r="B55" s="20" t="s">
        <v>110</v>
      </c>
      <c r="C55" s="359"/>
      <c r="D55" s="359"/>
      <c r="E55" s="359"/>
    </row>
    <row r="56" spans="1:5" s="14" customFormat="1" ht="13.8" thickBot="1">
      <c r="A56" s="12" t="s">
        <v>111</v>
      </c>
      <c r="B56" s="21" t="s">
        <v>112</v>
      </c>
      <c r="C56" s="356">
        <f>SUM(C57:C60)</f>
        <v>16988366</v>
      </c>
      <c r="D56" s="356">
        <f>SUM(D57:D60)</f>
        <v>16988366</v>
      </c>
      <c r="E56" s="356">
        <f>SUM(E57:E60)</f>
        <v>4302147</v>
      </c>
    </row>
    <row r="57" spans="1:5" s="14" customFormat="1" ht="13.2">
      <c r="A57" s="15" t="s">
        <v>113</v>
      </c>
      <c r="B57" s="16" t="s">
        <v>114</v>
      </c>
      <c r="C57" s="362"/>
      <c r="D57" s="362"/>
      <c r="E57" s="362"/>
    </row>
    <row r="58" spans="1:5" s="14" customFormat="1" ht="12.75" customHeight="1">
      <c r="A58" s="17" t="s">
        <v>115</v>
      </c>
      <c r="B58" s="18" t="s">
        <v>116</v>
      </c>
      <c r="C58" s="362"/>
      <c r="D58" s="362"/>
      <c r="E58" s="362"/>
    </row>
    <row r="59" spans="1:5" s="14" customFormat="1" ht="13.2">
      <c r="A59" s="17" t="s">
        <v>117</v>
      </c>
      <c r="B59" s="18" t="s">
        <v>118</v>
      </c>
      <c r="C59" s="362">
        <v>16988366</v>
      </c>
      <c r="D59" s="362">
        <v>16988366</v>
      </c>
      <c r="E59" s="362">
        <v>4302147</v>
      </c>
    </row>
    <row r="60" spans="1:5" s="14" customFormat="1" ht="13.8" thickBot="1">
      <c r="A60" s="19" t="s">
        <v>119</v>
      </c>
      <c r="B60" s="20" t="s">
        <v>120</v>
      </c>
      <c r="C60" s="362"/>
      <c r="D60" s="362"/>
      <c r="E60" s="362"/>
    </row>
    <row r="61" spans="1:5" s="14" customFormat="1" ht="13.8" thickBot="1">
      <c r="A61" s="12" t="s">
        <v>121</v>
      </c>
      <c r="B61" s="13" t="s">
        <v>122</v>
      </c>
      <c r="C61" s="360">
        <f>C6+C13+C20+C27+C34+C45+C51+C56</f>
        <v>100605345</v>
      </c>
      <c r="D61" s="360">
        <f>D6+D13+D20+D27+D34+D45+D51+D56</f>
        <v>156345449</v>
      </c>
      <c r="E61" s="360">
        <f>E6+E13+E20+E27+E34+E45+E51+E56</f>
        <v>143645605</v>
      </c>
    </row>
    <row r="62" spans="1:5" s="14" customFormat="1" ht="13.8" thickBot="1">
      <c r="A62" s="23" t="s">
        <v>123</v>
      </c>
      <c r="B62" s="21" t="s">
        <v>124</v>
      </c>
      <c r="C62" s="356"/>
      <c r="D62" s="356"/>
      <c r="E62" s="356"/>
    </row>
    <row r="63" spans="1:5" s="14" customFormat="1" ht="13.2">
      <c r="A63" s="15" t="s">
        <v>125</v>
      </c>
      <c r="B63" s="16" t="s">
        <v>126</v>
      </c>
      <c r="C63" s="362"/>
      <c r="D63" s="362"/>
      <c r="E63" s="362"/>
    </row>
    <row r="64" spans="1:5" s="14" customFormat="1" ht="13.2">
      <c r="A64" s="17" t="s">
        <v>127</v>
      </c>
      <c r="B64" s="18" t="s">
        <v>128</v>
      </c>
      <c r="C64" s="362"/>
      <c r="D64" s="362"/>
      <c r="E64" s="362"/>
    </row>
    <row r="65" spans="1:5" s="14" customFormat="1" ht="13.8" thickBot="1">
      <c r="A65" s="19" t="s">
        <v>129</v>
      </c>
      <c r="B65" s="24" t="s">
        <v>130</v>
      </c>
      <c r="C65" s="362"/>
      <c r="D65" s="362"/>
      <c r="E65" s="362"/>
    </row>
    <row r="66" spans="1:5" s="14" customFormat="1" ht="13.8" thickBot="1">
      <c r="A66" s="23" t="s">
        <v>131</v>
      </c>
      <c r="B66" s="21" t="s">
        <v>132</v>
      </c>
      <c r="C66" s="356"/>
      <c r="D66" s="356"/>
      <c r="E66" s="356"/>
    </row>
    <row r="67" spans="1:5" s="14" customFormat="1" ht="13.2">
      <c r="A67" s="15" t="s">
        <v>133</v>
      </c>
      <c r="B67" s="16" t="s">
        <v>134</v>
      </c>
      <c r="C67" s="362"/>
      <c r="D67" s="362"/>
      <c r="E67" s="362"/>
    </row>
    <row r="68" spans="1:5" s="14" customFormat="1" ht="13.2">
      <c r="A68" s="17" t="s">
        <v>135</v>
      </c>
      <c r="B68" s="18" t="s">
        <v>136</v>
      </c>
      <c r="C68" s="362"/>
      <c r="D68" s="362"/>
      <c r="E68" s="362"/>
    </row>
    <row r="69" spans="1:5" s="14" customFormat="1" ht="12" customHeight="1">
      <c r="A69" s="17" t="s">
        <v>137</v>
      </c>
      <c r="B69" s="18" t="s">
        <v>138</v>
      </c>
      <c r="C69" s="362"/>
      <c r="D69" s="362"/>
      <c r="E69" s="362"/>
    </row>
    <row r="70" spans="1:5" s="14" customFormat="1" ht="12" customHeight="1" thickBot="1">
      <c r="A70" s="19" t="s">
        <v>139</v>
      </c>
      <c r="B70" s="20" t="s">
        <v>140</v>
      </c>
      <c r="C70" s="362"/>
      <c r="D70" s="362"/>
      <c r="E70" s="362"/>
    </row>
    <row r="71" spans="1:5" s="14" customFormat="1" ht="12" customHeight="1" thickBot="1">
      <c r="A71" s="23" t="s">
        <v>141</v>
      </c>
      <c r="B71" s="21" t="s">
        <v>142</v>
      </c>
      <c r="C71" s="356">
        <f>SUM(C72:C73)</f>
        <v>55150664</v>
      </c>
      <c r="D71" s="356">
        <f>SUM(D72:D73)</f>
        <v>68239670</v>
      </c>
      <c r="E71" s="356">
        <f>SUM(E72:E73)</f>
        <v>68239670</v>
      </c>
    </row>
    <row r="72" spans="1:5" s="14" customFormat="1" ht="12" customHeight="1">
      <c r="A72" s="15" t="s">
        <v>143</v>
      </c>
      <c r="B72" s="16" t="s">
        <v>144</v>
      </c>
      <c r="C72" s="362">
        <v>55150664</v>
      </c>
      <c r="D72" s="362">
        <v>68239670</v>
      </c>
      <c r="E72" s="362">
        <v>68239670</v>
      </c>
    </row>
    <row r="73" spans="1:5" s="14" customFormat="1" ht="12" customHeight="1" thickBot="1">
      <c r="A73" s="19" t="s">
        <v>145</v>
      </c>
      <c r="B73" s="20" t="s">
        <v>146</v>
      </c>
      <c r="C73" s="362"/>
      <c r="D73" s="362"/>
      <c r="E73" s="362"/>
    </row>
    <row r="74" spans="1:5" s="14" customFormat="1" ht="12" customHeight="1" thickBot="1">
      <c r="A74" s="23" t="s">
        <v>147</v>
      </c>
      <c r="B74" s="21" t="s">
        <v>148</v>
      </c>
      <c r="C74" s="356">
        <f>SUM(C75:C77)</f>
        <v>0</v>
      </c>
      <c r="D74" s="356">
        <f>SUM(D75:D77)</f>
        <v>1568724</v>
      </c>
      <c r="E74" s="356">
        <f>SUM(E75:E77)</f>
        <v>1568724</v>
      </c>
    </row>
    <row r="75" spans="1:5" s="14" customFormat="1" ht="12" customHeight="1">
      <c r="A75" s="15" t="s">
        <v>149</v>
      </c>
      <c r="B75" s="16" t="s">
        <v>150</v>
      </c>
      <c r="C75" s="362"/>
      <c r="D75" s="362">
        <v>1568724</v>
      </c>
      <c r="E75" s="362">
        <v>1568724</v>
      </c>
    </row>
    <row r="76" spans="1:5" s="14" customFormat="1" ht="12" customHeight="1">
      <c r="A76" s="17" t="s">
        <v>151</v>
      </c>
      <c r="B76" s="18" t="s">
        <v>152</v>
      </c>
      <c r="C76" s="362"/>
      <c r="D76" s="362"/>
      <c r="E76" s="362"/>
    </row>
    <row r="77" spans="1:5" s="14" customFormat="1" ht="12" customHeight="1" thickBot="1">
      <c r="A77" s="19" t="s">
        <v>153</v>
      </c>
      <c r="B77" s="22" t="s">
        <v>154</v>
      </c>
      <c r="C77" s="362"/>
      <c r="D77" s="362"/>
      <c r="E77" s="362"/>
    </row>
    <row r="78" spans="1:5" s="14" customFormat="1" ht="12" customHeight="1" thickBot="1">
      <c r="A78" s="23" t="s">
        <v>155</v>
      </c>
      <c r="B78" s="21" t="s">
        <v>156</v>
      </c>
      <c r="C78" s="356"/>
      <c r="D78" s="356"/>
      <c r="E78" s="356"/>
    </row>
    <row r="79" spans="1:5" s="14" customFormat="1" ht="12" customHeight="1">
      <c r="A79" s="25" t="s">
        <v>157</v>
      </c>
      <c r="B79" s="16" t="s">
        <v>158</v>
      </c>
      <c r="C79" s="362"/>
      <c r="D79" s="362"/>
      <c r="E79" s="362"/>
    </row>
    <row r="80" spans="1:5" s="14" customFormat="1" ht="12" customHeight="1">
      <c r="A80" s="26" t="s">
        <v>159</v>
      </c>
      <c r="B80" s="18" t="s">
        <v>160</v>
      </c>
      <c r="C80" s="362"/>
      <c r="D80" s="362"/>
      <c r="E80" s="362"/>
    </row>
    <row r="81" spans="1:5" s="14" customFormat="1" ht="12" customHeight="1">
      <c r="A81" s="26" t="s">
        <v>161</v>
      </c>
      <c r="B81" s="18" t="s">
        <v>162</v>
      </c>
      <c r="C81" s="362"/>
      <c r="D81" s="362"/>
      <c r="E81" s="362"/>
    </row>
    <row r="82" spans="1:5" s="14" customFormat="1" ht="12" customHeight="1" thickBot="1">
      <c r="A82" s="27" t="s">
        <v>163</v>
      </c>
      <c r="B82" s="22" t="s">
        <v>164</v>
      </c>
      <c r="C82" s="362"/>
      <c r="D82" s="362"/>
      <c r="E82" s="362"/>
    </row>
    <row r="83" spans="1:5" s="14" customFormat="1" ht="12" customHeight="1" thickBot="1">
      <c r="A83" s="23" t="s">
        <v>165</v>
      </c>
      <c r="B83" s="21" t="s">
        <v>166</v>
      </c>
      <c r="C83" s="365"/>
      <c r="D83" s="365"/>
      <c r="E83" s="365"/>
    </row>
    <row r="84" spans="1:5" s="14" customFormat="1" ht="13.5" customHeight="1" thickBot="1">
      <c r="A84" s="23" t="s">
        <v>167</v>
      </c>
      <c r="B84" s="28" t="s">
        <v>168</v>
      </c>
      <c r="C84" s="360">
        <f>C62+C66+C71+C74+C78+C83</f>
        <v>55150664</v>
      </c>
      <c r="D84" s="360">
        <f>D71+D74</f>
        <v>69808394</v>
      </c>
      <c r="E84" s="360">
        <f>E71+E74</f>
        <v>69808394</v>
      </c>
    </row>
    <row r="85" spans="1:5" s="14" customFormat="1" ht="12" customHeight="1" thickBot="1">
      <c r="A85" s="29" t="s">
        <v>169</v>
      </c>
      <c r="B85" s="30" t="s">
        <v>170</v>
      </c>
      <c r="C85" s="360">
        <f>C61+C84</f>
        <v>155756009</v>
      </c>
      <c r="D85" s="360">
        <f>D61+D84</f>
        <v>226153843</v>
      </c>
      <c r="E85" s="360">
        <f>E61+E84</f>
        <v>213453999</v>
      </c>
    </row>
    <row r="86" spans="1:5" ht="16.5" customHeight="1">
      <c r="A86" s="31"/>
      <c r="B86" s="31"/>
      <c r="C86" s="32"/>
      <c r="D86" s="32"/>
      <c r="E86" s="32"/>
    </row>
    <row r="87" spans="1:5" s="35" customFormat="1" ht="16.5" customHeight="1">
      <c r="A87" s="751" t="s">
        <v>171</v>
      </c>
      <c r="B87" s="751"/>
      <c r="C87" s="751"/>
      <c r="D87" s="751"/>
      <c r="E87" s="751"/>
    </row>
    <row r="88" spans="1:5" ht="13.5" customHeight="1" thickBot="1">
      <c r="A88" s="33"/>
      <c r="B88" s="33"/>
      <c r="C88" s="34"/>
      <c r="D88" s="34"/>
      <c r="E88" s="34"/>
    </row>
    <row r="89" spans="1:5" s="11" customFormat="1" ht="12" customHeight="1" thickBot="1">
      <c r="A89" s="752" t="s">
        <v>1</v>
      </c>
      <c r="B89" s="753" t="s">
        <v>172</v>
      </c>
      <c r="C89" s="748" t="s">
        <v>717</v>
      </c>
      <c r="D89" s="748"/>
      <c r="E89" s="748"/>
    </row>
    <row r="90" spans="1:5" ht="12" customHeight="1" thickBot="1">
      <c r="A90" s="752"/>
      <c r="B90" s="753"/>
      <c r="C90" s="6" t="s">
        <v>3</v>
      </c>
      <c r="D90" s="6" t="s">
        <v>4</v>
      </c>
      <c r="E90" s="7" t="s">
        <v>5</v>
      </c>
    </row>
    <row r="91" spans="1:5" ht="12" customHeight="1" thickBot="1">
      <c r="A91" s="8" t="s">
        <v>6</v>
      </c>
      <c r="B91" s="9" t="s">
        <v>7</v>
      </c>
      <c r="C91" s="9" t="s">
        <v>8</v>
      </c>
      <c r="D91" s="9" t="s">
        <v>9</v>
      </c>
      <c r="E91" s="36" t="s">
        <v>10</v>
      </c>
    </row>
    <row r="92" spans="1:5" ht="12" customHeight="1" thickBot="1">
      <c r="A92" s="37" t="s">
        <v>11</v>
      </c>
      <c r="B92" s="38" t="s">
        <v>173</v>
      </c>
      <c r="C92" s="366">
        <f>SUM(C93:C97)</f>
        <v>54534041</v>
      </c>
      <c r="D92" s="366">
        <f>SUM(D93:D97)</f>
        <v>63653995</v>
      </c>
      <c r="E92" s="366">
        <f>SUM(E93:E97)</f>
        <v>63653995</v>
      </c>
    </row>
    <row r="93" spans="1:5" ht="12" customHeight="1">
      <c r="A93" s="39" t="s">
        <v>13</v>
      </c>
      <c r="B93" s="40" t="s">
        <v>174</v>
      </c>
      <c r="C93" s="367">
        <v>17361802</v>
      </c>
      <c r="D93" s="367">
        <v>16073976</v>
      </c>
      <c r="E93" s="367">
        <v>16073976</v>
      </c>
    </row>
    <row r="94" spans="1:5" ht="12" customHeight="1">
      <c r="A94" s="17" t="s">
        <v>15</v>
      </c>
      <c r="B94" s="41" t="s">
        <v>175</v>
      </c>
      <c r="C94" s="358">
        <v>2040449</v>
      </c>
      <c r="D94" s="358">
        <v>1929795</v>
      </c>
      <c r="E94" s="358">
        <v>1929795</v>
      </c>
    </row>
    <row r="95" spans="1:5" ht="12" customHeight="1">
      <c r="A95" s="17" t="s">
        <v>17</v>
      </c>
      <c r="B95" s="41" t="s">
        <v>176</v>
      </c>
      <c r="C95" s="359">
        <v>20057316</v>
      </c>
      <c r="D95" s="359">
        <v>34539837</v>
      </c>
      <c r="E95" s="359">
        <v>34539837</v>
      </c>
    </row>
    <row r="96" spans="1:5" ht="12" customHeight="1">
      <c r="A96" s="17" t="s">
        <v>19</v>
      </c>
      <c r="B96" s="42" t="s">
        <v>177</v>
      </c>
      <c r="C96" s="359">
        <v>6100000</v>
      </c>
      <c r="D96" s="359">
        <v>5318000</v>
      </c>
      <c r="E96" s="359">
        <v>5318000</v>
      </c>
    </row>
    <row r="97" spans="1:5" ht="12" customHeight="1">
      <c r="A97" s="17" t="s">
        <v>178</v>
      </c>
      <c r="B97" s="43" t="s">
        <v>179</v>
      </c>
      <c r="C97" s="359">
        <v>8974474</v>
      </c>
      <c r="D97" s="359">
        <v>5792387</v>
      </c>
      <c r="E97" s="359">
        <v>5792387</v>
      </c>
    </row>
    <row r="98" spans="1:5" ht="12" customHeight="1">
      <c r="A98" s="17" t="s">
        <v>23</v>
      </c>
      <c r="B98" s="41" t="s">
        <v>180</v>
      </c>
      <c r="C98" s="359"/>
      <c r="D98" s="359">
        <v>1285638</v>
      </c>
      <c r="E98" s="359">
        <v>1285638</v>
      </c>
    </row>
    <row r="99" spans="1:5" ht="12" customHeight="1">
      <c r="A99" s="17" t="s">
        <v>181</v>
      </c>
      <c r="B99" s="44" t="s">
        <v>182</v>
      </c>
      <c r="C99" s="359"/>
      <c r="D99" s="359"/>
      <c r="E99" s="359"/>
    </row>
    <row r="100" spans="1:5" ht="12" customHeight="1">
      <c r="A100" s="17" t="s">
        <v>183</v>
      </c>
      <c r="B100" s="45" t="s">
        <v>184</v>
      </c>
      <c r="C100" s="359"/>
      <c r="D100" s="359"/>
      <c r="E100" s="359"/>
    </row>
    <row r="101" spans="1:5" ht="12" customHeight="1">
      <c r="A101" s="17" t="s">
        <v>185</v>
      </c>
      <c r="B101" s="45" t="s">
        <v>186</v>
      </c>
      <c r="C101" s="359"/>
      <c r="D101" s="359"/>
      <c r="E101" s="359"/>
    </row>
    <row r="102" spans="1:5" ht="12" customHeight="1">
      <c r="A102" s="17" t="s">
        <v>187</v>
      </c>
      <c r="B102" s="44" t="s">
        <v>188</v>
      </c>
      <c r="C102" s="359">
        <v>1077674</v>
      </c>
      <c r="D102" s="359">
        <v>2001285</v>
      </c>
      <c r="E102" s="359">
        <v>2001285</v>
      </c>
    </row>
    <row r="103" spans="1:5" ht="12" customHeight="1">
      <c r="A103" s="17" t="s">
        <v>189</v>
      </c>
      <c r="B103" s="44" t="s">
        <v>190</v>
      </c>
      <c r="C103" s="359"/>
      <c r="D103" s="359"/>
      <c r="E103" s="359"/>
    </row>
    <row r="104" spans="1:5" ht="12" customHeight="1">
      <c r="A104" s="17" t="s">
        <v>191</v>
      </c>
      <c r="B104" s="45" t="s">
        <v>192</v>
      </c>
      <c r="C104" s="359">
        <v>5000000</v>
      </c>
      <c r="D104" s="359">
        <v>0</v>
      </c>
      <c r="E104" s="359">
        <v>0</v>
      </c>
    </row>
    <row r="105" spans="1:5" ht="12" customHeight="1">
      <c r="A105" s="46" t="s">
        <v>193</v>
      </c>
      <c r="B105" s="47" t="s">
        <v>194</v>
      </c>
      <c r="C105" s="359"/>
      <c r="D105" s="359"/>
      <c r="E105" s="359"/>
    </row>
    <row r="106" spans="1:5" ht="12" customHeight="1">
      <c r="A106" s="17" t="s">
        <v>195</v>
      </c>
      <c r="B106" s="47" t="s">
        <v>196</v>
      </c>
      <c r="C106" s="359"/>
      <c r="D106" s="359"/>
      <c r="E106" s="359"/>
    </row>
    <row r="107" spans="1:5" ht="12" customHeight="1" thickBot="1">
      <c r="A107" s="48" t="s">
        <v>197</v>
      </c>
      <c r="B107" s="49" t="s">
        <v>198</v>
      </c>
      <c r="C107" s="368">
        <v>2896800</v>
      </c>
      <c r="D107" s="368">
        <v>2505464</v>
      </c>
      <c r="E107" s="368">
        <v>2505464</v>
      </c>
    </row>
    <row r="108" spans="1:5" ht="12" customHeight="1" thickBot="1">
      <c r="A108" s="12" t="s">
        <v>25</v>
      </c>
      <c r="B108" s="50" t="s">
        <v>199</v>
      </c>
      <c r="C108" s="356">
        <f>SUM(C109:C113)</f>
        <v>77067961</v>
      </c>
      <c r="D108" s="356">
        <f>SUM(D109:D113)</f>
        <v>94140053</v>
      </c>
      <c r="E108" s="356">
        <f>SUM(E109:E113)</f>
        <v>94140053</v>
      </c>
    </row>
    <row r="109" spans="1:5">
      <c r="A109" s="15" t="s">
        <v>27</v>
      </c>
      <c r="B109" s="41" t="s">
        <v>200</v>
      </c>
      <c r="C109" s="357">
        <v>14488734</v>
      </c>
      <c r="D109" s="357">
        <v>22955740</v>
      </c>
      <c r="E109" s="357">
        <v>22955740</v>
      </c>
    </row>
    <row r="110" spans="1:5" ht="12" customHeight="1">
      <c r="A110" s="15" t="s">
        <v>29</v>
      </c>
      <c r="B110" s="51" t="s">
        <v>201</v>
      </c>
      <c r="C110" s="357"/>
      <c r="D110" s="357"/>
      <c r="E110" s="357"/>
    </row>
    <row r="111" spans="1:5" ht="12" customHeight="1">
      <c r="A111" s="15" t="s">
        <v>31</v>
      </c>
      <c r="B111" s="51" t="s">
        <v>202</v>
      </c>
      <c r="C111" s="358">
        <v>62579227</v>
      </c>
      <c r="D111" s="358">
        <v>70730102</v>
      </c>
      <c r="E111" s="358">
        <v>70730102</v>
      </c>
    </row>
    <row r="112" spans="1:5">
      <c r="A112" s="15" t="s">
        <v>33</v>
      </c>
      <c r="B112" s="51" t="s">
        <v>203</v>
      </c>
      <c r="C112" s="369"/>
      <c r="D112" s="369"/>
      <c r="E112" s="369"/>
    </row>
    <row r="113" spans="1:5">
      <c r="A113" s="15" t="s">
        <v>35</v>
      </c>
      <c r="B113" s="22" t="s">
        <v>204</v>
      </c>
      <c r="C113" s="369"/>
      <c r="D113" s="369">
        <v>454211</v>
      </c>
      <c r="E113" s="369">
        <v>454211</v>
      </c>
    </row>
    <row r="114" spans="1:5" ht="12" customHeight="1">
      <c r="A114" s="15" t="s">
        <v>37</v>
      </c>
      <c r="B114" s="52" t="s">
        <v>205</v>
      </c>
      <c r="C114" s="369"/>
      <c r="D114" s="369"/>
      <c r="E114" s="369"/>
    </row>
    <row r="115" spans="1:5" ht="12" customHeight="1">
      <c r="A115" s="15" t="s">
        <v>206</v>
      </c>
      <c r="B115" s="53" t="s">
        <v>207</v>
      </c>
      <c r="C115" s="369"/>
      <c r="D115" s="369"/>
      <c r="E115" s="369"/>
    </row>
    <row r="116" spans="1:5" ht="12" customHeight="1">
      <c r="A116" s="15" t="s">
        <v>208</v>
      </c>
      <c r="B116" s="45" t="s">
        <v>186</v>
      </c>
      <c r="C116" s="369"/>
      <c r="D116" s="369"/>
      <c r="E116" s="369"/>
    </row>
    <row r="117" spans="1:5" s="54" customFormat="1" ht="12" customHeight="1">
      <c r="A117" s="15" t="s">
        <v>209</v>
      </c>
      <c r="B117" s="45" t="s">
        <v>210</v>
      </c>
      <c r="C117" s="369"/>
      <c r="D117" s="369"/>
      <c r="E117" s="369"/>
    </row>
    <row r="118" spans="1:5" ht="12" customHeight="1">
      <c r="A118" s="15" t="s">
        <v>211</v>
      </c>
      <c r="B118" s="45" t="s">
        <v>212</v>
      </c>
      <c r="C118" s="369"/>
      <c r="D118" s="369"/>
      <c r="E118" s="369"/>
    </row>
    <row r="119" spans="1:5" ht="12" customHeight="1">
      <c r="A119" s="15" t="s">
        <v>213</v>
      </c>
      <c r="B119" s="45" t="s">
        <v>192</v>
      </c>
      <c r="C119" s="369"/>
      <c r="D119" s="369"/>
      <c r="E119" s="369"/>
    </row>
    <row r="120" spans="1:5" ht="12" customHeight="1">
      <c r="A120" s="15" t="s">
        <v>214</v>
      </c>
      <c r="B120" s="45" t="s">
        <v>215</v>
      </c>
      <c r="C120" s="369"/>
      <c r="D120" s="369"/>
      <c r="E120" s="369"/>
    </row>
    <row r="121" spans="1:5" ht="12" customHeight="1" thickBot="1">
      <c r="A121" s="46" t="s">
        <v>216</v>
      </c>
      <c r="B121" s="45" t="s">
        <v>217</v>
      </c>
      <c r="C121" s="370"/>
      <c r="D121" s="370"/>
      <c r="E121" s="370"/>
    </row>
    <row r="122" spans="1:5" ht="12" customHeight="1" thickBot="1">
      <c r="A122" s="12" t="s">
        <v>39</v>
      </c>
      <c r="B122" s="13" t="s">
        <v>218</v>
      </c>
      <c r="C122" s="356">
        <f>SUM(C123:C124)</f>
        <v>657122</v>
      </c>
      <c r="D122" s="356">
        <f>SUM(D123:D124)</f>
        <v>44076125</v>
      </c>
      <c r="E122" s="356">
        <f>SUM(E123:E124)</f>
        <v>0</v>
      </c>
    </row>
    <row r="123" spans="1:5" ht="12" customHeight="1">
      <c r="A123" s="15" t="s">
        <v>41</v>
      </c>
      <c r="B123" s="55" t="s">
        <v>219</v>
      </c>
      <c r="C123" s="357">
        <v>657122</v>
      </c>
      <c r="D123" s="357">
        <v>44076125</v>
      </c>
      <c r="E123" s="357"/>
    </row>
    <row r="124" spans="1:5" ht="12" customHeight="1" thickBot="1">
      <c r="A124" s="19" t="s">
        <v>43</v>
      </c>
      <c r="B124" s="51" t="s">
        <v>220</v>
      </c>
      <c r="C124" s="359"/>
      <c r="D124" s="359"/>
      <c r="E124" s="359"/>
    </row>
    <row r="125" spans="1:5" ht="12" customHeight="1" thickBot="1">
      <c r="A125" s="12" t="s">
        <v>221</v>
      </c>
      <c r="B125" s="13" t="s">
        <v>222</v>
      </c>
      <c r="C125" s="356">
        <f>C92+C108+C122</f>
        <v>132259124</v>
      </c>
      <c r="D125" s="356">
        <f>D92+D108+D122</f>
        <v>201870173</v>
      </c>
      <c r="E125" s="356">
        <f>E92+E108+E122</f>
        <v>157794048</v>
      </c>
    </row>
    <row r="126" spans="1:5" ht="12" customHeight="1" thickBot="1">
      <c r="A126" s="12" t="s">
        <v>67</v>
      </c>
      <c r="B126" s="13" t="s">
        <v>223</v>
      </c>
      <c r="C126" s="356">
        <f>+C127+C128+C129</f>
        <v>0</v>
      </c>
      <c r="D126" s="356"/>
      <c r="E126" s="356"/>
    </row>
    <row r="127" spans="1:5" ht="12" customHeight="1">
      <c r="A127" s="15" t="s">
        <v>69</v>
      </c>
      <c r="B127" s="55" t="s">
        <v>224</v>
      </c>
      <c r="C127" s="369"/>
      <c r="D127" s="369"/>
      <c r="E127" s="369"/>
    </row>
    <row r="128" spans="1:5" ht="12" customHeight="1">
      <c r="A128" s="15" t="s">
        <v>71</v>
      </c>
      <c r="B128" s="55" t="s">
        <v>225</v>
      </c>
      <c r="C128" s="369"/>
      <c r="D128" s="369"/>
      <c r="E128" s="369"/>
    </row>
    <row r="129" spans="1:9" ht="12" customHeight="1" thickBot="1">
      <c r="A129" s="46" t="s">
        <v>73</v>
      </c>
      <c r="B129" s="56" t="s">
        <v>226</v>
      </c>
      <c r="C129" s="369"/>
      <c r="D129" s="369"/>
      <c r="E129" s="369"/>
    </row>
    <row r="130" spans="1:9" ht="12" customHeight="1" thickBot="1">
      <c r="A130" s="12" t="s">
        <v>89</v>
      </c>
      <c r="B130" s="13" t="s">
        <v>227</v>
      </c>
      <c r="C130" s="356">
        <f>+C131+C132+C133+C134</f>
        <v>0</v>
      </c>
      <c r="D130" s="356"/>
      <c r="E130" s="356"/>
    </row>
    <row r="131" spans="1:9" ht="12" customHeight="1">
      <c r="A131" s="15" t="s">
        <v>91</v>
      </c>
      <c r="B131" s="55" t="s">
        <v>228</v>
      </c>
      <c r="C131" s="369"/>
      <c r="D131" s="369"/>
      <c r="E131" s="369"/>
    </row>
    <row r="132" spans="1:9" ht="12" customHeight="1">
      <c r="A132" s="15" t="s">
        <v>93</v>
      </c>
      <c r="B132" s="55" t="s">
        <v>229</v>
      </c>
      <c r="C132" s="369"/>
      <c r="D132" s="369"/>
      <c r="E132" s="369"/>
    </row>
    <row r="133" spans="1:9" ht="12" customHeight="1">
      <c r="A133" s="15" t="s">
        <v>95</v>
      </c>
      <c r="B133" s="55" t="s">
        <v>230</v>
      </c>
      <c r="C133" s="369"/>
      <c r="D133" s="369"/>
      <c r="E133" s="369"/>
    </row>
    <row r="134" spans="1:9" ht="12" customHeight="1" thickBot="1">
      <c r="A134" s="46" t="s">
        <v>97</v>
      </c>
      <c r="B134" s="56" t="s">
        <v>231</v>
      </c>
      <c r="C134" s="369"/>
      <c r="D134" s="369"/>
      <c r="E134" s="370"/>
    </row>
    <row r="135" spans="1:9" ht="12" customHeight="1" thickBot="1">
      <c r="A135" s="498" t="s">
        <v>232</v>
      </c>
      <c r="B135" s="499" t="s">
        <v>233</v>
      </c>
      <c r="C135" s="431">
        <f>SUM(C136:C139)</f>
        <v>23496885</v>
      </c>
      <c r="D135" s="431">
        <f>SUM(D136:D139)</f>
        <v>24283670</v>
      </c>
      <c r="E135" s="431">
        <f>SUM(E136:E139)</f>
        <v>24283670</v>
      </c>
    </row>
    <row r="136" spans="1:9" ht="12" customHeight="1">
      <c r="A136" s="500" t="s">
        <v>103</v>
      </c>
      <c r="B136" s="501" t="s">
        <v>234</v>
      </c>
      <c r="C136" s="376">
        <v>1407803</v>
      </c>
      <c r="D136" s="376">
        <v>1407803</v>
      </c>
      <c r="E136" s="502">
        <v>1407803</v>
      </c>
    </row>
    <row r="137" spans="1:9" ht="12" customHeight="1">
      <c r="A137" s="503" t="s">
        <v>105</v>
      </c>
      <c r="B137" s="494" t="s">
        <v>235</v>
      </c>
      <c r="C137" s="375"/>
      <c r="D137" s="375"/>
      <c r="E137" s="369"/>
    </row>
    <row r="138" spans="1:9" ht="15" customHeight="1">
      <c r="A138" s="503" t="s">
        <v>107</v>
      </c>
      <c r="B138" s="494" t="s">
        <v>236</v>
      </c>
      <c r="C138" s="375"/>
      <c r="D138" s="375"/>
      <c r="E138" s="369"/>
      <c r="F138" s="57"/>
      <c r="G138" s="58"/>
      <c r="H138" s="58"/>
      <c r="I138" s="58"/>
    </row>
    <row r="139" spans="1:9" s="14" customFormat="1" ht="12.9" customHeight="1" thickBot="1">
      <c r="A139" s="432" t="s">
        <v>702</v>
      </c>
      <c r="B139" s="495" t="s">
        <v>647</v>
      </c>
      <c r="C139" s="427">
        <v>22089082</v>
      </c>
      <c r="D139" s="427">
        <v>22875867</v>
      </c>
      <c r="E139" s="496">
        <v>22875867</v>
      </c>
    </row>
    <row r="140" spans="1:9" ht="13.5" customHeight="1" thickBot="1">
      <c r="A140" s="688" t="s">
        <v>111</v>
      </c>
      <c r="B140" s="689" t="s">
        <v>238</v>
      </c>
      <c r="C140" s="672"/>
      <c r="D140" s="672"/>
      <c r="E140" s="673"/>
    </row>
    <row r="141" spans="1:9" ht="13.5" customHeight="1">
      <c r="A141" s="15" t="s">
        <v>113</v>
      </c>
      <c r="B141" s="373" t="s">
        <v>239</v>
      </c>
      <c r="C141" s="671"/>
      <c r="D141" s="671"/>
      <c r="E141" s="497"/>
    </row>
    <row r="142" spans="1:9" ht="13.5" customHeight="1">
      <c r="A142" s="15" t="s">
        <v>115</v>
      </c>
      <c r="B142" s="373" t="s">
        <v>240</v>
      </c>
      <c r="C142" s="375"/>
      <c r="D142" s="375"/>
      <c r="E142" s="369"/>
    </row>
    <row r="143" spans="1:9" ht="12.75" customHeight="1">
      <c r="A143" s="15" t="s">
        <v>117</v>
      </c>
      <c r="B143" s="373" t="s">
        <v>241</v>
      </c>
      <c r="C143" s="375"/>
      <c r="D143" s="375"/>
      <c r="E143" s="369"/>
    </row>
    <row r="144" spans="1:9" ht="13.5" customHeight="1" thickBot="1">
      <c r="A144" s="15" t="s">
        <v>119</v>
      </c>
      <c r="B144" s="373" t="s">
        <v>242</v>
      </c>
      <c r="C144" s="504"/>
      <c r="D144" s="504"/>
      <c r="E144" s="370"/>
    </row>
    <row r="145" spans="1:5" ht="13.5" customHeight="1" thickBot="1">
      <c r="A145" s="12" t="s">
        <v>121</v>
      </c>
      <c r="B145" s="374" t="s">
        <v>243</v>
      </c>
      <c r="C145" s="505">
        <f>C126+C130+C135+C140</f>
        <v>23496885</v>
      </c>
      <c r="D145" s="505">
        <f>D126+D130+D135+D140</f>
        <v>24283670</v>
      </c>
      <c r="E145" s="505">
        <f>E126+E130+E135+E140</f>
        <v>24283670</v>
      </c>
    </row>
    <row r="146" spans="1:5" ht="13.5" customHeight="1" thickBot="1">
      <c r="A146" s="59" t="s">
        <v>244</v>
      </c>
      <c r="B146" s="652" t="s">
        <v>245</v>
      </c>
      <c r="C146" s="653">
        <f>C125+C145</f>
        <v>155756009</v>
      </c>
      <c r="D146" s="653">
        <f>D125+D145</f>
        <v>226153843</v>
      </c>
      <c r="E146" s="653">
        <f>E125+E145</f>
        <v>182077718</v>
      </c>
    </row>
    <row r="147" spans="1:5" ht="7.5" customHeight="1">
      <c r="C147" s="651"/>
    </row>
    <row r="148" spans="1:5">
      <c r="A148" s="754" t="s">
        <v>246</v>
      </c>
      <c r="B148" s="754"/>
      <c r="C148" s="754"/>
      <c r="D148" s="754"/>
      <c r="E148" s="754"/>
    </row>
    <row r="149" spans="1:5" ht="12.75" customHeight="1" thickBot="1">
      <c r="A149" s="61"/>
      <c r="B149" s="61"/>
      <c r="C149" s="3"/>
      <c r="E149" s="5"/>
    </row>
    <row r="150" spans="1:5" ht="21" customHeight="1" thickBot="1">
      <c r="A150" s="12">
        <v>1</v>
      </c>
      <c r="B150" s="50" t="s">
        <v>247</v>
      </c>
      <c r="C150" s="356">
        <f>C61-C125</f>
        <v>-31653779</v>
      </c>
      <c r="D150" s="356">
        <f>D61-D125</f>
        <v>-45524724</v>
      </c>
      <c r="E150" s="356">
        <f>E61-E125</f>
        <v>-14148443</v>
      </c>
    </row>
    <row r="151" spans="1:5" ht="28.5" customHeight="1" thickBot="1">
      <c r="A151" s="12" t="s">
        <v>25</v>
      </c>
      <c r="B151" s="50" t="s">
        <v>248</v>
      </c>
      <c r="C151" s="356">
        <f>C84-C145</f>
        <v>31653779</v>
      </c>
      <c r="D151" s="356">
        <f>D84-D145</f>
        <v>45524724</v>
      </c>
      <c r="E151" s="356">
        <f>E84-E145</f>
        <v>45524724</v>
      </c>
    </row>
    <row r="152" spans="1:5" ht="12.75" customHeight="1">
      <c r="C152" s="2"/>
    </row>
    <row r="153" spans="1:5" ht="12.75" customHeight="1"/>
    <row r="154" spans="1:5" ht="12.75" customHeight="1"/>
    <row r="155" spans="1:5" ht="12.75" customHeight="1"/>
    <row r="156" spans="1:5" ht="12.75" customHeight="1"/>
  </sheetData>
  <sheetProtection selectLockedCells="1" selectUnlockedCells="1"/>
  <mergeCells count="9">
    <mergeCell ref="A1:E1"/>
    <mergeCell ref="A3:A4"/>
    <mergeCell ref="B3:B4"/>
    <mergeCell ref="A87:E87"/>
    <mergeCell ref="A89:A90"/>
    <mergeCell ref="B89:B90"/>
    <mergeCell ref="C89:E89"/>
    <mergeCell ref="A148:E148"/>
    <mergeCell ref="C3:E3"/>
  </mergeCells>
  <phoneticPr fontId="27" type="noConversion"/>
  <printOptions horizontalCentered="1"/>
  <pageMargins left="0.78740157480314965" right="0.78740157480314965" top="1.4566929133858268" bottom="0.86614173228346458" header="0.78740157480314965" footer="0.51181102362204722"/>
  <pageSetup paperSize="9" scale="61" firstPageNumber="0" orientation="portrait" horizontalDpi="300" verticalDpi="300" r:id="rId1"/>
  <headerFooter alignWithMargins="0">
    <oddHeader xml:space="preserve">&amp;C&amp;"Times New Roman CE,Félkövér"&amp;12Felpéc Község Önkormányzata
2018. ÉVI ZÁRSZÁMADÁSÁNAK PÉNZÜGYI MÉRLEGE&amp;R&amp;"Times New Roman CE,Félkövér dőlt"&amp;11 </oddHeader>
  </headerFooter>
  <rowBreaks count="1" manualBreakCount="1"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0"/>
  </sheetPr>
  <dimension ref="A1:J31"/>
  <sheetViews>
    <sheetView view="pageBreakPreview" topLeftCell="C19" zoomScale="124" zoomScaleSheetLayoutView="124" workbookViewId="0">
      <selection activeCell="G36" sqref="G36"/>
    </sheetView>
  </sheetViews>
  <sheetFormatPr defaultColWidth="9.33203125" defaultRowHeight="13.2"/>
  <cols>
    <col min="1" max="1" width="6.77734375" style="62" customWidth="1"/>
    <col min="2" max="2" width="55.109375" style="63" customWidth="1"/>
    <col min="3" max="5" width="16.33203125" style="62" customWidth="1"/>
    <col min="6" max="6" width="55.109375" style="62" customWidth="1"/>
    <col min="7" max="9" width="16.33203125" style="62" customWidth="1"/>
    <col min="10" max="10" width="4.77734375" style="62" customWidth="1"/>
    <col min="11" max="16384" width="9.33203125" style="62"/>
  </cols>
  <sheetData>
    <row r="1" spans="1:10" ht="39.75" customHeight="1">
      <c r="B1" s="759" t="s">
        <v>252</v>
      </c>
      <c r="C1" s="759"/>
      <c r="D1" s="759"/>
      <c r="E1" s="759"/>
      <c r="F1" s="759"/>
      <c r="G1" s="759"/>
      <c r="H1" s="759"/>
      <c r="I1" s="759"/>
      <c r="J1" s="760" t="s">
        <v>760</v>
      </c>
    </row>
    <row r="2" spans="1:10" ht="13.8">
      <c r="G2" s="64"/>
      <c r="H2" s="64"/>
      <c r="I2" s="64"/>
      <c r="J2" s="761"/>
    </row>
    <row r="3" spans="1:10" ht="18" customHeight="1">
      <c r="A3" s="762" t="s">
        <v>1</v>
      </c>
      <c r="B3" s="763" t="s">
        <v>253</v>
      </c>
      <c r="C3" s="763"/>
      <c r="D3" s="763"/>
      <c r="E3" s="763"/>
      <c r="F3" s="762" t="s">
        <v>254</v>
      </c>
      <c r="G3" s="762"/>
      <c r="H3" s="762"/>
      <c r="I3" s="762"/>
      <c r="J3" s="761"/>
    </row>
    <row r="4" spans="1:10" s="69" customFormat="1" ht="35.25" customHeight="1">
      <c r="A4" s="762"/>
      <c r="B4" s="65" t="s">
        <v>255</v>
      </c>
      <c r="C4" s="66" t="str">
        <f>+CONCATENATE(LEFT('1.mell.kvetési, pü mérleg 1.old'!C5,4),". évi eredeti előirányzat")</f>
        <v>2019. évi eredeti előirányzat</v>
      </c>
      <c r="D4" s="67" t="str">
        <f>+CONCATENATE(LEFT('1.mell.kvetési, pü mérleg 1.old'!C5,4),". évi módosított előirányzat")</f>
        <v>2019. évi módosított előirányzat</v>
      </c>
      <c r="E4" s="66" t="str">
        <f>+CONCATENATE(LEFT('1.mell.kvetési, pü mérleg 1.old'!C5,4),". évi teljesítés")</f>
        <v>2019. évi teljesítés</v>
      </c>
      <c r="F4" s="65" t="s">
        <v>255</v>
      </c>
      <c r="G4" s="66" t="str">
        <f>+C4</f>
        <v>2019. évi eredeti előirányzat</v>
      </c>
      <c r="H4" s="67" t="str">
        <f>+D4</f>
        <v>2019. évi módosított előirányzat</v>
      </c>
      <c r="I4" s="68" t="str">
        <f>+E4</f>
        <v>2019. évi teljesítés</v>
      </c>
      <c r="J4" s="761"/>
    </row>
    <row r="5" spans="1:10" s="74" customFormat="1" ht="12" customHeight="1" thickBot="1">
      <c r="A5" s="70" t="s">
        <v>6</v>
      </c>
      <c r="B5" s="71" t="s">
        <v>7</v>
      </c>
      <c r="C5" s="72" t="s">
        <v>8</v>
      </c>
      <c r="D5" s="72" t="s">
        <v>9</v>
      </c>
      <c r="E5" s="72" t="s">
        <v>10</v>
      </c>
      <c r="F5" s="71" t="s">
        <v>249</v>
      </c>
      <c r="G5" s="72" t="s">
        <v>256</v>
      </c>
      <c r="H5" s="72" t="s">
        <v>257</v>
      </c>
      <c r="I5" s="73" t="s">
        <v>258</v>
      </c>
      <c r="J5" s="761"/>
    </row>
    <row r="6" spans="1:10" ht="15" customHeight="1">
      <c r="A6" s="75" t="s">
        <v>11</v>
      </c>
      <c r="B6" s="76" t="s">
        <v>259</v>
      </c>
      <c r="C6" s="690">
        <v>42836143</v>
      </c>
      <c r="D6" s="691">
        <v>43452702</v>
      </c>
      <c r="E6" s="691">
        <v>43452702</v>
      </c>
      <c r="F6" s="433" t="s">
        <v>260</v>
      </c>
      <c r="G6" s="407">
        <v>17361802</v>
      </c>
      <c r="H6" s="408">
        <v>16073976</v>
      </c>
      <c r="I6" s="408">
        <v>16073976</v>
      </c>
      <c r="J6" s="761"/>
    </row>
    <row r="7" spans="1:10" ht="15" customHeight="1">
      <c r="A7" s="77" t="s">
        <v>25</v>
      </c>
      <c r="B7" s="78" t="s">
        <v>261</v>
      </c>
      <c r="C7" s="692">
        <v>18019836</v>
      </c>
      <c r="D7" s="693">
        <v>18365045</v>
      </c>
      <c r="E7" s="693">
        <v>18365045</v>
      </c>
      <c r="F7" s="434" t="s">
        <v>175</v>
      </c>
      <c r="G7" s="392">
        <v>2040449</v>
      </c>
      <c r="H7" s="393">
        <v>1929795</v>
      </c>
      <c r="I7" s="393">
        <v>1929795</v>
      </c>
      <c r="J7" s="761"/>
    </row>
    <row r="8" spans="1:10" ht="15" customHeight="1">
      <c r="A8" s="77" t="s">
        <v>39</v>
      </c>
      <c r="B8" s="78" t="s">
        <v>262</v>
      </c>
      <c r="C8" s="692"/>
      <c r="D8" s="693"/>
      <c r="E8" s="693"/>
      <c r="F8" s="434" t="s">
        <v>263</v>
      </c>
      <c r="G8" s="392">
        <v>20057316</v>
      </c>
      <c r="H8" s="393">
        <v>34539837</v>
      </c>
      <c r="I8" s="393">
        <v>34539837</v>
      </c>
      <c r="J8" s="761"/>
    </row>
    <row r="9" spans="1:10" ht="15" customHeight="1">
      <c r="A9" s="77" t="s">
        <v>221</v>
      </c>
      <c r="B9" s="78" t="s">
        <v>264</v>
      </c>
      <c r="C9" s="692">
        <v>13065000</v>
      </c>
      <c r="D9" s="693">
        <v>19409993</v>
      </c>
      <c r="E9" s="693">
        <v>19396368</v>
      </c>
      <c r="F9" s="434" t="s">
        <v>177</v>
      </c>
      <c r="G9" s="392">
        <v>6100000</v>
      </c>
      <c r="H9" s="393">
        <v>5318000</v>
      </c>
      <c r="I9" s="393">
        <v>5318000</v>
      </c>
      <c r="J9" s="761"/>
    </row>
    <row r="10" spans="1:10" ht="15" customHeight="1">
      <c r="A10" s="77" t="s">
        <v>67</v>
      </c>
      <c r="B10" s="79" t="s">
        <v>265</v>
      </c>
      <c r="C10" s="692">
        <v>5036000</v>
      </c>
      <c r="D10" s="693">
        <v>36000</v>
      </c>
      <c r="E10" s="693">
        <v>36000</v>
      </c>
      <c r="F10" s="434" t="s">
        <v>179</v>
      </c>
      <c r="G10" s="392">
        <v>8974474</v>
      </c>
      <c r="H10" s="393">
        <v>5792387</v>
      </c>
      <c r="I10" s="393">
        <v>5792387</v>
      </c>
      <c r="J10" s="761"/>
    </row>
    <row r="11" spans="1:10" ht="15" customHeight="1">
      <c r="A11" s="77" t="s">
        <v>89</v>
      </c>
      <c r="B11" s="78" t="s">
        <v>266</v>
      </c>
      <c r="C11" s="694"/>
      <c r="D11" s="695"/>
      <c r="E11" s="695"/>
      <c r="F11" s="434" t="s">
        <v>267</v>
      </c>
      <c r="G11" s="392">
        <v>657122</v>
      </c>
      <c r="H11" s="393">
        <v>44076125</v>
      </c>
      <c r="I11" s="393"/>
      <c r="J11" s="761"/>
    </row>
    <row r="12" spans="1:10" ht="15" customHeight="1">
      <c r="A12" s="77" t="s">
        <v>232</v>
      </c>
      <c r="B12" s="78" t="s">
        <v>88</v>
      </c>
      <c r="C12" s="692">
        <v>4660000</v>
      </c>
      <c r="D12" s="693">
        <v>9363411</v>
      </c>
      <c r="E12" s="693">
        <v>9363411</v>
      </c>
      <c r="F12" s="435" t="s">
        <v>648</v>
      </c>
      <c r="G12" s="392"/>
      <c r="H12" s="393"/>
      <c r="I12" s="393"/>
      <c r="J12" s="761"/>
    </row>
    <row r="13" spans="1:10" ht="15" customHeight="1">
      <c r="A13" s="77" t="s">
        <v>111</v>
      </c>
      <c r="B13" s="80"/>
      <c r="C13" s="692"/>
      <c r="D13" s="693"/>
      <c r="E13" s="693"/>
      <c r="F13" s="435" t="s">
        <v>649</v>
      </c>
      <c r="G13" s="392">
        <v>22089082</v>
      </c>
      <c r="H13" s="393">
        <v>22875867</v>
      </c>
      <c r="I13" s="393">
        <v>22875867</v>
      </c>
      <c r="J13" s="761"/>
    </row>
    <row r="14" spans="1:10" ht="15" customHeight="1">
      <c r="A14" s="77" t="s">
        <v>121</v>
      </c>
      <c r="B14" s="81"/>
      <c r="C14" s="392"/>
      <c r="D14" s="393"/>
      <c r="E14" s="393"/>
      <c r="F14" s="435" t="s">
        <v>650</v>
      </c>
      <c r="G14" s="392"/>
      <c r="H14" s="393"/>
      <c r="I14" s="393"/>
      <c r="J14" s="761"/>
    </row>
    <row r="15" spans="1:10" ht="15" customHeight="1">
      <c r="A15" s="77" t="s">
        <v>244</v>
      </c>
      <c r="B15" s="80"/>
      <c r="C15" s="390"/>
      <c r="D15" s="391"/>
      <c r="E15" s="391"/>
      <c r="F15" s="80"/>
      <c r="G15" s="390"/>
      <c r="H15" s="393"/>
      <c r="I15" s="393"/>
      <c r="J15" s="761"/>
    </row>
    <row r="16" spans="1:10" ht="15" customHeight="1">
      <c r="A16" s="77" t="s">
        <v>268</v>
      </c>
      <c r="B16" s="80"/>
      <c r="C16" s="390"/>
      <c r="D16" s="390"/>
      <c r="E16" s="391"/>
      <c r="F16" s="80"/>
      <c r="G16" s="390"/>
      <c r="H16" s="393"/>
      <c r="I16" s="393"/>
      <c r="J16" s="761"/>
    </row>
    <row r="17" spans="1:10" ht="15" customHeight="1" thickBot="1">
      <c r="A17" s="77" t="s">
        <v>269</v>
      </c>
      <c r="B17" s="82"/>
      <c r="C17" s="394"/>
      <c r="D17" s="394"/>
      <c r="E17" s="395"/>
      <c r="F17" s="80"/>
      <c r="G17" s="394"/>
      <c r="H17" s="506"/>
      <c r="I17" s="409"/>
      <c r="J17" s="761"/>
    </row>
    <row r="18" spans="1:10" ht="17.25" customHeight="1" thickBot="1">
      <c r="A18" s="83" t="s">
        <v>270</v>
      </c>
      <c r="B18" s="84" t="s">
        <v>271</v>
      </c>
      <c r="C18" s="396">
        <f>SUM(C6:C17)</f>
        <v>83616979</v>
      </c>
      <c r="D18" s="396">
        <f>SUM(D6:D17)</f>
        <v>90627151</v>
      </c>
      <c r="E18" s="396">
        <f>SUM(E6:E17)</f>
        <v>90613526</v>
      </c>
      <c r="F18" s="84" t="s">
        <v>272</v>
      </c>
      <c r="G18" s="410">
        <f>SUM(G6:G17)</f>
        <v>77280245</v>
      </c>
      <c r="H18" s="411">
        <f>SUM(H6:H17)</f>
        <v>130605987</v>
      </c>
      <c r="I18" s="411">
        <f>SUM(I6:I17)</f>
        <v>86529862</v>
      </c>
      <c r="J18" s="761"/>
    </row>
    <row r="19" spans="1:10" ht="15" customHeight="1">
      <c r="A19" s="85" t="s">
        <v>273</v>
      </c>
      <c r="B19" s="86" t="s">
        <v>274</v>
      </c>
      <c r="C19" s="398">
        <v>55150664</v>
      </c>
      <c r="D19" s="399">
        <v>68239670</v>
      </c>
      <c r="E19" s="399">
        <v>68239670</v>
      </c>
      <c r="F19" s="78" t="s">
        <v>275</v>
      </c>
      <c r="G19" s="412"/>
      <c r="H19" s="413"/>
      <c r="I19" s="413"/>
      <c r="J19" s="761"/>
    </row>
    <row r="20" spans="1:10" ht="15" customHeight="1">
      <c r="A20" s="77" t="s">
        <v>276</v>
      </c>
      <c r="B20" s="78" t="s">
        <v>277</v>
      </c>
      <c r="C20" s="398">
        <v>55150664</v>
      </c>
      <c r="D20" s="399">
        <v>68239670</v>
      </c>
      <c r="E20" s="399">
        <v>68239670</v>
      </c>
      <c r="F20" s="78" t="s">
        <v>278</v>
      </c>
      <c r="G20" s="414"/>
      <c r="H20" s="415"/>
      <c r="I20" s="415"/>
      <c r="J20" s="761"/>
    </row>
    <row r="21" spans="1:10" ht="15" customHeight="1">
      <c r="A21" s="77" t="s">
        <v>279</v>
      </c>
      <c r="B21" s="78" t="s">
        <v>280</v>
      </c>
      <c r="C21" s="398"/>
      <c r="D21" s="399"/>
      <c r="E21" s="399"/>
      <c r="F21" s="78" t="s">
        <v>281</v>
      </c>
      <c r="G21" s="414"/>
      <c r="H21" s="415"/>
      <c r="I21" s="415"/>
      <c r="J21" s="761"/>
    </row>
    <row r="22" spans="1:10" ht="15" customHeight="1">
      <c r="A22" s="77" t="s">
        <v>282</v>
      </c>
      <c r="B22" s="78" t="s">
        <v>283</v>
      </c>
      <c r="C22" s="398"/>
      <c r="D22" s="399"/>
      <c r="E22" s="399"/>
      <c r="F22" s="78" t="s">
        <v>284</v>
      </c>
      <c r="G22" s="414"/>
      <c r="H22" s="415"/>
      <c r="I22" s="415"/>
      <c r="J22" s="761"/>
    </row>
    <row r="23" spans="1:10" ht="15" customHeight="1">
      <c r="A23" s="77" t="s">
        <v>285</v>
      </c>
      <c r="B23" s="78" t="s">
        <v>286</v>
      </c>
      <c r="C23" s="398"/>
      <c r="D23" s="400"/>
      <c r="E23" s="400"/>
      <c r="F23" s="86" t="s">
        <v>287</v>
      </c>
      <c r="G23" s="414"/>
      <c r="H23" s="415"/>
      <c r="I23" s="415"/>
      <c r="J23" s="761"/>
    </row>
    <row r="24" spans="1:10" ht="15" customHeight="1">
      <c r="A24" s="77" t="s">
        <v>288</v>
      </c>
      <c r="B24" s="78" t="s">
        <v>289</v>
      </c>
      <c r="C24" s="401">
        <f>+C25+C26</f>
        <v>0</v>
      </c>
      <c r="D24" s="402"/>
      <c r="E24" s="402"/>
      <c r="F24" s="78" t="s">
        <v>290</v>
      </c>
      <c r="G24" s="414"/>
      <c r="H24" s="415"/>
      <c r="I24" s="415"/>
      <c r="J24" s="761"/>
    </row>
    <row r="25" spans="1:10" ht="15" customHeight="1">
      <c r="A25" s="85" t="s">
        <v>291</v>
      </c>
      <c r="B25" s="86" t="s">
        <v>292</v>
      </c>
      <c r="C25" s="403"/>
      <c r="D25" s="400"/>
      <c r="E25" s="400"/>
      <c r="F25" s="76" t="s">
        <v>293</v>
      </c>
      <c r="G25" s="412"/>
      <c r="H25" s="415"/>
      <c r="I25" s="415"/>
      <c r="J25" s="761"/>
    </row>
    <row r="26" spans="1:10" ht="15" customHeight="1" thickBot="1">
      <c r="A26" s="77" t="s">
        <v>294</v>
      </c>
      <c r="B26" s="78" t="s">
        <v>295</v>
      </c>
      <c r="C26" s="398"/>
      <c r="D26" s="399"/>
      <c r="E26" s="399"/>
      <c r="F26" s="80"/>
      <c r="G26" s="414"/>
      <c r="H26" s="416"/>
      <c r="I26" s="416"/>
      <c r="J26" s="761"/>
    </row>
    <row r="27" spans="1:10" ht="17.25" customHeight="1" thickBot="1">
      <c r="A27" s="83" t="s">
        <v>296</v>
      </c>
      <c r="B27" s="84" t="s">
        <v>297</v>
      </c>
      <c r="C27" s="396">
        <f>+C19+C24</f>
        <v>55150664</v>
      </c>
      <c r="D27" s="397">
        <f>SUM(D20)</f>
        <v>68239670</v>
      </c>
      <c r="E27" s="397">
        <f>SUM(E20)</f>
        <v>68239670</v>
      </c>
      <c r="F27" s="84" t="s">
        <v>298</v>
      </c>
      <c r="G27" s="410">
        <f>SUM(G19:G26)</f>
        <v>0</v>
      </c>
      <c r="H27" s="411"/>
      <c r="I27" s="411"/>
      <c r="J27" s="761"/>
    </row>
    <row r="28" spans="1:10" ht="17.25" customHeight="1" thickBot="1">
      <c r="A28" s="83" t="s">
        <v>299</v>
      </c>
      <c r="B28" s="87" t="s">
        <v>300</v>
      </c>
      <c r="C28" s="404">
        <f>C18+C27</f>
        <v>138767643</v>
      </c>
      <c r="D28" s="404">
        <f>D18+D27</f>
        <v>158866821</v>
      </c>
      <c r="E28" s="404">
        <f>E18+E27</f>
        <v>158853196</v>
      </c>
      <c r="F28" s="87" t="s">
        <v>301</v>
      </c>
      <c r="G28" s="404">
        <f>+G18+G27</f>
        <v>77280245</v>
      </c>
      <c r="H28" s="406">
        <f>SUM(H18+H27)</f>
        <v>130605987</v>
      </c>
      <c r="I28" s="406">
        <f>SUM(I18+I27)</f>
        <v>86529862</v>
      </c>
      <c r="J28" s="761"/>
    </row>
    <row r="29" spans="1:10" ht="17.25" customHeight="1" thickBot="1">
      <c r="A29" s="83" t="s">
        <v>302</v>
      </c>
      <c r="B29" s="87" t="s">
        <v>303</v>
      </c>
      <c r="C29" s="404"/>
      <c r="D29" s="406"/>
      <c r="E29" s="405"/>
      <c r="F29" s="87" t="s">
        <v>304</v>
      </c>
      <c r="G29" s="404"/>
      <c r="H29" s="406"/>
      <c r="I29" s="406"/>
      <c r="J29" s="761"/>
    </row>
    <row r="30" spans="1:10" ht="17.25" customHeight="1" thickBot="1">
      <c r="A30" s="83" t="s">
        <v>305</v>
      </c>
      <c r="B30" s="87" t="s">
        <v>306</v>
      </c>
      <c r="C30" s="404"/>
      <c r="D30" s="406"/>
      <c r="E30" s="405"/>
      <c r="F30" s="87" t="s">
        <v>307</v>
      </c>
      <c r="G30" s="404"/>
      <c r="H30" s="406"/>
      <c r="I30" s="406"/>
      <c r="J30" s="761"/>
    </row>
    <row r="31" spans="1:10">
      <c r="J31" s="426"/>
    </row>
  </sheetData>
  <sheetProtection selectLockedCells="1" selectUnlockedCells="1"/>
  <mergeCells count="5">
    <mergeCell ref="B1:I1"/>
    <mergeCell ref="J1:J30"/>
    <mergeCell ref="A3:A4"/>
    <mergeCell ref="B3:E3"/>
    <mergeCell ref="F3:I3"/>
  </mergeCells>
  <phoneticPr fontId="27" type="noConversion"/>
  <printOptions horizontalCentered="1"/>
  <pageMargins left="0.31496062992125984" right="0.47244094488188981" top="0.9055118110236221" bottom="0.51181102362204722" header="0.6692913385826772" footer="0.51181102362204722"/>
  <pageSetup paperSize="9" scale="70" firstPageNumber="0" orientation="landscape" horizontalDpi="300" verticalDpi="300" r:id="rId1"/>
  <headerFooter alignWithMargins="0">
    <oddHeader xml:space="preserve">&amp;C&amp;"Times New Roman CE,Félkövér"&amp;11Felpéc Önkormányzat 2018. évi zárszámadás bevételek és kiadások mérlegei&amp;R&amp;"Times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0"/>
  </sheetPr>
  <dimension ref="A1:J33"/>
  <sheetViews>
    <sheetView view="pageBreakPreview" topLeftCell="C31" zoomScale="106" zoomScaleSheetLayoutView="106" workbookViewId="0">
      <selection activeCell="I32" sqref="I32"/>
    </sheetView>
  </sheetViews>
  <sheetFormatPr defaultColWidth="9.33203125" defaultRowHeight="13.2"/>
  <cols>
    <col min="1" max="1" width="6.77734375" style="62" customWidth="1"/>
    <col min="2" max="2" width="55.109375" style="63" customWidth="1"/>
    <col min="3" max="5" width="16.33203125" style="62" customWidth="1"/>
    <col min="6" max="6" width="55.109375" style="62" customWidth="1"/>
    <col min="7" max="9" width="16.33203125" style="62" customWidth="1"/>
    <col min="10" max="10" width="4.77734375" style="62" customWidth="1"/>
    <col min="11" max="16384" width="9.33203125" style="62"/>
  </cols>
  <sheetData>
    <row r="1" spans="1:10" ht="39.75" customHeight="1">
      <c r="B1" s="759" t="s">
        <v>308</v>
      </c>
      <c r="C1" s="759"/>
      <c r="D1" s="759"/>
      <c r="E1" s="759"/>
      <c r="F1" s="759"/>
      <c r="G1" s="759"/>
      <c r="H1" s="759"/>
      <c r="I1" s="759"/>
      <c r="J1" s="764"/>
    </row>
    <row r="2" spans="1:10" ht="13.8">
      <c r="G2" s="64"/>
      <c r="H2" s="64"/>
      <c r="I2" s="64"/>
      <c r="J2" s="764"/>
    </row>
    <row r="3" spans="1:10" ht="24" customHeight="1">
      <c r="A3" s="762" t="s">
        <v>1</v>
      </c>
      <c r="B3" s="763" t="s">
        <v>253</v>
      </c>
      <c r="C3" s="763"/>
      <c r="D3" s="763"/>
      <c r="E3" s="763"/>
      <c r="F3" s="762" t="s">
        <v>254</v>
      </c>
      <c r="G3" s="762"/>
      <c r="H3" s="762"/>
      <c r="I3" s="762"/>
      <c r="J3" s="764"/>
    </row>
    <row r="4" spans="1:10" s="69" customFormat="1" ht="35.25" customHeight="1">
      <c r="A4" s="762"/>
      <c r="B4" s="65" t="s">
        <v>255</v>
      </c>
      <c r="C4" s="66" t="str">
        <f>+'2.mell. 1. old BEV KIAD MÉRL '!C4</f>
        <v>2019. évi eredeti előirányzat</v>
      </c>
      <c r="D4" s="67" t="str">
        <f>+'2.mell. 1. old BEV KIAD MÉRL '!D4</f>
        <v>2019. évi módosított előirányzat</v>
      </c>
      <c r="E4" s="66" t="str">
        <f>+'2.mell. 1. old BEV KIAD MÉRL '!E4</f>
        <v>2019. évi teljesítés</v>
      </c>
      <c r="F4" s="65" t="s">
        <v>255</v>
      </c>
      <c r="G4" s="66" t="str">
        <f>+'2.mell. 1. old BEV KIAD MÉRL '!C4</f>
        <v>2019. évi eredeti előirányzat</v>
      </c>
      <c r="H4" s="67" t="str">
        <f>+'2.mell. 1. old BEV KIAD MÉRL '!D4</f>
        <v>2019. évi módosított előirányzat</v>
      </c>
      <c r="I4" s="68" t="str">
        <f>+'2.mell. 1. old BEV KIAD MÉRL '!E4</f>
        <v>2019. évi teljesítés</v>
      </c>
      <c r="J4" s="764"/>
    </row>
    <row r="5" spans="1:10" s="69" customFormat="1" ht="13.8" thickBot="1">
      <c r="A5" s="70" t="s">
        <v>6</v>
      </c>
      <c r="B5" s="71" t="s">
        <v>7</v>
      </c>
      <c r="C5" s="72" t="s">
        <v>8</v>
      </c>
      <c r="D5" s="72" t="s">
        <v>9</v>
      </c>
      <c r="E5" s="72" t="s">
        <v>10</v>
      </c>
      <c r="F5" s="71" t="s">
        <v>249</v>
      </c>
      <c r="G5" s="72" t="s">
        <v>256</v>
      </c>
      <c r="H5" s="72" t="s">
        <v>257</v>
      </c>
      <c r="I5" s="73" t="s">
        <v>258</v>
      </c>
      <c r="J5" s="764"/>
    </row>
    <row r="6" spans="1:10" ht="12.9" customHeight="1">
      <c r="A6" s="75" t="s">
        <v>11</v>
      </c>
      <c r="B6" s="433" t="s">
        <v>309</v>
      </c>
      <c r="C6" s="388">
        <v>0</v>
      </c>
      <c r="D6" s="389">
        <v>30613932</v>
      </c>
      <c r="E6" s="389">
        <v>30613932</v>
      </c>
      <c r="F6" s="433" t="s">
        <v>200</v>
      </c>
      <c r="G6" s="407">
        <v>14488734</v>
      </c>
      <c r="H6" s="408">
        <v>22955740</v>
      </c>
      <c r="I6" s="408">
        <v>22955740</v>
      </c>
      <c r="J6" s="764"/>
    </row>
    <row r="7" spans="1:10">
      <c r="A7" s="77" t="s">
        <v>25</v>
      </c>
      <c r="B7" s="434" t="s">
        <v>310</v>
      </c>
      <c r="C7" s="390"/>
      <c r="D7" s="391"/>
      <c r="E7" s="391"/>
      <c r="F7" s="434" t="s">
        <v>311</v>
      </c>
      <c r="G7" s="392"/>
      <c r="H7" s="393"/>
      <c r="I7" s="393"/>
      <c r="J7" s="764"/>
    </row>
    <row r="8" spans="1:10" ht="12.9" customHeight="1">
      <c r="A8" s="77" t="s">
        <v>39</v>
      </c>
      <c r="B8" s="434" t="s">
        <v>312</v>
      </c>
      <c r="C8" s="390"/>
      <c r="D8" s="391">
        <v>18116000</v>
      </c>
      <c r="E8" s="391">
        <v>18116000</v>
      </c>
      <c r="F8" s="434" t="s">
        <v>202</v>
      </c>
      <c r="G8" s="392">
        <v>62579227</v>
      </c>
      <c r="H8" s="393">
        <v>70730102</v>
      </c>
      <c r="I8" s="393">
        <v>70730102</v>
      </c>
      <c r="J8" s="764"/>
    </row>
    <row r="9" spans="1:10" ht="12.9" customHeight="1">
      <c r="A9" s="77" t="s">
        <v>221</v>
      </c>
      <c r="B9" s="434" t="s">
        <v>313</v>
      </c>
      <c r="C9" s="390">
        <v>16988366</v>
      </c>
      <c r="D9" s="391">
        <v>16988366</v>
      </c>
      <c r="E9" s="391">
        <v>4302147</v>
      </c>
      <c r="F9" s="434" t="s">
        <v>314</v>
      </c>
      <c r="G9" s="392"/>
      <c r="H9" s="393"/>
      <c r="I9" s="393"/>
      <c r="J9" s="764"/>
    </row>
    <row r="10" spans="1:10" ht="12.75" customHeight="1">
      <c r="A10" s="77" t="s">
        <v>67</v>
      </c>
      <c r="B10" s="434" t="s">
        <v>315</v>
      </c>
      <c r="C10" s="390"/>
      <c r="D10" s="391"/>
      <c r="E10" s="391"/>
      <c r="F10" s="434" t="s">
        <v>204</v>
      </c>
      <c r="G10" s="392"/>
      <c r="H10" s="393">
        <v>454211</v>
      </c>
      <c r="I10" s="393">
        <v>454211</v>
      </c>
      <c r="J10" s="764"/>
    </row>
    <row r="11" spans="1:10" ht="12.9" customHeight="1">
      <c r="A11" s="77" t="s">
        <v>89</v>
      </c>
      <c r="B11" s="434" t="s">
        <v>316</v>
      </c>
      <c r="C11" s="392"/>
      <c r="D11" s="393"/>
      <c r="E11" s="393"/>
      <c r="F11" s="435" t="s">
        <v>701</v>
      </c>
      <c r="G11" s="392">
        <v>1407803</v>
      </c>
      <c r="H11" s="393">
        <v>1407803</v>
      </c>
      <c r="I11" s="393">
        <v>1407803</v>
      </c>
      <c r="J11" s="764"/>
    </row>
    <row r="12" spans="1:10" ht="12.9" customHeight="1">
      <c r="A12" s="77" t="s">
        <v>232</v>
      </c>
      <c r="B12" s="435" t="s">
        <v>150</v>
      </c>
      <c r="C12" s="390"/>
      <c r="D12" s="391">
        <v>1568724</v>
      </c>
      <c r="E12" s="391">
        <v>1568724</v>
      </c>
      <c r="F12" s="435"/>
      <c r="G12" s="392"/>
      <c r="H12" s="393"/>
      <c r="I12" s="393"/>
      <c r="J12" s="764"/>
    </row>
    <row r="13" spans="1:10" ht="12.9" customHeight="1">
      <c r="A13" s="77" t="s">
        <v>111</v>
      </c>
      <c r="B13" s="80"/>
      <c r="C13" s="390"/>
      <c r="D13" s="391"/>
      <c r="E13" s="391"/>
      <c r="F13" s="88"/>
      <c r="G13" s="392"/>
      <c r="H13" s="393"/>
      <c r="I13" s="393"/>
      <c r="J13" s="764"/>
    </row>
    <row r="14" spans="1:10" ht="12.9" customHeight="1">
      <c r="A14" s="77" t="s">
        <v>121</v>
      </c>
      <c r="B14" s="89"/>
      <c r="C14" s="392"/>
      <c r="D14" s="393"/>
      <c r="E14" s="393"/>
      <c r="F14" s="88"/>
      <c r="G14" s="392"/>
      <c r="H14" s="393"/>
      <c r="I14" s="393"/>
      <c r="J14" s="764"/>
    </row>
    <row r="15" spans="1:10">
      <c r="A15" s="77" t="s">
        <v>244</v>
      </c>
      <c r="B15" s="80"/>
      <c r="C15" s="392"/>
      <c r="D15" s="393"/>
      <c r="E15" s="393"/>
      <c r="F15" s="88"/>
      <c r="G15" s="392"/>
      <c r="H15" s="393"/>
      <c r="I15" s="393"/>
      <c r="J15" s="764"/>
    </row>
    <row r="16" spans="1:10" ht="12.9" customHeight="1" thickBot="1">
      <c r="A16" s="85" t="s">
        <v>268</v>
      </c>
      <c r="B16" s="90"/>
      <c r="C16" s="417"/>
      <c r="D16" s="418"/>
      <c r="E16" s="418"/>
      <c r="F16" s="86"/>
      <c r="G16" s="417"/>
      <c r="H16" s="409"/>
      <c r="I16" s="409"/>
      <c r="J16" s="764"/>
    </row>
    <row r="17" spans="1:10" ht="15.9" customHeight="1" thickBot="1">
      <c r="A17" s="83" t="s">
        <v>269</v>
      </c>
      <c r="B17" s="84" t="s">
        <v>317</v>
      </c>
      <c r="C17" s="396">
        <f>SUM(C6:C16)</f>
        <v>16988366</v>
      </c>
      <c r="D17" s="396">
        <f>SUM(D6:D16)</f>
        <v>67287022</v>
      </c>
      <c r="E17" s="396">
        <f>SUM(E6:E16)</f>
        <v>54600803</v>
      </c>
      <c r="F17" s="84" t="s">
        <v>318</v>
      </c>
      <c r="G17" s="411">
        <f>SUM(G6:G16)</f>
        <v>78475764</v>
      </c>
      <c r="H17" s="422">
        <f>SUM(H6:H16)</f>
        <v>95547856</v>
      </c>
      <c r="I17" s="422">
        <f>SUM(I6:I16)</f>
        <v>95547856</v>
      </c>
      <c r="J17" s="764"/>
    </row>
    <row r="18" spans="1:10" ht="12.9" customHeight="1">
      <c r="A18" s="75" t="s">
        <v>270</v>
      </c>
      <c r="B18" s="91" t="s">
        <v>319</v>
      </c>
      <c r="C18" s="419">
        <f>+C19+C20+C21+C22+C23</f>
        <v>0</v>
      </c>
      <c r="D18" s="420">
        <v>0</v>
      </c>
      <c r="E18" s="420">
        <v>0</v>
      </c>
      <c r="F18" s="78" t="s">
        <v>275</v>
      </c>
      <c r="G18" s="423"/>
      <c r="H18" s="413"/>
      <c r="I18" s="413"/>
      <c r="J18" s="764"/>
    </row>
    <row r="19" spans="1:10" ht="12.9" customHeight="1">
      <c r="A19" s="77" t="s">
        <v>273</v>
      </c>
      <c r="B19" s="92" t="s">
        <v>320</v>
      </c>
      <c r="C19" s="398"/>
      <c r="D19" s="399">
        <v>0</v>
      </c>
      <c r="E19" s="399">
        <v>0</v>
      </c>
      <c r="F19" s="78" t="s">
        <v>321</v>
      </c>
      <c r="G19" s="414"/>
      <c r="H19" s="415"/>
      <c r="I19" s="415"/>
      <c r="J19" s="764"/>
    </row>
    <row r="20" spans="1:10" ht="12.9" customHeight="1">
      <c r="A20" s="75" t="s">
        <v>276</v>
      </c>
      <c r="B20" s="92" t="s">
        <v>322</v>
      </c>
      <c r="C20" s="398"/>
      <c r="D20" s="399"/>
      <c r="E20" s="399"/>
      <c r="F20" s="78" t="s">
        <v>281</v>
      </c>
      <c r="G20" s="414"/>
      <c r="H20" s="415"/>
      <c r="I20" s="415"/>
      <c r="J20" s="764"/>
    </row>
    <row r="21" spans="1:10" ht="12.9" customHeight="1">
      <c r="A21" s="77" t="s">
        <v>279</v>
      </c>
      <c r="B21" s="92" t="s">
        <v>323</v>
      </c>
      <c r="C21" s="398"/>
      <c r="D21" s="399"/>
      <c r="E21" s="399"/>
      <c r="F21" s="78" t="s">
        <v>284</v>
      </c>
      <c r="G21" s="414"/>
      <c r="H21" s="415"/>
      <c r="I21" s="415"/>
      <c r="J21" s="764"/>
    </row>
    <row r="22" spans="1:10" ht="12.9" customHeight="1">
      <c r="A22" s="75" t="s">
        <v>282</v>
      </c>
      <c r="B22" s="92" t="s">
        <v>324</v>
      </c>
      <c r="C22" s="398"/>
      <c r="D22" s="400"/>
      <c r="E22" s="400"/>
      <c r="F22" s="86" t="s">
        <v>287</v>
      </c>
      <c r="G22" s="414"/>
      <c r="H22" s="415"/>
      <c r="I22" s="415"/>
      <c r="J22" s="764"/>
    </row>
    <row r="23" spans="1:10" ht="12.9" customHeight="1">
      <c r="A23" s="77" t="s">
        <v>285</v>
      </c>
      <c r="B23" s="93" t="s">
        <v>325</v>
      </c>
      <c r="C23" s="398"/>
      <c r="D23" s="399"/>
      <c r="E23" s="399"/>
      <c r="F23" s="78" t="s">
        <v>326</v>
      </c>
      <c r="G23" s="414"/>
      <c r="H23" s="415"/>
      <c r="I23" s="415"/>
      <c r="J23" s="764"/>
    </row>
    <row r="24" spans="1:10" ht="12.9" customHeight="1">
      <c r="A24" s="75" t="s">
        <v>288</v>
      </c>
      <c r="B24" s="94" t="s">
        <v>327</v>
      </c>
      <c r="C24" s="401">
        <f>+C25+C26+C27+C28+C29</f>
        <v>0</v>
      </c>
      <c r="D24" s="420"/>
      <c r="E24" s="420"/>
      <c r="F24" s="76" t="s">
        <v>293</v>
      </c>
      <c r="G24" s="414"/>
      <c r="H24" s="415"/>
      <c r="I24" s="415"/>
      <c r="J24" s="764"/>
    </row>
    <row r="25" spans="1:10" ht="12.9" customHeight="1">
      <c r="A25" s="77" t="s">
        <v>291</v>
      </c>
      <c r="B25" s="93" t="s">
        <v>328</v>
      </c>
      <c r="C25" s="398"/>
      <c r="D25" s="421"/>
      <c r="E25" s="421"/>
      <c r="F25" s="76" t="s">
        <v>250</v>
      </c>
      <c r="G25" s="414"/>
      <c r="H25" s="415"/>
      <c r="I25" s="415"/>
      <c r="J25" s="764"/>
    </row>
    <row r="26" spans="1:10" ht="12.9" customHeight="1">
      <c r="A26" s="75" t="s">
        <v>294</v>
      </c>
      <c r="B26" s="93" t="s">
        <v>329</v>
      </c>
      <c r="C26" s="398"/>
      <c r="D26" s="421"/>
      <c r="E26" s="421"/>
      <c r="F26" s="95"/>
      <c r="G26" s="414"/>
      <c r="H26" s="415"/>
      <c r="I26" s="415"/>
      <c r="J26" s="764"/>
    </row>
    <row r="27" spans="1:10" ht="12.9" customHeight="1">
      <c r="A27" s="77" t="s">
        <v>296</v>
      </c>
      <c r="B27" s="92" t="s">
        <v>330</v>
      </c>
      <c r="C27" s="398"/>
      <c r="D27" s="421"/>
      <c r="E27" s="421"/>
      <c r="F27" s="95"/>
      <c r="G27" s="414"/>
      <c r="H27" s="415"/>
      <c r="I27" s="415"/>
      <c r="J27" s="764"/>
    </row>
    <row r="28" spans="1:10" ht="12.9" customHeight="1">
      <c r="A28" s="75" t="s">
        <v>299</v>
      </c>
      <c r="B28" s="96" t="s">
        <v>331</v>
      </c>
      <c r="C28" s="398"/>
      <c r="D28" s="399"/>
      <c r="E28" s="399"/>
      <c r="F28" s="80"/>
      <c r="G28" s="414"/>
      <c r="H28" s="415"/>
      <c r="I28" s="415"/>
      <c r="J28" s="764"/>
    </row>
    <row r="29" spans="1:10" ht="12.9" customHeight="1" thickBot="1">
      <c r="A29" s="77" t="s">
        <v>302</v>
      </c>
      <c r="B29" s="97" t="s">
        <v>332</v>
      </c>
      <c r="C29" s="398"/>
      <c r="D29" s="421"/>
      <c r="E29" s="421"/>
      <c r="F29" s="95"/>
      <c r="G29" s="414"/>
      <c r="H29" s="416"/>
      <c r="I29" s="416"/>
      <c r="J29" s="764"/>
    </row>
    <row r="30" spans="1:10" ht="16.5" customHeight="1" thickBot="1">
      <c r="A30" s="83" t="s">
        <v>305</v>
      </c>
      <c r="B30" s="84" t="s">
        <v>333</v>
      </c>
      <c r="C30" s="396">
        <f>+C18+C24</f>
        <v>0</v>
      </c>
      <c r="D30" s="397">
        <v>0</v>
      </c>
      <c r="E30" s="397">
        <v>0</v>
      </c>
      <c r="F30" s="84" t="s">
        <v>334</v>
      </c>
      <c r="G30" s="410">
        <f>SUM(G18:G29)</f>
        <v>0</v>
      </c>
      <c r="H30" s="425"/>
      <c r="I30" s="425"/>
      <c r="J30" s="764"/>
    </row>
    <row r="31" spans="1:10" ht="16.5" customHeight="1" thickBot="1">
      <c r="A31" s="83" t="s">
        <v>335</v>
      </c>
      <c r="B31" s="87" t="s">
        <v>336</v>
      </c>
      <c r="C31" s="404">
        <f>+C17+C30</f>
        <v>16988366</v>
      </c>
      <c r="D31" s="406">
        <f>SUM(D17+D30)</f>
        <v>67287022</v>
      </c>
      <c r="E31" s="406">
        <f>SUM(E17+E30)</f>
        <v>54600803</v>
      </c>
      <c r="F31" s="87" t="s">
        <v>337</v>
      </c>
      <c r="G31" s="411">
        <f>+G17+G30</f>
        <v>78475764</v>
      </c>
      <c r="H31" s="422">
        <f>H17+H30</f>
        <v>95547856</v>
      </c>
      <c r="I31" s="422">
        <f>I17+I30</f>
        <v>95547856</v>
      </c>
      <c r="J31" s="764"/>
    </row>
    <row r="32" spans="1:10" ht="16.5" customHeight="1" thickBot="1">
      <c r="A32" s="83" t="s">
        <v>338</v>
      </c>
      <c r="B32" s="87" t="s">
        <v>303</v>
      </c>
      <c r="C32" s="404"/>
      <c r="D32" s="406"/>
      <c r="E32" s="406"/>
      <c r="F32" s="87" t="s">
        <v>304</v>
      </c>
      <c r="G32" s="405"/>
      <c r="H32" s="406"/>
      <c r="I32" s="406"/>
      <c r="J32" s="764"/>
    </row>
    <row r="33" spans="1:10" ht="16.5" customHeight="1" thickBot="1">
      <c r="A33" s="83" t="s">
        <v>339</v>
      </c>
      <c r="B33" s="87" t="s">
        <v>306</v>
      </c>
      <c r="C33" s="404">
        <v>0</v>
      </c>
      <c r="D33" s="406"/>
      <c r="E33" s="406"/>
      <c r="F33" s="87" t="s">
        <v>307</v>
      </c>
      <c r="G33" s="405"/>
      <c r="H33" s="424"/>
      <c r="I33" s="424"/>
      <c r="J33" s="764"/>
    </row>
  </sheetData>
  <sheetProtection selectLockedCells="1" selectUnlockedCells="1"/>
  <mergeCells count="5">
    <mergeCell ref="B1:I1"/>
    <mergeCell ref="J1:J33"/>
    <mergeCell ref="A3:A4"/>
    <mergeCell ref="B3:E3"/>
    <mergeCell ref="F3:I3"/>
  </mergeCells>
  <phoneticPr fontId="27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0"/>
  </sheetPr>
  <dimension ref="A1:J29"/>
  <sheetViews>
    <sheetView view="pageBreakPreview" zoomScaleNormal="100" zoomScaleSheetLayoutView="100" workbookViewId="0">
      <selection activeCell="E3" sqref="E3"/>
    </sheetView>
  </sheetViews>
  <sheetFormatPr defaultColWidth="9.33203125" defaultRowHeight="13.2"/>
  <cols>
    <col min="1" max="1" width="54.109375" style="98" customWidth="1"/>
    <col min="2" max="7" width="15.6640625" style="99" customWidth="1"/>
    <col min="8" max="8" width="4.77734375" style="99" customWidth="1"/>
    <col min="9" max="10" width="9.33203125" style="99" hidden="1" customWidth="1"/>
    <col min="11" max="16384" width="9.33203125" style="99"/>
  </cols>
  <sheetData>
    <row r="1" spans="1:10" ht="25.5" customHeight="1">
      <c r="A1" s="765" t="s">
        <v>340</v>
      </c>
      <c r="B1" s="765"/>
      <c r="C1" s="765"/>
      <c r="D1" s="765"/>
      <c r="E1" s="765"/>
      <c r="F1" s="765"/>
      <c r="G1" s="765"/>
      <c r="H1" s="767" t="s">
        <v>761</v>
      </c>
      <c r="I1" s="682"/>
      <c r="J1" s="682"/>
    </row>
    <row r="2" spans="1:10" ht="6.75" customHeight="1" thickBot="1">
      <c r="A2" s="63"/>
      <c r="B2" s="62"/>
      <c r="C2" s="62"/>
      <c r="D2" s="62"/>
      <c r="E2" s="62"/>
      <c r="F2" s="766"/>
      <c r="G2" s="766"/>
      <c r="H2" s="768"/>
      <c r="I2" s="682"/>
      <c r="J2" s="682"/>
    </row>
    <row r="3" spans="1:10" s="102" customFormat="1" ht="43.5" customHeight="1" thickBot="1">
      <c r="A3" s="65" t="s">
        <v>341</v>
      </c>
      <c r="B3" s="66" t="s">
        <v>342</v>
      </c>
      <c r="C3" s="66" t="s">
        <v>343</v>
      </c>
      <c r="D3" s="66" t="s">
        <v>776</v>
      </c>
      <c r="E3" s="66" t="s">
        <v>718</v>
      </c>
      <c r="F3" s="100" t="s">
        <v>719</v>
      </c>
      <c r="G3" s="101" t="s">
        <v>720</v>
      </c>
      <c r="H3" s="768"/>
      <c r="I3" s="682"/>
      <c r="J3" s="682"/>
    </row>
    <row r="4" spans="1:10" s="62" customFormat="1" ht="12" customHeight="1" thickBot="1">
      <c r="A4" s="678" t="s">
        <v>6</v>
      </c>
      <c r="B4" s="677" t="s">
        <v>7</v>
      </c>
      <c r="C4" s="677" t="s">
        <v>8</v>
      </c>
      <c r="D4" s="677" t="s">
        <v>9</v>
      </c>
      <c r="E4" s="677" t="s">
        <v>10</v>
      </c>
      <c r="F4" s="679" t="s">
        <v>249</v>
      </c>
      <c r="G4" s="380" t="s">
        <v>344</v>
      </c>
      <c r="H4" s="768"/>
      <c r="I4" s="682"/>
      <c r="J4" s="682"/>
    </row>
    <row r="5" spans="1:10" s="676" customFormat="1" ht="18" customHeight="1">
      <c r="A5" s="699" t="s">
        <v>725</v>
      </c>
      <c r="B5" s="700">
        <v>1000000</v>
      </c>
      <c r="C5" s="701" t="s">
        <v>726</v>
      </c>
      <c r="D5" s="700"/>
      <c r="E5" s="700"/>
      <c r="F5" s="700"/>
      <c r="G5" s="702"/>
      <c r="H5" s="768"/>
      <c r="I5" s="682"/>
      <c r="J5" s="682"/>
    </row>
    <row r="6" spans="1:10" ht="15.9" customHeight="1">
      <c r="A6" s="717" t="s">
        <v>727</v>
      </c>
      <c r="B6" s="718">
        <v>200000</v>
      </c>
      <c r="C6" s="719" t="s">
        <v>726</v>
      </c>
      <c r="D6" s="718"/>
      <c r="E6" s="718">
        <v>298801</v>
      </c>
      <c r="F6" s="718">
        <v>298801</v>
      </c>
      <c r="G6" s="703"/>
      <c r="H6" s="768"/>
      <c r="I6" s="682"/>
      <c r="J6" s="682"/>
    </row>
    <row r="7" spans="1:10" ht="15.9" customHeight="1">
      <c r="A7" s="717" t="s">
        <v>742</v>
      </c>
      <c r="B7" s="718">
        <v>11888736</v>
      </c>
      <c r="C7" s="719" t="s">
        <v>726</v>
      </c>
      <c r="D7" s="718"/>
      <c r="E7" s="718">
        <v>11703050</v>
      </c>
      <c r="F7" s="718">
        <v>11703050</v>
      </c>
      <c r="G7" s="703"/>
      <c r="H7" s="768"/>
      <c r="I7" s="682"/>
      <c r="J7" s="682"/>
    </row>
    <row r="8" spans="1:10" ht="15.9" customHeight="1">
      <c r="A8" s="717" t="s">
        <v>728</v>
      </c>
      <c r="B8" s="718">
        <v>400000</v>
      </c>
      <c r="C8" s="719" t="s">
        <v>726</v>
      </c>
      <c r="D8" s="718"/>
      <c r="E8" s="718">
        <v>473202</v>
      </c>
      <c r="F8" s="718">
        <v>473202</v>
      </c>
      <c r="G8" s="703"/>
      <c r="H8" s="768"/>
      <c r="I8" s="682"/>
      <c r="J8" s="682"/>
    </row>
    <row r="9" spans="1:10" ht="27" customHeight="1">
      <c r="A9" s="717" t="s">
        <v>729</v>
      </c>
      <c r="B9" s="718"/>
      <c r="C9" s="719" t="s">
        <v>726</v>
      </c>
      <c r="D9" s="718"/>
      <c r="E9" s="718">
        <v>300000</v>
      </c>
      <c r="F9" s="718">
        <v>300000</v>
      </c>
      <c r="G9" s="703"/>
      <c r="H9" s="768"/>
      <c r="I9" s="682"/>
      <c r="J9" s="682"/>
    </row>
    <row r="10" spans="1:10" ht="15.9" customHeight="1">
      <c r="A10" s="720" t="s">
        <v>730</v>
      </c>
      <c r="B10" s="721"/>
      <c r="C10" s="722" t="s">
        <v>726</v>
      </c>
      <c r="D10" s="721"/>
      <c r="E10" s="721">
        <v>390000</v>
      </c>
      <c r="F10" s="721">
        <v>390000</v>
      </c>
      <c r="G10" s="703"/>
      <c r="H10" s="768"/>
      <c r="I10" s="682"/>
      <c r="J10" s="682"/>
    </row>
    <row r="11" spans="1:10" ht="15.9" customHeight="1">
      <c r="A11" s="720" t="s">
        <v>731</v>
      </c>
      <c r="B11" s="721">
        <v>999998</v>
      </c>
      <c r="C11" s="722" t="s">
        <v>726</v>
      </c>
      <c r="D11" s="721"/>
      <c r="E11" s="721">
        <v>1131872</v>
      </c>
      <c r="F11" s="721">
        <v>1131872</v>
      </c>
      <c r="G11" s="703"/>
      <c r="H11" s="768"/>
      <c r="I11" s="682"/>
      <c r="J11" s="682"/>
    </row>
    <row r="12" spans="1:10" ht="15.9" customHeight="1">
      <c r="A12" s="720" t="s">
        <v>740</v>
      </c>
      <c r="B12" s="721"/>
      <c r="C12" s="722" t="s">
        <v>726</v>
      </c>
      <c r="D12" s="721"/>
      <c r="E12" s="721">
        <v>5</v>
      </c>
      <c r="F12" s="721">
        <v>5</v>
      </c>
      <c r="G12" s="703"/>
      <c r="H12" s="768"/>
      <c r="I12" s="682"/>
      <c r="J12" s="682"/>
    </row>
    <row r="13" spans="1:10" ht="15.9" customHeight="1">
      <c r="A13" s="720" t="s">
        <v>741</v>
      </c>
      <c r="B13" s="721"/>
      <c r="C13" s="722" t="s">
        <v>726</v>
      </c>
      <c r="D13" s="721"/>
      <c r="E13" s="721">
        <v>3540000</v>
      </c>
      <c r="F13" s="721">
        <v>3540000</v>
      </c>
      <c r="G13" s="703"/>
      <c r="H13" s="768"/>
      <c r="I13" s="682"/>
      <c r="J13" s="682"/>
    </row>
    <row r="14" spans="1:10" ht="15.9" customHeight="1">
      <c r="A14" s="720" t="s">
        <v>743</v>
      </c>
      <c r="B14" s="721"/>
      <c r="C14" s="722" t="s">
        <v>726</v>
      </c>
      <c r="D14" s="721"/>
      <c r="E14" s="721">
        <v>2214000</v>
      </c>
      <c r="F14" s="721">
        <v>2214000</v>
      </c>
      <c r="G14" s="703"/>
      <c r="H14" s="768"/>
      <c r="I14" s="682"/>
      <c r="J14" s="682"/>
    </row>
    <row r="15" spans="1:10" ht="15.9" customHeight="1">
      <c r="A15" s="720" t="s">
        <v>747</v>
      </c>
      <c r="B15" s="721"/>
      <c r="C15" s="722" t="s">
        <v>726</v>
      </c>
      <c r="D15" s="721"/>
      <c r="E15" s="721">
        <v>550391</v>
      </c>
      <c r="F15" s="721">
        <v>550391</v>
      </c>
      <c r="G15" s="703"/>
      <c r="H15" s="768"/>
      <c r="I15" s="682"/>
      <c r="J15" s="682"/>
    </row>
    <row r="16" spans="1:10" ht="15.9" customHeight="1">
      <c r="A16" s="720" t="s">
        <v>744</v>
      </c>
      <c r="B16" s="721"/>
      <c r="C16" s="722" t="s">
        <v>726</v>
      </c>
      <c r="D16" s="721"/>
      <c r="E16" s="721">
        <v>344805</v>
      </c>
      <c r="F16" s="721">
        <v>344805</v>
      </c>
      <c r="G16" s="703"/>
      <c r="H16" s="768"/>
      <c r="I16" s="682"/>
      <c r="J16" s="682"/>
    </row>
    <row r="17" spans="1:10" ht="15.9" customHeight="1">
      <c r="A17" s="720" t="s">
        <v>745</v>
      </c>
      <c r="B17" s="721"/>
      <c r="C17" s="722" t="s">
        <v>726</v>
      </c>
      <c r="D17" s="721"/>
      <c r="E17" s="721">
        <v>822300</v>
      </c>
      <c r="F17" s="721">
        <v>822300</v>
      </c>
      <c r="G17" s="703"/>
      <c r="H17" s="768"/>
      <c r="I17" s="682"/>
      <c r="J17" s="682"/>
    </row>
    <row r="18" spans="1:10" ht="15.9" customHeight="1">
      <c r="A18" s="696" t="s">
        <v>746</v>
      </c>
      <c r="B18" s="697"/>
      <c r="C18" s="698" t="s">
        <v>726</v>
      </c>
      <c r="D18" s="697"/>
      <c r="E18" s="697">
        <v>132890</v>
      </c>
      <c r="F18" s="697">
        <v>132890</v>
      </c>
      <c r="G18" s="703"/>
      <c r="H18" s="768"/>
      <c r="I18" s="682"/>
      <c r="J18" s="682"/>
    </row>
    <row r="19" spans="1:10" ht="15.9" customHeight="1">
      <c r="A19" s="696" t="s">
        <v>748</v>
      </c>
      <c r="B19" s="697"/>
      <c r="C19" s="698" t="s">
        <v>726</v>
      </c>
      <c r="D19" s="697"/>
      <c r="E19" s="697">
        <v>273000</v>
      </c>
      <c r="F19" s="697">
        <v>273000</v>
      </c>
      <c r="G19" s="703"/>
      <c r="H19" s="768"/>
      <c r="I19" s="682"/>
      <c r="J19" s="682"/>
    </row>
    <row r="20" spans="1:10" ht="15.9" customHeight="1">
      <c r="A20" s="696" t="s">
        <v>750</v>
      </c>
      <c r="B20" s="697"/>
      <c r="C20" s="698" t="s">
        <v>726</v>
      </c>
      <c r="D20" s="697"/>
      <c r="E20" s="697">
        <v>88025</v>
      </c>
      <c r="F20" s="697">
        <v>88025</v>
      </c>
      <c r="G20" s="703"/>
      <c r="H20" s="768"/>
      <c r="I20" s="682"/>
      <c r="J20" s="682"/>
    </row>
    <row r="21" spans="1:10" ht="15.9" customHeight="1">
      <c r="A21" s="696" t="s">
        <v>749</v>
      </c>
      <c r="B21" s="697"/>
      <c r="C21" s="698" t="s">
        <v>726</v>
      </c>
      <c r="D21" s="697"/>
      <c r="E21" s="697">
        <v>693399</v>
      </c>
      <c r="F21" s="697">
        <v>693399</v>
      </c>
      <c r="G21" s="703"/>
      <c r="H21" s="768"/>
      <c r="I21" s="682"/>
      <c r="J21" s="682"/>
    </row>
    <row r="22" spans="1:10" ht="15.9" customHeight="1">
      <c r="A22" s="696"/>
      <c r="B22" s="697"/>
      <c r="C22" s="698"/>
      <c r="D22" s="697"/>
      <c r="E22" s="697"/>
      <c r="F22" s="697"/>
      <c r="G22" s="703"/>
      <c r="H22" s="768"/>
      <c r="I22" s="682"/>
      <c r="J22" s="682"/>
    </row>
    <row r="23" spans="1:10" ht="15.9" customHeight="1">
      <c r="A23" s="696"/>
      <c r="B23" s="697"/>
      <c r="C23" s="698"/>
      <c r="D23" s="697"/>
      <c r="E23" s="697"/>
      <c r="F23" s="697"/>
      <c r="G23" s="703"/>
      <c r="H23" s="768"/>
      <c r="I23" s="682"/>
      <c r="J23" s="682"/>
    </row>
    <row r="24" spans="1:10" ht="15.9" customHeight="1">
      <c r="A24" s="696"/>
      <c r="B24" s="697"/>
      <c r="C24" s="698"/>
      <c r="D24" s="697"/>
      <c r="E24" s="697"/>
      <c r="F24" s="697"/>
      <c r="G24" s="703"/>
      <c r="H24" s="768"/>
      <c r="I24" s="682"/>
      <c r="J24" s="682"/>
    </row>
    <row r="25" spans="1:10" ht="15.9" customHeight="1">
      <c r="A25" s="696"/>
      <c r="B25" s="697"/>
      <c r="C25" s="698"/>
      <c r="D25" s="697"/>
      <c r="E25" s="697"/>
      <c r="F25" s="697"/>
      <c r="G25" s="703"/>
      <c r="H25" s="768"/>
      <c r="I25" s="682"/>
      <c r="J25" s="682"/>
    </row>
    <row r="26" spans="1:10" ht="15.9" customHeight="1">
      <c r="A26" s="704"/>
      <c r="B26" s="386"/>
      <c r="C26" s="387"/>
      <c r="D26" s="386"/>
      <c r="E26" s="386"/>
      <c r="F26" s="386"/>
      <c r="G26" s="703"/>
      <c r="H26" s="768"/>
      <c r="I26" s="682"/>
      <c r="J26" s="682"/>
    </row>
    <row r="27" spans="1:10" ht="15.9" customHeight="1">
      <c r="A27" s="680"/>
      <c r="B27" s="386"/>
      <c r="C27" s="387"/>
      <c r="D27" s="386"/>
      <c r="E27" s="386"/>
      <c r="F27" s="386"/>
      <c r="G27" s="703"/>
      <c r="H27" s="768"/>
      <c r="I27" s="682"/>
      <c r="J27" s="682"/>
    </row>
    <row r="28" spans="1:10" ht="15.9" customHeight="1" thickBot="1">
      <c r="A28" s="681"/>
      <c r="B28" s="436"/>
      <c r="C28" s="437"/>
      <c r="D28" s="436"/>
      <c r="E28" s="436"/>
      <c r="F28" s="436"/>
      <c r="G28" s="705"/>
      <c r="H28" s="768"/>
      <c r="I28" s="682"/>
      <c r="J28" s="682"/>
    </row>
    <row r="29" spans="1:10" ht="13.8" thickBot="1">
      <c r="A29" s="706" t="s">
        <v>703</v>
      </c>
      <c r="B29" s="707">
        <f>SUM(B5:B28)</f>
        <v>14488734</v>
      </c>
      <c r="C29" s="708"/>
      <c r="D29" s="707"/>
      <c r="E29" s="707">
        <f>SUM(E6:E28)</f>
        <v>22955740</v>
      </c>
      <c r="F29" s="707">
        <f>SUM(F6:F28)</f>
        <v>22955740</v>
      </c>
      <c r="G29" s="709">
        <f>SUM(G5:G28)</f>
        <v>0</v>
      </c>
      <c r="H29" s="682"/>
      <c r="I29" s="682"/>
      <c r="J29" s="682"/>
    </row>
  </sheetData>
  <sheetProtection selectLockedCells="1" selectUnlockedCells="1"/>
  <mergeCells count="3">
    <mergeCell ref="A1:G1"/>
    <mergeCell ref="F2:G2"/>
    <mergeCell ref="H1:H28"/>
  </mergeCells>
  <phoneticPr fontId="27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79" firstPageNumber="0" orientation="landscape" horizontalDpi="300" verticalDpi="300" r:id="rId1"/>
  <headerFooter alignWithMargins="0">
    <oddHeader xml:space="preserve">&amp;C&amp;"Times New Roman CE,Félkövér"&amp;11Felpéc Önkormányzat
2018. évi zárszámadás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I31"/>
  <sheetViews>
    <sheetView view="pageBreakPreview" zoomScale="80" zoomScaleNormal="100" zoomScaleSheetLayoutView="80" workbookViewId="0">
      <selection activeCell="D3" sqref="D3"/>
    </sheetView>
  </sheetViews>
  <sheetFormatPr defaultColWidth="9.33203125" defaultRowHeight="13.2"/>
  <cols>
    <col min="1" max="1" width="48.109375" style="98" customWidth="1"/>
    <col min="2" max="7" width="15.77734375" style="99" customWidth="1"/>
    <col min="8" max="8" width="4" style="99" customWidth="1"/>
    <col min="9" max="9" width="13.77734375" style="99" hidden="1" customWidth="1"/>
    <col min="10" max="16384" width="9.33203125" style="99"/>
  </cols>
  <sheetData>
    <row r="1" spans="1:9" ht="15.6">
      <c r="A1" s="769" t="s">
        <v>691</v>
      </c>
      <c r="B1" s="769"/>
      <c r="C1" s="769"/>
      <c r="D1" s="769"/>
      <c r="E1" s="769"/>
      <c r="F1" s="769"/>
      <c r="G1" s="769"/>
      <c r="H1" s="770" t="s">
        <v>762</v>
      </c>
      <c r="I1" s="771"/>
    </row>
    <row r="2" spans="1:9" ht="14.4" thickBot="1">
      <c r="A2" s="63"/>
      <c r="B2" s="62"/>
      <c r="C2" s="62"/>
      <c r="D2" s="62"/>
      <c r="E2" s="62"/>
      <c r="F2" s="766"/>
      <c r="G2" s="766"/>
      <c r="H2" s="772"/>
      <c r="I2" s="771"/>
    </row>
    <row r="3" spans="1:9" ht="23.4" thickBot="1">
      <c r="A3" s="65" t="s">
        <v>346</v>
      </c>
      <c r="B3" s="66" t="s">
        <v>342</v>
      </c>
      <c r="C3" s="66" t="s">
        <v>343</v>
      </c>
      <c r="D3" s="66" t="s">
        <v>777</v>
      </c>
      <c r="E3" s="66" t="s">
        <v>721</v>
      </c>
      <c r="F3" s="100" t="s">
        <v>722</v>
      </c>
      <c r="G3" s="101" t="s">
        <v>723</v>
      </c>
      <c r="H3" s="772"/>
      <c r="I3" s="773"/>
    </row>
    <row r="4" spans="1:9" ht="13.8" thickBot="1">
      <c r="A4" s="103" t="s">
        <v>6</v>
      </c>
      <c r="B4" s="104" t="s">
        <v>7</v>
      </c>
      <c r="C4" s="104" t="s">
        <v>8</v>
      </c>
      <c r="D4" s="104" t="s">
        <v>9</v>
      </c>
      <c r="E4" s="104" t="s">
        <v>10</v>
      </c>
      <c r="F4" s="105" t="s">
        <v>249</v>
      </c>
      <c r="G4" s="380" t="s">
        <v>344</v>
      </c>
      <c r="H4" s="772"/>
      <c r="I4" s="774"/>
    </row>
    <row r="5" spans="1:9" ht="20.100000000000001" customHeight="1">
      <c r="A5" s="710" t="s">
        <v>732</v>
      </c>
      <c r="B5" s="711">
        <v>1949930</v>
      </c>
      <c r="C5" s="712" t="s">
        <v>726</v>
      </c>
      <c r="D5" s="711"/>
      <c r="E5" s="711"/>
      <c r="F5" s="377"/>
      <c r="G5" s="377"/>
      <c r="H5" s="772"/>
      <c r="I5" s="774"/>
    </row>
    <row r="6" spans="1:9" ht="20.100000000000001" customHeight="1">
      <c r="A6" s="710" t="s">
        <v>733</v>
      </c>
      <c r="B6" s="711">
        <v>9800000</v>
      </c>
      <c r="C6" s="712" t="s">
        <v>726</v>
      </c>
      <c r="D6" s="711"/>
      <c r="E6" s="711">
        <v>18570559</v>
      </c>
      <c r="F6" s="377">
        <v>18570559</v>
      </c>
      <c r="G6" s="377"/>
      <c r="H6" s="772"/>
      <c r="I6" s="774"/>
    </row>
    <row r="7" spans="1:9" ht="20.100000000000001" customHeight="1">
      <c r="A7" s="716" t="s">
        <v>739</v>
      </c>
      <c r="B7" s="711">
        <v>40565775</v>
      </c>
      <c r="C7" s="712" t="s">
        <v>726</v>
      </c>
      <c r="D7" s="711"/>
      <c r="E7" s="711">
        <v>38565775</v>
      </c>
      <c r="F7" s="377">
        <v>38565775</v>
      </c>
      <c r="G7" s="377"/>
      <c r="H7" s="772"/>
      <c r="I7" s="771"/>
    </row>
    <row r="8" spans="1:9" ht="20.100000000000001" customHeight="1">
      <c r="A8" s="710" t="s">
        <v>734</v>
      </c>
      <c r="B8" s="711">
        <v>400000</v>
      </c>
      <c r="C8" s="712" t="s">
        <v>726</v>
      </c>
      <c r="D8" s="711"/>
      <c r="E8" s="711"/>
      <c r="F8" s="377"/>
      <c r="G8" s="377"/>
      <c r="H8" s="772"/>
      <c r="I8" s="771"/>
    </row>
    <row r="9" spans="1:9" ht="20.100000000000001" customHeight="1">
      <c r="A9" s="710" t="s">
        <v>735</v>
      </c>
      <c r="B9" s="711">
        <v>300000</v>
      </c>
      <c r="C9" s="712" t="s">
        <v>726</v>
      </c>
      <c r="D9" s="711"/>
      <c r="E9" s="711"/>
      <c r="F9" s="377"/>
      <c r="G9" s="377"/>
      <c r="H9" s="772"/>
      <c r="I9" s="771"/>
    </row>
    <row r="10" spans="1:9" ht="20.100000000000001" customHeight="1">
      <c r="A10" s="710" t="s">
        <v>736</v>
      </c>
      <c r="B10" s="711">
        <v>564601</v>
      </c>
      <c r="C10" s="712" t="s">
        <v>726</v>
      </c>
      <c r="D10" s="711"/>
      <c r="E10" s="711"/>
      <c r="F10" s="377"/>
      <c r="G10" s="377"/>
      <c r="H10" s="772"/>
      <c r="I10" s="771"/>
    </row>
    <row r="11" spans="1:9" ht="20.100000000000001" customHeight="1">
      <c r="A11" s="710" t="s">
        <v>737</v>
      </c>
      <c r="B11" s="711">
        <v>8998921</v>
      </c>
      <c r="C11" s="712" t="s">
        <v>726</v>
      </c>
      <c r="D11" s="711"/>
      <c r="E11" s="711">
        <v>9075118</v>
      </c>
      <c r="F11" s="377">
        <v>9075118</v>
      </c>
      <c r="G11" s="377"/>
      <c r="H11" s="772"/>
      <c r="I11" s="771"/>
    </row>
    <row r="12" spans="1:9" ht="20.100000000000001" customHeight="1">
      <c r="A12" s="710" t="s">
        <v>738</v>
      </c>
      <c r="B12" s="711"/>
      <c r="C12" s="712" t="s">
        <v>726</v>
      </c>
      <c r="D12" s="711"/>
      <c r="E12" s="711">
        <v>1557966</v>
      </c>
      <c r="F12" s="507">
        <v>1557966</v>
      </c>
      <c r="G12" s="507"/>
      <c r="H12" s="772"/>
      <c r="I12" s="771"/>
    </row>
    <row r="13" spans="1:9" ht="20.100000000000001" customHeight="1">
      <c r="A13" s="713" t="s">
        <v>755</v>
      </c>
      <c r="B13" s="714"/>
      <c r="C13" s="715" t="s">
        <v>726</v>
      </c>
      <c r="D13" s="714"/>
      <c r="E13" s="714">
        <v>2960684</v>
      </c>
      <c r="F13" s="674">
        <v>2960684</v>
      </c>
      <c r="G13" s="674"/>
      <c r="H13" s="772"/>
      <c r="I13" s="771"/>
    </row>
    <row r="14" spans="1:9" ht="20.100000000000001" customHeight="1">
      <c r="A14" s="713"/>
      <c r="B14" s="714"/>
      <c r="C14" s="715"/>
      <c r="D14" s="714"/>
      <c r="E14" s="714"/>
      <c r="F14" s="377"/>
      <c r="G14" s="377"/>
      <c r="H14" s="772"/>
      <c r="I14" s="771"/>
    </row>
    <row r="15" spans="1:9" ht="20.100000000000001" customHeight="1" thickBot="1">
      <c r="A15" s="507"/>
      <c r="B15" s="507"/>
      <c r="C15" s="378"/>
      <c r="D15" s="377"/>
      <c r="E15" s="507"/>
      <c r="F15" s="507"/>
      <c r="G15" s="507"/>
      <c r="H15" s="772"/>
      <c r="I15" s="771"/>
    </row>
    <row r="16" spans="1:9" ht="19.5" hidden="1" customHeight="1" thickBot="1">
      <c r="A16" s="99"/>
      <c r="H16" s="772"/>
      <c r="I16" s="771"/>
    </row>
    <row r="17" spans="1:9" ht="20.100000000000001" customHeight="1" thickBot="1">
      <c r="A17" s="675" t="s">
        <v>345</v>
      </c>
      <c r="B17" s="379">
        <f>SUM(B5:B16)-B7-B8-B9-B10-B11-B12</f>
        <v>11749930</v>
      </c>
      <c r="C17" s="379"/>
      <c r="D17" s="379">
        <f>SUM(D5:D16)-D7-D8-D9-D10-D11-D12</f>
        <v>0</v>
      </c>
      <c r="E17" s="379">
        <f>SUM(E5:E15)</f>
        <v>70730102</v>
      </c>
      <c r="F17" s="379">
        <f>SUM(F5:F15)</f>
        <v>70730102</v>
      </c>
      <c r="G17" s="379">
        <f>SUM(G5:G16)-G7-G8-G9-G10-G11-G12</f>
        <v>0</v>
      </c>
      <c r="H17" s="772"/>
      <c r="I17" s="771"/>
    </row>
    <row r="18" spans="1:9" hidden="1">
      <c r="A18" s="99"/>
      <c r="D18" s="382"/>
      <c r="E18" s="382"/>
      <c r="F18" s="382"/>
      <c r="G18" s="384"/>
      <c r="H18" s="772"/>
      <c r="I18" s="771"/>
    </row>
    <row r="19" spans="1:9" hidden="1">
      <c r="A19" s="381"/>
      <c r="B19" s="382"/>
      <c r="C19" s="383"/>
      <c r="D19" s="382"/>
      <c r="E19" s="382"/>
      <c r="F19" s="382"/>
      <c r="G19" s="384"/>
      <c r="H19" s="772"/>
      <c r="I19" s="771"/>
    </row>
    <row r="20" spans="1:9" hidden="1">
      <c r="A20" s="381"/>
      <c r="B20" s="382"/>
      <c r="C20" s="383"/>
      <c r="D20" s="382"/>
      <c r="E20" s="382"/>
      <c r="F20" s="382"/>
      <c r="G20" s="384"/>
      <c r="H20" s="772"/>
      <c r="I20" s="771"/>
    </row>
    <row r="21" spans="1:9" hidden="1">
      <c r="A21" s="381"/>
      <c r="B21" s="382"/>
      <c r="C21" s="383"/>
      <c r="D21" s="382"/>
      <c r="E21" s="382"/>
      <c r="F21" s="382"/>
      <c r="G21" s="384"/>
      <c r="H21" s="772"/>
      <c r="I21" s="771"/>
    </row>
    <row r="22" spans="1:9" hidden="1">
      <c r="A22" s="381"/>
      <c r="B22" s="382"/>
      <c r="C22" s="463"/>
      <c r="D22" s="382"/>
      <c r="E22" s="382"/>
      <c r="F22" s="382"/>
      <c r="G22" s="384"/>
      <c r="H22" s="772"/>
      <c r="I22" s="771"/>
    </row>
    <row r="23" spans="1:9" hidden="1">
      <c r="A23" s="381"/>
      <c r="B23" s="382"/>
      <c r="C23" s="383"/>
      <c r="D23" s="382"/>
      <c r="E23" s="382"/>
      <c r="F23" s="382"/>
      <c r="G23" s="384"/>
      <c r="H23" s="772"/>
      <c r="I23" s="771"/>
    </row>
    <row r="24" spans="1:9" hidden="1">
      <c r="A24" s="381"/>
      <c r="B24" s="382"/>
      <c r="C24" s="383"/>
      <c r="D24" s="382"/>
      <c r="E24" s="382"/>
      <c r="F24" s="382"/>
      <c r="G24" s="384"/>
      <c r="H24" s="772"/>
      <c r="I24" s="771"/>
    </row>
    <row r="25" spans="1:9" hidden="1">
      <c r="A25" s="381"/>
      <c r="B25" s="382"/>
      <c r="C25" s="383"/>
      <c r="D25" s="382"/>
      <c r="E25" s="382"/>
      <c r="F25" s="382"/>
      <c r="G25" s="384"/>
      <c r="H25" s="772"/>
      <c r="I25" s="771"/>
    </row>
    <row r="26" spans="1:9" hidden="1">
      <c r="A26" s="381"/>
      <c r="B26" s="382"/>
      <c r="C26" s="383"/>
      <c r="D26" s="382"/>
      <c r="E26" s="382"/>
      <c r="F26" s="382"/>
      <c r="G26" s="384"/>
      <c r="H26" s="772"/>
      <c r="I26" s="771"/>
    </row>
    <row r="27" spans="1:9" hidden="1">
      <c r="A27" s="381"/>
      <c r="B27" s="382"/>
      <c r="C27" s="383"/>
      <c r="D27" s="382"/>
      <c r="E27" s="382"/>
      <c r="F27" s="382"/>
      <c r="G27" s="384"/>
      <c r="H27" s="772"/>
      <c r="I27" s="771"/>
    </row>
    <row r="28" spans="1:9" hidden="1">
      <c r="A28" s="381"/>
      <c r="B28" s="382"/>
      <c r="C28" s="383"/>
      <c r="D28" s="382"/>
      <c r="E28" s="382"/>
      <c r="F28" s="382"/>
      <c r="G28" s="384"/>
      <c r="H28" s="772"/>
      <c r="I28" s="771"/>
    </row>
    <row r="29" spans="1:9" hidden="1">
      <c r="A29" s="381"/>
      <c r="B29" s="382"/>
      <c r="C29" s="383"/>
      <c r="D29" s="382"/>
      <c r="E29" s="382"/>
      <c r="F29" s="382"/>
      <c r="G29" s="384"/>
      <c r="H29" s="772"/>
      <c r="I29" s="771"/>
    </row>
    <row r="30" spans="1:9" hidden="1">
      <c r="A30" s="381"/>
      <c r="B30" s="382"/>
      <c r="C30" s="383"/>
      <c r="D30" s="382"/>
      <c r="E30" s="382"/>
      <c r="F30" s="382"/>
      <c r="G30" s="384"/>
      <c r="H30" s="772"/>
      <c r="I30" s="771"/>
    </row>
    <row r="31" spans="1:9" hidden="1">
      <c r="A31" s="385"/>
      <c r="B31" s="384"/>
      <c r="C31" s="384"/>
      <c r="D31" s="384"/>
      <c r="E31" s="384"/>
      <c r="F31" s="384"/>
      <c r="G31" s="384"/>
      <c r="H31" s="772"/>
      <c r="I31" s="773"/>
    </row>
  </sheetData>
  <sheetProtection selectLockedCells="1" selectUnlockedCells="1"/>
  <mergeCells count="3">
    <mergeCell ref="A1:G1"/>
    <mergeCell ref="F2:G2"/>
    <mergeCell ref="H1:I31"/>
  </mergeCells>
  <phoneticPr fontId="27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98" firstPageNumber="0" orientation="landscape" horizontalDpi="300" verticalDpi="300" r:id="rId1"/>
  <headerFooter alignWithMargins="0">
    <oddHeader xml:space="preserve">&amp;C&amp;"Times New Roman CE,Félkövér"&amp;12Felpéc Község Önkormányzata 2018. évi zárszámadás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0"/>
  </sheetPr>
  <dimension ref="A1:N56"/>
  <sheetViews>
    <sheetView view="pageBreakPreview" topLeftCell="A22" zoomScaleNormal="130" zoomScaleSheetLayoutView="100" workbookViewId="0">
      <selection activeCell="P28" sqref="P28"/>
    </sheetView>
  </sheetViews>
  <sheetFormatPr defaultColWidth="9.33203125" defaultRowHeight="13.2"/>
  <cols>
    <col min="1" max="1" width="28.44140625" style="109" customWidth="1"/>
    <col min="2" max="2" width="12" style="109" customWidth="1"/>
    <col min="3" max="3" width="11.33203125" style="109" customWidth="1"/>
    <col min="4" max="4" width="9.33203125" style="109" customWidth="1"/>
    <col min="5" max="5" width="10.6640625" style="109" customWidth="1"/>
    <col min="6" max="6" width="8.77734375" style="109" customWidth="1"/>
    <col min="7" max="7" width="11.109375" style="109" customWidth="1"/>
    <col min="8" max="8" width="9.33203125" style="109" customWidth="1"/>
    <col min="9" max="9" width="10.77734375" style="109" customWidth="1"/>
    <col min="10" max="10" width="11" style="109" customWidth="1"/>
    <col min="11" max="11" width="10.109375" style="109" customWidth="1"/>
    <col min="12" max="13" width="10" style="109" customWidth="1"/>
    <col min="14" max="14" width="4" style="109" customWidth="1"/>
    <col min="15" max="16384" width="9.33203125" style="109"/>
  </cols>
  <sheetData>
    <row r="1" spans="1:14" ht="15.75" customHeight="1">
      <c r="N1" s="780" t="s">
        <v>763</v>
      </c>
    </row>
    <row r="2" spans="1:14" ht="16.2" thickBot="1">
      <c r="A2" s="787" t="s">
        <v>692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75"/>
    </row>
    <row r="3" spans="1:14" ht="13.8" thickBot="1">
      <c r="A3" s="781" t="s">
        <v>347</v>
      </c>
      <c r="B3" s="782" t="s">
        <v>348</v>
      </c>
      <c r="C3" s="782"/>
      <c r="D3" s="782"/>
      <c r="E3" s="782"/>
      <c r="F3" s="782"/>
      <c r="G3" s="782"/>
      <c r="H3" s="782"/>
      <c r="I3" s="782"/>
      <c r="J3" s="783" t="s">
        <v>5</v>
      </c>
      <c r="K3" s="783"/>
      <c r="L3" s="783"/>
      <c r="M3" s="783"/>
      <c r="N3" s="775"/>
    </row>
    <row r="4" spans="1:14" ht="13.8" thickBot="1">
      <c r="A4" s="781"/>
      <c r="B4" s="786" t="s">
        <v>349</v>
      </c>
      <c r="C4" s="785" t="s">
        <v>350</v>
      </c>
      <c r="D4" s="782" t="s">
        <v>351</v>
      </c>
      <c r="E4" s="782"/>
      <c r="F4" s="782"/>
      <c r="G4" s="782"/>
      <c r="H4" s="782"/>
      <c r="I4" s="782"/>
      <c r="J4" s="783"/>
      <c r="K4" s="783"/>
      <c r="L4" s="783"/>
      <c r="M4" s="783"/>
      <c r="N4" s="775"/>
    </row>
    <row r="5" spans="1:14" ht="13.8" thickBot="1">
      <c r="A5" s="781"/>
      <c r="B5" s="786"/>
      <c r="C5" s="785"/>
      <c r="D5" s="111" t="s">
        <v>349</v>
      </c>
      <c r="E5" s="111" t="s">
        <v>350</v>
      </c>
      <c r="F5" s="111" t="s">
        <v>349</v>
      </c>
      <c r="G5" s="111" t="s">
        <v>350</v>
      </c>
      <c r="H5" s="111" t="s">
        <v>349</v>
      </c>
      <c r="I5" s="111" t="s">
        <v>350</v>
      </c>
      <c r="J5" s="783"/>
      <c r="K5" s="783"/>
      <c r="L5" s="783"/>
      <c r="M5" s="783"/>
      <c r="N5" s="775"/>
    </row>
    <row r="6" spans="1:14" ht="34.5" customHeight="1" thickBot="1">
      <c r="A6" s="781"/>
      <c r="B6" s="785" t="s">
        <v>352</v>
      </c>
      <c r="C6" s="785"/>
      <c r="D6" s="776" t="s">
        <v>751</v>
      </c>
      <c r="E6" s="778"/>
      <c r="F6" s="776" t="s">
        <v>717</v>
      </c>
      <c r="G6" s="777"/>
      <c r="H6" s="776" t="s">
        <v>772</v>
      </c>
      <c r="I6" s="778"/>
      <c r="J6" s="110" t="s">
        <v>751</v>
      </c>
      <c r="K6" s="111" t="s">
        <v>717</v>
      </c>
      <c r="L6" s="110" t="s">
        <v>353</v>
      </c>
      <c r="M6" s="111" t="s">
        <v>775</v>
      </c>
      <c r="N6" s="775"/>
    </row>
    <row r="7" spans="1:14" ht="13.8" thickBot="1">
      <c r="A7" s="112" t="s">
        <v>6</v>
      </c>
      <c r="B7" s="110" t="s">
        <v>7</v>
      </c>
      <c r="C7" s="110" t="s">
        <v>8</v>
      </c>
      <c r="D7" s="113" t="s">
        <v>9</v>
      </c>
      <c r="E7" s="111" t="s">
        <v>10</v>
      </c>
      <c r="F7" s="111" t="s">
        <v>249</v>
      </c>
      <c r="G7" s="111" t="s">
        <v>256</v>
      </c>
      <c r="H7" s="110" t="s">
        <v>257</v>
      </c>
      <c r="I7" s="113" t="s">
        <v>258</v>
      </c>
      <c r="J7" s="113" t="s">
        <v>354</v>
      </c>
      <c r="K7" s="113" t="s">
        <v>355</v>
      </c>
      <c r="L7" s="113" t="s">
        <v>356</v>
      </c>
      <c r="M7" s="114" t="s">
        <v>357</v>
      </c>
      <c r="N7" s="775"/>
    </row>
    <row r="8" spans="1:14">
      <c r="A8" s="115" t="s">
        <v>358</v>
      </c>
      <c r="B8" s="116"/>
      <c r="C8" s="117"/>
      <c r="D8" s="117"/>
      <c r="E8" s="118"/>
      <c r="F8" s="117"/>
      <c r="G8" s="117"/>
      <c r="H8" s="117"/>
      <c r="I8" s="117"/>
      <c r="J8" s="117"/>
      <c r="K8" s="117"/>
      <c r="L8" s="119">
        <f t="shared" ref="L8:L14" si="0">+J8+K8</f>
        <v>0</v>
      </c>
      <c r="M8" s="120" t="str">
        <f>IF((C8&lt;&gt;0),ROUND((L8/C8)*100,1),"")</f>
        <v/>
      </c>
      <c r="N8" s="775"/>
    </row>
    <row r="9" spans="1:14">
      <c r="A9" s="121" t="s">
        <v>359</v>
      </c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4">
        <f t="shared" si="0"/>
        <v>0</v>
      </c>
      <c r="M9" s="125" t="str">
        <f t="shared" ref="M9:M14" si="1">IF((C9&lt;&gt;0),ROUND((L9/C9)*100,1),"")</f>
        <v/>
      </c>
      <c r="N9" s="775"/>
    </row>
    <row r="10" spans="1:14">
      <c r="A10" s="126" t="s">
        <v>360</v>
      </c>
      <c r="B10" s="127"/>
      <c r="C10" s="128"/>
      <c r="D10" s="128"/>
      <c r="E10" s="128">
        <v>9975855</v>
      </c>
      <c r="F10" s="128"/>
      <c r="G10" s="128">
        <v>8047514</v>
      </c>
      <c r="H10" s="128"/>
      <c r="I10" s="128"/>
      <c r="J10" s="128">
        <f>SUM(E10:I10)</f>
        <v>18023369</v>
      </c>
      <c r="K10" s="128"/>
      <c r="L10" s="124">
        <f t="shared" si="0"/>
        <v>18023369</v>
      </c>
      <c r="M10" s="125" t="str">
        <f t="shared" si="1"/>
        <v/>
      </c>
      <c r="N10" s="775"/>
    </row>
    <row r="11" spans="1:14">
      <c r="A11" s="126" t="s">
        <v>361</v>
      </c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4">
        <f t="shared" si="0"/>
        <v>0</v>
      </c>
      <c r="M11" s="125" t="str">
        <f t="shared" si="1"/>
        <v/>
      </c>
      <c r="N11" s="775"/>
    </row>
    <row r="12" spans="1:14">
      <c r="A12" s="126" t="s">
        <v>362</v>
      </c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4">
        <f t="shared" si="0"/>
        <v>0</v>
      </c>
      <c r="M12" s="125" t="str">
        <f t="shared" si="1"/>
        <v/>
      </c>
      <c r="N12" s="775"/>
    </row>
    <row r="13" spans="1:14">
      <c r="A13" s="126" t="s">
        <v>363</v>
      </c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4">
        <f t="shared" si="0"/>
        <v>0</v>
      </c>
      <c r="M13" s="125" t="str">
        <f t="shared" si="1"/>
        <v/>
      </c>
      <c r="N13" s="775"/>
    </row>
    <row r="14" spans="1:14" ht="13.8" thickBot="1">
      <c r="A14" s="129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24">
        <f t="shared" si="0"/>
        <v>0</v>
      </c>
      <c r="M14" s="132" t="str">
        <f t="shared" si="1"/>
        <v/>
      </c>
      <c r="N14" s="775"/>
    </row>
    <row r="15" spans="1:14" ht="13.8" thickBot="1">
      <c r="A15" s="133" t="s">
        <v>364</v>
      </c>
      <c r="B15" s="134">
        <f>B8+SUM(B10:B14)</f>
        <v>0</v>
      </c>
      <c r="C15" s="134">
        <f t="shared" ref="C15:L15" si="2">C8+SUM(C10:C14)</f>
        <v>0</v>
      </c>
      <c r="D15" s="134">
        <f t="shared" si="2"/>
        <v>0</v>
      </c>
      <c r="E15" s="134">
        <f t="shared" si="2"/>
        <v>9975855</v>
      </c>
      <c r="F15" s="134">
        <f t="shared" si="2"/>
        <v>0</v>
      </c>
      <c r="G15" s="134">
        <f t="shared" si="2"/>
        <v>8047514</v>
      </c>
      <c r="H15" s="134">
        <f t="shared" si="2"/>
        <v>0</v>
      </c>
      <c r="I15" s="134"/>
      <c r="J15" s="134">
        <f t="shared" si="2"/>
        <v>18023369</v>
      </c>
      <c r="K15" s="134"/>
      <c r="L15" s="134">
        <f t="shared" si="2"/>
        <v>18023369</v>
      </c>
      <c r="M15" s="135" t="str">
        <f>IF((C15&lt;&gt;0),ROUND((L15/C15)*100,1),"")</f>
        <v/>
      </c>
      <c r="N15" s="775"/>
    </row>
    <row r="16" spans="1:14">
      <c r="A16" s="136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775"/>
    </row>
    <row r="17" spans="1:14" ht="13.8" thickBot="1">
      <c r="A17" s="139" t="s">
        <v>365</v>
      </c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775"/>
    </row>
    <row r="18" spans="1:14">
      <c r="A18" s="142" t="s">
        <v>366</v>
      </c>
      <c r="B18" s="116"/>
      <c r="C18" s="117"/>
      <c r="D18" s="117"/>
      <c r="E18" s="118"/>
      <c r="F18" s="117"/>
      <c r="G18" s="117"/>
      <c r="H18" s="117"/>
      <c r="I18" s="117"/>
      <c r="J18" s="117"/>
      <c r="K18" s="117"/>
      <c r="L18" s="143">
        <f t="shared" ref="L18:L23" si="3">+J18+K18</f>
        <v>0</v>
      </c>
      <c r="M18" s="120" t="str">
        <f t="shared" ref="M18:M24" si="4">IF((C18&lt;&gt;0),ROUND((L18/C18)*100,1),"")</f>
        <v/>
      </c>
      <c r="N18" s="775"/>
    </row>
    <row r="19" spans="1:14">
      <c r="A19" s="144" t="s">
        <v>367</v>
      </c>
      <c r="B19" s="122"/>
      <c r="C19" s="128"/>
      <c r="D19" s="128"/>
      <c r="E19" s="128"/>
      <c r="F19" s="128"/>
      <c r="G19" s="128"/>
      <c r="H19" s="128"/>
      <c r="I19" s="128"/>
      <c r="J19" s="128"/>
      <c r="K19" s="128"/>
      <c r="L19" s="145">
        <f t="shared" si="3"/>
        <v>0</v>
      </c>
      <c r="M19" s="125" t="str">
        <f t="shared" si="4"/>
        <v/>
      </c>
      <c r="N19" s="775"/>
    </row>
    <row r="20" spans="1:14">
      <c r="A20" s="144" t="s">
        <v>368</v>
      </c>
      <c r="B20" s="127"/>
      <c r="C20" s="128"/>
      <c r="D20" s="128"/>
      <c r="E20" s="128"/>
      <c r="F20" s="128"/>
      <c r="G20" s="128">
        <v>9805321</v>
      </c>
      <c r="H20" s="128"/>
      <c r="I20" s="128"/>
      <c r="J20" s="128">
        <v>9805321</v>
      </c>
      <c r="K20" s="128">
        <v>18570558</v>
      </c>
      <c r="L20" s="634">
        <f>SUM(J20:K20)</f>
        <v>28375879</v>
      </c>
      <c r="M20" s="125"/>
      <c r="N20" s="775"/>
    </row>
    <row r="21" spans="1:14">
      <c r="A21" s="144" t="s">
        <v>369</v>
      </c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45">
        <f t="shared" si="3"/>
        <v>0</v>
      </c>
      <c r="M21" s="125" t="str">
        <f t="shared" si="4"/>
        <v/>
      </c>
      <c r="N21" s="775"/>
    </row>
    <row r="22" spans="1:14">
      <c r="A22" s="146"/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45">
        <f t="shared" si="3"/>
        <v>0</v>
      </c>
      <c r="M22" s="125" t="str">
        <f t="shared" si="4"/>
        <v/>
      </c>
      <c r="N22" s="775"/>
    </row>
    <row r="23" spans="1:14" ht="13.8" thickBot="1">
      <c r="A23" s="147"/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145">
        <f t="shared" si="3"/>
        <v>0</v>
      </c>
      <c r="M23" s="132" t="str">
        <f t="shared" si="4"/>
        <v/>
      </c>
      <c r="N23" s="775"/>
    </row>
    <row r="24" spans="1:14" ht="13.8" thickBot="1">
      <c r="A24" s="148" t="s">
        <v>370</v>
      </c>
      <c r="B24" s="134">
        <f t="shared" ref="B24:L24" si="5">SUM(B18:B23)</f>
        <v>0</v>
      </c>
      <c r="C24" s="134">
        <f t="shared" si="5"/>
        <v>0</v>
      </c>
      <c r="D24" s="134">
        <f t="shared" si="5"/>
        <v>0</v>
      </c>
      <c r="E24" s="134">
        <f t="shared" si="5"/>
        <v>0</v>
      </c>
      <c r="F24" s="134">
        <f t="shared" si="5"/>
        <v>0</v>
      </c>
      <c r="G24" s="134">
        <f t="shared" si="5"/>
        <v>9805321</v>
      </c>
      <c r="H24" s="134">
        <f t="shared" si="5"/>
        <v>0</v>
      </c>
      <c r="I24" s="134">
        <f t="shared" si="5"/>
        <v>0</v>
      </c>
      <c r="J24" s="134">
        <f t="shared" si="5"/>
        <v>9805321</v>
      </c>
      <c r="K24" s="134">
        <f t="shared" si="5"/>
        <v>18570558</v>
      </c>
      <c r="L24" s="134">
        <f t="shared" si="5"/>
        <v>28375879</v>
      </c>
      <c r="M24" s="135" t="str">
        <f t="shared" si="4"/>
        <v/>
      </c>
      <c r="N24" s="775"/>
    </row>
    <row r="25" spans="1:14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775"/>
    </row>
    <row r="28" spans="1:14" s="521" customFormat="1" ht="15.75" customHeight="1" thickBot="1">
      <c r="A28" s="779" t="s">
        <v>693</v>
      </c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5"/>
    </row>
    <row r="29" spans="1:14" ht="13.8" thickBot="1">
      <c r="A29" s="781" t="s">
        <v>347</v>
      </c>
      <c r="B29" s="782" t="s">
        <v>348</v>
      </c>
      <c r="C29" s="782"/>
      <c r="D29" s="782"/>
      <c r="E29" s="782"/>
      <c r="F29" s="782"/>
      <c r="G29" s="782"/>
      <c r="H29" s="782"/>
      <c r="I29" s="782"/>
      <c r="J29" s="783" t="s">
        <v>5</v>
      </c>
      <c r="K29" s="783"/>
      <c r="L29" s="783"/>
      <c r="M29" s="783"/>
      <c r="N29" s="775"/>
    </row>
    <row r="30" spans="1:14" ht="13.8" thickBot="1">
      <c r="A30" s="781"/>
      <c r="B30" s="786" t="s">
        <v>349</v>
      </c>
      <c r="C30" s="785" t="s">
        <v>350</v>
      </c>
      <c r="D30" s="782" t="s">
        <v>351</v>
      </c>
      <c r="E30" s="782"/>
      <c r="F30" s="782"/>
      <c r="G30" s="782"/>
      <c r="H30" s="782"/>
      <c r="I30" s="782"/>
      <c r="J30" s="783"/>
      <c r="K30" s="783"/>
      <c r="L30" s="783"/>
      <c r="M30" s="783"/>
      <c r="N30" s="775"/>
    </row>
    <row r="31" spans="1:14" ht="13.8" thickBot="1">
      <c r="A31" s="781"/>
      <c r="B31" s="786"/>
      <c r="C31" s="785"/>
      <c r="D31" s="111" t="s">
        <v>349</v>
      </c>
      <c r="E31" s="111" t="s">
        <v>350</v>
      </c>
      <c r="F31" s="111" t="s">
        <v>349</v>
      </c>
      <c r="G31" s="111" t="s">
        <v>350</v>
      </c>
      <c r="H31" s="111" t="s">
        <v>349</v>
      </c>
      <c r="I31" s="111" t="s">
        <v>350</v>
      </c>
      <c r="J31" s="783"/>
      <c r="K31" s="783"/>
      <c r="L31" s="783"/>
      <c r="M31" s="783"/>
      <c r="N31" s="775"/>
    </row>
    <row r="32" spans="1:14" ht="34.5" customHeight="1" thickBot="1">
      <c r="A32" s="781"/>
      <c r="B32" s="785" t="s">
        <v>352</v>
      </c>
      <c r="C32" s="785"/>
      <c r="D32" s="776" t="s">
        <v>751</v>
      </c>
      <c r="E32" s="778"/>
      <c r="F32" s="776" t="s">
        <v>717</v>
      </c>
      <c r="G32" s="777"/>
      <c r="H32" s="776" t="s">
        <v>772</v>
      </c>
      <c r="I32" s="778"/>
      <c r="J32" s="110" t="s">
        <v>751</v>
      </c>
      <c r="K32" s="111" t="s">
        <v>717</v>
      </c>
      <c r="L32" s="110" t="s">
        <v>353</v>
      </c>
      <c r="M32" s="111" t="s">
        <v>775</v>
      </c>
      <c r="N32" s="775"/>
    </row>
    <row r="33" spans="1:14" ht="13.8" thickBot="1">
      <c r="A33" s="112" t="s">
        <v>6</v>
      </c>
      <c r="B33" s="110" t="s">
        <v>7</v>
      </c>
      <c r="C33" s="110" t="s">
        <v>8</v>
      </c>
      <c r="D33" s="113" t="s">
        <v>9</v>
      </c>
      <c r="E33" s="111" t="s">
        <v>10</v>
      </c>
      <c r="F33" s="111" t="s">
        <v>249</v>
      </c>
      <c r="G33" s="111" t="s">
        <v>256</v>
      </c>
      <c r="H33" s="110" t="s">
        <v>257</v>
      </c>
      <c r="I33" s="113" t="s">
        <v>258</v>
      </c>
      <c r="J33" s="113" t="s">
        <v>354</v>
      </c>
      <c r="K33" s="113" t="s">
        <v>355</v>
      </c>
      <c r="L33" s="113" t="s">
        <v>356</v>
      </c>
      <c r="M33" s="114" t="s">
        <v>357</v>
      </c>
      <c r="N33" s="775"/>
    </row>
    <row r="34" spans="1:14">
      <c r="A34" s="115" t="s">
        <v>358</v>
      </c>
      <c r="B34" s="116"/>
      <c r="C34" s="117"/>
      <c r="D34" s="117"/>
      <c r="E34" s="118"/>
      <c r="F34" s="117"/>
      <c r="G34" s="117"/>
      <c r="H34" s="117"/>
      <c r="I34" s="117"/>
      <c r="J34" s="117"/>
      <c r="K34" s="117"/>
      <c r="L34" s="119">
        <f t="shared" ref="L34:L40" si="6">+J34+K34</f>
        <v>0</v>
      </c>
      <c r="M34" s="120" t="str">
        <f>IF((C34&lt;&gt;0),ROUND((L34/C34)*100,1),"")</f>
        <v/>
      </c>
      <c r="N34" s="775"/>
    </row>
    <row r="35" spans="1:14">
      <c r="A35" s="121" t="s">
        <v>359</v>
      </c>
      <c r="B35" s="122"/>
      <c r="C35" s="123"/>
      <c r="D35" s="123"/>
      <c r="E35" s="123"/>
      <c r="F35" s="123"/>
      <c r="G35" s="123"/>
      <c r="H35" s="123"/>
      <c r="I35" s="123"/>
      <c r="J35" s="123"/>
      <c r="K35" s="123"/>
      <c r="L35" s="124">
        <f t="shared" si="6"/>
        <v>0</v>
      </c>
      <c r="M35" s="125" t="str">
        <f t="shared" ref="M35:M40" si="7">IF((C35&lt;&gt;0),ROUND((L35/C35)*100,1),"")</f>
        <v/>
      </c>
      <c r="N35" s="775"/>
    </row>
    <row r="36" spans="1:14">
      <c r="A36" s="126" t="s">
        <v>360</v>
      </c>
      <c r="B36" s="127"/>
      <c r="C36" s="128"/>
      <c r="D36" s="128"/>
      <c r="E36" s="128">
        <v>40419172</v>
      </c>
      <c r="F36" s="128"/>
      <c r="G36" s="128"/>
      <c r="H36" s="128"/>
      <c r="I36" s="128">
        <v>40419172</v>
      </c>
      <c r="J36" s="128">
        <v>40419172</v>
      </c>
      <c r="K36" s="128"/>
      <c r="L36" s="124">
        <f t="shared" si="6"/>
        <v>40419172</v>
      </c>
      <c r="M36" s="125" t="str">
        <f t="shared" si="7"/>
        <v/>
      </c>
      <c r="N36" s="775"/>
    </row>
    <row r="37" spans="1:14">
      <c r="A37" s="126" t="s">
        <v>361</v>
      </c>
      <c r="B37" s="127"/>
      <c r="C37" s="128"/>
      <c r="D37" s="128"/>
      <c r="E37" s="128"/>
      <c r="F37" s="128"/>
      <c r="G37" s="128"/>
      <c r="H37" s="128"/>
      <c r="I37" s="128"/>
      <c r="J37" s="128"/>
      <c r="K37" s="128"/>
      <c r="L37" s="124">
        <f t="shared" si="6"/>
        <v>0</v>
      </c>
      <c r="M37" s="125" t="str">
        <f t="shared" si="7"/>
        <v/>
      </c>
      <c r="N37" s="775"/>
    </row>
    <row r="38" spans="1:14">
      <c r="A38" s="126" t="s">
        <v>362</v>
      </c>
      <c r="B38" s="127"/>
      <c r="C38" s="128"/>
      <c r="D38" s="128"/>
      <c r="E38" s="128"/>
      <c r="F38" s="128"/>
      <c r="G38" s="128"/>
      <c r="H38" s="128"/>
      <c r="I38" s="128"/>
      <c r="J38" s="128"/>
      <c r="K38" s="128"/>
      <c r="L38" s="124">
        <f t="shared" si="6"/>
        <v>0</v>
      </c>
      <c r="M38" s="125" t="str">
        <f t="shared" si="7"/>
        <v/>
      </c>
      <c r="N38" s="775"/>
    </row>
    <row r="39" spans="1:14">
      <c r="A39" s="126" t="s">
        <v>363</v>
      </c>
      <c r="B39" s="127"/>
      <c r="C39" s="128"/>
      <c r="D39" s="128"/>
      <c r="E39" s="128"/>
      <c r="F39" s="128"/>
      <c r="G39" s="128"/>
      <c r="H39" s="128"/>
      <c r="I39" s="128"/>
      <c r="J39" s="128"/>
      <c r="K39" s="128"/>
      <c r="L39" s="124">
        <f t="shared" si="6"/>
        <v>0</v>
      </c>
      <c r="M39" s="125" t="str">
        <f t="shared" si="7"/>
        <v/>
      </c>
      <c r="N39" s="775"/>
    </row>
    <row r="40" spans="1:14" ht="13.8" thickBot="1">
      <c r="A40" s="129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24">
        <f t="shared" si="6"/>
        <v>0</v>
      </c>
      <c r="M40" s="132" t="str">
        <f t="shared" si="7"/>
        <v/>
      </c>
      <c r="N40" s="775"/>
    </row>
    <row r="41" spans="1:14" ht="13.8" thickBot="1">
      <c r="A41" s="133" t="s">
        <v>364</v>
      </c>
      <c r="B41" s="134">
        <f>B34+SUM(B36:B40)</f>
        <v>0</v>
      </c>
      <c r="C41" s="134">
        <f t="shared" ref="C41:L41" si="8">C34+SUM(C36:C40)</f>
        <v>0</v>
      </c>
      <c r="D41" s="134">
        <f t="shared" si="8"/>
        <v>0</v>
      </c>
      <c r="E41" s="134">
        <f t="shared" si="8"/>
        <v>40419172</v>
      </c>
      <c r="F41" s="134">
        <f t="shared" si="8"/>
        <v>0</v>
      </c>
      <c r="G41" s="134">
        <f t="shared" si="8"/>
        <v>0</v>
      </c>
      <c r="H41" s="134">
        <f t="shared" si="8"/>
        <v>0</v>
      </c>
      <c r="I41" s="134">
        <f t="shared" si="8"/>
        <v>40419172</v>
      </c>
      <c r="J41" s="134">
        <f t="shared" si="8"/>
        <v>40419172</v>
      </c>
      <c r="K41" s="134">
        <f t="shared" si="8"/>
        <v>0</v>
      </c>
      <c r="L41" s="134">
        <f t="shared" si="8"/>
        <v>40419172</v>
      </c>
      <c r="M41" s="135" t="str">
        <f>IF((C41&lt;&gt;0),ROUND((L41/C41)*100,1),"")</f>
        <v/>
      </c>
      <c r="N41" s="775"/>
    </row>
    <row r="42" spans="1:14">
      <c r="A42" s="136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775"/>
    </row>
    <row r="43" spans="1:14" ht="13.8" thickBot="1">
      <c r="A43" s="139" t="s">
        <v>365</v>
      </c>
      <c r="B43" s="140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775"/>
    </row>
    <row r="44" spans="1:14">
      <c r="A44" s="142" t="s">
        <v>366</v>
      </c>
      <c r="B44" s="116"/>
      <c r="C44" s="117"/>
      <c r="D44" s="117"/>
      <c r="E44" s="118"/>
      <c r="F44" s="117"/>
      <c r="G44" s="117"/>
      <c r="H44" s="117"/>
      <c r="I44" s="117"/>
      <c r="J44" s="117"/>
      <c r="K44" s="117"/>
      <c r="L44" s="143">
        <f t="shared" ref="L44:L49" si="9">+J44+K44</f>
        <v>0</v>
      </c>
      <c r="M44" s="120" t="str">
        <f t="shared" ref="M44:M50" si="10">IF((C44&lt;&gt;0),ROUND((L44/C44)*100,1),"")</f>
        <v/>
      </c>
      <c r="N44" s="775"/>
    </row>
    <row r="45" spans="1:14">
      <c r="A45" s="144" t="s">
        <v>367</v>
      </c>
      <c r="B45" s="122"/>
      <c r="C45" s="128"/>
      <c r="D45" s="128"/>
      <c r="E45" s="128"/>
      <c r="F45" s="128"/>
      <c r="G45" s="128"/>
      <c r="H45" s="128"/>
      <c r="I45" s="128"/>
      <c r="J45" s="128"/>
      <c r="K45" s="128"/>
      <c r="L45" s="145">
        <f t="shared" si="9"/>
        <v>0</v>
      </c>
      <c r="M45" s="125" t="str">
        <f t="shared" si="10"/>
        <v/>
      </c>
      <c r="N45" s="775"/>
    </row>
    <row r="46" spans="1:14">
      <c r="A46" s="144" t="s">
        <v>368</v>
      </c>
      <c r="B46" s="127"/>
      <c r="C46" s="128"/>
      <c r="D46" s="128"/>
      <c r="E46" s="128"/>
      <c r="F46" s="128"/>
      <c r="G46" s="128"/>
      <c r="H46" s="128"/>
      <c r="I46" s="128">
        <v>40419172</v>
      </c>
      <c r="J46" s="128">
        <v>1853397</v>
      </c>
      <c r="K46" s="128">
        <v>38565775</v>
      </c>
      <c r="L46" s="128">
        <v>40419172</v>
      </c>
      <c r="M46" s="125">
        <v>0</v>
      </c>
      <c r="N46" s="775"/>
    </row>
    <row r="47" spans="1:14">
      <c r="A47" s="144" t="s">
        <v>369</v>
      </c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45">
        <f t="shared" si="9"/>
        <v>0</v>
      </c>
      <c r="M47" s="125" t="str">
        <f t="shared" si="10"/>
        <v/>
      </c>
      <c r="N47" s="775"/>
    </row>
    <row r="48" spans="1:14">
      <c r="A48" s="146"/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45">
        <f t="shared" si="9"/>
        <v>0</v>
      </c>
      <c r="M48" s="125" t="str">
        <f t="shared" si="10"/>
        <v/>
      </c>
      <c r="N48" s="775"/>
    </row>
    <row r="49" spans="1:14" ht="13.8" thickBot="1">
      <c r="A49" s="147"/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45">
        <f t="shared" si="9"/>
        <v>0</v>
      </c>
      <c r="M49" s="132" t="str">
        <f t="shared" si="10"/>
        <v/>
      </c>
      <c r="N49" s="775"/>
    </row>
    <row r="50" spans="1:14" ht="13.8" thickBot="1">
      <c r="A50" s="148" t="s">
        <v>370</v>
      </c>
      <c r="B50" s="134">
        <f t="shared" ref="B50:L50" si="11">SUM(B44:B49)</f>
        <v>0</v>
      </c>
      <c r="C50" s="134">
        <f t="shared" si="11"/>
        <v>0</v>
      </c>
      <c r="D50" s="134">
        <f t="shared" si="11"/>
        <v>0</v>
      </c>
      <c r="E50" s="134">
        <f t="shared" si="11"/>
        <v>0</v>
      </c>
      <c r="F50" s="134">
        <f t="shared" si="11"/>
        <v>0</v>
      </c>
      <c r="G50" s="134">
        <f t="shared" si="11"/>
        <v>0</v>
      </c>
      <c r="H50" s="134">
        <f t="shared" si="11"/>
        <v>0</v>
      </c>
      <c r="I50" s="134">
        <f t="shared" si="11"/>
        <v>40419172</v>
      </c>
      <c r="J50" s="134">
        <f t="shared" si="11"/>
        <v>1853397</v>
      </c>
      <c r="K50" s="134">
        <f t="shared" si="11"/>
        <v>38565775</v>
      </c>
      <c r="L50" s="134">
        <f t="shared" si="11"/>
        <v>40419172</v>
      </c>
      <c r="M50" s="135" t="str">
        <f t="shared" si="10"/>
        <v/>
      </c>
      <c r="N50" s="775"/>
    </row>
    <row r="51" spans="1:14" ht="13.8" thickBo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775"/>
    </row>
    <row r="52" spans="1:14" ht="13.8" thickBot="1">
      <c r="A52" s="789" t="s">
        <v>371</v>
      </c>
      <c r="B52" s="789"/>
      <c r="C52" s="789"/>
      <c r="D52" s="789"/>
      <c r="E52" s="789"/>
      <c r="F52" s="789"/>
      <c r="G52" s="789"/>
      <c r="H52" s="789"/>
      <c r="I52" s="789"/>
      <c r="J52" s="789"/>
      <c r="K52" s="111" t="s">
        <v>372</v>
      </c>
      <c r="L52" s="111" t="s">
        <v>373</v>
      </c>
      <c r="M52" s="111" t="s">
        <v>5</v>
      </c>
      <c r="N52" s="775"/>
    </row>
    <row r="53" spans="1:14">
      <c r="A53" s="724"/>
      <c r="B53" s="724"/>
      <c r="C53" s="724"/>
      <c r="D53" s="724"/>
      <c r="E53" s="724"/>
      <c r="F53" s="724"/>
      <c r="G53" s="724"/>
      <c r="H53" s="724"/>
      <c r="I53" s="724"/>
      <c r="J53" s="724"/>
      <c r="K53" s="118"/>
      <c r="L53" s="150"/>
      <c r="M53" s="150"/>
      <c r="N53" s="775"/>
    </row>
    <row r="54" spans="1:14" ht="13.8" thickBot="1">
      <c r="A54" s="784"/>
      <c r="B54" s="784"/>
      <c r="C54" s="784"/>
      <c r="D54" s="784"/>
      <c r="E54" s="784"/>
      <c r="F54" s="784"/>
      <c r="G54" s="784"/>
      <c r="H54" s="784"/>
      <c r="I54" s="784"/>
      <c r="J54" s="784"/>
      <c r="K54" s="151"/>
      <c r="L54" s="131"/>
      <c r="M54" s="131"/>
      <c r="N54" s="775"/>
    </row>
    <row r="55" spans="1:14" ht="13.8" thickBot="1">
      <c r="A55" s="788" t="s">
        <v>374</v>
      </c>
      <c r="B55" s="788"/>
      <c r="C55" s="788"/>
      <c r="D55" s="788"/>
      <c r="E55" s="788"/>
      <c r="F55" s="788"/>
      <c r="G55" s="788"/>
      <c r="H55" s="788"/>
      <c r="I55" s="788"/>
      <c r="J55" s="788"/>
      <c r="K55" s="152">
        <f>SUM(K53:K54)</f>
        <v>0</v>
      </c>
      <c r="L55" s="152"/>
      <c r="M55" s="152"/>
      <c r="N55" s="775"/>
    </row>
    <row r="56" spans="1:14">
      <c r="N56" s="775"/>
    </row>
  </sheetData>
  <sheetProtection selectLockedCells="1" selectUnlockedCells="1"/>
  <mergeCells count="27">
    <mergeCell ref="D32:E32"/>
    <mergeCell ref="A2:M2"/>
    <mergeCell ref="A55:J55"/>
    <mergeCell ref="A52:J52"/>
    <mergeCell ref="A29:A32"/>
    <mergeCell ref="B29:I29"/>
    <mergeCell ref="J29:M31"/>
    <mergeCell ref="B4:B5"/>
    <mergeCell ref="C4:C5"/>
    <mergeCell ref="D30:I30"/>
    <mergeCell ref="D6:E6"/>
    <mergeCell ref="N28:N56"/>
    <mergeCell ref="F32:G32"/>
    <mergeCell ref="H6:I6"/>
    <mergeCell ref="A28:M28"/>
    <mergeCell ref="N1:N25"/>
    <mergeCell ref="A3:A6"/>
    <mergeCell ref="B3:I3"/>
    <mergeCell ref="J3:M5"/>
    <mergeCell ref="A54:J54"/>
    <mergeCell ref="C30:C31"/>
    <mergeCell ref="H32:I32"/>
    <mergeCell ref="F6:G6"/>
    <mergeCell ref="D4:I4"/>
    <mergeCell ref="B6:C6"/>
    <mergeCell ref="B30:B31"/>
    <mergeCell ref="B32:C32"/>
  </mergeCells>
  <phoneticPr fontId="27" type="noConversion"/>
  <printOptions horizontalCentered="1"/>
  <pageMargins left="0.78740157480314965" right="0.78740157480314965" top="1.3779527559055118" bottom="0.78740157480314965" header="0.78740157480314965" footer="0.51181102362204722"/>
  <pageSetup paperSize="9" scale="91" firstPageNumber="0" orientation="landscape" horizontalDpi="300" verticalDpi="300" r:id="rId1"/>
  <headerFooter alignWithMargins="0">
    <oddHeader>&amp;C&amp;"Times New Roman CE,Félkövér"&amp;12
Felpéc Község Önkormányzata 2019. évi zárszámadás - Európai uniós támogatással megvalósuló projektek 
bevételei, kiadásai, hozzájárulások</oddHeader>
  </headerFooter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0"/>
  </sheetPr>
  <dimension ref="A1:K151"/>
  <sheetViews>
    <sheetView view="pageBreakPreview" topLeftCell="A130" zoomScaleNormal="100" zoomScaleSheetLayoutView="100" workbookViewId="0">
      <selection sqref="A1:E1"/>
    </sheetView>
  </sheetViews>
  <sheetFormatPr defaultColWidth="9.33203125" defaultRowHeight="13.2"/>
  <cols>
    <col min="1" max="1" width="13.77734375" style="153" customWidth="1"/>
    <col min="2" max="2" width="65.33203125" style="154" customWidth="1"/>
    <col min="3" max="5" width="17" style="155" customWidth="1"/>
    <col min="6" max="16384" width="9.33203125" style="156"/>
  </cols>
  <sheetData>
    <row r="1" spans="1:5" ht="20.399999999999999" customHeight="1">
      <c r="A1" s="790" t="s">
        <v>764</v>
      </c>
      <c r="B1" s="791"/>
      <c r="C1" s="791"/>
      <c r="D1" s="791"/>
      <c r="E1" s="791"/>
    </row>
    <row r="2" spans="1:5" s="157" customFormat="1" ht="51" customHeight="1" thickBot="1">
      <c r="A2" s="793" t="s">
        <v>724</v>
      </c>
      <c r="B2" s="793"/>
      <c r="C2" s="793"/>
      <c r="D2" s="793"/>
      <c r="E2" s="793"/>
    </row>
    <row r="3" spans="1:5" s="160" customFormat="1" ht="15.75" customHeight="1">
      <c r="A3" s="796" t="s">
        <v>376</v>
      </c>
      <c r="B3" s="794" t="s">
        <v>375</v>
      </c>
      <c r="C3" s="794"/>
      <c r="D3" s="794"/>
      <c r="E3" s="159"/>
    </row>
    <row r="4" spans="1:5" s="160" customFormat="1" ht="24.75" customHeight="1" thickBot="1">
      <c r="A4" s="797"/>
      <c r="B4" s="795" t="s">
        <v>377</v>
      </c>
      <c r="C4" s="795"/>
      <c r="D4" s="795"/>
      <c r="E4" s="162"/>
    </row>
    <row r="5" spans="1:5" s="165" customFormat="1" ht="15.9" customHeight="1" thickBot="1">
      <c r="A5" s="163"/>
      <c r="B5" s="163"/>
      <c r="C5" s="164"/>
      <c r="D5" s="164"/>
      <c r="E5" s="164"/>
    </row>
    <row r="6" spans="1:5" ht="22.8">
      <c r="A6" s="166" t="s">
        <v>378</v>
      </c>
      <c r="B6" s="167" t="s">
        <v>379</v>
      </c>
      <c r="C6" s="168" t="s">
        <v>3</v>
      </c>
      <c r="D6" s="168" t="s">
        <v>4</v>
      </c>
      <c r="E6" s="169" t="s">
        <v>5</v>
      </c>
    </row>
    <row r="7" spans="1:5" s="174" customFormat="1" ht="12.9" customHeight="1">
      <c r="A7" s="170" t="s">
        <v>6</v>
      </c>
      <c r="B7" s="171" t="s">
        <v>7</v>
      </c>
      <c r="C7" s="171" t="s">
        <v>8</v>
      </c>
      <c r="D7" s="172" t="s">
        <v>9</v>
      </c>
      <c r="E7" s="173" t="s">
        <v>10</v>
      </c>
    </row>
    <row r="8" spans="1:5" s="174" customFormat="1" ht="15.9" customHeight="1" thickBot="1">
      <c r="A8" s="792" t="s">
        <v>253</v>
      </c>
      <c r="B8" s="792"/>
      <c r="C8" s="792"/>
      <c r="D8" s="792"/>
      <c r="E8" s="792"/>
    </row>
    <row r="9" spans="1:5" s="174" customFormat="1" ht="12" customHeight="1" thickBot="1">
      <c r="A9" s="523" t="s">
        <v>11</v>
      </c>
      <c r="B9" s="524" t="s">
        <v>12</v>
      </c>
      <c r="C9" s="356">
        <f>SUM(C10:C15)</f>
        <v>42836143</v>
      </c>
      <c r="D9" s="356">
        <f>SUM(D10:D15)</f>
        <v>43452702</v>
      </c>
      <c r="E9" s="356">
        <f>SUM(E10:E15)</f>
        <v>43452702</v>
      </c>
    </row>
    <row r="10" spans="1:5" s="176" customFormat="1" ht="12" customHeight="1">
      <c r="A10" s="525" t="s">
        <v>13</v>
      </c>
      <c r="B10" s="526" t="s">
        <v>14</v>
      </c>
      <c r="C10" s="357">
        <v>15443061</v>
      </c>
      <c r="D10" s="357">
        <v>15443061</v>
      </c>
      <c r="E10" s="357">
        <v>15443061</v>
      </c>
    </row>
    <row r="11" spans="1:5" s="178" customFormat="1" ht="12" customHeight="1">
      <c r="A11" s="527" t="s">
        <v>15</v>
      </c>
      <c r="B11" s="528" t="s">
        <v>16</v>
      </c>
      <c r="C11" s="358">
        <v>20028550</v>
      </c>
      <c r="D11" s="358">
        <v>19445883</v>
      </c>
      <c r="E11" s="358">
        <v>19445883</v>
      </c>
    </row>
    <row r="12" spans="1:5" s="178" customFormat="1" ht="12" customHeight="1">
      <c r="A12" s="527" t="s">
        <v>17</v>
      </c>
      <c r="B12" s="528" t="s">
        <v>18</v>
      </c>
      <c r="C12" s="358">
        <v>5564532</v>
      </c>
      <c r="D12" s="358">
        <v>5770618</v>
      </c>
      <c r="E12" s="358">
        <v>5770618</v>
      </c>
    </row>
    <row r="13" spans="1:5" s="178" customFormat="1" ht="12" customHeight="1">
      <c r="A13" s="527" t="s">
        <v>19</v>
      </c>
      <c r="B13" s="528" t="s">
        <v>20</v>
      </c>
      <c r="C13" s="358">
        <v>1800000</v>
      </c>
      <c r="D13" s="358">
        <v>1800000</v>
      </c>
      <c r="E13" s="358">
        <v>1800000</v>
      </c>
    </row>
    <row r="14" spans="1:5" s="178" customFormat="1" ht="12" customHeight="1">
      <c r="A14" s="527" t="s">
        <v>21</v>
      </c>
      <c r="B14" s="528" t="s">
        <v>22</v>
      </c>
      <c r="C14" s="358"/>
      <c r="D14" s="358">
        <v>993140</v>
      </c>
      <c r="E14" s="358">
        <v>993140</v>
      </c>
    </row>
    <row r="15" spans="1:5" s="176" customFormat="1" ht="12" customHeight="1" thickBot="1">
      <c r="A15" s="529" t="s">
        <v>23</v>
      </c>
      <c r="B15" s="530" t="s">
        <v>24</v>
      </c>
      <c r="C15" s="358"/>
      <c r="D15" s="358"/>
      <c r="E15" s="358"/>
    </row>
    <row r="16" spans="1:5" s="176" customFormat="1" ht="12.75" customHeight="1" thickBot="1">
      <c r="A16" s="523" t="s">
        <v>25</v>
      </c>
      <c r="B16" s="531" t="s">
        <v>26</v>
      </c>
      <c r="C16" s="356">
        <f>SUM(C17:C22)</f>
        <v>18019836</v>
      </c>
      <c r="D16" s="356">
        <f>SUM(D17:D22)</f>
        <v>18365045</v>
      </c>
      <c r="E16" s="356">
        <f>SUM(E17:E22)</f>
        <v>18365045</v>
      </c>
    </row>
    <row r="17" spans="1:5" s="176" customFormat="1" ht="12" customHeight="1">
      <c r="A17" s="525" t="s">
        <v>27</v>
      </c>
      <c r="B17" s="526" t="s">
        <v>28</v>
      </c>
      <c r="C17" s="357"/>
      <c r="D17" s="357"/>
      <c r="E17" s="357"/>
    </row>
    <row r="18" spans="1:5" s="176" customFormat="1" ht="12" customHeight="1">
      <c r="A18" s="527" t="s">
        <v>29</v>
      </c>
      <c r="B18" s="528" t="s">
        <v>30</v>
      </c>
      <c r="C18" s="358"/>
      <c r="D18" s="358"/>
      <c r="E18" s="358"/>
    </row>
    <row r="19" spans="1:5" s="176" customFormat="1" ht="12" customHeight="1">
      <c r="A19" s="527" t="s">
        <v>31</v>
      </c>
      <c r="B19" s="528" t="s">
        <v>32</v>
      </c>
      <c r="C19" s="358"/>
      <c r="D19" s="358"/>
      <c r="E19" s="358"/>
    </row>
    <row r="20" spans="1:5" s="176" customFormat="1" ht="12" customHeight="1">
      <c r="A20" s="527" t="s">
        <v>33</v>
      </c>
      <c r="B20" s="528" t="s">
        <v>34</v>
      </c>
      <c r="C20" s="358"/>
      <c r="D20" s="358"/>
      <c r="E20" s="358"/>
    </row>
    <row r="21" spans="1:5" s="176" customFormat="1" ht="12" customHeight="1">
      <c r="A21" s="527" t="s">
        <v>35</v>
      </c>
      <c r="B21" s="528" t="s">
        <v>36</v>
      </c>
      <c r="C21" s="358">
        <v>18019836</v>
      </c>
      <c r="D21" s="358">
        <v>18365045</v>
      </c>
      <c r="E21" s="358">
        <v>18365045</v>
      </c>
    </row>
    <row r="22" spans="1:5" s="178" customFormat="1" ht="12" customHeight="1" thickBot="1">
      <c r="A22" s="529" t="s">
        <v>37</v>
      </c>
      <c r="B22" s="530" t="s">
        <v>38</v>
      </c>
      <c r="C22" s="359"/>
      <c r="D22" s="359"/>
      <c r="E22" s="359"/>
    </row>
    <row r="23" spans="1:5" s="178" customFormat="1" ht="12" customHeight="1" thickBot="1">
      <c r="A23" s="523" t="s">
        <v>39</v>
      </c>
      <c r="B23" s="524" t="s">
        <v>40</v>
      </c>
      <c r="C23" s="356">
        <f>SUM(C24:C29)</f>
        <v>0</v>
      </c>
      <c r="D23" s="356">
        <f>SUM(D24:D29)</f>
        <v>30613932</v>
      </c>
      <c r="E23" s="356">
        <f>SUM(E24:E29)</f>
        <v>30613932</v>
      </c>
    </row>
    <row r="24" spans="1:5" s="178" customFormat="1" ht="12" customHeight="1">
      <c r="A24" s="525" t="s">
        <v>41</v>
      </c>
      <c r="B24" s="526" t="s">
        <v>42</v>
      </c>
      <c r="C24" s="357"/>
      <c r="D24" s="357"/>
      <c r="E24" s="357"/>
    </row>
    <row r="25" spans="1:5" s="176" customFormat="1" ht="12" customHeight="1">
      <c r="A25" s="527" t="s">
        <v>43</v>
      </c>
      <c r="B25" s="528" t="s">
        <v>44</v>
      </c>
      <c r="C25" s="358"/>
      <c r="D25" s="358"/>
      <c r="E25" s="358"/>
    </row>
    <row r="26" spans="1:5" s="178" customFormat="1" ht="12" customHeight="1">
      <c r="A26" s="527" t="s">
        <v>45</v>
      </c>
      <c r="B26" s="528" t="s">
        <v>46</v>
      </c>
      <c r="C26" s="358"/>
      <c r="D26" s="358"/>
      <c r="E26" s="358"/>
    </row>
    <row r="27" spans="1:5" s="178" customFormat="1" ht="12" customHeight="1">
      <c r="A27" s="527" t="s">
        <v>47</v>
      </c>
      <c r="B27" s="528" t="s">
        <v>48</v>
      </c>
      <c r="C27" s="358"/>
      <c r="D27" s="358"/>
      <c r="E27" s="358"/>
    </row>
    <row r="28" spans="1:5" s="178" customFormat="1" ht="12" customHeight="1">
      <c r="A28" s="527" t="s">
        <v>49</v>
      </c>
      <c r="B28" s="528" t="s">
        <v>50</v>
      </c>
      <c r="C28" s="358"/>
      <c r="D28" s="358">
        <v>30613932</v>
      </c>
      <c r="E28" s="358">
        <v>30613932</v>
      </c>
    </row>
    <row r="29" spans="1:5" s="178" customFormat="1" ht="12" customHeight="1" thickBot="1">
      <c r="A29" s="529" t="s">
        <v>51</v>
      </c>
      <c r="B29" s="532" t="s">
        <v>52</v>
      </c>
      <c r="C29" s="359"/>
      <c r="D29" s="359"/>
      <c r="E29" s="359"/>
    </row>
    <row r="30" spans="1:5" s="178" customFormat="1" ht="12" customHeight="1" thickBot="1">
      <c r="A30" s="523" t="s">
        <v>53</v>
      </c>
      <c r="B30" s="524" t="s">
        <v>54</v>
      </c>
      <c r="C30" s="360">
        <f>SUM(C31:C36)</f>
        <v>13065000</v>
      </c>
      <c r="D30" s="360">
        <f>SUM(D31:D36)</f>
        <v>19409993</v>
      </c>
      <c r="E30" s="360">
        <f>SUM(E31:E36)</f>
        <v>19396368</v>
      </c>
    </row>
    <row r="31" spans="1:5" s="178" customFormat="1" ht="12" customHeight="1">
      <c r="A31" s="525" t="s">
        <v>55</v>
      </c>
      <c r="B31" s="526" t="s">
        <v>56</v>
      </c>
      <c r="C31" s="361">
        <v>11000000</v>
      </c>
      <c r="D31" s="361">
        <v>16939462</v>
      </c>
      <c r="E31" s="361">
        <v>16925837</v>
      </c>
    </row>
    <row r="32" spans="1:5" s="178" customFormat="1" ht="12" customHeight="1">
      <c r="A32" s="527" t="s">
        <v>57</v>
      </c>
      <c r="B32" s="528" t="s">
        <v>58</v>
      </c>
      <c r="C32" s="358"/>
      <c r="D32" s="358"/>
      <c r="E32" s="358"/>
    </row>
    <row r="33" spans="1:5" s="178" customFormat="1" ht="12" customHeight="1">
      <c r="A33" s="527" t="s">
        <v>59</v>
      </c>
      <c r="B33" s="528" t="s">
        <v>60</v>
      </c>
      <c r="C33" s="358"/>
      <c r="D33" s="358"/>
      <c r="E33" s="358"/>
    </row>
    <row r="34" spans="1:5" s="178" customFormat="1" ht="12" customHeight="1">
      <c r="A34" s="527" t="s">
        <v>61</v>
      </c>
      <c r="B34" s="528" t="s">
        <v>62</v>
      </c>
      <c r="C34" s="358">
        <v>2000000</v>
      </c>
      <c r="D34" s="358">
        <v>2445505</v>
      </c>
      <c r="E34" s="358">
        <v>2445505</v>
      </c>
    </row>
    <row r="35" spans="1:5" s="178" customFormat="1" ht="12" customHeight="1">
      <c r="A35" s="527" t="s">
        <v>63</v>
      </c>
      <c r="B35" s="528" t="s">
        <v>64</v>
      </c>
      <c r="C35" s="358"/>
      <c r="D35" s="358"/>
      <c r="E35" s="358"/>
    </row>
    <row r="36" spans="1:5" s="178" customFormat="1" ht="12" customHeight="1" thickBot="1">
      <c r="A36" s="529" t="s">
        <v>65</v>
      </c>
      <c r="B36" s="532" t="s">
        <v>66</v>
      </c>
      <c r="C36" s="359">
        <v>65000</v>
      </c>
      <c r="D36" s="359">
        <v>25026</v>
      </c>
      <c r="E36" s="359">
        <v>25026</v>
      </c>
    </row>
    <row r="37" spans="1:5" s="178" customFormat="1" ht="12" customHeight="1" thickBot="1">
      <c r="A37" s="523" t="s">
        <v>67</v>
      </c>
      <c r="B37" s="524" t="s">
        <v>68</v>
      </c>
      <c r="C37" s="356">
        <f>SUM(C38:C47)</f>
        <v>4660000</v>
      </c>
      <c r="D37" s="356">
        <f>SUM(D38:D47)</f>
        <v>9363411</v>
      </c>
      <c r="E37" s="356">
        <f>SUM(E38:E47)</f>
        <v>9363411</v>
      </c>
    </row>
    <row r="38" spans="1:5" s="178" customFormat="1" ht="12" customHeight="1">
      <c r="A38" s="525" t="s">
        <v>69</v>
      </c>
      <c r="B38" s="526" t="s">
        <v>70</v>
      </c>
      <c r="C38" s="357">
        <v>3000000</v>
      </c>
      <c r="D38" s="357">
        <v>1440535</v>
      </c>
      <c r="E38" s="357">
        <v>1440535</v>
      </c>
    </row>
    <row r="39" spans="1:5" s="178" customFormat="1" ht="12" customHeight="1">
      <c r="A39" s="527" t="s">
        <v>71</v>
      </c>
      <c r="B39" s="528" t="s">
        <v>72</v>
      </c>
      <c r="C39" s="358"/>
      <c r="D39" s="358">
        <v>856800</v>
      </c>
      <c r="E39" s="358">
        <v>856800</v>
      </c>
    </row>
    <row r="40" spans="1:5" s="178" customFormat="1" ht="12" customHeight="1">
      <c r="A40" s="527" t="s">
        <v>73</v>
      </c>
      <c r="B40" s="528" t="s">
        <v>74</v>
      </c>
      <c r="C40" s="358">
        <v>350000</v>
      </c>
      <c r="D40" s="358">
        <v>364326</v>
      </c>
      <c r="E40" s="358">
        <v>364326</v>
      </c>
    </row>
    <row r="41" spans="1:5" s="178" customFormat="1" ht="12" customHeight="1">
      <c r="A41" s="527" t="s">
        <v>75</v>
      </c>
      <c r="B41" s="528" t="s">
        <v>76</v>
      </c>
      <c r="C41" s="358">
        <v>360000</v>
      </c>
      <c r="D41" s="358">
        <v>504000</v>
      </c>
      <c r="E41" s="358">
        <v>504000</v>
      </c>
    </row>
    <row r="42" spans="1:5" s="178" customFormat="1" ht="12" customHeight="1">
      <c r="A42" s="527" t="s">
        <v>77</v>
      </c>
      <c r="B42" s="528" t="s">
        <v>78</v>
      </c>
      <c r="C42" s="358">
        <v>600000</v>
      </c>
      <c r="D42" s="358">
        <v>457644</v>
      </c>
      <c r="E42" s="358">
        <v>457644</v>
      </c>
    </row>
    <row r="43" spans="1:5" s="178" customFormat="1" ht="12" customHeight="1">
      <c r="A43" s="527" t="s">
        <v>79</v>
      </c>
      <c r="B43" s="528" t="s">
        <v>80</v>
      </c>
      <c r="C43" s="358"/>
      <c r="D43" s="358">
        <v>5610575</v>
      </c>
      <c r="E43" s="358">
        <v>5610575</v>
      </c>
    </row>
    <row r="44" spans="1:5" s="178" customFormat="1" ht="12" customHeight="1">
      <c r="A44" s="527" t="s">
        <v>81</v>
      </c>
      <c r="B44" s="528" t="s">
        <v>82</v>
      </c>
      <c r="C44" s="358"/>
      <c r="D44" s="358"/>
      <c r="E44" s="358"/>
    </row>
    <row r="45" spans="1:5" s="178" customFormat="1" ht="12" customHeight="1">
      <c r="A45" s="527" t="s">
        <v>83</v>
      </c>
      <c r="B45" s="528" t="s">
        <v>84</v>
      </c>
      <c r="C45" s="358"/>
      <c r="D45" s="358"/>
      <c r="E45" s="358"/>
    </row>
    <row r="46" spans="1:5" s="178" customFormat="1" ht="12" customHeight="1">
      <c r="A46" s="527" t="s">
        <v>85</v>
      </c>
      <c r="B46" s="528" t="s">
        <v>86</v>
      </c>
      <c r="C46" s="362">
        <v>0</v>
      </c>
      <c r="D46" s="362">
        <v>119000</v>
      </c>
      <c r="E46" s="362">
        <v>119000</v>
      </c>
    </row>
    <row r="47" spans="1:5" s="176" customFormat="1" ht="12" customHeight="1" thickBot="1">
      <c r="A47" s="529" t="s">
        <v>87</v>
      </c>
      <c r="B47" s="532" t="s">
        <v>88</v>
      </c>
      <c r="C47" s="363">
        <v>350000</v>
      </c>
      <c r="D47" s="363">
        <v>10531</v>
      </c>
      <c r="E47" s="363">
        <v>10531</v>
      </c>
    </row>
    <row r="48" spans="1:5" s="178" customFormat="1" ht="12" customHeight="1" thickBot="1">
      <c r="A48" s="523" t="s">
        <v>89</v>
      </c>
      <c r="B48" s="524" t="s">
        <v>90</v>
      </c>
      <c r="C48" s="356">
        <f>SUM(C49:C53)</f>
        <v>0</v>
      </c>
      <c r="D48" s="356">
        <f>SUM(D49:D53)</f>
        <v>18116000</v>
      </c>
      <c r="E48" s="356">
        <f>SUM(E49:E53)</f>
        <v>18116000</v>
      </c>
    </row>
    <row r="49" spans="1:5" s="178" customFormat="1" ht="12" customHeight="1">
      <c r="A49" s="525" t="s">
        <v>91</v>
      </c>
      <c r="B49" s="526" t="s">
        <v>92</v>
      </c>
      <c r="C49" s="364"/>
      <c r="D49" s="364"/>
      <c r="E49" s="364"/>
    </row>
    <row r="50" spans="1:5" s="178" customFormat="1" ht="12" customHeight="1">
      <c r="A50" s="527" t="s">
        <v>93</v>
      </c>
      <c r="B50" s="528" t="s">
        <v>94</v>
      </c>
      <c r="C50" s="362"/>
      <c r="D50" s="362">
        <v>18116000</v>
      </c>
      <c r="E50" s="362">
        <v>18116000</v>
      </c>
    </row>
    <row r="51" spans="1:5" s="178" customFormat="1" ht="12" customHeight="1">
      <c r="A51" s="527" t="s">
        <v>95</v>
      </c>
      <c r="B51" s="528" t="s">
        <v>96</v>
      </c>
      <c r="C51" s="362"/>
      <c r="D51" s="362"/>
      <c r="E51" s="362"/>
    </row>
    <row r="52" spans="1:5" s="178" customFormat="1" ht="12" customHeight="1">
      <c r="A52" s="527" t="s">
        <v>97</v>
      </c>
      <c r="B52" s="528" t="s">
        <v>98</v>
      </c>
      <c r="C52" s="362"/>
      <c r="D52" s="362"/>
      <c r="E52" s="362"/>
    </row>
    <row r="53" spans="1:5" s="178" customFormat="1" ht="12" customHeight="1" thickBot="1">
      <c r="A53" s="529" t="s">
        <v>99</v>
      </c>
      <c r="B53" s="532" t="s">
        <v>100</v>
      </c>
      <c r="C53" s="363"/>
      <c r="D53" s="363"/>
      <c r="E53" s="363"/>
    </row>
    <row r="54" spans="1:5" s="178" customFormat="1" ht="12" customHeight="1" thickBot="1">
      <c r="A54" s="523" t="s">
        <v>101</v>
      </c>
      <c r="B54" s="524" t="s">
        <v>102</v>
      </c>
      <c r="C54" s="356">
        <f>SUM(C55:C58)</f>
        <v>5036000</v>
      </c>
      <c r="D54" s="356">
        <f>SUM(D55:D58)</f>
        <v>36000</v>
      </c>
      <c r="E54" s="356">
        <f>SUM(E55:E58)</f>
        <v>36000</v>
      </c>
    </row>
    <row r="55" spans="1:5" s="176" customFormat="1" ht="12" customHeight="1">
      <c r="A55" s="525" t="s">
        <v>103</v>
      </c>
      <c r="B55" s="526" t="s">
        <v>104</v>
      </c>
      <c r="C55" s="357"/>
      <c r="D55" s="357"/>
      <c r="E55" s="357"/>
    </row>
    <row r="56" spans="1:5" s="176" customFormat="1" ht="12" customHeight="1">
      <c r="A56" s="527" t="s">
        <v>105</v>
      </c>
      <c r="B56" s="528" t="s">
        <v>106</v>
      </c>
      <c r="C56" s="358">
        <v>5000000</v>
      </c>
      <c r="D56" s="358"/>
      <c r="E56" s="358"/>
    </row>
    <row r="57" spans="1:5" s="176" customFormat="1" ht="12" customHeight="1">
      <c r="A57" s="527" t="s">
        <v>107</v>
      </c>
      <c r="B57" s="528" t="s">
        <v>108</v>
      </c>
      <c r="C57" s="358">
        <v>36000</v>
      </c>
      <c r="D57" s="358">
        <v>36000</v>
      </c>
      <c r="E57" s="358">
        <v>36000</v>
      </c>
    </row>
    <row r="58" spans="1:5" s="176" customFormat="1" ht="12" customHeight="1" thickBot="1">
      <c r="A58" s="529" t="s">
        <v>109</v>
      </c>
      <c r="B58" s="532" t="s">
        <v>110</v>
      </c>
      <c r="C58" s="359"/>
      <c r="D58" s="359"/>
      <c r="E58" s="359"/>
    </row>
    <row r="59" spans="1:5" s="178" customFormat="1" ht="12" customHeight="1" thickBot="1">
      <c r="A59" s="523" t="s">
        <v>111</v>
      </c>
      <c r="B59" s="531" t="s">
        <v>112</v>
      </c>
      <c r="C59" s="356">
        <f>SUM(C60:C63)</f>
        <v>16988366</v>
      </c>
      <c r="D59" s="356">
        <f>SUM(D60:D63)</f>
        <v>16988366</v>
      </c>
      <c r="E59" s="356">
        <f>SUM(E60:E63)</f>
        <v>4302147</v>
      </c>
    </row>
    <row r="60" spans="1:5" s="178" customFormat="1" ht="12" customHeight="1">
      <c r="A60" s="525" t="s">
        <v>113</v>
      </c>
      <c r="B60" s="526" t="s">
        <v>114</v>
      </c>
      <c r="C60" s="362"/>
      <c r="D60" s="362"/>
      <c r="E60" s="362"/>
    </row>
    <row r="61" spans="1:5" s="178" customFormat="1" ht="12" customHeight="1">
      <c r="A61" s="527" t="s">
        <v>115</v>
      </c>
      <c r="B61" s="528" t="s">
        <v>380</v>
      </c>
      <c r="C61" s="362"/>
      <c r="D61" s="362"/>
      <c r="E61" s="362"/>
    </row>
    <row r="62" spans="1:5" s="178" customFormat="1" ht="12" customHeight="1">
      <c r="A62" s="527" t="s">
        <v>117</v>
      </c>
      <c r="B62" s="528" t="s">
        <v>118</v>
      </c>
      <c r="C62" s="362">
        <v>16988366</v>
      </c>
      <c r="D62" s="362">
        <v>16988366</v>
      </c>
      <c r="E62" s="362">
        <v>4302147</v>
      </c>
    </row>
    <row r="63" spans="1:5" s="178" customFormat="1" ht="12" customHeight="1" thickBot="1">
      <c r="A63" s="529" t="s">
        <v>119</v>
      </c>
      <c r="B63" s="532" t="s">
        <v>120</v>
      </c>
      <c r="C63" s="362"/>
      <c r="D63" s="362"/>
      <c r="E63" s="362"/>
    </row>
    <row r="64" spans="1:5" s="178" customFormat="1" ht="12" customHeight="1" thickBot="1">
      <c r="A64" s="523" t="s">
        <v>121</v>
      </c>
      <c r="B64" s="524" t="s">
        <v>122</v>
      </c>
      <c r="C64" s="360">
        <f>C9+C16+C23+C30+C37+C48+C54+C59</f>
        <v>100605345</v>
      </c>
      <c r="D64" s="360">
        <f>D9+D16+D23+D30+D37+D48+D54+D59</f>
        <v>156345449</v>
      </c>
      <c r="E64" s="360">
        <f>E9+E16+E23+E30+E37+E48+E54+E59</f>
        <v>143645605</v>
      </c>
    </row>
    <row r="65" spans="1:5" s="178" customFormat="1" ht="12" customHeight="1" thickBot="1">
      <c r="A65" s="533" t="s">
        <v>381</v>
      </c>
      <c r="B65" s="531" t="s">
        <v>124</v>
      </c>
      <c r="C65" s="356"/>
      <c r="D65" s="356"/>
      <c r="E65" s="356"/>
    </row>
    <row r="66" spans="1:5" s="178" customFormat="1" ht="12" customHeight="1">
      <c r="A66" s="525" t="s">
        <v>125</v>
      </c>
      <c r="B66" s="526" t="s">
        <v>126</v>
      </c>
      <c r="C66" s="362"/>
      <c r="D66" s="362"/>
      <c r="E66" s="362"/>
    </row>
    <row r="67" spans="1:5" s="178" customFormat="1" ht="12" customHeight="1">
      <c r="A67" s="527" t="s">
        <v>127</v>
      </c>
      <c r="B67" s="528" t="s">
        <v>128</v>
      </c>
      <c r="C67" s="362"/>
      <c r="D67" s="362"/>
      <c r="E67" s="362"/>
    </row>
    <row r="68" spans="1:5" s="178" customFormat="1" ht="12" customHeight="1" thickBot="1">
      <c r="A68" s="529" t="s">
        <v>129</v>
      </c>
      <c r="B68" s="534" t="s">
        <v>382</v>
      </c>
      <c r="C68" s="362"/>
      <c r="D68" s="362"/>
      <c r="E68" s="362"/>
    </row>
    <row r="69" spans="1:5" s="178" customFormat="1" ht="12" customHeight="1" thickBot="1">
      <c r="A69" s="533" t="s">
        <v>131</v>
      </c>
      <c r="B69" s="531" t="s">
        <v>132</v>
      </c>
      <c r="C69" s="356"/>
      <c r="D69" s="356"/>
      <c r="E69" s="356"/>
    </row>
    <row r="70" spans="1:5" s="178" customFormat="1" ht="12" customHeight="1">
      <c r="A70" s="525" t="s">
        <v>133</v>
      </c>
      <c r="B70" s="526" t="s">
        <v>134</v>
      </c>
      <c r="C70" s="362"/>
      <c r="D70" s="362"/>
      <c r="E70" s="362"/>
    </row>
    <row r="71" spans="1:5" s="178" customFormat="1" ht="12" customHeight="1">
      <c r="A71" s="527" t="s">
        <v>135</v>
      </c>
      <c r="B71" s="528" t="s">
        <v>136</v>
      </c>
      <c r="C71" s="362"/>
      <c r="D71" s="362"/>
      <c r="E71" s="362"/>
    </row>
    <row r="72" spans="1:5" s="178" customFormat="1" ht="12" customHeight="1">
      <c r="A72" s="527" t="s">
        <v>137</v>
      </c>
      <c r="B72" s="528" t="s">
        <v>138</v>
      </c>
      <c r="C72" s="362"/>
      <c r="D72" s="362"/>
      <c r="E72" s="362"/>
    </row>
    <row r="73" spans="1:5" s="178" customFormat="1" ht="12" customHeight="1" thickBot="1">
      <c r="A73" s="529" t="s">
        <v>139</v>
      </c>
      <c r="B73" s="532" t="s">
        <v>140</v>
      </c>
      <c r="C73" s="362"/>
      <c r="D73" s="362"/>
      <c r="E73" s="362"/>
    </row>
    <row r="74" spans="1:5" s="178" customFormat="1" ht="12" customHeight="1" thickBot="1">
      <c r="A74" s="533" t="s">
        <v>141</v>
      </c>
      <c r="B74" s="531" t="s">
        <v>142</v>
      </c>
      <c r="C74" s="356">
        <f>SUM(C75:C76)</f>
        <v>55150664</v>
      </c>
      <c r="D74" s="356">
        <f>SUM(D75:D76)</f>
        <v>68239670</v>
      </c>
      <c r="E74" s="356">
        <f>SUM(E75:E76)</f>
        <v>68239670</v>
      </c>
    </row>
    <row r="75" spans="1:5" s="178" customFormat="1" ht="12" customHeight="1">
      <c r="A75" s="525" t="s">
        <v>143</v>
      </c>
      <c r="B75" s="526" t="s">
        <v>144</v>
      </c>
      <c r="C75" s="362">
        <v>55150664</v>
      </c>
      <c r="D75" s="362">
        <v>68239670</v>
      </c>
      <c r="E75" s="362">
        <v>68239670</v>
      </c>
    </row>
    <row r="76" spans="1:5" s="178" customFormat="1" ht="12" customHeight="1" thickBot="1">
      <c r="A76" s="529" t="s">
        <v>145</v>
      </c>
      <c r="B76" s="532" t="s">
        <v>146</v>
      </c>
      <c r="C76" s="362"/>
      <c r="D76" s="362"/>
      <c r="E76" s="362"/>
    </row>
    <row r="77" spans="1:5" s="178" customFormat="1" ht="12" customHeight="1" thickBot="1">
      <c r="A77" s="533" t="s">
        <v>147</v>
      </c>
      <c r="B77" s="531" t="s">
        <v>148</v>
      </c>
      <c r="C77" s="356">
        <f>SUM(C78:C80)</f>
        <v>0</v>
      </c>
      <c r="D77" s="356">
        <f>SUM(D78:D80)</f>
        <v>1568724</v>
      </c>
      <c r="E77" s="356">
        <f>SUM(E78:E80)</f>
        <v>1568724</v>
      </c>
    </row>
    <row r="78" spans="1:5" s="178" customFormat="1" ht="12" customHeight="1">
      <c r="A78" s="525" t="s">
        <v>149</v>
      </c>
      <c r="B78" s="526" t="s">
        <v>150</v>
      </c>
      <c r="C78" s="362"/>
      <c r="D78" s="362">
        <v>1568724</v>
      </c>
      <c r="E78" s="362">
        <v>1568724</v>
      </c>
    </row>
    <row r="79" spans="1:5" s="178" customFormat="1" ht="12" customHeight="1">
      <c r="A79" s="527" t="s">
        <v>151</v>
      </c>
      <c r="B79" s="528" t="s">
        <v>152</v>
      </c>
      <c r="C79" s="362"/>
      <c r="D79" s="362"/>
      <c r="E79" s="362"/>
    </row>
    <row r="80" spans="1:5" s="178" customFormat="1" ht="12" customHeight="1" thickBot="1">
      <c r="A80" s="529" t="s">
        <v>153</v>
      </c>
      <c r="B80" s="532" t="s">
        <v>154</v>
      </c>
      <c r="C80" s="362"/>
      <c r="D80" s="362"/>
      <c r="E80" s="362"/>
    </row>
    <row r="81" spans="1:5" s="178" customFormat="1" ht="12" customHeight="1" thickBot="1">
      <c r="A81" s="533" t="s">
        <v>155</v>
      </c>
      <c r="B81" s="531" t="s">
        <v>156</v>
      </c>
      <c r="C81" s="356"/>
      <c r="D81" s="356"/>
      <c r="E81" s="356"/>
    </row>
    <row r="82" spans="1:5" s="178" customFormat="1" ht="12" customHeight="1">
      <c r="A82" s="535" t="s">
        <v>157</v>
      </c>
      <c r="B82" s="526" t="s">
        <v>158</v>
      </c>
      <c r="C82" s="362"/>
      <c r="D82" s="362"/>
      <c r="E82" s="362"/>
    </row>
    <row r="83" spans="1:5" s="178" customFormat="1" ht="12" customHeight="1">
      <c r="A83" s="536" t="s">
        <v>159</v>
      </c>
      <c r="B83" s="528" t="s">
        <v>160</v>
      </c>
      <c r="C83" s="362"/>
      <c r="D83" s="362"/>
      <c r="E83" s="362"/>
    </row>
    <row r="84" spans="1:5" s="178" customFormat="1" ht="12" customHeight="1">
      <c r="A84" s="536" t="s">
        <v>161</v>
      </c>
      <c r="B84" s="528" t="s">
        <v>162</v>
      </c>
      <c r="C84" s="362"/>
      <c r="D84" s="362"/>
      <c r="E84" s="362"/>
    </row>
    <row r="85" spans="1:5" s="178" customFormat="1" ht="12" customHeight="1" thickBot="1">
      <c r="A85" s="537" t="s">
        <v>163</v>
      </c>
      <c r="B85" s="532" t="s">
        <v>164</v>
      </c>
      <c r="C85" s="362"/>
      <c r="D85" s="362"/>
      <c r="E85" s="362"/>
    </row>
    <row r="86" spans="1:5" s="178" customFormat="1" ht="12" customHeight="1" thickBot="1">
      <c r="A86" s="533" t="s">
        <v>165</v>
      </c>
      <c r="B86" s="531" t="s">
        <v>166</v>
      </c>
      <c r="C86" s="365"/>
      <c r="D86" s="365"/>
      <c r="E86" s="365"/>
    </row>
    <row r="87" spans="1:5" s="178" customFormat="1" ht="12" customHeight="1" thickBot="1">
      <c r="A87" s="533" t="s">
        <v>167</v>
      </c>
      <c r="B87" s="538" t="s">
        <v>168</v>
      </c>
      <c r="C87" s="360">
        <f>C65+C69+C74+C77+C81+C86</f>
        <v>55150664</v>
      </c>
      <c r="D87" s="360">
        <f>D74+D77</f>
        <v>69808394</v>
      </c>
      <c r="E87" s="360">
        <f>E74+E77</f>
        <v>69808394</v>
      </c>
    </row>
    <row r="88" spans="1:5" s="178" customFormat="1" ht="12" customHeight="1" thickBot="1">
      <c r="A88" s="539" t="s">
        <v>169</v>
      </c>
      <c r="B88" s="540" t="s">
        <v>383</v>
      </c>
      <c r="C88" s="360">
        <f>C64+C87</f>
        <v>155756009</v>
      </c>
      <c r="D88" s="360">
        <f>D64+D87</f>
        <v>226153843</v>
      </c>
      <c r="E88" s="360">
        <f>E64+E87</f>
        <v>213453999</v>
      </c>
    </row>
    <row r="89" spans="1:5" s="178" customFormat="1" ht="0.75" customHeight="1" thickBot="1">
      <c r="A89" s="541"/>
      <c r="B89" s="542"/>
      <c r="C89" s="543"/>
      <c r="D89" s="543"/>
      <c r="E89" s="543"/>
    </row>
    <row r="90" spans="1:5" hidden="1">
      <c r="A90" s="544"/>
      <c r="B90" s="545"/>
      <c r="C90" s="546"/>
      <c r="D90" s="546"/>
      <c r="E90" s="546"/>
    </row>
    <row r="91" spans="1:5" s="174" customFormat="1" ht="16.5" customHeight="1" thickBot="1">
      <c r="A91" s="792" t="s">
        <v>254</v>
      </c>
      <c r="B91" s="792"/>
      <c r="C91" s="792"/>
      <c r="D91" s="792"/>
      <c r="E91" s="792"/>
    </row>
    <row r="92" spans="1:5" s="195" customFormat="1" ht="12" customHeight="1" thickBot="1">
      <c r="A92" s="547" t="s">
        <v>11</v>
      </c>
      <c r="B92" s="548" t="s">
        <v>694</v>
      </c>
      <c r="C92" s="366">
        <f>SUM(C93:C97)</f>
        <v>54534041</v>
      </c>
      <c r="D92" s="366">
        <f>SUM(D93:D97)</f>
        <v>63653995</v>
      </c>
      <c r="E92" s="366">
        <f>SUM(E93:E97)</f>
        <v>63653995</v>
      </c>
    </row>
    <row r="93" spans="1:5" ht="12" customHeight="1">
      <c r="A93" s="549" t="s">
        <v>13</v>
      </c>
      <c r="B93" s="550" t="s">
        <v>174</v>
      </c>
      <c r="C93" s="367">
        <v>17361802</v>
      </c>
      <c r="D93" s="367">
        <v>16073976</v>
      </c>
      <c r="E93" s="367">
        <v>16073976</v>
      </c>
    </row>
    <row r="94" spans="1:5" ht="12" customHeight="1">
      <c r="A94" s="527" t="s">
        <v>15</v>
      </c>
      <c r="B94" s="551" t="s">
        <v>175</v>
      </c>
      <c r="C94" s="358">
        <v>2040449</v>
      </c>
      <c r="D94" s="358">
        <v>1929795</v>
      </c>
      <c r="E94" s="358">
        <v>1929795</v>
      </c>
    </row>
    <row r="95" spans="1:5" ht="12" customHeight="1">
      <c r="A95" s="527" t="s">
        <v>17</v>
      </c>
      <c r="B95" s="551" t="s">
        <v>176</v>
      </c>
      <c r="C95" s="359">
        <v>20057316</v>
      </c>
      <c r="D95" s="359">
        <v>34539837</v>
      </c>
      <c r="E95" s="359">
        <v>34539837</v>
      </c>
    </row>
    <row r="96" spans="1:5" ht="12" customHeight="1">
      <c r="A96" s="527" t="s">
        <v>19</v>
      </c>
      <c r="B96" s="552" t="s">
        <v>177</v>
      </c>
      <c r="C96" s="359">
        <v>6100000</v>
      </c>
      <c r="D96" s="359">
        <v>5318000</v>
      </c>
      <c r="E96" s="359">
        <v>5318000</v>
      </c>
    </row>
    <row r="97" spans="1:5" ht="12" customHeight="1">
      <c r="A97" s="527" t="s">
        <v>178</v>
      </c>
      <c r="B97" s="553" t="s">
        <v>179</v>
      </c>
      <c r="C97" s="359">
        <v>8974474</v>
      </c>
      <c r="D97" s="359">
        <v>5792387</v>
      </c>
      <c r="E97" s="359">
        <v>5792387</v>
      </c>
    </row>
    <row r="98" spans="1:5" ht="12" customHeight="1">
      <c r="A98" s="527" t="s">
        <v>23</v>
      </c>
      <c r="B98" s="551" t="s">
        <v>180</v>
      </c>
      <c r="C98" s="359"/>
      <c r="D98" s="359">
        <v>1285638</v>
      </c>
      <c r="E98" s="359">
        <v>1285638</v>
      </c>
    </row>
    <row r="99" spans="1:5" ht="12" customHeight="1">
      <c r="A99" s="527" t="s">
        <v>181</v>
      </c>
      <c r="B99" s="554" t="s">
        <v>182</v>
      </c>
      <c r="C99" s="359"/>
      <c r="D99" s="359"/>
      <c r="E99" s="359"/>
    </row>
    <row r="100" spans="1:5" ht="12" customHeight="1">
      <c r="A100" s="527" t="s">
        <v>183</v>
      </c>
      <c r="B100" s="555" t="s">
        <v>184</v>
      </c>
      <c r="C100" s="359"/>
      <c r="D100" s="359"/>
      <c r="E100" s="359"/>
    </row>
    <row r="101" spans="1:5" ht="12" customHeight="1">
      <c r="A101" s="527" t="s">
        <v>185</v>
      </c>
      <c r="B101" s="555" t="s">
        <v>186</v>
      </c>
      <c r="C101" s="359"/>
      <c r="D101" s="359"/>
      <c r="E101" s="359"/>
    </row>
    <row r="102" spans="1:5" ht="12" customHeight="1">
      <c r="A102" s="527" t="s">
        <v>187</v>
      </c>
      <c r="B102" s="554" t="s">
        <v>188</v>
      </c>
      <c r="C102" s="359">
        <v>1077674</v>
      </c>
      <c r="D102" s="359">
        <v>2001285</v>
      </c>
      <c r="E102" s="359">
        <v>2001285</v>
      </c>
    </row>
    <row r="103" spans="1:5" ht="12" customHeight="1">
      <c r="A103" s="527" t="s">
        <v>189</v>
      </c>
      <c r="B103" s="554" t="s">
        <v>190</v>
      </c>
      <c r="C103" s="359"/>
      <c r="D103" s="359"/>
      <c r="E103" s="359"/>
    </row>
    <row r="104" spans="1:5" ht="12" customHeight="1">
      <c r="A104" s="527" t="s">
        <v>191</v>
      </c>
      <c r="B104" s="555" t="s">
        <v>192</v>
      </c>
      <c r="C104" s="359">
        <v>5000000</v>
      </c>
      <c r="D104" s="359">
        <v>0</v>
      </c>
      <c r="E104" s="359">
        <v>0</v>
      </c>
    </row>
    <row r="105" spans="1:5" ht="12" customHeight="1">
      <c r="A105" s="556" t="s">
        <v>193</v>
      </c>
      <c r="B105" s="557" t="s">
        <v>194</v>
      </c>
      <c r="C105" s="359"/>
      <c r="D105" s="359"/>
      <c r="E105" s="359"/>
    </row>
    <row r="106" spans="1:5" ht="12" customHeight="1">
      <c r="A106" s="527" t="s">
        <v>195</v>
      </c>
      <c r="B106" s="557" t="s">
        <v>196</v>
      </c>
      <c r="C106" s="359"/>
      <c r="D106" s="359"/>
      <c r="E106" s="359"/>
    </row>
    <row r="107" spans="1:5" s="195" customFormat="1" ht="12" customHeight="1" thickBot="1">
      <c r="A107" s="558" t="s">
        <v>197</v>
      </c>
      <c r="B107" s="559" t="s">
        <v>198</v>
      </c>
      <c r="C107" s="368">
        <v>2896800</v>
      </c>
      <c r="D107" s="368">
        <v>2505464</v>
      </c>
      <c r="E107" s="368">
        <v>2505464</v>
      </c>
    </row>
    <row r="108" spans="1:5" ht="12" customHeight="1" thickBot="1">
      <c r="A108" s="523" t="s">
        <v>25</v>
      </c>
      <c r="B108" s="560" t="s">
        <v>695</v>
      </c>
      <c r="C108" s="356">
        <f>SUM(C109:C113)</f>
        <v>77067961</v>
      </c>
      <c r="D108" s="356">
        <f>SUM(D109:D113)</f>
        <v>94140053</v>
      </c>
      <c r="E108" s="356">
        <f>SUM(E109:E113)</f>
        <v>94140053</v>
      </c>
    </row>
    <row r="109" spans="1:5" ht="12" customHeight="1">
      <c r="A109" s="525" t="s">
        <v>27</v>
      </c>
      <c r="B109" s="551" t="s">
        <v>200</v>
      </c>
      <c r="C109" s="357">
        <v>14488734</v>
      </c>
      <c r="D109" s="357">
        <v>22955740</v>
      </c>
      <c r="E109" s="357">
        <v>22955740</v>
      </c>
    </row>
    <row r="110" spans="1:5" ht="12" customHeight="1">
      <c r="A110" s="525" t="s">
        <v>29</v>
      </c>
      <c r="B110" s="561" t="s">
        <v>201</v>
      </c>
      <c r="C110" s="357"/>
      <c r="D110" s="357"/>
      <c r="E110" s="357"/>
    </row>
    <row r="111" spans="1:5" ht="12" customHeight="1">
      <c r="A111" s="525" t="s">
        <v>31</v>
      </c>
      <c r="B111" s="561" t="s">
        <v>202</v>
      </c>
      <c r="C111" s="358">
        <v>62579227</v>
      </c>
      <c r="D111" s="358">
        <v>70730102</v>
      </c>
      <c r="E111" s="358">
        <v>70730102</v>
      </c>
    </row>
    <row r="112" spans="1:5" ht="12" customHeight="1">
      <c r="A112" s="525" t="s">
        <v>33</v>
      </c>
      <c r="B112" s="561" t="s">
        <v>203</v>
      </c>
      <c r="C112" s="369"/>
      <c r="D112" s="369"/>
      <c r="E112" s="369"/>
    </row>
    <row r="113" spans="1:5" ht="12" customHeight="1">
      <c r="A113" s="525" t="s">
        <v>35</v>
      </c>
      <c r="B113" s="530" t="s">
        <v>204</v>
      </c>
      <c r="C113" s="369"/>
      <c r="D113" s="369">
        <v>454211</v>
      </c>
      <c r="E113" s="369">
        <v>454211</v>
      </c>
    </row>
    <row r="114" spans="1:5" ht="12" customHeight="1">
      <c r="A114" s="525" t="s">
        <v>37</v>
      </c>
      <c r="B114" s="562" t="s">
        <v>205</v>
      </c>
      <c r="C114" s="369"/>
      <c r="D114" s="369"/>
      <c r="E114" s="369"/>
    </row>
    <row r="115" spans="1:5" ht="12" customHeight="1">
      <c r="A115" s="525" t="s">
        <v>206</v>
      </c>
      <c r="B115" s="563" t="s">
        <v>207</v>
      </c>
      <c r="C115" s="369"/>
      <c r="D115" s="369"/>
      <c r="E115" s="369"/>
    </row>
    <row r="116" spans="1:5" ht="12" customHeight="1">
      <c r="A116" s="525" t="s">
        <v>208</v>
      </c>
      <c r="B116" s="555" t="s">
        <v>186</v>
      </c>
      <c r="C116" s="369"/>
      <c r="D116" s="369"/>
      <c r="E116" s="369"/>
    </row>
    <row r="117" spans="1:5" ht="12" customHeight="1">
      <c r="A117" s="525" t="s">
        <v>209</v>
      </c>
      <c r="B117" s="555" t="s">
        <v>210</v>
      </c>
      <c r="C117" s="369"/>
      <c r="D117" s="369"/>
      <c r="E117" s="369"/>
    </row>
    <row r="118" spans="1:5" ht="12" customHeight="1">
      <c r="A118" s="525" t="s">
        <v>211</v>
      </c>
      <c r="B118" s="555" t="s">
        <v>212</v>
      </c>
      <c r="C118" s="369"/>
      <c r="D118" s="369"/>
      <c r="E118" s="369"/>
    </row>
    <row r="119" spans="1:5" ht="12" customHeight="1">
      <c r="A119" s="525" t="s">
        <v>213</v>
      </c>
      <c r="B119" s="555" t="s">
        <v>192</v>
      </c>
      <c r="C119" s="369"/>
      <c r="D119" s="369"/>
      <c r="E119" s="369"/>
    </row>
    <row r="120" spans="1:5" ht="12" customHeight="1">
      <c r="A120" s="525" t="s">
        <v>214</v>
      </c>
      <c r="B120" s="555" t="s">
        <v>215</v>
      </c>
      <c r="C120" s="369"/>
      <c r="D120" s="369"/>
      <c r="E120" s="369"/>
    </row>
    <row r="121" spans="1:5" ht="12" customHeight="1" thickBot="1">
      <c r="A121" s="556" t="s">
        <v>216</v>
      </c>
      <c r="B121" s="555" t="s">
        <v>217</v>
      </c>
      <c r="C121" s="370"/>
      <c r="D121" s="370"/>
      <c r="E121" s="370"/>
    </row>
    <row r="122" spans="1:5" ht="12" customHeight="1" thickBot="1">
      <c r="A122" s="523" t="s">
        <v>39</v>
      </c>
      <c r="B122" s="524" t="s">
        <v>218</v>
      </c>
      <c r="C122" s="356">
        <f>SUM(C123:C124)</f>
        <v>657122</v>
      </c>
      <c r="D122" s="356">
        <f>SUM(D123:D124)</f>
        <v>44076125</v>
      </c>
      <c r="E122" s="356">
        <f>SUM(E123:E124)</f>
        <v>0</v>
      </c>
    </row>
    <row r="123" spans="1:5" ht="12" customHeight="1">
      <c r="A123" s="525" t="s">
        <v>41</v>
      </c>
      <c r="B123" s="564" t="s">
        <v>219</v>
      </c>
      <c r="C123" s="357">
        <v>657122</v>
      </c>
      <c r="D123" s="357">
        <v>44076125</v>
      </c>
      <c r="E123" s="357"/>
    </row>
    <row r="124" spans="1:5" ht="12" customHeight="1" thickBot="1">
      <c r="A124" s="529" t="s">
        <v>43</v>
      </c>
      <c r="B124" s="561" t="s">
        <v>220</v>
      </c>
      <c r="C124" s="359"/>
      <c r="D124" s="359"/>
      <c r="E124" s="359"/>
    </row>
    <row r="125" spans="1:5" ht="12" customHeight="1" thickBot="1">
      <c r="A125" s="523" t="s">
        <v>221</v>
      </c>
      <c r="B125" s="524" t="s">
        <v>222</v>
      </c>
      <c r="C125" s="356">
        <f>C92+C108+C122</f>
        <v>132259124</v>
      </c>
      <c r="D125" s="356">
        <f>D92+D108+D122</f>
        <v>201870173</v>
      </c>
      <c r="E125" s="356">
        <f>E92+E108+E122</f>
        <v>157794048</v>
      </c>
    </row>
    <row r="126" spans="1:5" ht="12" customHeight="1" thickBot="1">
      <c r="A126" s="523" t="s">
        <v>67</v>
      </c>
      <c r="B126" s="524" t="s">
        <v>384</v>
      </c>
      <c r="C126" s="356">
        <f>+C127+C128+C129</f>
        <v>0</v>
      </c>
      <c r="D126" s="356"/>
      <c r="E126" s="356"/>
    </row>
    <row r="127" spans="1:5" ht="12" customHeight="1">
      <c r="A127" s="525" t="s">
        <v>69</v>
      </c>
      <c r="B127" s="564" t="s">
        <v>224</v>
      </c>
      <c r="C127" s="369"/>
      <c r="D127" s="369"/>
      <c r="E127" s="369"/>
    </row>
    <row r="128" spans="1:5" ht="12" customHeight="1">
      <c r="A128" s="525" t="s">
        <v>71</v>
      </c>
      <c r="B128" s="564" t="s">
        <v>225</v>
      </c>
      <c r="C128" s="369"/>
      <c r="D128" s="369"/>
      <c r="E128" s="369"/>
    </row>
    <row r="129" spans="1:11" ht="12" customHeight="1" thickBot="1">
      <c r="A129" s="556" t="s">
        <v>73</v>
      </c>
      <c r="B129" s="565" t="s">
        <v>226</v>
      </c>
      <c r="C129" s="369"/>
      <c r="D129" s="369"/>
      <c r="E129" s="369"/>
    </row>
    <row r="130" spans="1:11" ht="12" customHeight="1" thickBot="1">
      <c r="A130" s="523" t="s">
        <v>89</v>
      </c>
      <c r="B130" s="524" t="s">
        <v>227</v>
      </c>
      <c r="C130" s="356">
        <f>+C131+C132+C133+C134</f>
        <v>0</v>
      </c>
      <c r="D130" s="356"/>
      <c r="E130" s="356"/>
    </row>
    <row r="131" spans="1:11" ht="12" customHeight="1">
      <c r="A131" s="525" t="s">
        <v>91</v>
      </c>
      <c r="B131" s="564" t="s">
        <v>228</v>
      </c>
      <c r="C131" s="369"/>
      <c r="D131" s="369"/>
      <c r="E131" s="369"/>
    </row>
    <row r="132" spans="1:11" ht="12" customHeight="1">
      <c r="A132" s="525" t="s">
        <v>93</v>
      </c>
      <c r="B132" s="564" t="s">
        <v>229</v>
      </c>
      <c r="C132" s="369"/>
      <c r="D132" s="369"/>
      <c r="E132" s="369"/>
    </row>
    <row r="133" spans="1:11" ht="12" customHeight="1">
      <c r="A133" s="525" t="s">
        <v>95</v>
      </c>
      <c r="B133" s="564" t="s">
        <v>230</v>
      </c>
      <c r="C133" s="369"/>
      <c r="D133" s="369"/>
      <c r="E133" s="369"/>
    </row>
    <row r="134" spans="1:11" s="195" customFormat="1" ht="12" customHeight="1" thickBot="1">
      <c r="A134" s="556" t="s">
        <v>97</v>
      </c>
      <c r="B134" s="565" t="s">
        <v>231</v>
      </c>
      <c r="C134" s="369"/>
      <c r="D134" s="369"/>
      <c r="E134" s="370"/>
    </row>
    <row r="135" spans="1:11" ht="13.8" thickBot="1">
      <c r="A135" s="547" t="s">
        <v>232</v>
      </c>
      <c r="B135" s="566" t="s">
        <v>385</v>
      </c>
      <c r="C135" s="431">
        <f>SUM(C136:C140)</f>
        <v>23496885</v>
      </c>
      <c r="D135" s="431">
        <f>SUM(D136:D138)</f>
        <v>24283670</v>
      </c>
      <c r="E135" s="431">
        <f>SUM(E136:E138)</f>
        <v>24283670</v>
      </c>
      <c r="K135" s="199"/>
    </row>
    <row r="136" spans="1:11">
      <c r="A136" s="567" t="s">
        <v>103</v>
      </c>
      <c r="B136" s="654" t="s">
        <v>234</v>
      </c>
      <c r="C136" s="658">
        <v>1407803</v>
      </c>
      <c r="D136" s="666">
        <v>1407803</v>
      </c>
      <c r="E136" s="502">
        <v>1407803</v>
      </c>
    </row>
    <row r="137" spans="1:11" ht="12" customHeight="1">
      <c r="A137" s="568" t="s">
        <v>105</v>
      </c>
      <c r="B137" s="655" t="s">
        <v>235</v>
      </c>
      <c r="C137" s="659"/>
      <c r="D137" s="667"/>
      <c r="E137" s="369"/>
    </row>
    <row r="138" spans="1:11" s="195" customFormat="1" ht="12" customHeight="1">
      <c r="A138" s="568" t="s">
        <v>107</v>
      </c>
      <c r="B138" s="655" t="s">
        <v>386</v>
      </c>
      <c r="C138" s="659">
        <v>22089082</v>
      </c>
      <c r="D138" s="667">
        <v>22875867</v>
      </c>
      <c r="E138" s="369">
        <v>22875867</v>
      </c>
    </row>
    <row r="139" spans="1:11" s="195" customFormat="1" ht="12" customHeight="1">
      <c r="A139" s="568" t="s">
        <v>109</v>
      </c>
      <c r="B139" s="655" t="s">
        <v>236</v>
      </c>
      <c r="C139" s="660"/>
      <c r="D139" s="668"/>
      <c r="E139" s="663"/>
    </row>
    <row r="140" spans="1:11" s="195" customFormat="1" ht="12" customHeight="1">
      <c r="A140" s="568" t="s">
        <v>387</v>
      </c>
      <c r="B140" s="655" t="s">
        <v>237</v>
      </c>
      <c r="C140" s="661"/>
      <c r="D140" s="669"/>
      <c r="E140" s="664"/>
    </row>
    <row r="141" spans="1:11" s="195" customFormat="1" ht="12" customHeight="1" thickBot="1">
      <c r="A141" s="569" t="s">
        <v>651</v>
      </c>
      <c r="B141" s="656" t="s">
        <v>652</v>
      </c>
      <c r="C141" s="662"/>
      <c r="D141" s="670"/>
      <c r="E141" s="665"/>
    </row>
    <row r="142" spans="1:11" s="195" customFormat="1" ht="12" customHeight="1" thickBot="1">
      <c r="A142" s="640" t="s">
        <v>111</v>
      </c>
      <c r="B142" s="641" t="s">
        <v>251</v>
      </c>
      <c r="C142" s="657"/>
      <c r="D142" s="657"/>
      <c r="E142" s="496"/>
    </row>
    <row r="143" spans="1:11" s="195" customFormat="1" ht="12" customHeight="1">
      <c r="A143" s="525" t="s">
        <v>113</v>
      </c>
      <c r="B143" s="635" t="s">
        <v>239</v>
      </c>
      <c r="C143" s="429"/>
      <c r="D143" s="429"/>
      <c r="E143" s="429"/>
    </row>
    <row r="144" spans="1:11" s="195" customFormat="1" ht="12" customHeight="1">
      <c r="A144" s="525" t="s">
        <v>115</v>
      </c>
      <c r="B144" s="635" t="s">
        <v>240</v>
      </c>
      <c r="C144" s="375"/>
      <c r="D144" s="375"/>
      <c r="E144" s="375"/>
    </row>
    <row r="145" spans="1:5" s="195" customFormat="1" ht="12" customHeight="1">
      <c r="A145" s="525" t="s">
        <v>117</v>
      </c>
      <c r="B145" s="635" t="s">
        <v>241</v>
      </c>
      <c r="C145" s="636"/>
      <c r="D145" s="636"/>
      <c r="E145" s="637"/>
    </row>
    <row r="146" spans="1:5" ht="12.75" customHeight="1" thickBot="1">
      <c r="A146" s="556" t="s">
        <v>119</v>
      </c>
      <c r="B146" s="638" t="s">
        <v>242</v>
      </c>
      <c r="C146" s="639"/>
      <c r="D146" s="639"/>
      <c r="E146" s="639"/>
    </row>
    <row r="147" spans="1:5" ht="12" customHeight="1" thickBot="1">
      <c r="A147" s="640" t="s">
        <v>121</v>
      </c>
      <c r="B147" s="641" t="s">
        <v>243</v>
      </c>
      <c r="C147" s="642">
        <v>23496885</v>
      </c>
      <c r="D147" s="643">
        <v>24283670</v>
      </c>
      <c r="E147" s="643">
        <v>24283670</v>
      </c>
    </row>
    <row r="148" spans="1:5" ht="15" customHeight="1" thickBot="1">
      <c r="A148" s="572" t="s">
        <v>244</v>
      </c>
      <c r="B148" s="573" t="s">
        <v>245</v>
      </c>
      <c r="C148" s="570">
        <v>155756009</v>
      </c>
      <c r="D148" s="571">
        <v>226153843</v>
      </c>
      <c r="E148" s="571">
        <v>182077718</v>
      </c>
    </row>
    <row r="149" spans="1:5" ht="13.8" thickBot="1">
      <c r="A149" s="544"/>
      <c r="B149" s="545"/>
      <c r="C149" s="546"/>
      <c r="D149" s="546"/>
      <c r="E149" s="546"/>
    </row>
    <row r="150" spans="1:5" ht="15" customHeight="1" thickBot="1">
      <c r="A150" s="201" t="s">
        <v>388</v>
      </c>
      <c r="B150" s="202"/>
      <c r="C150" s="371">
        <v>1</v>
      </c>
      <c r="D150" s="574">
        <v>1</v>
      </c>
      <c r="E150" s="574">
        <v>1</v>
      </c>
    </row>
    <row r="151" spans="1:5" ht="14.25" customHeight="1" thickBot="1">
      <c r="A151" s="201" t="s">
        <v>389</v>
      </c>
      <c r="B151" s="202"/>
      <c r="C151" s="371">
        <v>12</v>
      </c>
      <c r="D151" s="574">
        <v>12</v>
      </c>
      <c r="E151" s="574">
        <v>12</v>
      </c>
    </row>
  </sheetData>
  <sheetProtection selectLockedCells="1" selectUnlockedCells="1"/>
  <mergeCells count="7">
    <mergeCell ref="A1:E1"/>
    <mergeCell ref="A91:E91"/>
    <mergeCell ref="A2:E2"/>
    <mergeCell ref="B3:D3"/>
    <mergeCell ref="B4:D4"/>
    <mergeCell ref="A8:E8"/>
    <mergeCell ref="A3:A4"/>
  </mergeCells>
  <phoneticPr fontId="27" type="noConversion"/>
  <printOptions horizontalCentered="1"/>
  <pageMargins left="0.78749999999999998" right="0.78749999999999998" top="0.98402777777777772" bottom="0.98402777777777772" header="0.78749999999999998" footer="0.51180555555555551"/>
  <pageSetup paperSize="9" scale="58" firstPageNumber="0" orientation="portrait" horizontalDpi="300" verticalDpi="300" r:id="rId1"/>
  <headerFooter alignWithMargins="0">
    <oddHeader xml:space="preserve">&amp;R&amp;"Times New Roman CE,Félkövér"&amp;11 </oddHeader>
  </headerFooter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16</vt:i4>
      </vt:variant>
    </vt:vector>
  </HeadingPairs>
  <TitlesOfParts>
    <vt:vector size="37" baseType="lpstr">
      <vt:lpstr>1.mell.kvetési, pü mérleg 1.old</vt:lpstr>
      <vt:lpstr>1.mell kvetési pü mérleg 2. old</vt:lpstr>
      <vt:lpstr>1 mell kvetési pü mérleg 3. old</vt:lpstr>
      <vt:lpstr>2.mell. 1. old BEV KIAD MÉRL </vt:lpstr>
      <vt:lpstr>2.mell 2. old </vt:lpstr>
      <vt:lpstr>3.sz.mell. BERUH</vt:lpstr>
      <vt:lpstr>4.sz.mell. FELÚJ</vt:lpstr>
      <vt:lpstr>5. sz. mell.EU tám </vt:lpstr>
      <vt:lpstr>6.mell 1 old</vt:lpstr>
      <vt:lpstr>6.mell 2 old</vt:lpstr>
      <vt:lpstr>7. mell 1 old VAGYONKIMUT</vt:lpstr>
      <vt:lpstr>7. mell 2 old </vt:lpstr>
      <vt:lpstr>7. mell 3 old </vt:lpstr>
      <vt:lpstr>7. mell 4 old </vt:lpstr>
      <vt:lpstr>8. mell.Többéves kihat </vt:lpstr>
      <vt:lpstr>9. mell pénzeszköz vált</vt:lpstr>
      <vt:lpstr>10.sz. mell. - Maradványkimut.</vt:lpstr>
      <vt:lpstr>11.sz. mell - Eredménykimut.</vt:lpstr>
      <vt:lpstr>12.sz. mell. - Létszámkeret</vt:lpstr>
      <vt:lpstr>13.sz. mell. - Közfoglalk.</vt:lpstr>
      <vt:lpstr>14.sz. mell.-Óvoda</vt:lpstr>
      <vt:lpstr>_ftn1_13</vt:lpstr>
      <vt:lpstr>_ftnref1_13</vt:lpstr>
      <vt:lpstr>'6.mell 1 old'!Nyomtatási_cím</vt:lpstr>
      <vt:lpstr>'6.mell 2 old'!Nyomtatási_cím</vt:lpstr>
      <vt:lpstr>'7. mell 1 old VAGYONKIMUT'!Nyomtatási_cím</vt:lpstr>
      <vt:lpstr>'1 mell kvetési pü mérleg 3. old'!Nyomtatási_terület</vt:lpstr>
      <vt:lpstr>'1.mell kvetési pü mérleg 2. old'!Nyomtatási_terület</vt:lpstr>
      <vt:lpstr>'1.mell.kvetési, pü mérleg 1.old'!Nyomtatási_terület</vt:lpstr>
      <vt:lpstr>'12.sz. mell. - Létszámkeret'!Nyomtatási_terület</vt:lpstr>
      <vt:lpstr>'13.sz. mell. - Közfoglalk.'!Nyomtatási_terület</vt:lpstr>
      <vt:lpstr>'2.mell. 1. old BEV KIAD MÉRL '!Nyomtatási_terület</vt:lpstr>
      <vt:lpstr>'3.sz.mell. BERUH'!Nyomtatási_terület</vt:lpstr>
      <vt:lpstr>'5. sz. mell.EU tám '!Nyomtatási_terület</vt:lpstr>
      <vt:lpstr>'7. mell 1 old VAGYONKIMUT'!Nyomtatási_terület</vt:lpstr>
      <vt:lpstr>'7. mell 2 old '!Nyomtatási_terület</vt:lpstr>
      <vt:lpstr>'7. mell 3 old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jegyzo</cp:lastModifiedBy>
  <cp:lastPrinted>2020-07-14T11:40:46Z</cp:lastPrinted>
  <dcterms:created xsi:type="dcterms:W3CDTF">2016-05-15T06:17:03Z</dcterms:created>
  <dcterms:modified xsi:type="dcterms:W3CDTF">2020-07-15T11:02:32Z</dcterms:modified>
</cp:coreProperties>
</file>