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1" firstSheet="2" activeTab="4"/>
  </bookViews>
  <sheets>
    <sheet name="01" sheetId="1" state="hidden" r:id="rId1"/>
    <sheet name="02" sheetId="2" state="hidden" r:id="rId2"/>
    <sheet name="1.sz. melléklet bevételek" sheetId="3" r:id="rId3"/>
    <sheet name="1.sz. melléklet bev feladatonké" sheetId="4" r:id="rId4"/>
    <sheet name="2.sz. melléklet kiadások" sheetId="5" r:id="rId5"/>
    <sheet name="2.sz. melléklet kiad feladatonk" sheetId="6" r:id="rId6"/>
    <sheet name="műk célú tám és ellátottak" sheetId="7" state="hidden" r:id="rId7"/>
    <sheet name="3.sz. melléklet feladatonként" sheetId="8" r:id="rId8"/>
  </sheets>
  <definedNames>
    <definedName name="_xlnm.Print_Area" localSheetId="2">'1.sz. melléklet bevételek'!$A$1:$L$88</definedName>
    <definedName name="_xlnm.Print_Titles" localSheetId="2">('1.sz. melléklet bevételek'!$B:$B,'1.sz. melléklet bevételek'!$1:$3)</definedName>
    <definedName name="_xlnm.Print_Titles" localSheetId="4">('2.sz. melléklet kiadások'!$B:$B,'2.sz. melléklet kiadások'!$1:$3)</definedName>
    <definedName name="_xlnm.Print_Area" localSheetId="6">'műk célú tám és ellátottak'!$A$1:$G$43</definedName>
    <definedName name="Excel_BuiltIn_Print_Titles_2">NA()</definedName>
  </definedNames>
  <calcPr fullCalcOnLoad="1"/>
</workbook>
</file>

<file path=xl/sharedStrings.xml><?xml version="1.0" encoding="utf-8"?>
<sst xmlns="http://schemas.openxmlformats.org/spreadsheetml/2006/main" count="1348" uniqueCount="429">
  <si>
    <t>01 - K1-K8. Költségvetési kiadások</t>
  </si>
  <si>
    <t>#</t>
  </si>
  <si>
    <t>Megnevezés</t>
  </si>
  <si>
    <t>Eredeti előirányzat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</si>
  <si>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</si>
  <si>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</si>
  <si>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</si>
  <si>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</si>
  <si>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</si>
  <si>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</si>
  <si>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</si>
  <si>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</si>
  <si>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</si>
  <si>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</si>
  <si>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</si>
  <si>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</si>
  <si>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</si>
  <si>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</si>
  <si>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</si>
  <si>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</si>
  <si>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</si>
  <si>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</si>
  <si>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</si>
  <si>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</si>
  <si>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</si>
  <si>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</si>
  <si>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</si>
  <si>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</si>
  <si>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</si>
  <si>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</si>
  <si>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</si>
  <si>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</si>
  <si>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</si>
  <si>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</si>
  <si>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</si>
  <si>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</si>
  <si>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</si>
  <si>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</si>
  <si>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</si>
  <si>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</si>
  <si>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</si>
  <si>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</si>
  <si>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</si>
  <si>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</si>
  <si>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</si>
  <si>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</si>
  <si>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</si>
  <si>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</si>
  <si>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</si>
  <si>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</si>
  <si>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</si>
  <si>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</si>
  <si>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</si>
  <si>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</si>
  <si>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</si>
  <si>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</si>
  <si>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</si>
  <si>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</si>
  <si>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</si>
  <si>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</si>
  <si>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</si>
  <si>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</si>
  <si>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</si>
  <si>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</si>
  <si>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</si>
  <si>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</si>
  <si>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</si>
  <si>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</si>
  <si>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</si>
  <si>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</si>
  <si>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</si>
  <si>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</si>
  <si>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</si>
  <si>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</si>
  <si>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</si>
  <si>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</si>
  <si>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</si>
  <si>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</si>
  <si>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</si>
  <si>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</si>
  <si>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</si>
  <si>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</si>
  <si>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</si>
  <si>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</si>
  <si>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</si>
  <si>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</si>
  <si>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</si>
  <si>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</si>
  <si>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</si>
  <si>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</si>
  <si>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</si>
  <si>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</si>
  <si>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</si>
  <si>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</si>
  <si>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</si>
  <si>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</si>
  <si>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</si>
  <si>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</si>
  <si>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</si>
  <si>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</si>
  <si>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</si>
  <si>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</si>
  <si>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</si>
  <si>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</si>
  <si>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</si>
  <si>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</si>
  <si>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</si>
  <si>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</si>
  <si>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</si>
  <si>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</si>
  <si>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</si>
  <si>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</si>
  <si>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</si>
  <si>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</si>
  <si>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</si>
  <si>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</si>
  <si>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</si>
  <si>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</si>
  <si>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</si>
  <si>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</si>
  <si>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</si>
  <si>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</si>
  <si>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</si>
  <si>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</si>
  <si>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</si>
  <si>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</si>
  <si>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</si>
  <si>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</si>
  <si>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</si>
  <si>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</si>
  <si>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</si>
  <si>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</si>
  <si>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</si>
  <si>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</si>
  <si>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</si>
  <si>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</si>
  <si>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</si>
  <si>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Egyéb működési célú kiadások (=55+…+66)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</si>
  <si>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</si>
  <si>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</si>
  <si>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</si>
  <si>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</si>
  <si>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</si>
  <si>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</si>
  <si>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</si>
  <si>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</si>
  <si>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</si>
  <si>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</si>
  <si>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</si>
  <si>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</si>
  <si>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</si>
  <si>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</si>
  <si>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</si>
  <si>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Beruházások (=68+…+74) (K6)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</si>
  <si>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</si>
  <si>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</si>
  <si>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</si>
  <si>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</si>
  <si>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</si>
  <si>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</si>
  <si>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</si>
  <si>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</si>
  <si>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</si>
  <si>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(=76+...+79)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</si>
  <si>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</si>
  <si>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</si>
  <si>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</si>
  <si>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</si>
  <si>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</si>
  <si>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</si>
  <si>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</si>
  <si>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</si>
  <si>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</si>
  <si>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</si>
  <si>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</si>
  <si>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</si>
  <si>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</si>
  <si>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</si>
  <si>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</si>
  <si>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</si>
  <si>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</si>
  <si>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Egyéb felhalmozási célú kiadások (=81+…+88) (K8)</t>
  </si>
  <si>
    <t>90</t>
  </si>
  <si>
    <t>Költségvetési kiadások (=19+20+45+54+67+75+80+89)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</si>
  <si>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</si>
  <si>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</si>
  <si>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</si>
  <si>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</si>
  <si>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</si>
  <si>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</si>
  <si>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</si>
  <si>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</si>
  <si>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</si>
  <si>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</si>
  <si>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</si>
  <si>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</si>
  <si>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</si>
  <si>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</si>
  <si>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</si>
  <si>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</si>
  <si>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</si>
  <si>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</si>
  <si>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</si>
  <si>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</si>
  <si>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</si>
  <si>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</si>
  <si>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</si>
  <si>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</si>
  <si>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</si>
  <si>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</si>
  <si>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</si>
  <si>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</si>
  <si>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</si>
  <si>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</si>
  <si>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</si>
  <si>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</si>
  <si>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</si>
  <si>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</si>
  <si>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</si>
  <si>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</si>
  <si>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</si>
  <si>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</si>
  <si>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</si>
  <si>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</si>
  <si>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</si>
  <si>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</si>
  <si>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</si>
  <si>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</si>
  <si>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Működési bevételek (=34+…+43)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</si>
  <si>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</si>
  <si>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</si>
  <si>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</si>
  <si>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</si>
  <si>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</si>
  <si>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(=45+…+49) (B5)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</si>
  <si>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</si>
  <si>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</si>
  <si>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</si>
  <si>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Működési célú átvett pénzeszközök (=51+52+53) (B6)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</si>
  <si>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</si>
  <si>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</si>
  <si>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</si>
  <si>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Felhalmozási célú átvett pénzeszközök (=55+56+57) (B7)</t>
  </si>
  <si>
    <t>Költségvetési bevételek (=13+19+33+44+50+54+58) (B1-B7)</t>
  </si>
  <si>
    <t>Pecöl Község Önkormányzata</t>
  </si>
  <si>
    <t>Önkormányzat igazg. tevékenység</t>
  </si>
  <si>
    <t>Községgazdálkodás</t>
  </si>
  <si>
    <t>Összesen</t>
  </si>
  <si>
    <t>Bevételek E-Ft-ban</t>
  </si>
  <si>
    <t>eredeti</t>
  </si>
  <si>
    <t>módosított</t>
  </si>
  <si>
    <t>teljesítés</t>
  </si>
  <si>
    <t>2019. év</t>
  </si>
  <si>
    <t xml:space="preserve"> előirányzat</t>
  </si>
  <si>
    <t>%-a</t>
  </si>
  <si>
    <t>Önkormányzatok működési támogatásai (B11)</t>
  </si>
  <si>
    <t>Működési célú támogatások államháztartáson belülről (B1)</t>
  </si>
  <si>
    <t>Felhalmozási célú támogatások államháztartáson belülről  (B2)</t>
  </si>
  <si>
    <t>Jövedelemadók (B31)</t>
  </si>
  <si>
    <t>Termékek és szolgáltatások adói  (B35)</t>
  </si>
  <si>
    <t>Közhatalmi bevételek  (B3)</t>
  </si>
  <si>
    <t>Biztosító által fizetett kártérítés (B410)</t>
  </si>
  <si>
    <t>Egyéb működési bevételek (B411)</t>
  </si>
  <si>
    <t>Működési bevételek (B4)</t>
  </si>
  <si>
    <t>Felhalmozási bevételek (B5)</t>
  </si>
  <si>
    <t>Egyéb működési célú átvett pénzeszközök (B65)</t>
  </si>
  <si>
    <t>Működési célú átvett pénzeszközök  (B6)</t>
  </si>
  <si>
    <t>Egyéb felhalmozási célú átvett pénzeszközök (B75)</t>
  </si>
  <si>
    <t>Felhalmozási célú átvett pénzeszközök (B7)</t>
  </si>
  <si>
    <t>Költségvetési bevételek  (B1-B7)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</si>
  <si>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</si>
  <si>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</si>
  <si>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</si>
  <si>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Hitel-, kölcsönfelvétel államháztartáson kívülről  (B811)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</si>
  <si>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</si>
  <si>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</si>
  <si>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</si>
  <si>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</si>
  <si>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Belföldi értékpapírok bevételei  (B812)</t>
  </si>
  <si>
    <t>Előző év költségvetési maradványának igénybevétele (B8131)</t>
  </si>
  <si>
    <t>Előző év vállalkozási maradványának igénybevétele (B8132)</t>
  </si>
  <si>
    <t>Maradvány igénybevétele 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</si>
  <si>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</si>
  <si>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</si>
  <si>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</si>
  <si>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</si>
  <si>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</si>
  <si>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Belföldi finanszírozás bevételei 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</si>
  <si>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</si>
  <si>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</si>
  <si>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</si>
  <si>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</si>
  <si>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Külföldi finanszírozás bevételei  (B82)</t>
  </si>
  <si>
    <t>Adóssághoz nem kapcsolódó származékos ügyletek bevételei (B83)</t>
  </si>
  <si>
    <t>Finanszírozási bevételek  (B8)</t>
  </si>
  <si>
    <t>Bevételek összesen</t>
  </si>
  <si>
    <t>Kötelező feladatok</t>
  </si>
  <si>
    <t>Önként vállalt feladatok</t>
  </si>
  <si>
    <t>Állami(államigazgatási)feladatok</t>
  </si>
  <si>
    <t>Bevételek Ft-ban</t>
  </si>
  <si>
    <t>mód.</t>
  </si>
  <si>
    <t>előir.</t>
  </si>
  <si>
    <t>telj.</t>
  </si>
  <si>
    <t>Felhalmozási célú visszatérítendő támogatások, kölcsönök visszatérülése államháztartáson kívülről (B75)</t>
  </si>
  <si>
    <t>Forgatási célú belföldiértékpapír beváltása, értékesítése (B8121</t>
  </si>
  <si>
    <t xml:space="preserve"> </t>
  </si>
  <si>
    <t>Pecol Község Önkormányzata</t>
  </si>
  <si>
    <t>Önkormányzat igazgatási tevékenys.</t>
  </si>
  <si>
    <t>Szociális és átadott pénzek</t>
  </si>
  <si>
    <t xml:space="preserve"> Kiadások E-Ft-ban</t>
  </si>
  <si>
    <t xml:space="preserve">2019. év </t>
  </si>
  <si>
    <t>Foglalkoztatottak személyi juttatásai (K11)</t>
  </si>
  <si>
    <t>Munkavégzésre irányuló egyéb jogviszonyban nem saját foglal.fiz.jutt. (K122)</t>
  </si>
  <si>
    <t>Külső személyi juttatások (K12)</t>
  </si>
  <si>
    <t>Személyi juttatások  (K1)</t>
  </si>
  <si>
    <t>Készletbeszerzés (K31)</t>
  </si>
  <si>
    <t>Kommunikációs szolgáltatások (K32)</t>
  </si>
  <si>
    <t>Szolgáltatási kiadások  (K33)</t>
  </si>
  <si>
    <t>Kiküldetések, reklám- és propagandakiadások (K34)</t>
  </si>
  <si>
    <t>Különféle befizetések és egyéb dologi kiadások  (K35)</t>
  </si>
  <si>
    <t>Dologi kiadások (K3)</t>
  </si>
  <si>
    <t>Ellátottak pénzbeli juttatásai (K4)</t>
  </si>
  <si>
    <t>A helyi önkormányzatok előző évi elszámolásából származó kiadások (K5021)</t>
  </si>
  <si>
    <t>Működési célú támogatások Európai Unionak (K511)</t>
  </si>
  <si>
    <t>Egyéb működési célú támogatások államháztartáson kívülre (K512)</t>
  </si>
  <si>
    <t>Tartalékok (K513)</t>
  </si>
  <si>
    <t>Egyéb működési célú kiadások (K5)</t>
  </si>
  <si>
    <t>Beruházások (K6)</t>
  </si>
  <si>
    <t>Felújítások (K7)</t>
  </si>
  <si>
    <t>Felhalmozási célú visszatérítendő tám., kölcsönök nyújtása áh-on kívülre (K86)</t>
  </si>
  <si>
    <t>Egyéb felhalmozási célú kiadások (K8)</t>
  </si>
  <si>
    <t>Költségvetési kiadások (K1-K8)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</si>
  <si>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</si>
  <si>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</si>
  <si>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</si>
  <si>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Hitel-, kölcsöntörlesztés államháztartáson kívülre (K911)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</si>
  <si>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</si>
  <si>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</si>
  <si>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</si>
  <si>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</si>
  <si>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Államháztartáson belüli megelőlegezés visszafizetése</t>
  </si>
  <si>
    <t>Belföldi értékpapírok kiadásai 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</si>
  <si>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</si>
  <si>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</si>
  <si>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</si>
  <si>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</si>
  <si>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</si>
  <si>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</si>
  <si>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Belföldi finanszírozás kiadásai 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</si>
  <si>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</si>
  <si>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</si>
  <si>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</si>
  <si>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</si>
  <si>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Külföldi finanszírozás kiadásai (K92)</t>
  </si>
  <si>
    <t>Adóssághoz nem kapcsolódó származékos ügyletek kiadásai (K93)</t>
  </si>
  <si>
    <t>Finanszírozási kiadások (K9)</t>
  </si>
  <si>
    <t>Kiadások összesen</t>
  </si>
  <si>
    <t>Állami (államigazgatási) feladatok</t>
  </si>
  <si>
    <t xml:space="preserve"> Kiadások Ft-ban</t>
  </si>
  <si>
    <t>Egyéb felhalmozási célú visszatérítendő tám., kölcsön</t>
  </si>
  <si>
    <t>+</t>
  </si>
  <si>
    <t>CSÉNYE KÖZSÉG ÖNKORMÁNYZATA</t>
  </si>
  <si>
    <t>Kiadások 2014. E Ft</t>
  </si>
  <si>
    <t>Működési célú támogatások és ellátottak pénzbeli juttatásai</t>
  </si>
  <si>
    <t>előirányzat</t>
  </si>
  <si>
    <t>Csényei tagóvoda működésének támogatása</t>
  </si>
  <si>
    <t>Hozzájárulás a közös hivatal könyveléséhez,bérszámfejtéséhez</t>
  </si>
  <si>
    <t>Hozzájárulás a csényei tagóvoda könyveléséhez,bérszámfejtéséhez</t>
  </si>
  <si>
    <t>751153</t>
  </si>
  <si>
    <t xml:space="preserve">Sárvár Város Kistérs. Területfejl.Társ. </t>
  </si>
  <si>
    <t>Közösségi Kult.Élet és Közalapítvány támogatása</t>
  </si>
  <si>
    <t>751669</t>
  </si>
  <si>
    <t>Önkéntes Tűzoltóegy. Csénye tám</t>
  </si>
  <si>
    <t>924014</t>
  </si>
  <si>
    <t>Sportegyesület Csénye tám</t>
  </si>
  <si>
    <t>Vöröskereszt Csénye tám</t>
  </si>
  <si>
    <t>Faluszépítő Egyesület</t>
  </si>
  <si>
    <t>Sághegy Leader tagdíj</t>
  </si>
  <si>
    <t>Bursa Hungarica ösztöndíj</t>
  </si>
  <si>
    <t>TÖOSZ tagdíj</t>
  </si>
  <si>
    <t xml:space="preserve">természetbeni gyermekvédelmi támogatás </t>
  </si>
  <si>
    <t>óvodáztatási támogatás</t>
  </si>
  <si>
    <t xml:space="preserve">beisk.segély </t>
  </si>
  <si>
    <t>ápolási díj helyi</t>
  </si>
  <si>
    <t>közgyógyellátás</t>
  </si>
  <si>
    <t>12/04</t>
  </si>
  <si>
    <t>853311</t>
  </si>
  <si>
    <t>foglalkoztatást helyettesítő támogatás</t>
  </si>
  <si>
    <t>lakásfenntartási támogatás normativ</t>
  </si>
  <si>
    <t>átmeneti segély</t>
  </si>
  <si>
    <t>természetbeni segély</t>
  </si>
  <si>
    <t>rendszeres szoc.segély</t>
  </si>
  <si>
    <t>3. számú melléklet</t>
  </si>
  <si>
    <t>PECÖL KÖZSÉG ÖNKORMÁNYZATA</t>
  </si>
  <si>
    <t>Kötelező feladat</t>
  </si>
  <si>
    <t>Önként vállalt feladat</t>
  </si>
  <si>
    <t>Állami(államiagzgatási)feladat</t>
  </si>
  <si>
    <t>Kiadások 2019 Ft</t>
  </si>
  <si>
    <t>P-K-M Társulásnak átadás  - Óvoda működtetéshez</t>
  </si>
  <si>
    <t xml:space="preserve">                                        - Óvoda felújításhoz</t>
  </si>
  <si>
    <t xml:space="preserve">                                        - Védőnői szolgálathoz átadás</t>
  </si>
  <si>
    <t xml:space="preserve">                                        - Társulás működéséhez</t>
  </si>
  <si>
    <t>Szemesné Németh Rita tiszteletdíja óvodának</t>
  </si>
  <si>
    <t xml:space="preserve">Sárvár és Kistérsége Többcélú Társulás </t>
  </si>
  <si>
    <t>tagdíj</t>
  </si>
  <si>
    <t>Közös Hivatalhoz átadás</t>
  </si>
  <si>
    <t>belső ellenőrzési hozzájárulás</t>
  </si>
  <si>
    <t>Bursa Hungarica ösztöndíj (0550631)</t>
  </si>
  <si>
    <t>Nyugat-Dunántúli Regionális Hulladékgazdálkodás</t>
  </si>
  <si>
    <t>Sárvári tüzoltó Egyesület támogatása</t>
  </si>
  <si>
    <t>Önkéntes Tűzoltóegy.  tám</t>
  </si>
  <si>
    <t>Amazonok</t>
  </si>
  <si>
    <t>Sportegyesületek, Amazonok Pecöl tám</t>
  </si>
  <si>
    <t>Sportegyesület</t>
  </si>
  <si>
    <t>Vöröskereszt Pecöl  tám</t>
  </si>
  <si>
    <t>Szabó István emléktorna</t>
  </si>
  <si>
    <t>TÖOSZ</t>
  </si>
  <si>
    <t>Pecöl TK.</t>
  </si>
  <si>
    <t>Egyház támogatás</t>
  </si>
  <si>
    <t>Szépkorúak Daloskörének támogatása</t>
  </si>
  <si>
    <t>SZOVÁ-nak átadás</t>
  </si>
  <si>
    <t>Sághegy Leader</t>
  </si>
  <si>
    <t>Civil szervezetek (Bóbita, Napfény, Apránként az Aprókért)</t>
  </si>
  <si>
    <t>Nyugat-Dunántúli Regionális Hulladékgazdálkodás (K84)</t>
  </si>
  <si>
    <t>Előző évi visszafizetés (K502)</t>
  </si>
  <si>
    <t>védőnő épület pályázat nem valósult meg</t>
  </si>
  <si>
    <t>lakásfenntartási támogatás normativ, SZOC. TÜZIFA (053123)</t>
  </si>
  <si>
    <t xml:space="preserve"> +áfa</t>
  </si>
  <si>
    <r>
      <t xml:space="preserve">települési támogatás: idősek napja, temetési
segély, természetben nyújtott, első lakáshoz jut, helyi megállapítású rendkívüli gyermekvédelmi
</t>
    </r>
    <r>
      <rPr>
        <sz val="9"/>
        <color indexed="8"/>
        <rFont val="Arial"/>
        <family val="2"/>
      </rPr>
      <t>támogatás. beiskolázási, karácsonyi tám. (0548317)</t>
    </r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</si>
</sst>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@"/>
    <numFmt numFmtId="167" formatCode="0"/>
    <numFmt numFmtId="168" formatCode="#"/>
    <numFmt numFmtId="169" formatCode="#,###"/>
    <numFmt numFmtId="170" formatCode="#,#00"/>
    <numFmt numFmtId="171" formatCode="#.00"/>
    <numFmt numFmtId="172" formatCode="0.000"/>
    <numFmt numFmtId="173" formatCode="0.00000"/>
    <numFmt numFmtId="174" formatCode="0.00%"/>
    <numFmt numFmtId="175" formatCode="_-* #,##0.00\ _F_t_-;\-* #,##0.00\ _F_t_-;_-* \-??\ _F_t_-;_-@_-"/>
    <numFmt numFmtId="176" formatCode="_-* #,##0\ _F_t_-;\-* #,##0\ _F_t_-;_-* \-??\ _F_t_-;_-@_-"/>
  </numFmts>
  <fonts count="36">
    <font>
      <sz val="10"/>
      <name val="MS Sans Serif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sz val="8"/>
      <name val="MS Sans Serif"/>
      <family val="2"/>
    </font>
    <font>
      <b/>
      <sz val="8"/>
      <name val="Arial"/>
      <family val="2"/>
    </font>
    <font>
      <b/>
      <sz val="8"/>
      <name val="MS Sans Serif"/>
      <family val="2"/>
    </font>
    <font>
      <b/>
      <sz val="6"/>
      <name val="MS Sans Serif"/>
      <family val="2"/>
    </font>
    <font>
      <sz val="8"/>
      <name val="Arial"/>
      <family val="2"/>
    </font>
    <font>
      <sz val="8.5"/>
      <name val="MS Sans Serif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name val="MS Sans Serif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0"/>
      <color indexed="8"/>
      <name val="Arial CE"/>
      <family val="2"/>
    </font>
    <font>
      <b/>
      <i/>
      <sz val="12"/>
      <name val="Arial CE"/>
      <family val="2"/>
    </font>
    <font>
      <sz val="9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b/>
      <sz val="9"/>
      <name val="Arial CE"/>
      <family val="2"/>
    </font>
    <font>
      <sz val="9"/>
      <color indexed="62"/>
      <name val="Arial CE"/>
      <family val="2"/>
    </font>
    <font>
      <b/>
      <i/>
      <sz val="9"/>
      <name val="Arial CE"/>
      <family val="2"/>
    </font>
    <font>
      <b/>
      <i/>
      <sz val="9"/>
      <name val="Arial"/>
      <family val="2"/>
    </font>
    <font>
      <b/>
      <i/>
      <sz val="9"/>
      <color indexed="8"/>
      <name val="Arial CE"/>
      <family val="2"/>
    </font>
    <font>
      <b/>
      <sz val="9"/>
      <color indexed="62"/>
      <name val="Arial CE"/>
      <family val="2"/>
    </font>
    <font>
      <sz val="9"/>
      <color indexed="8"/>
      <name val="Arial"/>
      <family val="2"/>
    </font>
    <font>
      <sz val="9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63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top" wrapText="1"/>
    </xf>
    <xf numFmtId="164" fontId="2" fillId="2" borderId="0" xfId="0" applyFont="1" applyFill="1" applyAlignment="1">
      <alignment horizontal="center" vertical="top" wrapText="1"/>
    </xf>
    <xf numFmtId="164" fontId="1" fillId="0" borderId="0" xfId="0" applyFont="1" applyAlignment="1">
      <alignment horizontal="center" vertical="top" wrapText="1"/>
    </xf>
    <xf numFmtId="164" fontId="1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 horizontal="right" vertical="top" wrapText="1"/>
    </xf>
    <xf numFmtId="164" fontId="3" fillId="0" borderId="0" xfId="0" applyFont="1" applyAlignment="1">
      <alignment horizontal="center" vertical="top" wrapText="1"/>
    </xf>
    <xf numFmtId="164" fontId="3" fillId="0" borderId="0" xfId="0" applyFont="1" applyAlignment="1">
      <alignment horizontal="left" vertical="top" wrapText="1"/>
    </xf>
    <xf numFmtId="165" fontId="3" fillId="0" borderId="0" xfId="0" applyNumberFormat="1" applyFont="1" applyAlignment="1">
      <alignment horizontal="right" vertical="top" wrapText="1"/>
    </xf>
    <xf numFmtId="164" fontId="0" fillId="0" borderId="1" xfId="0" applyBorder="1" applyAlignment="1">
      <alignment/>
    </xf>
    <xf numFmtId="164" fontId="0" fillId="0" borderId="0" xfId="0" applyBorder="1" applyAlignment="1">
      <alignment/>
    </xf>
    <xf numFmtId="164" fontId="4" fillId="2" borderId="2" xfId="0" applyFont="1" applyFill="1" applyBorder="1" applyAlignment="1">
      <alignment horizontal="center" vertical="top" wrapText="1"/>
    </xf>
    <xf numFmtId="166" fontId="5" fillId="0" borderId="3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4" fillId="2" borderId="6" xfId="0" applyFont="1" applyFill="1" applyBorder="1" applyAlignment="1">
      <alignment horizontal="center" vertical="top" wrapText="1"/>
    </xf>
    <xf numFmtId="164" fontId="5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4" fillId="2" borderId="9" xfId="0" applyFont="1" applyFill="1" applyBorder="1" applyAlignment="1">
      <alignment horizontal="center" vertical="top" wrapText="1"/>
    </xf>
    <xf numFmtId="164" fontId="4" fillId="2" borderId="10" xfId="0" applyFont="1" applyFill="1" applyBorder="1" applyAlignment="1">
      <alignment horizontal="center" vertical="top" wrapText="1"/>
    </xf>
    <xf numFmtId="164" fontId="5" fillId="0" borderId="10" xfId="0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4" fontId="7" fillId="0" borderId="6" xfId="0" applyFont="1" applyBorder="1" applyAlignment="1">
      <alignment horizontal="center" vertical="top" wrapText="1"/>
    </xf>
    <xf numFmtId="164" fontId="7" fillId="0" borderId="12" xfId="0" applyFont="1" applyBorder="1" applyAlignment="1">
      <alignment horizontal="left" vertical="top" wrapText="1"/>
    </xf>
    <xf numFmtId="165" fontId="8" fillId="0" borderId="0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  <xf numFmtId="165" fontId="8" fillId="0" borderId="7" xfId="0" applyNumberFormat="1" applyFont="1" applyBorder="1" applyAlignment="1">
      <alignment/>
    </xf>
    <xf numFmtId="167" fontId="8" fillId="0" borderId="7" xfId="0" applyNumberFormat="1" applyFont="1" applyBorder="1" applyAlignment="1">
      <alignment/>
    </xf>
    <xf numFmtId="164" fontId="4" fillId="0" borderId="6" xfId="0" applyFont="1" applyBorder="1" applyAlignment="1">
      <alignment horizontal="center" vertical="top" wrapText="1"/>
    </xf>
    <xf numFmtId="164" fontId="4" fillId="0" borderId="12" xfId="0" applyFont="1" applyBorder="1" applyAlignment="1">
      <alignment horizontal="left" vertical="top" wrapText="1"/>
    </xf>
    <xf numFmtId="164" fontId="4" fillId="0" borderId="13" xfId="0" applyFont="1" applyBorder="1" applyAlignment="1">
      <alignment horizontal="left" vertical="top" wrapText="1"/>
    </xf>
    <xf numFmtId="165" fontId="8" fillId="0" borderId="14" xfId="0" applyNumberFormat="1" applyFont="1" applyBorder="1" applyAlignment="1">
      <alignment/>
    </xf>
    <xf numFmtId="165" fontId="8" fillId="0" borderId="15" xfId="0" applyNumberFormat="1" applyFont="1" applyBorder="1" applyAlignment="1">
      <alignment/>
    </xf>
    <xf numFmtId="165" fontId="8" fillId="0" borderId="16" xfId="0" applyNumberFormat="1" applyFont="1" applyBorder="1" applyAlignment="1">
      <alignment/>
    </xf>
    <xf numFmtId="164" fontId="4" fillId="0" borderId="17" xfId="0" applyFont="1" applyBorder="1" applyAlignment="1">
      <alignment horizontal="left" vertical="top" wrapText="1"/>
    </xf>
    <xf numFmtId="165" fontId="8" fillId="0" borderId="18" xfId="0" applyNumberFormat="1" applyFont="1" applyBorder="1" applyAlignment="1">
      <alignment/>
    </xf>
    <xf numFmtId="165" fontId="8" fillId="0" borderId="19" xfId="0" applyNumberFormat="1" applyFont="1" applyBorder="1" applyAlignment="1">
      <alignment/>
    </xf>
    <xf numFmtId="165" fontId="8" fillId="0" borderId="20" xfId="0" applyNumberFormat="1" applyFont="1" applyBorder="1" applyAlignment="1">
      <alignment/>
    </xf>
    <xf numFmtId="164" fontId="4" fillId="0" borderId="21" xfId="0" applyFont="1" applyBorder="1" applyAlignment="1">
      <alignment horizontal="left" vertical="top" wrapText="1"/>
    </xf>
    <xf numFmtId="165" fontId="8" fillId="0" borderId="22" xfId="0" applyNumberFormat="1" applyFont="1" applyBorder="1" applyAlignment="1">
      <alignment/>
    </xf>
    <xf numFmtId="165" fontId="8" fillId="0" borderId="23" xfId="0" applyNumberFormat="1" applyFont="1" applyBorder="1" applyAlignment="1">
      <alignment/>
    </xf>
    <xf numFmtId="165" fontId="8" fillId="0" borderId="24" xfId="0" applyNumberFormat="1" applyFont="1" applyBorder="1" applyAlignment="1">
      <alignment/>
    </xf>
    <xf numFmtId="164" fontId="8" fillId="0" borderId="9" xfId="0" applyFont="1" applyBorder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25" xfId="0" applyFont="1" applyBorder="1" applyAlignment="1">
      <alignment/>
    </xf>
    <xf numFmtId="164" fontId="10" fillId="2" borderId="2" xfId="0" applyFont="1" applyFill="1" applyBorder="1" applyAlignment="1">
      <alignment horizontal="center" vertical="top" wrapText="1"/>
    </xf>
    <xf numFmtId="166" fontId="11" fillId="0" borderId="26" xfId="0" applyNumberFormat="1" applyFont="1" applyBorder="1" applyAlignment="1">
      <alignment horizontal="center"/>
    </xf>
    <xf numFmtId="166" fontId="11" fillId="0" borderId="27" xfId="0" applyNumberFormat="1" applyFont="1" applyBorder="1" applyAlignment="1">
      <alignment horizontal="center"/>
    </xf>
    <xf numFmtId="166" fontId="11" fillId="0" borderId="5" xfId="0" applyNumberFormat="1" applyFont="1" applyBorder="1" applyAlignment="1">
      <alignment horizontal="center"/>
    </xf>
    <xf numFmtId="164" fontId="11" fillId="0" borderId="0" xfId="0" applyFont="1" applyAlignment="1">
      <alignment/>
    </xf>
    <xf numFmtId="164" fontId="10" fillId="2" borderId="6" xfId="0" applyFont="1" applyFill="1" applyBorder="1" applyAlignment="1">
      <alignment horizontal="center" vertical="top" wrapText="1"/>
    </xf>
    <xf numFmtId="164" fontId="11" fillId="0" borderId="28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1" fillId="0" borderId="29" xfId="0" applyFont="1" applyBorder="1" applyAlignment="1">
      <alignment horizontal="center"/>
    </xf>
    <xf numFmtId="164" fontId="11" fillId="0" borderId="25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11" fillId="0" borderId="25" xfId="0" applyFont="1" applyBorder="1" applyAlignment="1">
      <alignment horizontal="center" shrinkToFit="1"/>
    </xf>
    <xf numFmtId="164" fontId="11" fillId="0" borderId="7" xfId="0" applyFont="1" applyBorder="1" applyAlignment="1">
      <alignment horizontal="center"/>
    </xf>
    <xf numFmtId="164" fontId="10" fillId="2" borderId="9" xfId="0" applyFont="1" applyFill="1" applyBorder="1" applyAlignment="1">
      <alignment horizontal="center" vertical="top" wrapText="1"/>
    </xf>
    <xf numFmtId="164" fontId="10" fillId="2" borderId="10" xfId="0" applyFont="1" applyFill="1" applyBorder="1" applyAlignment="1">
      <alignment horizontal="center" vertical="top" wrapText="1"/>
    </xf>
    <xf numFmtId="164" fontId="11" fillId="0" borderId="30" xfId="0" applyFont="1" applyBorder="1" applyAlignment="1">
      <alignment horizontal="center"/>
    </xf>
    <xf numFmtId="164" fontId="11" fillId="0" borderId="10" xfId="0" applyFont="1" applyBorder="1" applyAlignment="1">
      <alignment horizontal="center"/>
    </xf>
    <xf numFmtId="164" fontId="11" fillId="0" borderId="31" xfId="0" applyFont="1" applyBorder="1" applyAlignment="1">
      <alignment horizontal="center"/>
    </xf>
    <xf numFmtId="164" fontId="11" fillId="0" borderId="32" xfId="0" applyFont="1" applyBorder="1" applyAlignment="1">
      <alignment horizontal="center"/>
    </xf>
    <xf numFmtId="164" fontId="11" fillId="0" borderId="11" xfId="0" applyFont="1" applyBorder="1" applyAlignment="1">
      <alignment horizontal="center"/>
    </xf>
    <xf numFmtId="164" fontId="0" fillId="0" borderId="32" xfId="0" applyFont="1" applyBorder="1" applyAlignment="1">
      <alignment horizontal="center" shrinkToFit="1"/>
    </xf>
    <xf numFmtId="164" fontId="12" fillId="0" borderId="10" xfId="0" applyFont="1" applyBorder="1" applyAlignment="1">
      <alignment horizontal="center"/>
    </xf>
    <xf numFmtId="164" fontId="12" fillId="0" borderId="11" xfId="0" applyFont="1" applyBorder="1" applyAlignment="1">
      <alignment horizontal="center"/>
    </xf>
    <xf numFmtId="164" fontId="11" fillId="0" borderId="8" xfId="0" applyFont="1" applyBorder="1" applyAlignment="1">
      <alignment horizontal="center"/>
    </xf>
    <xf numFmtId="164" fontId="13" fillId="0" borderId="6" xfId="0" applyFont="1" applyBorder="1" applyAlignment="1">
      <alignment horizontal="center" vertical="top" wrapText="1"/>
    </xf>
    <xf numFmtId="164" fontId="13" fillId="0" borderId="12" xfId="0" applyFont="1" applyBorder="1" applyAlignment="1">
      <alignment horizontal="left" vertical="top" wrapText="1" shrinkToFit="1"/>
    </xf>
    <xf numFmtId="165" fontId="9" fillId="0" borderId="33" xfId="0" applyNumberFormat="1" applyFont="1" applyBorder="1" applyAlignment="1">
      <alignment/>
    </xf>
    <xf numFmtId="164" fontId="10" fillId="0" borderId="6" xfId="0" applyFont="1" applyBorder="1" applyAlignment="1">
      <alignment horizontal="center" vertical="top" wrapText="1"/>
    </xf>
    <xf numFmtId="164" fontId="10" fillId="0" borderId="12" xfId="0" applyFont="1" applyBorder="1" applyAlignment="1">
      <alignment horizontal="left" vertical="top" wrapText="1" shrinkToFit="1"/>
    </xf>
    <xf numFmtId="164" fontId="10" fillId="0" borderId="13" xfId="0" applyFont="1" applyBorder="1" applyAlignment="1">
      <alignment horizontal="left" vertical="top" wrapText="1" shrinkToFit="1"/>
    </xf>
    <xf numFmtId="164" fontId="10" fillId="0" borderId="17" xfId="0" applyFont="1" applyBorder="1" applyAlignment="1">
      <alignment horizontal="left" vertical="top" wrapText="1" shrinkToFit="1"/>
    </xf>
    <xf numFmtId="164" fontId="10" fillId="0" borderId="21" xfId="0" applyFont="1" applyBorder="1" applyAlignment="1">
      <alignment horizontal="left" vertical="top" wrapText="1" shrinkToFit="1"/>
    </xf>
    <xf numFmtId="164" fontId="9" fillId="0" borderId="9" xfId="0" applyFont="1" applyBorder="1" applyAlignment="1">
      <alignment/>
    </xf>
    <xf numFmtId="164" fontId="10" fillId="0" borderId="21" xfId="0" applyFont="1" applyBorder="1" applyAlignment="1">
      <alignment horizontal="left" vertical="top" wrapText="1"/>
    </xf>
    <xf numFmtId="165" fontId="9" fillId="0" borderId="34" xfId="0" applyNumberFormat="1" applyFont="1" applyBorder="1" applyAlignment="1">
      <alignment/>
    </xf>
    <xf numFmtId="165" fontId="9" fillId="0" borderId="35" xfId="0" applyNumberFormat="1" applyFont="1" applyBorder="1" applyAlignment="1">
      <alignment/>
    </xf>
    <xf numFmtId="165" fontId="9" fillId="0" borderId="36" xfId="0" applyNumberFormat="1" applyFont="1" applyBorder="1" applyAlignment="1">
      <alignment/>
    </xf>
    <xf numFmtId="165" fontId="9" fillId="0" borderId="37" xfId="0" applyNumberFormat="1" applyFont="1" applyBorder="1" applyAlignment="1">
      <alignment/>
    </xf>
    <xf numFmtId="165" fontId="9" fillId="0" borderId="22" xfId="0" applyNumberFormat="1" applyFont="1" applyBorder="1" applyAlignment="1">
      <alignment/>
    </xf>
    <xf numFmtId="165" fontId="9" fillId="0" borderId="23" xfId="0" applyNumberFormat="1" applyFont="1" applyBorder="1" applyAlignment="1">
      <alignment/>
    </xf>
    <xf numFmtId="165" fontId="9" fillId="0" borderId="24" xfId="0" applyNumberFormat="1" applyFont="1" applyBorder="1" applyAlignment="1">
      <alignment/>
    </xf>
    <xf numFmtId="166" fontId="11" fillId="0" borderId="4" xfId="0" applyNumberFormat="1" applyFont="1" applyBorder="1" applyAlignment="1">
      <alignment horizontal="center"/>
    </xf>
    <xf numFmtId="164" fontId="10" fillId="2" borderId="11" xfId="0" applyFont="1" applyFill="1" applyBorder="1" applyAlignment="1">
      <alignment horizontal="center" vertical="top" wrapText="1"/>
    </xf>
    <xf numFmtId="164" fontId="13" fillId="0" borderId="1" xfId="0" applyFont="1" applyBorder="1" applyAlignment="1">
      <alignment horizontal="left" vertical="top" wrapText="1"/>
    </xf>
    <xf numFmtId="165" fontId="9" fillId="0" borderId="0" xfId="0" applyNumberFormat="1" applyFont="1" applyBorder="1" applyAlignment="1">
      <alignment/>
    </xf>
    <xf numFmtId="165" fontId="9" fillId="0" borderId="1" xfId="0" applyNumberFormat="1" applyFont="1" applyBorder="1" applyAlignment="1">
      <alignment/>
    </xf>
    <xf numFmtId="165" fontId="9" fillId="0" borderId="7" xfId="0" applyNumberFormat="1" applyFont="1" applyBorder="1" applyAlignment="1">
      <alignment/>
    </xf>
    <xf numFmtId="168" fontId="9" fillId="0" borderId="7" xfId="0" applyNumberFormat="1" applyFont="1" applyBorder="1" applyAlignment="1">
      <alignment/>
    </xf>
    <xf numFmtId="164" fontId="10" fillId="0" borderId="1" xfId="0" applyFont="1" applyBorder="1" applyAlignment="1">
      <alignment horizontal="left" vertical="top" wrapText="1"/>
    </xf>
    <xf numFmtId="169" fontId="9" fillId="0" borderId="0" xfId="0" applyNumberFormat="1" applyFont="1" applyBorder="1" applyAlignment="1">
      <alignment/>
    </xf>
    <xf numFmtId="170" fontId="9" fillId="0" borderId="0" xfId="0" applyNumberFormat="1" applyFont="1" applyBorder="1" applyAlignment="1">
      <alignment/>
    </xf>
    <xf numFmtId="164" fontId="10" fillId="0" borderId="38" xfId="0" applyFont="1" applyBorder="1" applyAlignment="1">
      <alignment horizontal="left" vertical="top" wrapText="1"/>
    </xf>
    <xf numFmtId="165" fontId="9" fillId="0" borderId="14" xfId="0" applyNumberFormat="1" applyFont="1" applyBorder="1" applyAlignment="1">
      <alignment/>
    </xf>
    <xf numFmtId="165" fontId="9" fillId="0" borderId="15" xfId="0" applyNumberFormat="1" applyFont="1" applyBorder="1" applyAlignment="1">
      <alignment/>
    </xf>
    <xf numFmtId="165" fontId="9" fillId="0" borderId="16" xfId="0" applyNumberFormat="1" applyFont="1" applyBorder="1" applyAlignment="1">
      <alignment/>
    </xf>
    <xf numFmtId="169" fontId="9" fillId="0" borderId="1" xfId="0" applyNumberFormat="1" applyFont="1" applyBorder="1" applyAlignment="1">
      <alignment/>
    </xf>
    <xf numFmtId="164" fontId="13" fillId="0" borderId="0" xfId="0" applyFont="1" applyAlignment="1">
      <alignment/>
    </xf>
    <xf numFmtId="171" fontId="9" fillId="0" borderId="7" xfId="0" applyNumberFormat="1" applyFont="1" applyBorder="1" applyAlignment="1">
      <alignment/>
    </xf>
    <xf numFmtId="164" fontId="10" fillId="0" borderId="39" xfId="0" applyFont="1" applyBorder="1" applyAlignment="1">
      <alignment horizontal="left" vertical="top" wrapText="1"/>
    </xf>
    <xf numFmtId="165" fontId="9" fillId="0" borderId="18" xfId="0" applyNumberFormat="1" applyFont="1" applyBorder="1" applyAlignment="1">
      <alignment/>
    </xf>
    <xf numFmtId="165" fontId="9" fillId="0" borderId="19" xfId="0" applyNumberFormat="1" applyFont="1" applyBorder="1" applyAlignment="1">
      <alignment/>
    </xf>
    <xf numFmtId="165" fontId="9" fillId="0" borderId="20" xfId="0" applyNumberFormat="1" applyFont="1" applyBorder="1" applyAlignment="1">
      <alignment/>
    </xf>
    <xf numFmtId="165" fontId="11" fillId="0" borderId="22" xfId="0" applyNumberFormat="1" applyFont="1" applyBorder="1" applyAlignment="1">
      <alignment/>
    </xf>
    <xf numFmtId="165" fontId="11" fillId="0" borderId="24" xfId="0" applyNumberFormat="1" applyFont="1" applyBorder="1" applyAlignment="1">
      <alignment/>
    </xf>
    <xf numFmtId="168" fontId="11" fillId="0" borderId="7" xfId="0" applyNumberFormat="1" applyFont="1" applyBorder="1" applyAlignment="1">
      <alignment/>
    </xf>
    <xf numFmtId="165" fontId="11" fillId="0" borderId="23" xfId="0" applyNumberFormat="1" applyFont="1" applyBorder="1" applyAlignment="1">
      <alignment/>
    </xf>
    <xf numFmtId="164" fontId="14" fillId="0" borderId="0" xfId="0" applyFont="1" applyAlignment="1">
      <alignment/>
    </xf>
    <xf numFmtId="164" fontId="14" fillId="0" borderId="1" xfId="0" applyFont="1" applyBorder="1" applyAlignment="1">
      <alignment/>
    </xf>
    <xf numFmtId="164" fontId="14" fillId="0" borderId="0" xfId="0" applyFont="1" applyBorder="1" applyAlignment="1">
      <alignment/>
    </xf>
    <xf numFmtId="164" fontId="13" fillId="2" borderId="2" xfId="0" applyFont="1" applyFill="1" applyBorder="1" applyAlignment="1">
      <alignment horizontal="center" vertical="top" wrapText="1"/>
    </xf>
    <xf numFmtId="166" fontId="11" fillId="0" borderId="40" xfId="0" applyNumberFormat="1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11" fillId="0" borderId="3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3" fillId="2" borderId="9" xfId="0" applyFont="1" applyFill="1" applyBorder="1" applyAlignment="1">
      <alignment horizontal="center" vertical="top" wrapText="1"/>
    </xf>
    <xf numFmtId="164" fontId="13" fillId="2" borderId="0" xfId="0" applyFont="1" applyFill="1" applyBorder="1" applyAlignment="1">
      <alignment horizontal="center" vertical="top" wrapText="1"/>
    </xf>
    <xf numFmtId="164" fontId="11" fillId="0" borderId="6" xfId="0" applyFont="1" applyBorder="1" applyAlignment="1">
      <alignment horizontal="center"/>
    </xf>
    <xf numFmtId="164" fontId="15" fillId="0" borderId="6" xfId="0" applyFont="1" applyBorder="1" applyAlignment="1">
      <alignment horizontal="center" vertical="top" wrapText="1"/>
    </xf>
    <xf numFmtId="164" fontId="15" fillId="0" borderId="41" xfId="0" applyFont="1" applyBorder="1" applyAlignment="1">
      <alignment horizontal="left" vertical="top" wrapText="1"/>
    </xf>
    <xf numFmtId="165" fontId="14" fillId="0" borderId="13" xfId="0" applyNumberFormat="1" applyFont="1" applyBorder="1" applyAlignment="1">
      <alignment/>
    </xf>
    <xf numFmtId="165" fontId="14" fillId="0" borderId="38" xfId="0" applyNumberFormat="1" applyFont="1" applyBorder="1" applyAlignment="1">
      <alignment/>
    </xf>
    <xf numFmtId="165" fontId="14" fillId="0" borderId="42" xfId="0" applyNumberFormat="1" applyFont="1" applyBorder="1" applyAlignment="1">
      <alignment/>
    </xf>
    <xf numFmtId="164" fontId="16" fillId="0" borderId="6" xfId="0" applyFont="1" applyBorder="1" applyAlignment="1">
      <alignment horizontal="center" vertical="top" wrapText="1"/>
    </xf>
    <xf numFmtId="164" fontId="16" fillId="0" borderId="41" xfId="0" applyFont="1" applyBorder="1" applyAlignment="1">
      <alignment horizontal="left" vertical="top" wrapText="1"/>
    </xf>
    <xf numFmtId="165" fontId="17" fillId="0" borderId="13" xfId="0" applyNumberFormat="1" applyFont="1" applyBorder="1" applyAlignment="1">
      <alignment/>
    </xf>
    <xf numFmtId="165" fontId="17" fillId="0" borderId="38" xfId="0" applyNumberFormat="1" applyFont="1" applyBorder="1" applyAlignment="1">
      <alignment/>
    </xf>
    <xf numFmtId="165" fontId="17" fillId="0" borderId="42" xfId="0" applyNumberFormat="1" applyFont="1" applyBorder="1" applyAlignment="1">
      <alignment/>
    </xf>
    <xf numFmtId="164" fontId="17" fillId="0" borderId="0" xfId="0" applyFont="1" applyAlignment="1">
      <alignment/>
    </xf>
    <xf numFmtId="164" fontId="15" fillId="0" borderId="1" xfId="0" applyFont="1" applyBorder="1" applyAlignment="1">
      <alignment horizontal="left" vertical="top" wrapText="1"/>
    </xf>
    <xf numFmtId="164" fontId="14" fillId="0" borderId="9" xfId="0" applyFont="1" applyBorder="1" applyAlignment="1">
      <alignment/>
    </xf>
    <xf numFmtId="164" fontId="16" fillId="0" borderId="43" xfId="0" applyFont="1" applyBorder="1" applyAlignment="1">
      <alignment horizontal="left" vertical="top" wrapText="1"/>
    </xf>
    <xf numFmtId="165" fontId="17" fillId="0" borderId="44" xfId="0" applyNumberFormat="1" applyFont="1" applyBorder="1" applyAlignment="1">
      <alignment/>
    </xf>
    <xf numFmtId="165" fontId="17" fillId="0" borderId="45" xfId="0" applyNumberFormat="1" applyFont="1" applyBorder="1" applyAlignment="1">
      <alignment/>
    </xf>
    <xf numFmtId="165" fontId="17" fillId="0" borderId="46" xfId="0" applyNumberFormat="1" applyFont="1" applyBorder="1" applyAlignment="1">
      <alignment/>
    </xf>
    <xf numFmtId="166" fontId="18" fillId="0" borderId="0" xfId="0" applyNumberFormat="1" applyFont="1" applyAlignment="1">
      <alignment/>
    </xf>
    <xf numFmtId="172" fontId="18" fillId="0" borderId="0" xfId="0" applyNumberFormat="1" applyFont="1" applyAlignment="1">
      <alignment/>
    </xf>
    <xf numFmtId="164" fontId="18" fillId="0" borderId="1" xfId="0" applyFont="1" applyBorder="1" applyAlignment="1">
      <alignment/>
    </xf>
    <xf numFmtId="173" fontId="18" fillId="0" borderId="0" xfId="0" applyNumberFormat="1" applyFont="1" applyAlignment="1">
      <alignment/>
    </xf>
    <xf numFmtId="164" fontId="18" fillId="0" borderId="0" xfId="0" applyFont="1" applyBorder="1" applyAlignment="1">
      <alignment/>
    </xf>
    <xf numFmtId="166" fontId="19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164" fontId="19" fillId="0" borderId="47" xfId="0" applyFont="1" applyBorder="1" applyAlignment="1">
      <alignment horizontal="left"/>
    </xf>
    <xf numFmtId="173" fontId="20" fillId="0" borderId="0" xfId="0" applyNumberFormat="1" applyFont="1" applyAlignment="1">
      <alignment/>
    </xf>
    <xf numFmtId="164" fontId="19" fillId="0" borderId="5" xfId="0" applyFont="1" applyBorder="1" applyAlignment="1">
      <alignment horizontal="right"/>
    </xf>
    <xf numFmtId="164" fontId="19" fillId="0" borderId="12" xfId="0" applyFont="1" applyBorder="1" applyAlignment="1">
      <alignment horizontal="left"/>
    </xf>
    <xf numFmtId="173" fontId="20" fillId="0" borderId="0" xfId="0" applyNumberFormat="1" applyFont="1" applyAlignment="1">
      <alignment horizontal="center"/>
    </xf>
    <xf numFmtId="164" fontId="19" fillId="0" borderId="7" xfId="0" applyFont="1" applyBorder="1" applyAlignment="1">
      <alignment horizontal="center"/>
    </xf>
    <xf numFmtId="164" fontId="21" fillId="0" borderId="8" xfId="0" applyFont="1" applyBorder="1" applyAlignment="1">
      <alignment horizontal="center"/>
    </xf>
    <xf numFmtId="164" fontId="19" fillId="0" borderId="48" xfId="0" applyFont="1" applyBorder="1" applyAlignment="1">
      <alignment horizontal="left"/>
    </xf>
    <xf numFmtId="173" fontId="20" fillId="0" borderId="0" xfId="0" applyNumberFormat="1" applyFont="1" applyBorder="1" applyAlignment="1">
      <alignment horizontal="center"/>
    </xf>
    <xf numFmtId="165" fontId="18" fillId="0" borderId="7" xfId="0" applyNumberFormat="1" applyFont="1" applyBorder="1" applyAlignment="1">
      <alignment horizontal="center"/>
    </xf>
    <xf numFmtId="166" fontId="20" fillId="0" borderId="0" xfId="0" applyNumberFormat="1" applyFont="1" applyAlignment="1">
      <alignment/>
    </xf>
    <xf numFmtId="172" fontId="20" fillId="0" borderId="0" xfId="0" applyNumberFormat="1" applyFont="1" applyAlignment="1">
      <alignment/>
    </xf>
    <xf numFmtId="164" fontId="20" fillId="0" borderId="12" xfId="0" applyFont="1" applyBorder="1" applyAlignment="1">
      <alignment/>
    </xf>
    <xf numFmtId="165" fontId="20" fillId="0" borderId="7" xfId="0" applyNumberFormat="1" applyFont="1" applyBorder="1" applyAlignment="1">
      <alignment horizontal="right"/>
    </xf>
    <xf numFmtId="174" fontId="20" fillId="0" borderId="7" xfId="0" applyNumberFormat="1" applyFont="1" applyBorder="1" applyAlignment="1">
      <alignment horizontal="right"/>
    </xf>
    <xf numFmtId="164" fontId="3" fillId="0" borderId="21" xfId="0" applyFont="1" applyBorder="1" applyAlignment="1">
      <alignment horizontal="left" vertical="top" wrapText="1"/>
    </xf>
    <xf numFmtId="165" fontId="19" fillId="0" borderId="24" xfId="0" applyNumberFormat="1" applyFont="1" applyBorder="1" applyAlignment="1">
      <alignment horizontal="right"/>
    </xf>
    <xf numFmtId="165" fontId="18" fillId="0" borderId="7" xfId="0" applyNumberFormat="1" applyFont="1" applyBorder="1" applyAlignment="1">
      <alignment/>
    </xf>
    <xf numFmtId="164" fontId="22" fillId="0" borderId="0" xfId="0" applyFont="1" applyAlignment="1">
      <alignment/>
    </xf>
    <xf numFmtId="164" fontId="21" fillId="0" borderId="0" xfId="0" applyFont="1" applyAlignment="1">
      <alignment/>
    </xf>
    <xf numFmtId="166" fontId="23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164" fontId="23" fillId="0" borderId="12" xfId="0" applyFont="1" applyBorder="1" applyAlignment="1">
      <alignment/>
    </xf>
    <xf numFmtId="165" fontId="19" fillId="0" borderId="7" xfId="0" applyNumberFormat="1" applyFont="1" applyBorder="1" applyAlignment="1">
      <alignment horizontal="right"/>
    </xf>
    <xf numFmtId="164" fontId="3" fillId="0" borderId="12" xfId="0" applyFont="1" applyBorder="1" applyAlignment="1">
      <alignment horizontal="left" vertical="top" wrapText="1"/>
    </xf>
    <xf numFmtId="165" fontId="21" fillId="0" borderId="7" xfId="0" applyNumberFormat="1" applyFont="1" applyBorder="1" applyAlignment="1">
      <alignment horizontal="right"/>
    </xf>
    <xf numFmtId="165" fontId="21" fillId="0" borderId="7" xfId="0" applyNumberFormat="1" applyFont="1" applyBorder="1" applyAlignment="1">
      <alignment/>
    </xf>
    <xf numFmtId="165" fontId="18" fillId="0" borderId="7" xfId="0" applyNumberFormat="1" applyFont="1" applyBorder="1" applyAlignment="1">
      <alignment horizontal="right"/>
    </xf>
    <xf numFmtId="164" fontId="20" fillId="0" borderId="12" xfId="0" applyFont="1" applyBorder="1" applyAlignment="1">
      <alignment horizontal="left"/>
    </xf>
    <xf numFmtId="164" fontId="24" fillId="0" borderId="0" xfId="0" applyFont="1" applyAlignment="1">
      <alignment/>
    </xf>
    <xf numFmtId="167" fontId="20" fillId="0" borderId="0" xfId="0" applyNumberFormat="1" applyFont="1" applyAlignment="1">
      <alignment horizontal="right"/>
    </xf>
    <xf numFmtId="165" fontId="21" fillId="0" borderId="24" xfId="0" applyNumberFormat="1" applyFont="1" applyBorder="1" applyAlignment="1">
      <alignment/>
    </xf>
    <xf numFmtId="166" fontId="25" fillId="0" borderId="0" xfId="0" applyNumberFormat="1" applyFont="1" applyBorder="1" applyAlignment="1">
      <alignment/>
    </xf>
    <xf numFmtId="172" fontId="25" fillId="0" borderId="0" xfId="0" applyNumberFormat="1" applyFont="1" applyBorder="1" applyAlignment="1">
      <alignment/>
    </xf>
    <xf numFmtId="164" fontId="25" fillId="0" borderId="0" xfId="0" applyFont="1" applyBorder="1" applyAlignment="1">
      <alignment/>
    </xf>
    <xf numFmtId="173" fontId="25" fillId="0" borderId="0" xfId="0" applyNumberFormat="1" applyFont="1" applyBorder="1" applyAlignment="1">
      <alignment/>
    </xf>
    <xf numFmtId="164" fontId="8" fillId="0" borderId="0" xfId="0" applyFont="1" applyBorder="1" applyAlignment="1">
      <alignment/>
    </xf>
    <xf numFmtId="166" fontId="26" fillId="0" borderId="0" xfId="0" applyNumberFormat="1" applyFont="1" applyBorder="1" applyAlignment="1">
      <alignment/>
    </xf>
    <xf numFmtId="172" fontId="26" fillId="0" borderId="0" xfId="0" applyNumberFormat="1" applyFont="1" applyBorder="1" applyAlignment="1">
      <alignment/>
    </xf>
    <xf numFmtId="164" fontId="26" fillId="0" borderId="49" xfId="0" applyFont="1" applyBorder="1" applyAlignment="1">
      <alignment horizontal="left"/>
    </xf>
    <xf numFmtId="173" fontId="27" fillId="0" borderId="50" xfId="0" applyNumberFormat="1" applyFont="1" applyBorder="1" applyAlignment="1">
      <alignment/>
    </xf>
    <xf numFmtId="164" fontId="26" fillId="0" borderId="51" xfId="0" applyFont="1" applyBorder="1" applyAlignment="1">
      <alignment horizontal="center"/>
    </xf>
    <xf numFmtId="164" fontId="26" fillId="0" borderId="13" xfId="0" applyFont="1" applyBorder="1" applyAlignment="1">
      <alignment horizontal="left"/>
    </xf>
    <xf numFmtId="173" fontId="27" fillId="0" borderId="41" xfId="0" applyNumberFormat="1" applyFont="1" applyBorder="1" applyAlignment="1">
      <alignment horizontal="center"/>
    </xf>
    <xf numFmtId="164" fontId="26" fillId="0" borderId="13" xfId="0" applyFont="1" applyBorder="1" applyAlignment="1">
      <alignment horizontal="center"/>
    </xf>
    <xf numFmtId="164" fontId="26" fillId="0" borderId="38" xfId="0" applyFont="1" applyBorder="1" applyAlignment="1">
      <alignment horizontal="center"/>
    </xf>
    <xf numFmtId="164" fontId="26" fillId="0" borderId="42" xfId="0" applyFont="1" applyBorder="1" applyAlignment="1">
      <alignment horizontal="center"/>
    </xf>
    <xf numFmtId="164" fontId="28" fillId="0" borderId="13" xfId="0" applyFont="1" applyBorder="1" applyAlignment="1">
      <alignment horizontal="center"/>
    </xf>
    <xf numFmtId="164" fontId="28" fillId="0" borderId="38" xfId="0" applyFont="1" applyBorder="1" applyAlignment="1">
      <alignment horizontal="center"/>
    </xf>
    <xf numFmtId="164" fontId="28" fillId="0" borderId="42" xfId="0" applyFont="1" applyBorder="1" applyAlignment="1">
      <alignment horizontal="center"/>
    </xf>
    <xf numFmtId="165" fontId="25" fillId="0" borderId="13" xfId="0" applyNumberFormat="1" applyFont="1" applyBorder="1" applyAlignment="1">
      <alignment horizontal="center"/>
    </xf>
    <xf numFmtId="165" fontId="25" fillId="0" borderId="38" xfId="0" applyNumberFormat="1" applyFont="1" applyBorder="1" applyAlignment="1">
      <alignment horizontal="center"/>
    </xf>
    <xf numFmtId="165" fontId="25" fillId="0" borderId="42" xfId="0" applyNumberFormat="1" applyFont="1" applyBorder="1" applyAlignment="1">
      <alignment horizontal="center"/>
    </xf>
    <xf numFmtId="165" fontId="25" fillId="0" borderId="13" xfId="0" applyNumberFormat="1" applyFont="1" applyBorder="1" applyAlignment="1">
      <alignment horizontal="right"/>
    </xf>
    <xf numFmtId="165" fontId="25" fillId="0" borderId="38" xfId="0" applyNumberFormat="1" applyFont="1" applyBorder="1" applyAlignment="1">
      <alignment horizontal="right"/>
    </xf>
    <xf numFmtId="165" fontId="25" fillId="0" borderId="42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/>
    </xf>
    <xf numFmtId="172" fontId="27" fillId="0" borderId="0" xfId="0" applyNumberFormat="1" applyFont="1" applyBorder="1" applyAlignment="1">
      <alignment/>
    </xf>
    <xf numFmtId="164" fontId="27" fillId="0" borderId="13" xfId="0" applyFont="1" applyBorder="1" applyAlignment="1">
      <alignment/>
    </xf>
    <xf numFmtId="173" fontId="27" fillId="0" borderId="41" xfId="0" applyNumberFormat="1" applyFont="1" applyBorder="1" applyAlignment="1">
      <alignment/>
    </xf>
    <xf numFmtId="165" fontId="27" fillId="0" borderId="13" xfId="0" applyNumberFormat="1" applyFont="1" applyBorder="1" applyAlignment="1">
      <alignment horizontal="right"/>
    </xf>
    <xf numFmtId="165" fontId="27" fillId="0" borderId="38" xfId="0" applyNumberFormat="1" applyFont="1" applyBorder="1" applyAlignment="1">
      <alignment horizontal="right"/>
    </xf>
    <xf numFmtId="165" fontId="27" fillId="0" borderId="42" xfId="0" applyNumberFormat="1" applyFont="1" applyBorder="1" applyAlignment="1">
      <alignment horizontal="right"/>
    </xf>
    <xf numFmtId="165" fontId="29" fillId="0" borderId="13" xfId="0" applyNumberFormat="1" applyFont="1" applyBorder="1" applyAlignment="1">
      <alignment horizontal="right"/>
    </xf>
    <xf numFmtId="165" fontId="29" fillId="0" borderId="38" xfId="0" applyNumberFormat="1" applyFont="1" applyBorder="1" applyAlignment="1">
      <alignment horizontal="right"/>
    </xf>
    <xf numFmtId="165" fontId="29" fillId="0" borderId="42" xfId="0" applyNumberFormat="1" applyFont="1" applyBorder="1" applyAlignment="1">
      <alignment horizontal="right"/>
    </xf>
    <xf numFmtId="176" fontId="1" fillId="0" borderId="0" xfId="15" applyNumberFormat="1" applyFill="1" applyBorder="1" applyAlignment="1" applyProtection="1">
      <alignment/>
      <protection/>
    </xf>
    <xf numFmtId="165" fontId="26" fillId="0" borderId="13" xfId="0" applyNumberFormat="1" applyFont="1" applyBorder="1" applyAlignment="1">
      <alignment horizontal="right"/>
    </xf>
    <xf numFmtId="165" fontId="26" fillId="0" borderId="38" xfId="0" applyNumberFormat="1" applyFont="1" applyBorder="1" applyAlignment="1">
      <alignment horizontal="right"/>
    </xf>
    <xf numFmtId="165" fontId="26" fillId="0" borderId="42" xfId="0" applyNumberFormat="1" applyFont="1" applyBorder="1" applyAlignment="1">
      <alignment horizontal="right"/>
    </xf>
    <xf numFmtId="165" fontId="28" fillId="0" borderId="42" xfId="0" applyNumberFormat="1" applyFont="1" applyBorder="1" applyAlignment="1">
      <alignment horizontal="right"/>
    </xf>
    <xf numFmtId="165" fontId="25" fillId="0" borderId="13" xfId="0" applyNumberFormat="1" applyFont="1" applyBorder="1" applyAlignment="1">
      <alignment/>
    </xf>
    <xf numFmtId="165" fontId="25" fillId="0" borderId="38" xfId="0" applyNumberFormat="1" applyFont="1" applyBorder="1" applyAlignment="1">
      <alignment/>
    </xf>
    <xf numFmtId="165" fontId="25" fillId="0" borderId="42" xfId="0" applyNumberFormat="1" applyFont="1" applyBorder="1" applyAlignment="1">
      <alignment/>
    </xf>
    <xf numFmtId="165" fontId="29" fillId="0" borderId="13" xfId="0" applyNumberFormat="1" applyFont="1" applyBorder="1" applyAlignment="1">
      <alignment/>
    </xf>
    <xf numFmtId="164" fontId="7" fillId="0" borderId="0" xfId="0" applyFont="1" applyBorder="1" applyAlignment="1">
      <alignment/>
    </xf>
    <xf numFmtId="164" fontId="25" fillId="0" borderId="13" xfId="0" applyFont="1" applyBorder="1" applyAlignment="1">
      <alignment/>
    </xf>
    <xf numFmtId="164" fontId="30" fillId="0" borderId="41" xfId="0" applyFont="1" applyBorder="1" applyAlignment="1">
      <alignment/>
    </xf>
    <xf numFmtId="164" fontId="30" fillId="0" borderId="13" xfId="0" applyFont="1" applyBorder="1" applyAlignment="1">
      <alignment/>
    </xf>
    <xf numFmtId="164" fontId="30" fillId="0" borderId="38" xfId="0" applyFont="1" applyBorder="1" applyAlignment="1">
      <alignment/>
    </xf>
    <xf numFmtId="164" fontId="30" fillId="0" borderId="42" xfId="0" applyFont="1" applyBorder="1" applyAlignment="1">
      <alignment/>
    </xf>
    <xf numFmtId="164" fontId="30" fillId="0" borderId="0" xfId="0" applyFont="1" applyBorder="1" applyAlignment="1">
      <alignment/>
    </xf>
    <xf numFmtId="164" fontId="31" fillId="0" borderId="0" xfId="0" applyFont="1" applyBorder="1" applyAlignment="1">
      <alignment/>
    </xf>
    <xf numFmtId="164" fontId="27" fillId="0" borderId="12" xfId="0" applyFont="1" applyBorder="1" applyAlignment="1">
      <alignment/>
    </xf>
    <xf numFmtId="173" fontId="25" fillId="0" borderId="41" xfId="0" applyNumberFormat="1" applyFont="1" applyBorder="1" applyAlignment="1">
      <alignment/>
    </xf>
    <xf numFmtId="164" fontId="25" fillId="0" borderId="38" xfId="0" applyFont="1" applyBorder="1" applyAlignment="1">
      <alignment/>
    </xf>
    <xf numFmtId="164" fontId="25" fillId="0" borderId="42" xfId="0" applyFont="1" applyBorder="1" applyAlignment="1">
      <alignment/>
    </xf>
    <xf numFmtId="164" fontId="25" fillId="0" borderId="0" xfId="0" applyFont="1" applyAlignment="1">
      <alignment/>
    </xf>
    <xf numFmtId="166" fontId="32" fillId="0" borderId="0" xfId="0" applyNumberFormat="1" applyFont="1" applyBorder="1" applyAlignment="1">
      <alignment/>
    </xf>
    <xf numFmtId="172" fontId="32" fillId="0" borderId="0" xfId="0" applyNumberFormat="1" applyFont="1" applyBorder="1" applyAlignment="1">
      <alignment/>
    </xf>
    <xf numFmtId="165" fontId="33" fillId="0" borderId="13" xfId="0" applyNumberFormat="1" applyFont="1" applyBorder="1" applyAlignment="1">
      <alignment horizontal="right"/>
    </xf>
    <xf numFmtId="164" fontId="27" fillId="0" borderId="13" xfId="0" applyFont="1" applyBorder="1" applyAlignment="1">
      <alignment wrapText="1"/>
    </xf>
    <xf numFmtId="164" fontId="28" fillId="0" borderId="0" xfId="0" applyFont="1" applyBorder="1" applyAlignment="1">
      <alignment/>
    </xf>
    <xf numFmtId="164" fontId="34" fillId="0" borderId="38" xfId="0" applyFont="1" applyBorder="1" applyAlignment="1">
      <alignment wrapText="1"/>
    </xf>
    <xf numFmtId="165" fontId="28" fillId="0" borderId="13" xfId="0" applyNumberFormat="1" applyFont="1" applyBorder="1" applyAlignment="1">
      <alignment horizontal="right"/>
    </xf>
    <xf numFmtId="165" fontId="28" fillId="0" borderId="38" xfId="0" applyNumberFormat="1" applyFont="1" applyBorder="1" applyAlignment="1">
      <alignment horizontal="right"/>
    </xf>
    <xf numFmtId="165" fontId="28" fillId="0" borderId="13" xfId="0" applyNumberFormat="1" applyFont="1" applyBorder="1" applyAlignment="1">
      <alignment/>
    </xf>
    <xf numFmtId="165" fontId="28" fillId="0" borderId="38" xfId="0" applyNumberFormat="1" applyFont="1" applyBorder="1" applyAlignment="1">
      <alignment/>
    </xf>
    <xf numFmtId="165" fontId="28" fillId="0" borderId="42" xfId="0" applyNumberFormat="1" applyFont="1" applyBorder="1" applyAlignment="1">
      <alignment/>
    </xf>
    <xf numFmtId="165" fontId="33" fillId="0" borderId="13" xfId="0" applyNumberFormat="1" applyFont="1" applyBorder="1" applyAlignment="1">
      <alignment/>
    </xf>
    <xf numFmtId="165" fontId="35" fillId="0" borderId="38" xfId="0" applyNumberFormat="1" applyFont="1" applyBorder="1" applyAlignment="1">
      <alignment horizontal="right"/>
    </xf>
    <xf numFmtId="165" fontId="35" fillId="0" borderId="42" xfId="0" applyNumberFormat="1" applyFont="1" applyBorder="1" applyAlignment="1">
      <alignment horizontal="right"/>
    </xf>
    <xf numFmtId="164" fontId="27" fillId="0" borderId="13" xfId="0" applyFont="1" applyBorder="1" applyAlignment="1">
      <alignment horizontal="left" wrapText="1"/>
    </xf>
    <xf numFmtId="164" fontId="34" fillId="0" borderId="0" xfId="0" applyFont="1" applyAlignment="1">
      <alignment wrapText="1"/>
    </xf>
    <xf numFmtId="167" fontId="27" fillId="0" borderId="0" xfId="0" applyNumberFormat="1" applyFont="1" applyBorder="1" applyAlignment="1">
      <alignment horizontal="right"/>
    </xf>
    <xf numFmtId="164" fontId="4" fillId="0" borderId="44" xfId="0" applyFont="1" applyBorder="1" applyAlignment="1">
      <alignment horizontal="left" vertical="top" wrapText="1"/>
    </xf>
    <xf numFmtId="173" fontId="27" fillId="0" borderId="43" xfId="0" applyNumberFormat="1" applyFont="1" applyBorder="1" applyAlignment="1">
      <alignment/>
    </xf>
    <xf numFmtId="165" fontId="28" fillId="0" borderId="44" xfId="0" applyNumberFormat="1" applyFont="1" applyBorder="1" applyAlignment="1">
      <alignment/>
    </xf>
    <xf numFmtId="165" fontId="28" fillId="0" borderId="45" xfId="0" applyNumberFormat="1" applyFont="1" applyBorder="1" applyAlignment="1">
      <alignment/>
    </xf>
    <xf numFmtId="165" fontId="28" fillId="0" borderId="46" xfId="0" applyNumberFormat="1" applyFont="1" applyBorder="1" applyAlignment="1">
      <alignment/>
    </xf>
    <xf numFmtId="165" fontId="33" fillId="0" borderId="44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295275</xdr:colOff>
      <xdr:row>11</xdr:row>
      <xdr:rowOff>152400</xdr:rowOff>
    </xdr:from>
    <xdr:to>
      <xdr:col>16</xdr:col>
      <xdr:colOff>409575</xdr:colOff>
      <xdr:row>13</xdr:row>
      <xdr:rowOff>114300</xdr:rowOff>
    </xdr:to>
    <xdr:sp>
      <xdr:nvSpPr>
        <xdr:cNvPr id="1" name="Bal oldali kapcsos zárójel 1"/>
        <xdr:cNvSpPr>
          <a:spLocks/>
        </xdr:cNvSpPr>
      </xdr:nvSpPr>
      <xdr:spPr>
        <a:xfrm>
          <a:off x="9886950" y="1914525"/>
          <a:ext cx="114300" cy="285750"/>
        </a:xfrm>
        <a:prstGeom prst="leftBrace">
          <a:avLst>
            <a:gd name="adj1" fmla="val -46722"/>
            <a:gd name="adj2" fmla="val 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133350</xdr:colOff>
      <xdr:row>19</xdr:row>
      <xdr:rowOff>142875</xdr:rowOff>
    </xdr:from>
    <xdr:to>
      <xdr:col>16</xdr:col>
      <xdr:colOff>342900</xdr:colOff>
      <xdr:row>23</xdr:row>
      <xdr:rowOff>161925</xdr:rowOff>
    </xdr:to>
    <xdr:sp>
      <xdr:nvSpPr>
        <xdr:cNvPr id="2" name="Bal oldali kapcsos zárójel 1"/>
        <xdr:cNvSpPr>
          <a:spLocks/>
        </xdr:cNvSpPr>
      </xdr:nvSpPr>
      <xdr:spPr>
        <a:xfrm>
          <a:off x="9725025" y="3257550"/>
          <a:ext cx="209550" cy="666750"/>
        </a:xfrm>
        <a:prstGeom prst="leftBrace">
          <a:avLst>
            <a:gd name="adj1" fmla="val -47379"/>
            <a:gd name="adj2" fmla="val 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zoomScale="97" zoomScaleNormal="97" workbookViewId="0" topLeftCell="A1">
      <selection activeCell="A1" sqref="A1"/>
    </sheetView>
  </sheetViews>
  <sheetFormatPr defaultColWidth="9.140625" defaultRowHeight="12.75" customHeight="1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 customHeight="1">
      <c r="A1" s="1" t="s">
        <v>0</v>
      </c>
      <c r="B1" s="1"/>
      <c r="C1" s="1"/>
    </row>
    <row r="2" spans="1:3" ht="12.75" customHeight="1">
      <c r="A2" s="2" t="s">
        <v>1</v>
      </c>
      <c r="B2" s="2" t="s">
        <v>2</v>
      </c>
      <c r="C2" s="2" t="s">
        <v>3</v>
      </c>
    </row>
    <row r="3" spans="1:3" ht="12.75" customHeight="1">
      <c r="A3" s="2">
        <v>2</v>
      </c>
      <c r="B3" s="2">
        <v>3</v>
      </c>
      <c r="C3" s="2">
        <v>4</v>
      </c>
    </row>
    <row r="4" spans="1:3" ht="12.75" customHeight="1">
      <c r="A4" s="3" t="s">
        <v>4</v>
      </c>
      <c r="B4" s="4" t="s">
        <v>5</v>
      </c>
      <c r="C4" s="5">
        <v>0</v>
      </c>
    </row>
    <row r="5" spans="1:3" ht="12.75" customHeight="1">
      <c r="A5" s="3" t="s">
        <v>6</v>
      </c>
      <c r="B5" s="4" t="s">
        <v>7</v>
      </c>
      <c r="C5" s="5">
        <v>0</v>
      </c>
    </row>
    <row r="6" spans="1:3" ht="12.75" customHeight="1">
      <c r="A6" s="3" t="s">
        <v>8</v>
      </c>
      <c r="B6" s="4" t="s">
        <v>9</v>
      </c>
      <c r="C6" s="5">
        <v>0</v>
      </c>
    </row>
    <row r="7" spans="1:3" ht="12.75" customHeight="1">
      <c r="A7" s="3" t="s">
        <v>10</v>
      </c>
      <c r="B7" s="4" t="s">
        <v>11</v>
      </c>
      <c r="C7" s="5">
        <v>0</v>
      </c>
    </row>
    <row r="8" spans="1:3" ht="12.75" customHeight="1">
      <c r="A8" s="3" t="s">
        <v>12</v>
      </c>
      <c r="B8" s="4" t="s">
        <v>13</v>
      </c>
      <c r="C8" s="5">
        <v>0</v>
      </c>
    </row>
    <row r="9" spans="1:3" ht="12.75" customHeight="1">
      <c r="A9" s="3" t="s">
        <v>14</v>
      </c>
      <c r="B9" s="4" t="s">
        <v>15</v>
      </c>
      <c r="C9" s="5">
        <v>0</v>
      </c>
    </row>
    <row r="10" spans="1:3" ht="12.75" customHeight="1">
      <c r="A10" s="3" t="s">
        <v>16</v>
      </c>
      <c r="B10" s="4" t="s">
        <v>17</v>
      </c>
      <c r="C10" s="5">
        <v>0</v>
      </c>
    </row>
    <row r="11" spans="1:3" ht="12.75" customHeight="1">
      <c r="A11" s="3" t="s">
        <v>18</v>
      </c>
      <c r="B11" s="4" t="s">
        <v>19</v>
      </c>
      <c r="C11" s="5">
        <v>0</v>
      </c>
    </row>
    <row r="12" spans="1:3" ht="12.75" customHeight="1">
      <c r="A12" s="3" t="s">
        <v>20</v>
      </c>
      <c r="B12" s="4" t="s">
        <v>21</v>
      </c>
      <c r="C12" s="5">
        <v>0</v>
      </c>
    </row>
    <row r="13" spans="1:3" ht="12.75" customHeight="1">
      <c r="A13" s="3" t="s">
        <v>22</v>
      </c>
      <c r="B13" s="4" t="s">
        <v>23</v>
      </c>
      <c r="C13" s="5">
        <v>0</v>
      </c>
    </row>
    <row r="14" spans="1:3" ht="12.75" customHeight="1">
      <c r="A14" s="3" t="s">
        <v>24</v>
      </c>
      <c r="B14" s="4" t="s">
        <v>25</v>
      </c>
      <c r="C14" s="5">
        <v>0</v>
      </c>
    </row>
    <row r="15" spans="1:3" ht="12.75" customHeight="1">
      <c r="A15" s="3" t="s">
        <v>26</v>
      </c>
      <c r="B15" s="4" t="s">
        <v>27</v>
      </c>
      <c r="C15" s="5">
        <v>0</v>
      </c>
    </row>
    <row r="16" spans="1:3" ht="12.75" customHeight="1">
      <c r="A16" s="3" t="s">
        <v>28</v>
      </c>
      <c r="B16" s="4" t="s">
        <v>29</v>
      </c>
      <c r="C16" s="5">
        <v>0</v>
      </c>
    </row>
    <row r="17" spans="1:3" ht="12.75" customHeight="1">
      <c r="A17" s="6" t="s">
        <v>30</v>
      </c>
      <c r="B17" s="7" t="s">
        <v>31</v>
      </c>
      <c r="C17" s="8">
        <v>0</v>
      </c>
    </row>
    <row r="18" spans="1:3" ht="12.75" customHeight="1">
      <c r="A18" s="3" t="s">
        <v>32</v>
      </c>
      <c r="B18" s="4" t="s">
        <v>33</v>
      </c>
      <c r="C18" s="5">
        <v>0</v>
      </c>
    </row>
    <row r="19" spans="1:3" ht="12.75" customHeight="1">
      <c r="A19" s="3" t="s">
        <v>34</v>
      </c>
      <c r="B19" s="4" t="s">
        <v>35</v>
      </c>
      <c r="C19" s="5">
        <v>0</v>
      </c>
    </row>
    <row r="20" spans="1:3" ht="12.75" customHeight="1">
      <c r="A20" s="3" t="s">
        <v>36</v>
      </c>
      <c r="B20" s="4" t="s">
        <v>37</v>
      </c>
      <c r="C20" s="5">
        <v>0</v>
      </c>
    </row>
    <row r="21" spans="1:3" ht="12.75" customHeight="1">
      <c r="A21" s="6" t="s">
        <v>38</v>
      </c>
      <c r="B21" s="7" t="s">
        <v>39</v>
      </c>
      <c r="C21" s="8">
        <v>0</v>
      </c>
    </row>
    <row r="22" spans="1:3" ht="12.75" customHeight="1">
      <c r="A22" s="6" t="s">
        <v>40</v>
      </c>
      <c r="B22" s="7" t="s">
        <v>41</v>
      </c>
      <c r="C22" s="8">
        <v>0</v>
      </c>
    </row>
    <row r="23" spans="1:3" ht="12.75" customHeight="1">
      <c r="A23" s="6" t="s">
        <v>42</v>
      </c>
      <c r="B23" s="7" t="s">
        <v>43</v>
      </c>
      <c r="C23" s="8">
        <v>0</v>
      </c>
    </row>
    <row r="24" spans="1:3" ht="12.75" customHeight="1">
      <c r="A24" s="3" t="s">
        <v>44</v>
      </c>
      <c r="B24" s="4" t="s">
        <v>45</v>
      </c>
      <c r="C24" s="5">
        <v>0</v>
      </c>
    </row>
    <row r="25" spans="1:3" ht="12.75" customHeight="1">
      <c r="A25" s="3" t="s">
        <v>46</v>
      </c>
      <c r="B25" s="4" t="s">
        <v>47</v>
      </c>
      <c r="C25" s="5">
        <v>0</v>
      </c>
    </row>
    <row r="26" spans="1:3" ht="12.75" customHeight="1">
      <c r="A26" s="3" t="s">
        <v>48</v>
      </c>
      <c r="B26" s="4" t="s">
        <v>49</v>
      </c>
      <c r="C26" s="5">
        <v>0</v>
      </c>
    </row>
    <row r="27" spans="1:3" ht="12.75" customHeight="1">
      <c r="A27" s="6" t="s">
        <v>50</v>
      </c>
      <c r="B27" s="7" t="s">
        <v>51</v>
      </c>
      <c r="C27" s="8">
        <v>0</v>
      </c>
    </row>
    <row r="28" spans="1:3" ht="12.75" customHeight="1">
      <c r="A28" s="3" t="s">
        <v>52</v>
      </c>
      <c r="B28" s="4" t="s">
        <v>53</v>
      </c>
      <c r="C28" s="5">
        <v>0</v>
      </c>
    </row>
    <row r="29" spans="1:3" ht="12.75" customHeight="1">
      <c r="A29" s="3" t="s">
        <v>54</v>
      </c>
      <c r="B29" s="4" t="s">
        <v>55</v>
      </c>
      <c r="C29" s="5">
        <v>0</v>
      </c>
    </row>
    <row r="30" spans="1:3" ht="12.75" customHeight="1">
      <c r="A30" s="6" t="s">
        <v>56</v>
      </c>
      <c r="B30" s="7" t="s">
        <v>57</v>
      </c>
      <c r="C30" s="8">
        <v>0</v>
      </c>
    </row>
    <row r="31" spans="1:3" ht="12.75" customHeight="1">
      <c r="A31" s="3" t="s">
        <v>58</v>
      </c>
      <c r="B31" s="4" t="s">
        <v>59</v>
      </c>
      <c r="C31" s="5">
        <v>0</v>
      </c>
    </row>
    <row r="32" spans="1:3" ht="12.75" customHeight="1">
      <c r="A32" s="3" t="s">
        <v>60</v>
      </c>
      <c r="B32" s="4" t="s">
        <v>61</v>
      </c>
      <c r="C32" s="5">
        <v>0</v>
      </c>
    </row>
    <row r="33" spans="1:3" ht="12.75" customHeight="1">
      <c r="A33" s="3" t="s">
        <v>62</v>
      </c>
      <c r="B33" s="4" t="s">
        <v>63</v>
      </c>
      <c r="C33" s="5">
        <v>0</v>
      </c>
    </row>
    <row r="34" spans="1:3" ht="12.75" customHeight="1">
      <c r="A34" s="3" t="s">
        <v>64</v>
      </c>
      <c r="B34" s="4" t="s">
        <v>65</v>
      </c>
      <c r="C34" s="5">
        <v>0</v>
      </c>
    </row>
    <row r="35" spans="1:3" ht="12.75" customHeight="1">
      <c r="A35" s="3" t="s">
        <v>66</v>
      </c>
      <c r="B35" s="4" t="s">
        <v>67</v>
      </c>
      <c r="C35" s="5">
        <v>0</v>
      </c>
    </row>
    <row r="36" spans="1:3" ht="12.75" customHeight="1">
      <c r="A36" s="3" t="s">
        <v>68</v>
      </c>
      <c r="B36" s="4" t="s">
        <v>69</v>
      </c>
      <c r="C36" s="5">
        <v>0</v>
      </c>
    </row>
    <row r="37" spans="1:3" ht="12.75" customHeight="1">
      <c r="A37" s="3" t="s">
        <v>70</v>
      </c>
      <c r="B37" s="4" t="s">
        <v>71</v>
      </c>
      <c r="C37" s="5">
        <v>0</v>
      </c>
    </row>
    <row r="38" spans="1:3" ht="12.75" customHeight="1">
      <c r="A38" s="6" t="s">
        <v>72</v>
      </c>
      <c r="B38" s="7" t="s">
        <v>73</v>
      </c>
      <c r="C38" s="8">
        <v>0</v>
      </c>
    </row>
    <row r="39" spans="1:3" ht="12.75" customHeight="1">
      <c r="A39" s="3" t="s">
        <v>74</v>
      </c>
      <c r="B39" s="4" t="s">
        <v>75</v>
      </c>
      <c r="C39" s="5">
        <v>0</v>
      </c>
    </row>
    <row r="40" spans="1:3" ht="12.75" customHeight="1">
      <c r="A40" s="3" t="s">
        <v>76</v>
      </c>
      <c r="B40" s="4" t="s">
        <v>77</v>
      </c>
      <c r="C40" s="5">
        <v>0</v>
      </c>
    </row>
    <row r="41" spans="1:3" ht="12.75" customHeight="1">
      <c r="A41" s="6" t="s">
        <v>78</v>
      </c>
      <c r="B41" s="7" t="s">
        <v>79</v>
      </c>
      <c r="C41" s="8">
        <v>0</v>
      </c>
    </row>
    <row r="42" spans="1:3" ht="12.75" customHeight="1">
      <c r="A42" s="3" t="s">
        <v>80</v>
      </c>
      <c r="B42" s="4" t="s">
        <v>81</v>
      </c>
      <c r="C42" s="5">
        <v>0</v>
      </c>
    </row>
    <row r="43" spans="1:3" ht="12.75" customHeight="1">
      <c r="A43" s="3" t="s">
        <v>82</v>
      </c>
      <c r="B43" s="4" t="s">
        <v>83</v>
      </c>
      <c r="C43" s="5">
        <v>0</v>
      </c>
    </row>
    <row r="44" spans="1:3" ht="12.75" customHeight="1">
      <c r="A44" s="3" t="s">
        <v>84</v>
      </c>
      <c r="B44" s="4" t="s">
        <v>85</v>
      </c>
      <c r="C44" s="5">
        <v>0</v>
      </c>
    </row>
    <row r="45" spans="1:3" ht="12.75" customHeight="1">
      <c r="A45" s="3" t="s">
        <v>86</v>
      </c>
      <c r="B45" s="4" t="s">
        <v>87</v>
      </c>
      <c r="C45" s="5">
        <v>0</v>
      </c>
    </row>
    <row r="46" spans="1:3" ht="12.75" customHeight="1">
      <c r="A46" s="3" t="s">
        <v>88</v>
      </c>
      <c r="B46" s="4" t="s">
        <v>89</v>
      </c>
      <c r="C46" s="5">
        <v>0</v>
      </c>
    </row>
    <row r="47" spans="1:3" ht="12.75" customHeight="1">
      <c r="A47" s="6" t="s">
        <v>90</v>
      </c>
      <c r="B47" s="7" t="s">
        <v>91</v>
      </c>
      <c r="C47" s="8">
        <v>0</v>
      </c>
    </row>
    <row r="48" spans="1:3" ht="12.75" customHeight="1">
      <c r="A48" s="6" t="s">
        <v>92</v>
      </c>
      <c r="B48" s="7" t="s">
        <v>93</v>
      </c>
      <c r="C48" s="8">
        <v>0</v>
      </c>
    </row>
    <row r="49" spans="1:3" ht="12.75" customHeight="1">
      <c r="A49" s="3" t="s">
        <v>94</v>
      </c>
      <c r="B49" s="4" t="s">
        <v>95</v>
      </c>
      <c r="C49" s="5">
        <v>0</v>
      </c>
    </row>
    <row r="50" spans="1:3" ht="12.75" customHeight="1">
      <c r="A50" s="3" t="s">
        <v>96</v>
      </c>
      <c r="B50" s="4" t="s">
        <v>97</v>
      </c>
      <c r="C50" s="5">
        <v>0</v>
      </c>
    </row>
    <row r="51" spans="1:3" ht="12.75" customHeight="1">
      <c r="A51" s="3" t="s">
        <v>98</v>
      </c>
      <c r="B51" s="4" t="s">
        <v>99</v>
      </c>
      <c r="C51" s="5">
        <v>0</v>
      </c>
    </row>
    <row r="52" spans="1:3" ht="12.75" customHeight="1">
      <c r="A52" s="3" t="s">
        <v>100</v>
      </c>
      <c r="B52" s="4" t="s">
        <v>101</v>
      </c>
      <c r="C52" s="5">
        <v>0</v>
      </c>
    </row>
    <row r="53" spans="1:3" ht="12.75" customHeight="1">
      <c r="A53" s="3" t="s">
        <v>102</v>
      </c>
      <c r="B53" s="4" t="s">
        <v>103</v>
      </c>
      <c r="C53" s="5">
        <v>0</v>
      </c>
    </row>
    <row r="54" spans="1:3" ht="12.75" customHeight="1">
      <c r="A54" s="3" t="s">
        <v>104</v>
      </c>
      <c r="B54" s="4" t="s">
        <v>105</v>
      </c>
      <c r="C54" s="5">
        <v>0</v>
      </c>
    </row>
    <row r="55" spans="1:3" ht="12.75" customHeight="1">
      <c r="A55" s="3" t="s">
        <v>106</v>
      </c>
      <c r="B55" s="4" t="s">
        <v>107</v>
      </c>
      <c r="C55" s="5">
        <v>0</v>
      </c>
    </row>
    <row r="56" spans="1:3" ht="12.75" customHeight="1">
      <c r="A56" s="3" t="s">
        <v>108</v>
      </c>
      <c r="B56" s="4" t="s">
        <v>109</v>
      </c>
      <c r="C56" s="5">
        <v>0</v>
      </c>
    </row>
    <row r="57" spans="1:3" ht="12.75" customHeight="1">
      <c r="A57" s="6" t="s">
        <v>110</v>
      </c>
      <c r="B57" s="7" t="s">
        <v>111</v>
      </c>
      <c r="C57" s="8">
        <v>0</v>
      </c>
    </row>
    <row r="58" spans="1:3" ht="12.75" customHeight="1">
      <c r="A58" s="3" t="s">
        <v>112</v>
      </c>
      <c r="B58" s="4" t="s">
        <v>113</v>
      </c>
      <c r="C58" s="5">
        <v>0</v>
      </c>
    </row>
    <row r="59" spans="1:3" ht="12.75" customHeight="1">
      <c r="A59" s="3" t="s">
        <v>114</v>
      </c>
      <c r="B59" s="4" t="s">
        <v>115</v>
      </c>
      <c r="C59" s="5">
        <v>0</v>
      </c>
    </row>
    <row r="60" spans="1:3" ht="12.75" customHeight="1">
      <c r="A60" s="3" t="s">
        <v>116</v>
      </c>
      <c r="B60" s="4" t="s">
        <v>117</v>
      </c>
      <c r="C60" s="5">
        <v>0</v>
      </c>
    </row>
    <row r="61" spans="1:3" ht="12.75" customHeight="1">
      <c r="A61" s="3" t="s">
        <v>118</v>
      </c>
      <c r="B61" s="4" t="s">
        <v>119</v>
      </c>
      <c r="C61" s="5">
        <v>0</v>
      </c>
    </row>
    <row r="62" spans="1:3" ht="12.75" customHeight="1">
      <c r="A62" s="3" t="s">
        <v>120</v>
      </c>
      <c r="B62" s="4" t="s">
        <v>121</v>
      </c>
      <c r="C62" s="5">
        <v>0</v>
      </c>
    </row>
    <row r="63" spans="1:3" ht="12.75" customHeight="1">
      <c r="A63" s="3" t="s">
        <v>122</v>
      </c>
      <c r="B63" s="4" t="s">
        <v>123</v>
      </c>
      <c r="C63" s="5">
        <v>0</v>
      </c>
    </row>
    <row r="64" spans="1:3" ht="12.75" customHeight="1">
      <c r="A64" s="3" t="s">
        <v>124</v>
      </c>
      <c r="B64" s="4" t="s">
        <v>125</v>
      </c>
      <c r="C64" s="5">
        <v>0</v>
      </c>
    </row>
    <row r="65" spans="1:3" ht="12.75" customHeight="1">
      <c r="A65" s="3" t="s">
        <v>126</v>
      </c>
      <c r="B65" s="4" t="s">
        <v>127</v>
      </c>
      <c r="C65" s="5">
        <v>0</v>
      </c>
    </row>
    <row r="66" spans="1:3" ht="12.75" customHeight="1">
      <c r="A66" s="3" t="s">
        <v>128</v>
      </c>
      <c r="B66" s="4" t="s">
        <v>129</v>
      </c>
      <c r="C66" s="5">
        <v>0</v>
      </c>
    </row>
    <row r="67" spans="1:3" ht="12.75" customHeight="1">
      <c r="A67" s="3" t="s">
        <v>130</v>
      </c>
      <c r="B67" s="4" t="s">
        <v>131</v>
      </c>
      <c r="C67" s="5">
        <v>0</v>
      </c>
    </row>
    <row r="68" spans="1:3" ht="12.75" customHeight="1">
      <c r="A68" s="3" t="s">
        <v>132</v>
      </c>
      <c r="B68" s="4" t="s">
        <v>133</v>
      </c>
      <c r="C68" s="5">
        <v>0</v>
      </c>
    </row>
    <row r="69" spans="1:3" ht="12.75" customHeight="1">
      <c r="A69" s="3" t="s">
        <v>134</v>
      </c>
      <c r="B69" s="4" t="s">
        <v>135</v>
      </c>
      <c r="C69" s="5">
        <v>0</v>
      </c>
    </row>
    <row r="70" spans="1:3" ht="12.75" customHeight="1">
      <c r="A70" s="6" t="s">
        <v>136</v>
      </c>
      <c r="B70" s="7" t="s">
        <v>137</v>
      </c>
      <c r="C70" s="8">
        <v>0</v>
      </c>
    </row>
    <row r="71" spans="1:3" ht="12.75" customHeight="1">
      <c r="A71" s="3" t="s">
        <v>138</v>
      </c>
      <c r="B71" s="4" t="s">
        <v>139</v>
      </c>
      <c r="C71" s="5">
        <v>0</v>
      </c>
    </row>
    <row r="72" spans="1:3" ht="12.75" customHeight="1">
      <c r="A72" s="3" t="s">
        <v>140</v>
      </c>
      <c r="B72" s="4" t="s">
        <v>141</v>
      </c>
      <c r="C72" s="5">
        <v>0</v>
      </c>
    </row>
    <row r="73" spans="1:3" ht="12.75" customHeight="1">
      <c r="A73" s="3" t="s">
        <v>142</v>
      </c>
      <c r="B73" s="4" t="s">
        <v>143</v>
      </c>
      <c r="C73" s="5">
        <v>0</v>
      </c>
    </row>
    <row r="74" spans="1:3" ht="12.75" customHeight="1">
      <c r="A74" s="3" t="s">
        <v>144</v>
      </c>
      <c r="B74" s="4" t="s">
        <v>145</v>
      </c>
      <c r="C74" s="5">
        <v>0</v>
      </c>
    </row>
    <row r="75" spans="1:3" ht="12.75" customHeight="1">
      <c r="A75" s="3" t="s">
        <v>146</v>
      </c>
      <c r="B75" s="4" t="s">
        <v>147</v>
      </c>
      <c r="C75" s="5">
        <v>0</v>
      </c>
    </row>
    <row r="76" spans="1:3" ht="12.75" customHeight="1">
      <c r="A76" s="3" t="s">
        <v>148</v>
      </c>
      <c r="B76" s="4" t="s">
        <v>149</v>
      </c>
      <c r="C76" s="5">
        <v>0</v>
      </c>
    </row>
    <row r="77" spans="1:3" ht="12.75" customHeight="1">
      <c r="A77" s="3" t="s">
        <v>150</v>
      </c>
      <c r="B77" s="4" t="s">
        <v>151</v>
      </c>
      <c r="C77" s="5">
        <v>0</v>
      </c>
    </row>
    <row r="78" spans="1:3" ht="12.75" customHeight="1">
      <c r="A78" s="6" t="s">
        <v>152</v>
      </c>
      <c r="B78" s="7" t="s">
        <v>153</v>
      </c>
      <c r="C78" s="8">
        <v>0</v>
      </c>
    </row>
    <row r="79" spans="1:3" ht="12.75" customHeight="1">
      <c r="A79" s="3" t="s">
        <v>154</v>
      </c>
      <c r="B79" s="4" t="s">
        <v>155</v>
      </c>
      <c r="C79" s="5">
        <v>0</v>
      </c>
    </row>
    <row r="80" spans="1:3" ht="12.75" customHeight="1">
      <c r="A80" s="3" t="s">
        <v>156</v>
      </c>
      <c r="B80" s="4" t="s">
        <v>157</v>
      </c>
      <c r="C80" s="5">
        <v>0</v>
      </c>
    </row>
    <row r="81" spans="1:3" ht="12.75" customHeight="1">
      <c r="A81" s="3" t="s">
        <v>158</v>
      </c>
      <c r="B81" s="4" t="s">
        <v>159</v>
      </c>
      <c r="C81" s="5">
        <v>0</v>
      </c>
    </row>
    <row r="82" spans="1:3" ht="12.75" customHeight="1">
      <c r="A82" s="3" t="s">
        <v>160</v>
      </c>
      <c r="B82" s="4" t="s">
        <v>161</v>
      </c>
      <c r="C82" s="5">
        <v>0</v>
      </c>
    </row>
    <row r="83" spans="1:3" ht="12.75" customHeight="1">
      <c r="A83" s="6" t="s">
        <v>162</v>
      </c>
      <c r="B83" s="7" t="s">
        <v>163</v>
      </c>
      <c r="C83" s="8">
        <v>0</v>
      </c>
    </row>
    <row r="84" spans="1:3" ht="12.75" customHeight="1">
      <c r="A84" s="3" t="s">
        <v>164</v>
      </c>
      <c r="B84" s="4" t="s">
        <v>165</v>
      </c>
      <c r="C84" s="5">
        <v>0</v>
      </c>
    </row>
    <row r="85" spans="1:3" ht="12.75" customHeight="1">
      <c r="A85" s="3" t="s">
        <v>166</v>
      </c>
      <c r="B85" s="4" t="s">
        <v>167</v>
      </c>
      <c r="C85" s="5">
        <v>0</v>
      </c>
    </row>
    <row r="86" spans="1:3" ht="12.75" customHeight="1">
      <c r="A86" s="3" t="s">
        <v>168</v>
      </c>
      <c r="B86" s="4" t="s">
        <v>169</v>
      </c>
      <c r="C86" s="5">
        <v>0</v>
      </c>
    </row>
    <row r="87" spans="1:3" ht="12.75" customHeight="1">
      <c r="A87" s="3" t="s">
        <v>170</v>
      </c>
      <c r="B87" s="4" t="s">
        <v>171</v>
      </c>
      <c r="C87" s="5">
        <v>0</v>
      </c>
    </row>
    <row r="88" spans="1:3" ht="12.75" customHeight="1">
      <c r="A88" s="3" t="s">
        <v>172</v>
      </c>
      <c r="B88" s="4" t="s">
        <v>173</v>
      </c>
      <c r="C88" s="5">
        <v>0</v>
      </c>
    </row>
    <row r="89" spans="1:3" ht="12.75" customHeight="1">
      <c r="A89" s="3" t="s">
        <v>174</v>
      </c>
      <c r="B89" s="4" t="s">
        <v>175</v>
      </c>
      <c r="C89" s="5">
        <v>0</v>
      </c>
    </row>
    <row r="90" spans="1:3" ht="12.75" customHeight="1">
      <c r="A90" s="3" t="s">
        <v>176</v>
      </c>
      <c r="B90" s="4" t="s">
        <v>177</v>
      </c>
      <c r="C90" s="5">
        <v>0</v>
      </c>
    </row>
    <row r="91" spans="1:3" ht="12.75" customHeight="1">
      <c r="A91" s="3" t="s">
        <v>178</v>
      </c>
      <c r="B91" s="4" t="s">
        <v>179</v>
      </c>
      <c r="C91" s="5">
        <v>0</v>
      </c>
    </row>
    <row r="92" spans="1:3" ht="12.75" customHeight="1">
      <c r="A92" s="6" t="s">
        <v>180</v>
      </c>
      <c r="B92" s="7" t="s">
        <v>181</v>
      </c>
      <c r="C92" s="8">
        <v>0</v>
      </c>
    </row>
    <row r="93" spans="1:3" ht="12.75" customHeight="1">
      <c r="A93" s="6" t="s">
        <v>182</v>
      </c>
      <c r="B93" s="7" t="s">
        <v>183</v>
      </c>
      <c r="C93" s="8">
        <v>0</v>
      </c>
    </row>
  </sheetData>
  <sheetProtection selectLockedCells="1" selectUnlockedCells="1"/>
  <mergeCells count="1">
    <mergeCell ref="A1:C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="97" zoomScaleNormal="97" workbookViewId="0" topLeftCell="A1">
      <selection activeCell="A1" sqref="A1"/>
    </sheetView>
  </sheetViews>
  <sheetFormatPr defaultColWidth="9.140625" defaultRowHeight="12.75" customHeight="1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 customHeight="1">
      <c r="A1" s="1" t="s">
        <v>184</v>
      </c>
      <c r="B1" s="1"/>
      <c r="C1" s="1"/>
    </row>
    <row r="2" spans="1:3" ht="12.75" customHeight="1">
      <c r="A2" s="2" t="s">
        <v>1</v>
      </c>
      <c r="B2" s="2" t="s">
        <v>2</v>
      </c>
      <c r="C2" s="2" t="s">
        <v>3</v>
      </c>
    </row>
    <row r="3" spans="1:3" ht="12.75" customHeight="1">
      <c r="A3" s="2">
        <v>2</v>
      </c>
      <c r="B3" s="2">
        <v>3</v>
      </c>
      <c r="C3" s="2">
        <v>4</v>
      </c>
    </row>
    <row r="4" spans="1:3" ht="12.75" customHeight="1">
      <c r="A4" s="3" t="s">
        <v>4</v>
      </c>
      <c r="B4" s="4" t="s">
        <v>185</v>
      </c>
      <c r="C4" s="5">
        <v>11584</v>
      </c>
    </row>
    <row r="5" spans="1:3" ht="12.75" customHeight="1">
      <c r="A5" s="3" t="s">
        <v>6</v>
      </c>
      <c r="B5" s="4" t="s">
        <v>186</v>
      </c>
      <c r="C5" s="5">
        <v>0</v>
      </c>
    </row>
    <row r="6" spans="1:3" ht="12.75" customHeight="1">
      <c r="A6" s="3" t="s">
        <v>8</v>
      </c>
      <c r="B6" s="4" t="s">
        <v>187</v>
      </c>
      <c r="C6" s="5">
        <v>1487</v>
      </c>
    </row>
    <row r="7" spans="1:3" ht="12.75" customHeight="1">
      <c r="A7" s="3" t="s">
        <v>10</v>
      </c>
      <c r="B7" s="4" t="s">
        <v>188</v>
      </c>
      <c r="C7" s="5">
        <v>795</v>
      </c>
    </row>
    <row r="8" spans="1:3" ht="12.75" customHeight="1">
      <c r="A8" s="3" t="s">
        <v>12</v>
      </c>
      <c r="B8" s="4" t="s">
        <v>189</v>
      </c>
      <c r="C8" s="5">
        <v>0</v>
      </c>
    </row>
    <row r="9" spans="1:3" ht="12.75" customHeight="1">
      <c r="A9" s="3" t="s">
        <v>14</v>
      </c>
      <c r="B9" s="4" t="s">
        <v>190</v>
      </c>
      <c r="C9" s="5">
        <v>0</v>
      </c>
    </row>
    <row r="10" spans="1:3" ht="12.75" customHeight="1">
      <c r="A10" s="6" t="s">
        <v>16</v>
      </c>
      <c r="B10" s="7" t="s">
        <v>191</v>
      </c>
      <c r="C10" s="8">
        <v>0</v>
      </c>
    </row>
    <row r="11" spans="1:3" ht="12.75" customHeight="1">
      <c r="A11" s="3" t="s">
        <v>18</v>
      </c>
      <c r="B11" s="4" t="s">
        <v>192</v>
      </c>
      <c r="C11" s="5">
        <v>0</v>
      </c>
    </row>
    <row r="12" spans="1:3" ht="12.75" customHeight="1">
      <c r="A12" s="3" t="s">
        <v>20</v>
      </c>
      <c r="B12" s="4" t="s">
        <v>193</v>
      </c>
      <c r="C12" s="5">
        <v>0</v>
      </c>
    </row>
    <row r="13" spans="1:3" ht="12.75" customHeight="1">
      <c r="A13" s="3" t="s">
        <v>22</v>
      </c>
      <c r="B13" s="4" t="s">
        <v>194</v>
      </c>
      <c r="C13" s="5">
        <v>0</v>
      </c>
    </row>
    <row r="14" spans="1:3" ht="12.75" customHeight="1">
      <c r="A14" s="3" t="s">
        <v>24</v>
      </c>
      <c r="B14" s="4" t="s">
        <v>195</v>
      </c>
      <c r="C14" s="5">
        <v>0</v>
      </c>
    </row>
    <row r="15" spans="1:3" ht="12.75" customHeight="1">
      <c r="A15" s="3" t="s">
        <v>26</v>
      </c>
      <c r="B15" s="4" t="s">
        <v>196</v>
      </c>
      <c r="C15" s="5">
        <v>0</v>
      </c>
    </row>
    <row r="16" spans="1:3" ht="12.75" customHeight="1">
      <c r="A16" s="6" t="s">
        <v>28</v>
      </c>
      <c r="B16" s="7" t="s">
        <v>197</v>
      </c>
      <c r="C16" s="8">
        <v>0</v>
      </c>
    </row>
    <row r="17" spans="1:3" ht="12.75" customHeight="1">
      <c r="A17" s="3" t="s">
        <v>30</v>
      </c>
      <c r="B17" s="4" t="s">
        <v>198</v>
      </c>
      <c r="C17" s="5">
        <v>0</v>
      </c>
    </row>
    <row r="18" spans="1:3" ht="12.75" customHeight="1">
      <c r="A18" s="3" t="s">
        <v>32</v>
      </c>
      <c r="B18" s="4" t="s">
        <v>199</v>
      </c>
      <c r="C18" s="5">
        <v>0</v>
      </c>
    </row>
    <row r="19" spans="1:3" ht="12.75" customHeight="1">
      <c r="A19" s="3" t="s">
        <v>34</v>
      </c>
      <c r="B19" s="4" t="s">
        <v>200</v>
      </c>
      <c r="C19" s="5">
        <v>0</v>
      </c>
    </row>
    <row r="20" spans="1:3" ht="12.75" customHeight="1">
      <c r="A20" s="3" t="s">
        <v>36</v>
      </c>
      <c r="B20" s="4" t="s">
        <v>201</v>
      </c>
      <c r="C20" s="5">
        <v>0</v>
      </c>
    </row>
    <row r="21" spans="1:3" ht="12.75" customHeight="1">
      <c r="A21" s="3" t="s">
        <v>38</v>
      </c>
      <c r="B21" s="4" t="s">
        <v>202</v>
      </c>
      <c r="C21" s="5">
        <v>0</v>
      </c>
    </row>
    <row r="22" spans="1:3" ht="12.75" customHeight="1">
      <c r="A22" s="6" t="s">
        <v>40</v>
      </c>
      <c r="B22" s="7" t="s">
        <v>203</v>
      </c>
      <c r="C22" s="8">
        <v>0</v>
      </c>
    </row>
    <row r="23" spans="1:3" ht="12.75" customHeight="1">
      <c r="A23" s="3" t="s">
        <v>42</v>
      </c>
      <c r="B23" s="4" t="s">
        <v>204</v>
      </c>
      <c r="C23" s="5">
        <v>0</v>
      </c>
    </row>
    <row r="24" spans="1:3" ht="12.75" customHeight="1">
      <c r="A24" s="3" t="s">
        <v>44</v>
      </c>
      <c r="B24" s="4" t="s">
        <v>205</v>
      </c>
      <c r="C24" s="5">
        <v>0</v>
      </c>
    </row>
    <row r="25" spans="1:3" ht="12.75" customHeight="1">
      <c r="A25" s="6" t="s">
        <v>46</v>
      </c>
      <c r="B25" s="7" t="s">
        <v>206</v>
      </c>
      <c r="C25" s="8">
        <v>0</v>
      </c>
    </row>
    <row r="26" spans="1:3" ht="12.75" customHeight="1">
      <c r="A26" s="3" t="s">
        <v>48</v>
      </c>
      <c r="B26" s="4" t="s">
        <v>207</v>
      </c>
      <c r="C26" s="5">
        <v>0</v>
      </c>
    </row>
    <row r="27" spans="1:3" ht="12.75" customHeight="1">
      <c r="A27" s="3" t="s">
        <v>50</v>
      </c>
      <c r="B27" s="4" t="s">
        <v>208</v>
      </c>
      <c r="C27" s="5">
        <v>0</v>
      </c>
    </row>
    <row r="28" spans="1:3" ht="12.75" customHeight="1">
      <c r="A28" s="3" t="s">
        <v>52</v>
      </c>
      <c r="B28" s="4" t="s">
        <v>209</v>
      </c>
      <c r="C28" s="5">
        <v>0</v>
      </c>
    </row>
    <row r="29" spans="1:3" ht="12.75" customHeight="1">
      <c r="A29" s="3" t="s">
        <v>54</v>
      </c>
      <c r="B29" s="4" t="s">
        <v>210</v>
      </c>
      <c r="C29" s="5">
        <v>0</v>
      </c>
    </row>
    <row r="30" spans="1:3" ht="12.75" customHeight="1">
      <c r="A30" s="3" t="s">
        <v>56</v>
      </c>
      <c r="B30" s="4" t="s">
        <v>211</v>
      </c>
      <c r="C30" s="5">
        <v>0</v>
      </c>
    </row>
    <row r="31" spans="1:3" ht="12.75" customHeight="1">
      <c r="A31" s="3" t="s">
        <v>58</v>
      </c>
      <c r="B31" s="4" t="s">
        <v>212</v>
      </c>
      <c r="C31" s="5">
        <v>0</v>
      </c>
    </row>
    <row r="32" spans="1:3" ht="12.75" customHeight="1">
      <c r="A32" s="3" t="s">
        <v>60</v>
      </c>
      <c r="B32" s="4" t="s">
        <v>213</v>
      </c>
      <c r="C32" s="5">
        <v>0</v>
      </c>
    </row>
    <row r="33" spans="1:3" ht="12.75" customHeight="1">
      <c r="A33" s="3" t="s">
        <v>62</v>
      </c>
      <c r="B33" s="4" t="s">
        <v>214</v>
      </c>
      <c r="C33" s="5">
        <v>0</v>
      </c>
    </row>
    <row r="34" spans="1:3" ht="12.75" customHeight="1">
      <c r="A34" s="6" t="s">
        <v>64</v>
      </c>
      <c r="B34" s="7" t="s">
        <v>215</v>
      </c>
      <c r="C34" s="8">
        <v>0</v>
      </c>
    </row>
    <row r="35" spans="1:3" ht="12.75" customHeight="1">
      <c r="A35" s="3" t="s">
        <v>66</v>
      </c>
      <c r="B35" s="4" t="s">
        <v>216</v>
      </c>
      <c r="C35" s="5">
        <v>0</v>
      </c>
    </row>
    <row r="36" spans="1:3" ht="12.75" customHeight="1">
      <c r="A36" s="6" t="s">
        <v>68</v>
      </c>
      <c r="B36" s="7" t="s">
        <v>217</v>
      </c>
      <c r="C36" s="8">
        <v>0</v>
      </c>
    </row>
    <row r="37" spans="1:3" ht="12.75" customHeight="1">
      <c r="A37" s="3" t="s">
        <v>70</v>
      </c>
      <c r="B37" s="4" t="s">
        <v>218</v>
      </c>
      <c r="C37" s="5">
        <v>0</v>
      </c>
    </row>
    <row r="38" spans="1:3" ht="12.75" customHeight="1">
      <c r="A38" s="3" t="s">
        <v>72</v>
      </c>
      <c r="B38" s="4" t="s">
        <v>219</v>
      </c>
      <c r="C38" s="5">
        <v>0</v>
      </c>
    </row>
    <row r="39" spans="1:3" ht="12.75" customHeight="1">
      <c r="A39" s="3" t="s">
        <v>74</v>
      </c>
      <c r="B39" s="4" t="s">
        <v>220</v>
      </c>
      <c r="C39" s="5">
        <v>0</v>
      </c>
    </row>
    <row r="40" spans="1:3" ht="12.75" customHeight="1">
      <c r="A40" s="3" t="s">
        <v>76</v>
      </c>
      <c r="B40" s="4" t="s">
        <v>221</v>
      </c>
      <c r="C40" s="5">
        <v>0</v>
      </c>
    </row>
    <row r="41" spans="1:3" ht="12.75" customHeight="1">
      <c r="A41" s="3" t="s">
        <v>78</v>
      </c>
      <c r="B41" s="4" t="s">
        <v>222</v>
      </c>
      <c r="C41" s="5">
        <v>0</v>
      </c>
    </row>
    <row r="42" spans="1:3" ht="12.75" customHeight="1">
      <c r="A42" s="3" t="s">
        <v>80</v>
      </c>
      <c r="B42" s="4" t="s">
        <v>223</v>
      </c>
      <c r="C42" s="5">
        <v>0</v>
      </c>
    </row>
    <row r="43" spans="1:3" ht="12.75" customHeight="1">
      <c r="A43" s="3" t="s">
        <v>82</v>
      </c>
      <c r="B43" s="4" t="s">
        <v>224</v>
      </c>
      <c r="C43" s="5">
        <v>0</v>
      </c>
    </row>
    <row r="44" spans="1:3" ht="12.75" customHeight="1">
      <c r="A44" s="3" t="s">
        <v>84</v>
      </c>
      <c r="B44" s="4" t="s">
        <v>225</v>
      </c>
      <c r="C44" s="5">
        <v>0</v>
      </c>
    </row>
    <row r="45" spans="1:3" ht="12.75" customHeight="1">
      <c r="A45" s="3" t="s">
        <v>86</v>
      </c>
      <c r="B45" s="4" t="s">
        <v>226</v>
      </c>
      <c r="C45" s="5">
        <v>0</v>
      </c>
    </row>
    <row r="46" spans="1:3" ht="12.75" customHeight="1">
      <c r="A46" s="3" t="s">
        <v>88</v>
      </c>
      <c r="B46" s="4" t="s">
        <v>227</v>
      </c>
      <c r="C46" s="5">
        <v>0</v>
      </c>
    </row>
    <row r="47" spans="1:3" ht="12.75" customHeight="1">
      <c r="A47" s="6" t="s">
        <v>90</v>
      </c>
      <c r="B47" s="7" t="s">
        <v>228</v>
      </c>
      <c r="C47" s="8">
        <v>0</v>
      </c>
    </row>
    <row r="48" spans="1:3" ht="12.75" customHeight="1">
      <c r="A48" s="3" t="s">
        <v>92</v>
      </c>
      <c r="B48" s="4" t="s">
        <v>229</v>
      </c>
      <c r="C48" s="5">
        <v>0</v>
      </c>
    </row>
    <row r="49" spans="1:3" ht="12.75" customHeight="1">
      <c r="A49" s="3" t="s">
        <v>94</v>
      </c>
      <c r="B49" s="4" t="s">
        <v>230</v>
      </c>
      <c r="C49" s="5">
        <v>0</v>
      </c>
    </row>
    <row r="50" spans="1:3" ht="12.75" customHeight="1">
      <c r="A50" s="3" t="s">
        <v>96</v>
      </c>
      <c r="B50" s="4" t="s">
        <v>231</v>
      </c>
      <c r="C50" s="5">
        <v>0</v>
      </c>
    </row>
    <row r="51" spans="1:3" ht="12.75" customHeight="1">
      <c r="A51" s="3" t="s">
        <v>98</v>
      </c>
      <c r="B51" s="4" t="s">
        <v>232</v>
      </c>
      <c r="C51" s="5">
        <v>0</v>
      </c>
    </row>
    <row r="52" spans="1:3" ht="12.75" customHeight="1">
      <c r="A52" s="3" t="s">
        <v>100</v>
      </c>
      <c r="B52" s="4" t="s">
        <v>233</v>
      </c>
      <c r="C52" s="5">
        <v>0</v>
      </c>
    </row>
    <row r="53" spans="1:3" ht="12.75" customHeight="1">
      <c r="A53" s="6" t="s">
        <v>102</v>
      </c>
      <c r="B53" s="7" t="s">
        <v>234</v>
      </c>
      <c r="C53" s="8">
        <v>0</v>
      </c>
    </row>
    <row r="54" spans="1:3" ht="12.75" customHeight="1">
      <c r="A54" s="3" t="s">
        <v>104</v>
      </c>
      <c r="B54" s="4" t="s">
        <v>235</v>
      </c>
      <c r="C54" s="5">
        <v>0</v>
      </c>
    </row>
    <row r="55" spans="1:3" ht="12.75" customHeight="1">
      <c r="A55" s="3" t="s">
        <v>106</v>
      </c>
      <c r="B55" s="4" t="s">
        <v>236</v>
      </c>
      <c r="C55" s="5">
        <v>0</v>
      </c>
    </row>
    <row r="56" spans="1:3" ht="12.75" customHeight="1">
      <c r="A56" s="3" t="s">
        <v>108</v>
      </c>
      <c r="B56" s="4" t="s">
        <v>237</v>
      </c>
      <c r="C56" s="5">
        <v>0</v>
      </c>
    </row>
    <row r="57" spans="1:3" ht="12.75" customHeight="1">
      <c r="A57" s="6" t="s">
        <v>110</v>
      </c>
      <c r="B57" s="7" t="s">
        <v>238</v>
      </c>
      <c r="C57" s="8">
        <v>0</v>
      </c>
    </row>
    <row r="58" spans="1:3" ht="12.75" customHeight="1">
      <c r="A58" s="3" t="s">
        <v>112</v>
      </c>
      <c r="B58" s="4" t="s">
        <v>239</v>
      </c>
      <c r="C58" s="5">
        <v>0</v>
      </c>
    </row>
    <row r="59" spans="1:3" ht="12.75" customHeight="1">
      <c r="A59" s="3" t="s">
        <v>114</v>
      </c>
      <c r="B59" s="4" t="s">
        <v>240</v>
      </c>
      <c r="C59" s="5">
        <v>0</v>
      </c>
    </row>
    <row r="60" spans="1:3" ht="12.75" customHeight="1">
      <c r="A60" s="3" t="s">
        <v>116</v>
      </c>
      <c r="B60" s="4" t="s">
        <v>241</v>
      </c>
      <c r="C60" s="5">
        <v>0</v>
      </c>
    </row>
    <row r="61" spans="1:3" ht="12.75" customHeight="1">
      <c r="A61" s="6" t="s">
        <v>118</v>
      </c>
      <c r="B61" s="7" t="s">
        <v>242</v>
      </c>
      <c r="C61" s="8">
        <v>0</v>
      </c>
    </row>
    <row r="62" spans="1:3" ht="12.75" customHeight="1">
      <c r="A62" s="6" t="s">
        <v>120</v>
      </c>
      <c r="B62" s="7" t="s">
        <v>243</v>
      </c>
      <c r="C62" s="8">
        <v>0</v>
      </c>
    </row>
  </sheetData>
  <sheetProtection selectLockedCells="1" selectUnlockedCells="1"/>
  <mergeCells count="1">
    <mergeCell ref="A1:C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zoomScale="97" zoomScaleNormal="97" workbookViewId="0" topLeftCell="B49">
      <selection activeCell="B74" sqref="B74"/>
    </sheetView>
  </sheetViews>
  <sheetFormatPr defaultColWidth="9.140625" defaultRowHeight="12.75" customHeight="1"/>
  <cols>
    <col min="1" max="1" width="0" style="0" hidden="1" customWidth="1"/>
    <col min="2" max="2" width="45.8515625" style="9" customWidth="1"/>
    <col min="3" max="3" width="9.8515625" style="10" customWidth="1"/>
    <col min="4" max="4" width="11.28125" style="10" customWidth="1"/>
    <col min="5" max="5" width="9.8515625" style="9" customWidth="1"/>
    <col min="6" max="6" width="9.57421875" style="10" customWidth="1"/>
    <col min="7" max="7" width="9.7109375" style="10" customWidth="1"/>
    <col min="8" max="8" width="10.28125" style="9" customWidth="1"/>
    <col min="9" max="9" width="10.421875" style="0" customWidth="1"/>
    <col min="10" max="10" width="10.57421875" style="0" customWidth="1"/>
    <col min="11" max="11" width="11.421875" style="0" customWidth="1"/>
    <col min="12" max="12" width="7.7109375" style="0" customWidth="1"/>
  </cols>
  <sheetData>
    <row r="1" spans="1:12" s="16" customFormat="1" ht="12.75" customHeight="1">
      <c r="A1" s="11" t="s">
        <v>244</v>
      </c>
      <c r="B1" s="11"/>
      <c r="C1" s="12" t="s">
        <v>245</v>
      </c>
      <c r="D1" s="12"/>
      <c r="E1" s="12"/>
      <c r="F1" s="13" t="s">
        <v>246</v>
      </c>
      <c r="G1" s="13"/>
      <c r="H1" s="13"/>
      <c r="I1" s="14" t="s">
        <v>247</v>
      </c>
      <c r="J1" s="14"/>
      <c r="K1" s="14"/>
      <c r="L1" s="15"/>
    </row>
    <row r="2" spans="1:12" s="16" customFormat="1" ht="13.5" customHeight="1">
      <c r="A2" s="17" t="s">
        <v>248</v>
      </c>
      <c r="B2" s="17"/>
      <c r="C2" s="18" t="s">
        <v>249</v>
      </c>
      <c r="D2" s="18" t="s">
        <v>250</v>
      </c>
      <c r="E2" s="19"/>
      <c r="F2" s="18" t="s">
        <v>249</v>
      </c>
      <c r="G2" s="18" t="s">
        <v>250</v>
      </c>
      <c r="H2" s="19"/>
      <c r="I2" s="18" t="s">
        <v>249</v>
      </c>
      <c r="J2" s="18" t="s">
        <v>250</v>
      </c>
      <c r="K2" s="20"/>
      <c r="L2" s="21" t="s">
        <v>251</v>
      </c>
    </row>
    <row r="3" spans="1:12" s="16" customFormat="1" ht="20.25" customHeight="1">
      <c r="A3" s="22"/>
      <c r="B3" s="23" t="s">
        <v>252</v>
      </c>
      <c r="C3" s="24" t="s">
        <v>253</v>
      </c>
      <c r="D3" s="24" t="s">
        <v>253</v>
      </c>
      <c r="E3" s="25" t="s">
        <v>251</v>
      </c>
      <c r="F3" s="24" t="s">
        <v>253</v>
      </c>
      <c r="G3" s="24" t="s">
        <v>253</v>
      </c>
      <c r="H3" s="25" t="s">
        <v>251</v>
      </c>
      <c r="I3" s="24" t="s">
        <v>253</v>
      </c>
      <c r="J3" s="24" t="s">
        <v>253</v>
      </c>
      <c r="K3" s="21" t="s">
        <v>251</v>
      </c>
      <c r="L3" s="21" t="s">
        <v>254</v>
      </c>
    </row>
    <row r="4" spans="1:12" ht="13.5" customHeight="1">
      <c r="A4" s="26" t="s">
        <v>4</v>
      </c>
      <c r="B4" s="27" t="s">
        <v>185</v>
      </c>
      <c r="C4" s="28">
        <v>15538167</v>
      </c>
      <c r="D4" s="28">
        <v>15864984</v>
      </c>
      <c r="E4" s="29">
        <v>15864984</v>
      </c>
      <c r="F4" s="28"/>
      <c r="G4" s="28"/>
      <c r="H4" s="29"/>
      <c r="I4" s="28">
        <f aca="true" t="shared" si="0" ref="I4:I88">C4+F4</f>
        <v>15538167</v>
      </c>
      <c r="J4" s="28">
        <f aca="true" t="shared" si="1" ref="J4:J88">D4+G4</f>
        <v>15864984</v>
      </c>
      <c r="K4" s="30">
        <f aca="true" t="shared" si="2" ref="K4:K88">E4+H4</f>
        <v>15864984</v>
      </c>
      <c r="L4" s="31">
        <f aca="true" t="shared" si="3" ref="L4:L10">K4/J4*100</f>
        <v>100</v>
      </c>
    </row>
    <row r="5" spans="1:12" ht="13.5" customHeight="1">
      <c r="A5" s="26" t="s">
        <v>6</v>
      </c>
      <c r="B5" s="27" t="s">
        <v>186</v>
      </c>
      <c r="C5" s="28">
        <v>23167567</v>
      </c>
      <c r="D5" s="28">
        <v>24772384</v>
      </c>
      <c r="E5" s="29">
        <v>24772384</v>
      </c>
      <c r="F5" s="28"/>
      <c r="G5" s="28"/>
      <c r="H5" s="29"/>
      <c r="I5" s="28">
        <f t="shared" si="0"/>
        <v>23167567</v>
      </c>
      <c r="J5" s="28">
        <f t="shared" si="1"/>
        <v>24772384</v>
      </c>
      <c r="K5" s="30">
        <f t="shared" si="2"/>
        <v>24772384</v>
      </c>
      <c r="L5" s="31">
        <f t="shared" si="3"/>
        <v>100</v>
      </c>
    </row>
    <row r="6" spans="1:12" ht="13.5" customHeight="1">
      <c r="A6" s="26" t="s">
        <v>8</v>
      </c>
      <c r="B6" s="27" t="s">
        <v>187</v>
      </c>
      <c r="C6" s="28">
        <v>12963503</v>
      </c>
      <c r="D6" s="28">
        <v>13644616</v>
      </c>
      <c r="E6" s="29">
        <v>13644616</v>
      </c>
      <c r="F6" s="28"/>
      <c r="G6" s="28"/>
      <c r="H6" s="29"/>
      <c r="I6" s="28">
        <f t="shared" si="0"/>
        <v>12963503</v>
      </c>
      <c r="J6" s="28">
        <f t="shared" si="1"/>
        <v>13644616</v>
      </c>
      <c r="K6" s="30">
        <f t="shared" si="2"/>
        <v>13644616</v>
      </c>
      <c r="L6" s="31">
        <f t="shared" si="3"/>
        <v>100</v>
      </c>
    </row>
    <row r="7" spans="1:12" ht="13.5" customHeight="1">
      <c r="A7" s="26" t="s">
        <v>10</v>
      </c>
      <c r="B7" s="27" t="s">
        <v>188</v>
      </c>
      <c r="C7" s="28">
        <v>1800000</v>
      </c>
      <c r="D7" s="28">
        <v>1800000</v>
      </c>
      <c r="E7" s="29">
        <v>1800000</v>
      </c>
      <c r="F7" s="28"/>
      <c r="G7" s="28"/>
      <c r="H7" s="29"/>
      <c r="I7" s="28">
        <f t="shared" si="0"/>
        <v>1800000</v>
      </c>
      <c r="J7" s="28">
        <f t="shared" si="1"/>
        <v>1800000</v>
      </c>
      <c r="K7" s="30">
        <f t="shared" si="2"/>
        <v>1800000</v>
      </c>
      <c r="L7" s="31">
        <f t="shared" si="3"/>
        <v>100</v>
      </c>
    </row>
    <row r="8" spans="1:12" ht="13.5" customHeight="1">
      <c r="A8" s="26" t="s">
        <v>12</v>
      </c>
      <c r="B8" s="27" t="s">
        <v>189</v>
      </c>
      <c r="C8" s="28"/>
      <c r="D8" s="28">
        <v>842010</v>
      </c>
      <c r="E8" s="29">
        <v>842010</v>
      </c>
      <c r="F8" s="28"/>
      <c r="G8" s="28"/>
      <c r="H8" s="29"/>
      <c r="I8" s="28">
        <f t="shared" si="0"/>
        <v>0</v>
      </c>
      <c r="J8" s="28">
        <f t="shared" si="1"/>
        <v>842010</v>
      </c>
      <c r="K8" s="30">
        <f t="shared" si="2"/>
        <v>842010</v>
      </c>
      <c r="L8" s="31">
        <f t="shared" si="3"/>
        <v>100</v>
      </c>
    </row>
    <row r="9" spans="1:12" ht="13.5" customHeight="1">
      <c r="A9" s="26" t="s">
        <v>14</v>
      </c>
      <c r="B9" s="27" t="s">
        <v>190</v>
      </c>
      <c r="C9" s="28"/>
      <c r="D9" s="28">
        <v>273066</v>
      </c>
      <c r="E9" s="29">
        <v>273066</v>
      </c>
      <c r="F9" s="28"/>
      <c r="G9" s="28"/>
      <c r="H9" s="29"/>
      <c r="I9" s="28">
        <f t="shared" si="0"/>
        <v>0</v>
      </c>
      <c r="J9" s="28">
        <f t="shared" si="1"/>
        <v>273066</v>
      </c>
      <c r="K9" s="30">
        <f t="shared" si="2"/>
        <v>273066</v>
      </c>
      <c r="L9" s="31">
        <f t="shared" si="3"/>
        <v>100</v>
      </c>
    </row>
    <row r="10" spans="1:12" ht="13.5" customHeight="1">
      <c r="A10" s="32" t="s">
        <v>16</v>
      </c>
      <c r="B10" s="33" t="s">
        <v>255</v>
      </c>
      <c r="C10" s="28">
        <f>SUM(C4:C9)</f>
        <v>53469237</v>
      </c>
      <c r="D10" s="28">
        <f>SUM(D4:D9)</f>
        <v>57197060</v>
      </c>
      <c r="E10" s="28">
        <f>SUM(E4:E9)</f>
        <v>57197060</v>
      </c>
      <c r="F10" s="28">
        <f>F4+F5+F6+F7+F8+F9</f>
        <v>0</v>
      </c>
      <c r="G10" s="28">
        <f>G4+G5+G6+G7+G8+G9</f>
        <v>0</v>
      </c>
      <c r="H10" s="29">
        <f>H4+H5+H6+H7+H8+H9</f>
        <v>0</v>
      </c>
      <c r="I10" s="28">
        <f t="shared" si="0"/>
        <v>53469237</v>
      </c>
      <c r="J10" s="28">
        <f t="shared" si="1"/>
        <v>57197060</v>
      </c>
      <c r="K10" s="30">
        <f t="shared" si="2"/>
        <v>57197060</v>
      </c>
      <c r="L10" s="31">
        <f t="shared" si="3"/>
        <v>100</v>
      </c>
    </row>
    <row r="11" spans="1:12" ht="13.5" customHeight="1">
      <c r="A11" s="26" t="s">
        <v>18</v>
      </c>
      <c r="B11" s="27" t="s">
        <v>192</v>
      </c>
      <c r="C11" s="28"/>
      <c r="D11" s="28"/>
      <c r="E11" s="29"/>
      <c r="F11" s="28"/>
      <c r="G11" s="28"/>
      <c r="H11" s="29"/>
      <c r="I11" s="28">
        <f t="shared" si="0"/>
        <v>0</v>
      </c>
      <c r="J11" s="28">
        <f t="shared" si="1"/>
        <v>0</v>
      </c>
      <c r="K11" s="30">
        <f t="shared" si="2"/>
        <v>0</v>
      </c>
      <c r="L11" s="31"/>
    </row>
    <row r="12" spans="1:12" ht="13.5" customHeight="1">
      <c r="A12" s="26" t="s">
        <v>20</v>
      </c>
      <c r="B12" s="27" t="s">
        <v>193</v>
      </c>
      <c r="C12" s="28"/>
      <c r="D12" s="28"/>
      <c r="E12" s="29"/>
      <c r="F12" s="28"/>
      <c r="G12" s="28"/>
      <c r="H12" s="29"/>
      <c r="I12" s="28">
        <f t="shared" si="0"/>
        <v>0</v>
      </c>
      <c r="J12" s="28">
        <f t="shared" si="1"/>
        <v>0</v>
      </c>
      <c r="K12" s="30">
        <f t="shared" si="2"/>
        <v>0</v>
      </c>
      <c r="L12" s="31"/>
    </row>
    <row r="13" spans="1:12" ht="13.5" customHeight="1">
      <c r="A13" s="26" t="s">
        <v>22</v>
      </c>
      <c r="B13" s="27" t="s">
        <v>194</v>
      </c>
      <c r="C13" s="28"/>
      <c r="D13" s="28"/>
      <c r="E13" s="29"/>
      <c r="F13" s="28"/>
      <c r="G13" s="28"/>
      <c r="H13" s="29"/>
      <c r="I13" s="28">
        <f t="shared" si="0"/>
        <v>0</v>
      </c>
      <c r="J13" s="28">
        <f t="shared" si="1"/>
        <v>0</v>
      </c>
      <c r="K13" s="30">
        <f t="shared" si="2"/>
        <v>0</v>
      </c>
      <c r="L13" s="31"/>
    </row>
    <row r="14" spans="1:12" ht="13.5" customHeight="1">
      <c r="A14" s="26" t="s">
        <v>24</v>
      </c>
      <c r="B14" s="27" t="s">
        <v>195</v>
      </c>
      <c r="C14" s="28"/>
      <c r="D14" s="28"/>
      <c r="E14" s="29"/>
      <c r="F14" s="28"/>
      <c r="G14" s="28"/>
      <c r="H14" s="29"/>
      <c r="I14" s="28">
        <f t="shared" si="0"/>
        <v>0</v>
      </c>
      <c r="J14" s="28">
        <f t="shared" si="1"/>
        <v>0</v>
      </c>
      <c r="K14" s="30">
        <f t="shared" si="2"/>
        <v>0</v>
      </c>
      <c r="L14" s="31"/>
    </row>
    <row r="15" spans="1:12" ht="13.5" customHeight="1">
      <c r="A15" s="26" t="s">
        <v>26</v>
      </c>
      <c r="B15" s="27" t="s">
        <v>196</v>
      </c>
      <c r="C15" s="28">
        <v>4245600</v>
      </c>
      <c r="D15" s="28">
        <v>4870946</v>
      </c>
      <c r="E15" s="29">
        <v>4870946</v>
      </c>
      <c r="F15" s="28"/>
      <c r="G15" s="28"/>
      <c r="H15" s="29"/>
      <c r="I15" s="28">
        <f t="shared" si="0"/>
        <v>4245600</v>
      </c>
      <c r="J15" s="28">
        <f t="shared" si="1"/>
        <v>4870946</v>
      </c>
      <c r="K15" s="30">
        <f t="shared" si="2"/>
        <v>4870946</v>
      </c>
      <c r="L15" s="31">
        <f>K15/J15*100</f>
        <v>100</v>
      </c>
    </row>
    <row r="16" spans="1:12" ht="13.5" customHeight="1">
      <c r="A16" s="32" t="s">
        <v>28</v>
      </c>
      <c r="B16" s="34" t="s">
        <v>256</v>
      </c>
      <c r="C16" s="35">
        <f aca="true" t="shared" si="4" ref="C16:H16">C10+C11+C12+C13+C14+C15</f>
        <v>57714837</v>
      </c>
      <c r="D16" s="35">
        <f t="shared" si="4"/>
        <v>62068006</v>
      </c>
      <c r="E16" s="36">
        <f t="shared" si="4"/>
        <v>62068006</v>
      </c>
      <c r="F16" s="35">
        <f t="shared" si="4"/>
        <v>0</v>
      </c>
      <c r="G16" s="35">
        <f t="shared" si="4"/>
        <v>0</v>
      </c>
      <c r="H16" s="36">
        <f t="shared" si="4"/>
        <v>0</v>
      </c>
      <c r="I16" s="35">
        <f t="shared" si="0"/>
        <v>57714837</v>
      </c>
      <c r="J16" s="35">
        <f t="shared" si="1"/>
        <v>62068006</v>
      </c>
      <c r="K16" s="37">
        <f t="shared" si="2"/>
        <v>62068006</v>
      </c>
      <c r="L16" s="31">
        <f>K16/J16*100</f>
        <v>100</v>
      </c>
    </row>
    <row r="17" spans="1:12" ht="13.5" customHeight="1">
      <c r="A17" s="26" t="s">
        <v>30</v>
      </c>
      <c r="B17" s="27" t="s">
        <v>198</v>
      </c>
      <c r="C17" s="28"/>
      <c r="D17" s="28"/>
      <c r="E17" s="29"/>
      <c r="F17" s="28"/>
      <c r="G17" s="28"/>
      <c r="H17" s="29"/>
      <c r="I17" s="28">
        <f t="shared" si="0"/>
        <v>0</v>
      </c>
      <c r="J17" s="28">
        <f t="shared" si="1"/>
        <v>0</v>
      </c>
      <c r="K17" s="30">
        <f t="shared" si="2"/>
        <v>0</v>
      </c>
      <c r="L17" s="31" t="e">
        <f>K17/J17*100</f>
        <v>#DIV/0!</v>
      </c>
    </row>
    <row r="18" spans="1:12" ht="13.5" customHeight="1">
      <c r="A18" s="26" t="s">
        <v>32</v>
      </c>
      <c r="B18" s="27" t="s">
        <v>199</v>
      </c>
      <c r="C18" s="28"/>
      <c r="D18" s="28"/>
      <c r="E18" s="29"/>
      <c r="F18" s="28"/>
      <c r="G18" s="28"/>
      <c r="H18" s="29"/>
      <c r="I18" s="28">
        <f t="shared" si="0"/>
        <v>0</v>
      </c>
      <c r="J18" s="28">
        <f t="shared" si="1"/>
        <v>0</v>
      </c>
      <c r="K18" s="30">
        <f t="shared" si="2"/>
        <v>0</v>
      </c>
      <c r="L18" s="31"/>
    </row>
    <row r="19" spans="1:12" ht="13.5" customHeight="1">
      <c r="A19" s="26" t="s">
        <v>34</v>
      </c>
      <c r="B19" s="27" t="s">
        <v>200</v>
      </c>
      <c r="C19" s="28"/>
      <c r="D19" s="28"/>
      <c r="E19" s="29"/>
      <c r="F19" s="28"/>
      <c r="G19" s="28"/>
      <c r="H19" s="29"/>
      <c r="I19" s="28">
        <f t="shared" si="0"/>
        <v>0</v>
      </c>
      <c r="J19" s="28">
        <f t="shared" si="1"/>
        <v>0</v>
      </c>
      <c r="K19" s="30">
        <f t="shared" si="2"/>
        <v>0</v>
      </c>
      <c r="L19" s="31"/>
    </row>
    <row r="20" spans="1:12" ht="13.5" customHeight="1">
      <c r="A20" s="26" t="s">
        <v>36</v>
      </c>
      <c r="B20" s="27" t="s">
        <v>201</v>
      </c>
      <c r="C20" s="28"/>
      <c r="D20" s="28"/>
      <c r="E20" s="29"/>
      <c r="F20" s="28"/>
      <c r="G20" s="28"/>
      <c r="H20" s="29"/>
      <c r="I20" s="28">
        <f t="shared" si="0"/>
        <v>0</v>
      </c>
      <c r="J20" s="28">
        <f t="shared" si="1"/>
        <v>0</v>
      </c>
      <c r="K20" s="30">
        <f t="shared" si="2"/>
        <v>0</v>
      </c>
      <c r="L20" s="31"/>
    </row>
    <row r="21" spans="1:12" ht="13.5" customHeight="1">
      <c r="A21" s="26" t="s">
        <v>38</v>
      </c>
      <c r="B21" s="27" t="s">
        <v>202</v>
      </c>
      <c r="C21" s="28">
        <v>0</v>
      </c>
      <c r="D21" s="28">
        <v>2997272</v>
      </c>
      <c r="E21" s="29">
        <v>2997272</v>
      </c>
      <c r="F21" s="28"/>
      <c r="G21" s="28"/>
      <c r="H21" s="29"/>
      <c r="I21" s="28">
        <f t="shared" si="0"/>
        <v>0</v>
      </c>
      <c r="J21" s="28">
        <f t="shared" si="1"/>
        <v>2997272</v>
      </c>
      <c r="K21" s="30">
        <f t="shared" si="2"/>
        <v>2997272</v>
      </c>
      <c r="L21" s="31"/>
    </row>
    <row r="22" spans="1:12" ht="13.5" customHeight="1">
      <c r="A22" s="32" t="s">
        <v>40</v>
      </c>
      <c r="B22" s="34" t="s">
        <v>257</v>
      </c>
      <c r="C22" s="35">
        <f aca="true" t="shared" si="5" ref="C22:H22">SUM(C17:C21)</f>
        <v>0</v>
      </c>
      <c r="D22" s="35">
        <f t="shared" si="5"/>
        <v>2997272</v>
      </c>
      <c r="E22" s="36">
        <f t="shared" si="5"/>
        <v>2997272</v>
      </c>
      <c r="F22" s="35">
        <f t="shared" si="5"/>
        <v>0</v>
      </c>
      <c r="G22" s="35">
        <f t="shared" si="5"/>
        <v>0</v>
      </c>
      <c r="H22" s="36">
        <f t="shared" si="5"/>
        <v>0</v>
      </c>
      <c r="I22" s="35">
        <f t="shared" si="0"/>
        <v>0</v>
      </c>
      <c r="J22" s="35">
        <f t="shared" si="1"/>
        <v>2997272</v>
      </c>
      <c r="K22" s="37">
        <f t="shared" si="2"/>
        <v>2997272</v>
      </c>
      <c r="L22" s="31">
        <f>K22/J22*100</f>
        <v>100</v>
      </c>
    </row>
    <row r="23" spans="1:12" ht="13.5" customHeight="1">
      <c r="A23" s="26" t="s">
        <v>42</v>
      </c>
      <c r="B23" s="27" t="s">
        <v>204</v>
      </c>
      <c r="C23" s="28"/>
      <c r="D23" s="28"/>
      <c r="E23" s="29"/>
      <c r="F23" s="28"/>
      <c r="G23" s="28"/>
      <c r="H23" s="29"/>
      <c r="I23" s="28">
        <f t="shared" si="0"/>
        <v>0</v>
      </c>
      <c r="J23" s="28">
        <f t="shared" si="1"/>
        <v>0</v>
      </c>
      <c r="K23" s="30">
        <f t="shared" si="2"/>
        <v>0</v>
      </c>
      <c r="L23" s="31"/>
    </row>
    <row r="24" spans="1:12" ht="13.5" customHeight="1">
      <c r="A24" s="26" t="s">
        <v>44</v>
      </c>
      <c r="B24" s="27" t="s">
        <v>205</v>
      </c>
      <c r="C24" s="28"/>
      <c r="D24" s="28"/>
      <c r="E24" s="29"/>
      <c r="F24" s="28"/>
      <c r="G24" s="28"/>
      <c r="H24" s="29"/>
      <c r="I24" s="28">
        <f t="shared" si="0"/>
        <v>0</v>
      </c>
      <c r="J24" s="28">
        <f t="shared" si="1"/>
        <v>0</v>
      </c>
      <c r="K24" s="30">
        <f t="shared" si="2"/>
        <v>0</v>
      </c>
      <c r="L24" s="31"/>
    </row>
    <row r="25" spans="1:12" ht="13.5" customHeight="1">
      <c r="A25" s="32" t="s">
        <v>46</v>
      </c>
      <c r="B25" s="33" t="s">
        <v>258</v>
      </c>
      <c r="C25" s="28">
        <f aca="true" t="shared" si="6" ref="C25:H25">C23+C24</f>
        <v>0</v>
      </c>
      <c r="D25" s="28">
        <f t="shared" si="6"/>
        <v>0</v>
      </c>
      <c r="E25" s="29">
        <f t="shared" si="6"/>
        <v>0</v>
      </c>
      <c r="F25" s="28">
        <f t="shared" si="6"/>
        <v>0</v>
      </c>
      <c r="G25" s="28">
        <f t="shared" si="6"/>
        <v>0</v>
      </c>
      <c r="H25" s="29">
        <f t="shared" si="6"/>
        <v>0</v>
      </c>
      <c r="I25" s="28">
        <f t="shared" si="0"/>
        <v>0</v>
      </c>
      <c r="J25" s="28">
        <f t="shared" si="1"/>
        <v>0</v>
      </c>
      <c r="K25" s="30">
        <f t="shared" si="2"/>
        <v>0</v>
      </c>
      <c r="L25" s="31"/>
    </row>
    <row r="26" spans="1:12" ht="13.5" customHeight="1">
      <c r="A26" s="26" t="s">
        <v>48</v>
      </c>
      <c r="B26" s="27" t="s">
        <v>207</v>
      </c>
      <c r="C26" s="28"/>
      <c r="D26" s="28"/>
      <c r="E26" s="29"/>
      <c r="F26" s="28"/>
      <c r="G26" s="28"/>
      <c r="H26" s="29"/>
      <c r="I26" s="28">
        <f t="shared" si="0"/>
        <v>0</v>
      </c>
      <c r="J26" s="28">
        <f t="shared" si="1"/>
        <v>0</v>
      </c>
      <c r="K26" s="30">
        <f t="shared" si="2"/>
        <v>0</v>
      </c>
      <c r="L26" s="31"/>
    </row>
    <row r="27" spans="1:12" ht="13.5" customHeight="1">
      <c r="A27" s="26" t="s">
        <v>50</v>
      </c>
      <c r="B27" s="27" t="s">
        <v>208</v>
      </c>
      <c r="C27" s="28"/>
      <c r="D27" s="28"/>
      <c r="E27" s="29"/>
      <c r="F27" s="28"/>
      <c r="G27" s="28"/>
      <c r="H27" s="29"/>
      <c r="I27" s="28">
        <f t="shared" si="0"/>
        <v>0</v>
      </c>
      <c r="J27" s="28">
        <f t="shared" si="1"/>
        <v>0</v>
      </c>
      <c r="K27" s="30">
        <f t="shared" si="2"/>
        <v>0</v>
      </c>
      <c r="L27" s="31"/>
    </row>
    <row r="28" spans="1:12" ht="13.5" customHeight="1">
      <c r="A28" s="26" t="s">
        <v>52</v>
      </c>
      <c r="B28" s="27" t="s">
        <v>209</v>
      </c>
      <c r="C28" s="28">
        <v>900000</v>
      </c>
      <c r="D28" s="28">
        <v>1266102</v>
      </c>
      <c r="E28" s="29">
        <v>950250</v>
      </c>
      <c r="F28" s="28"/>
      <c r="G28" s="28"/>
      <c r="H28" s="29"/>
      <c r="I28" s="28">
        <f t="shared" si="0"/>
        <v>900000</v>
      </c>
      <c r="J28" s="28">
        <f t="shared" si="1"/>
        <v>1266102</v>
      </c>
      <c r="K28" s="30">
        <f t="shared" si="2"/>
        <v>950250</v>
      </c>
      <c r="L28" s="31">
        <f>K28/J28*100</f>
        <v>75.05319476629845</v>
      </c>
    </row>
    <row r="29" spans="1:12" ht="13.5" customHeight="1">
      <c r="A29" s="26" t="s">
        <v>54</v>
      </c>
      <c r="B29" s="27" t="s">
        <v>210</v>
      </c>
      <c r="C29" s="28">
        <v>4500000</v>
      </c>
      <c r="D29" s="28">
        <v>5933801</v>
      </c>
      <c r="E29" s="29">
        <v>3842573</v>
      </c>
      <c r="F29" s="28"/>
      <c r="G29" s="28"/>
      <c r="H29" s="29"/>
      <c r="I29" s="28">
        <f t="shared" si="0"/>
        <v>4500000</v>
      </c>
      <c r="J29" s="28">
        <f t="shared" si="1"/>
        <v>5933801</v>
      </c>
      <c r="K29" s="30">
        <f t="shared" si="2"/>
        <v>3842573</v>
      </c>
      <c r="L29" s="31">
        <f>K29/J29*100</f>
        <v>64.75736210230171</v>
      </c>
    </row>
    <row r="30" spans="1:12" ht="13.5" customHeight="1">
      <c r="A30" s="26" t="s">
        <v>56</v>
      </c>
      <c r="B30" s="27" t="s">
        <v>211</v>
      </c>
      <c r="C30" s="28"/>
      <c r="D30" s="28"/>
      <c r="E30" s="29"/>
      <c r="F30" s="28"/>
      <c r="G30" s="28"/>
      <c r="H30" s="29"/>
      <c r="I30" s="28">
        <f t="shared" si="0"/>
        <v>0</v>
      </c>
      <c r="J30" s="28">
        <f t="shared" si="1"/>
        <v>0</v>
      </c>
      <c r="K30" s="30">
        <f t="shared" si="2"/>
        <v>0</v>
      </c>
      <c r="L30" s="31"/>
    </row>
    <row r="31" spans="1:12" ht="13.5" customHeight="1">
      <c r="A31" s="26" t="s">
        <v>58</v>
      </c>
      <c r="B31" s="27" t="s">
        <v>212</v>
      </c>
      <c r="C31" s="28"/>
      <c r="D31" s="28"/>
      <c r="E31" s="29"/>
      <c r="F31" s="28"/>
      <c r="G31" s="28"/>
      <c r="H31" s="29"/>
      <c r="I31" s="28">
        <f t="shared" si="0"/>
        <v>0</v>
      </c>
      <c r="J31" s="28">
        <f t="shared" si="1"/>
        <v>0</v>
      </c>
      <c r="K31" s="30">
        <f t="shared" si="2"/>
        <v>0</v>
      </c>
      <c r="L31" s="31"/>
    </row>
    <row r="32" spans="1:12" ht="13.5" customHeight="1">
      <c r="A32" s="26" t="s">
        <v>60</v>
      </c>
      <c r="B32" s="27" t="s">
        <v>213</v>
      </c>
      <c r="C32" s="28">
        <v>1700000</v>
      </c>
      <c r="D32" s="28">
        <v>3378753</v>
      </c>
      <c r="E32" s="29">
        <v>2086988</v>
      </c>
      <c r="F32" s="28"/>
      <c r="G32" s="28"/>
      <c r="H32" s="29"/>
      <c r="I32" s="28">
        <f t="shared" si="0"/>
        <v>1700000</v>
      </c>
      <c r="J32" s="28">
        <f t="shared" si="1"/>
        <v>3378753</v>
      </c>
      <c r="K32" s="30">
        <f t="shared" si="2"/>
        <v>2086988</v>
      </c>
      <c r="L32" s="31">
        <f>K32/J32*100</f>
        <v>61.767995470518265</v>
      </c>
    </row>
    <row r="33" spans="1:12" ht="13.5" customHeight="1">
      <c r="A33" s="26" t="s">
        <v>62</v>
      </c>
      <c r="B33" s="27" t="s">
        <v>214</v>
      </c>
      <c r="C33" s="28">
        <v>0</v>
      </c>
      <c r="D33" s="28">
        <v>30931</v>
      </c>
      <c r="E33" s="29">
        <v>0</v>
      </c>
      <c r="F33" s="28"/>
      <c r="G33" s="28"/>
      <c r="H33" s="29"/>
      <c r="I33" s="28">
        <f t="shared" si="0"/>
        <v>0</v>
      </c>
      <c r="J33" s="28">
        <f t="shared" si="1"/>
        <v>30931</v>
      </c>
      <c r="K33" s="30">
        <f t="shared" si="2"/>
        <v>0</v>
      </c>
      <c r="L33" s="31"/>
    </row>
    <row r="34" spans="1:12" ht="13.5" customHeight="1">
      <c r="A34" s="32" t="s">
        <v>64</v>
      </c>
      <c r="B34" s="33" t="s">
        <v>259</v>
      </c>
      <c r="C34" s="28">
        <f aca="true" t="shared" si="7" ref="C34:H34">SUM(C29:C33)</f>
        <v>6200000</v>
      </c>
      <c r="D34" s="28">
        <f t="shared" si="7"/>
        <v>9343485</v>
      </c>
      <c r="E34" s="28">
        <f t="shared" si="7"/>
        <v>5929561</v>
      </c>
      <c r="F34" s="28">
        <f t="shared" si="7"/>
        <v>0</v>
      </c>
      <c r="G34" s="28">
        <f t="shared" si="7"/>
        <v>0</v>
      </c>
      <c r="H34" s="29">
        <f t="shared" si="7"/>
        <v>0</v>
      </c>
      <c r="I34" s="28">
        <f t="shared" si="0"/>
        <v>6200000</v>
      </c>
      <c r="J34" s="28">
        <f t="shared" si="1"/>
        <v>9343485</v>
      </c>
      <c r="K34" s="30">
        <f t="shared" si="2"/>
        <v>5929561</v>
      </c>
      <c r="L34" s="31">
        <f>K34/J34*100</f>
        <v>63.46198447367337</v>
      </c>
    </row>
    <row r="35" spans="1:12" ht="13.5" customHeight="1">
      <c r="A35" s="26" t="s">
        <v>66</v>
      </c>
      <c r="B35" s="27" t="s">
        <v>216</v>
      </c>
      <c r="C35" s="28">
        <v>50000</v>
      </c>
      <c r="D35" s="28">
        <v>133064</v>
      </c>
      <c r="E35" s="29">
        <v>30999</v>
      </c>
      <c r="F35" s="28"/>
      <c r="G35" s="28"/>
      <c r="H35" s="29"/>
      <c r="I35" s="28">
        <f t="shared" si="0"/>
        <v>50000</v>
      </c>
      <c r="J35" s="28">
        <f t="shared" si="1"/>
        <v>133064</v>
      </c>
      <c r="K35" s="30">
        <f t="shared" si="2"/>
        <v>30999</v>
      </c>
      <c r="L35" s="31">
        <f>K35/J35*100</f>
        <v>23.29630854325738</v>
      </c>
    </row>
    <row r="36" spans="1:12" ht="13.5" customHeight="1">
      <c r="A36" s="32" t="s">
        <v>68</v>
      </c>
      <c r="B36" s="34" t="s">
        <v>260</v>
      </c>
      <c r="C36" s="35">
        <f>C34+C35+C28</f>
        <v>7150000</v>
      </c>
      <c r="D36" s="35">
        <f>D34+D35+D28</f>
        <v>10742651</v>
      </c>
      <c r="E36" s="35">
        <f>E34+E35+E28</f>
        <v>6910810</v>
      </c>
      <c r="F36" s="35">
        <f>F25+F26+F27+F28+F34+F35</f>
        <v>0</v>
      </c>
      <c r="G36" s="35">
        <f>G25+G26+G27+G28+G34+G35</f>
        <v>0</v>
      </c>
      <c r="H36" s="36">
        <f>H25+H26+H27+H28+H34+H35</f>
        <v>0</v>
      </c>
      <c r="I36" s="35">
        <f t="shared" si="0"/>
        <v>7150000</v>
      </c>
      <c r="J36" s="35">
        <f t="shared" si="1"/>
        <v>10742651</v>
      </c>
      <c r="K36" s="37">
        <f t="shared" si="2"/>
        <v>6910810</v>
      </c>
      <c r="L36" s="31">
        <f>K36/J36*100</f>
        <v>64.33058283285942</v>
      </c>
    </row>
    <row r="37" spans="1:12" ht="13.5" customHeight="1">
      <c r="A37" s="26" t="s">
        <v>70</v>
      </c>
      <c r="B37" s="27" t="s">
        <v>218</v>
      </c>
      <c r="C37" s="28"/>
      <c r="D37" s="28"/>
      <c r="E37" s="29"/>
      <c r="F37" s="28"/>
      <c r="G37" s="28"/>
      <c r="H37" s="29"/>
      <c r="I37" s="28">
        <f t="shared" si="0"/>
        <v>0</v>
      </c>
      <c r="J37" s="28">
        <f t="shared" si="1"/>
        <v>0</v>
      </c>
      <c r="K37" s="30">
        <f t="shared" si="2"/>
        <v>0</v>
      </c>
      <c r="L37" s="31"/>
    </row>
    <row r="38" spans="1:12" ht="13.5" customHeight="1">
      <c r="A38" s="26" t="s">
        <v>72</v>
      </c>
      <c r="B38" s="27" t="s">
        <v>219</v>
      </c>
      <c r="C38" s="28">
        <v>0</v>
      </c>
      <c r="D38" s="28">
        <v>0</v>
      </c>
      <c r="E38" s="29">
        <v>0</v>
      </c>
      <c r="F38" s="28">
        <v>256000</v>
      </c>
      <c r="G38" s="28">
        <v>2195922</v>
      </c>
      <c r="H38" s="29">
        <v>2195922</v>
      </c>
      <c r="I38" s="28">
        <f t="shared" si="0"/>
        <v>256000</v>
      </c>
      <c r="J38" s="28">
        <f t="shared" si="1"/>
        <v>2195922</v>
      </c>
      <c r="K38" s="30">
        <f t="shared" si="2"/>
        <v>2195922</v>
      </c>
      <c r="L38" s="31">
        <f>K38/J38*100</f>
        <v>100</v>
      </c>
    </row>
    <row r="39" spans="1:12" ht="13.5" customHeight="1">
      <c r="A39" s="26" t="s">
        <v>74</v>
      </c>
      <c r="B39" s="27" t="s">
        <v>220</v>
      </c>
      <c r="C39" s="28"/>
      <c r="D39" s="28">
        <v>0</v>
      </c>
      <c r="E39" s="29">
        <v>0</v>
      </c>
      <c r="F39" s="28">
        <v>467022</v>
      </c>
      <c r="G39" s="28">
        <v>507929</v>
      </c>
      <c r="H39" s="29">
        <v>234522</v>
      </c>
      <c r="I39" s="28">
        <f t="shared" si="0"/>
        <v>467022</v>
      </c>
      <c r="J39" s="28">
        <f t="shared" si="1"/>
        <v>507929</v>
      </c>
      <c r="K39" s="30">
        <f t="shared" si="2"/>
        <v>234522</v>
      </c>
      <c r="L39" s="31">
        <f>K39/J39*100</f>
        <v>46.172201232849474</v>
      </c>
    </row>
    <row r="40" spans="1:12" ht="13.5" customHeight="1">
      <c r="A40" s="26" t="s">
        <v>76</v>
      </c>
      <c r="B40" s="27" t="s">
        <v>221</v>
      </c>
      <c r="C40" s="28">
        <v>2235922</v>
      </c>
      <c r="D40" s="28">
        <v>966933</v>
      </c>
      <c r="E40" s="29">
        <v>0</v>
      </c>
      <c r="F40" s="28"/>
      <c r="G40" s="28"/>
      <c r="H40" s="29"/>
      <c r="I40" s="28">
        <f t="shared" si="0"/>
        <v>2235922</v>
      </c>
      <c r="J40" s="28">
        <f t="shared" si="1"/>
        <v>966933</v>
      </c>
      <c r="K40" s="30">
        <f t="shared" si="2"/>
        <v>0</v>
      </c>
      <c r="L40" s="31">
        <f>K40/J40*100</f>
        <v>0</v>
      </c>
    </row>
    <row r="41" spans="1:12" ht="13.5" customHeight="1">
      <c r="A41" s="26" t="s">
        <v>78</v>
      </c>
      <c r="B41" s="27" t="s">
        <v>222</v>
      </c>
      <c r="C41" s="28">
        <v>1574500</v>
      </c>
      <c r="D41" s="28">
        <v>1574500</v>
      </c>
      <c r="E41" s="29">
        <v>1561070</v>
      </c>
      <c r="F41" s="28"/>
      <c r="G41" s="28"/>
      <c r="H41" s="29"/>
      <c r="I41" s="28">
        <f t="shared" si="0"/>
        <v>1574500</v>
      </c>
      <c r="J41" s="28">
        <f t="shared" si="1"/>
        <v>1574500</v>
      </c>
      <c r="K41" s="30">
        <f t="shared" si="2"/>
        <v>1561070</v>
      </c>
      <c r="L41" s="31">
        <f>K41/J41*100</f>
        <v>99.14703080342966</v>
      </c>
    </row>
    <row r="42" spans="1:12" ht="13.5" customHeight="1">
      <c r="A42" s="26" t="s">
        <v>80</v>
      </c>
      <c r="B42" s="27" t="s">
        <v>223</v>
      </c>
      <c r="C42" s="28"/>
      <c r="D42" s="28"/>
      <c r="E42" s="29"/>
      <c r="F42" s="28"/>
      <c r="G42" s="28"/>
      <c r="H42" s="29"/>
      <c r="I42" s="28">
        <f t="shared" si="0"/>
        <v>0</v>
      </c>
      <c r="J42" s="28">
        <f t="shared" si="1"/>
        <v>0</v>
      </c>
      <c r="K42" s="30">
        <f t="shared" si="2"/>
        <v>0</v>
      </c>
      <c r="L42" s="31"/>
    </row>
    <row r="43" spans="1:12" ht="13.5" customHeight="1">
      <c r="A43" s="26" t="s">
        <v>82</v>
      </c>
      <c r="B43" s="27" t="s">
        <v>224</v>
      </c>
      <c r="C43" s="28"/>
      <c r="D43" s="28"/>
      <c r="E43" s="29"/>
      <c r="F43" s="28"/>
      <c r="G43" s="28"/>
      <c r="H43" s="29"/>
      <c r="I43" s="28">
        <f t="shared" si="0"/>
        <v>0</v>
      </c>
      <c r="J43" s="28">
        <f t="shared" si="1"/>
        <v>0</v>
      </c>
      <c r="K43" s="30">
        <f t="shared" si="2"/>
        <v>0</v>
      </c>
      <c r="L43" s="31"/>
    </row>
    <row r="44" spans="1:12" ht="13.5" customHeight="1">
      <c r="A44" s="26" t="s">
        <v>84</v>
      </c>
      <c r="B44" s="27" t="s">
        <v>225</v>
      </c>
      <c r="C44" s="28">
        <v>10000</v>
      </c>
      <c r="D44" s="28">
        <v>10000</v>
      </c>
      <c r="E44" s="29">
        <v>74</v>
      </c>
      <c r="F44" s="28"/>
      <c r="G44" s="28"/>
      <c r="H44" s="29"/>
      <c r="I44" s="28">
        <f t="shared" si="0"/>
        <v>10000</v>
      </c>
      <c r="J44" s="28">
        <f t="shared" si="1"/>
        <v>10000</v>
      </c>
      <c r="K44" s="30">
        <f t="shared" si="2"/>
        <v>74</v>
      </c>
      <c r="L44" s="31">
        <f>K44/J44*100</f>
        <v>0.74</v>
      </c>
    </row>
    <row r="45" spans="1:12" ht="13.5" customHeight="1">
      <c r="A45" s="26" t="s">
        <v>86</v>
      </c>
      <c r="B45" s="27" t="s">
        <v>261</v>
      </c>
      <c r="C45" s="28"/>
      <c r="D45" s="28"/>
      <c r="E45" s="29"/>
      <c r="F45" s="28"/>
      <c r="G45" s="28"/>
      <c r="H45" s="29"/>
      <c r="I45" s="28">
        <f t="shared" si="0"/>
        <v>0</v>
      </c>
      <c r="J45" s="28">
        <f t="shared" si="1"/>
        <v>0</v>
      </c>
      <c r="K45" s="30">
        <f t="shared" si="2"/>
        <v>0</v>
      </c>
      <c r="L45" s="31"/>
    </row>
    <row r="46" spans="1:12" ht="13.5" customHeight="1">
      <c r="A46" s="26" t="s">
        <v>88</v>
      </c>
      <c r="B46" s="27" t="s">
        <v>262</v>
      </c>
      <c r="C46" s="28"/>
      <c r="D46" s="28">
        <v>3876</v>
      </c>
      <c r="E46" s="29">
        <v>3876</v>
      </c>
      <c r="F46" s="28"/>
      <c r="G46" s="28"/>
      <c r="H46" s="29"/>
      <c r="I46" s="28">
        <f t="shared" si="0"/>
        <v>0</v>
      </c>
      <c r="J46" s="28">
        <f t="shared" si="1"/>
        <v>3876</v>
      </c>
      <c r="K46" s="30">
        <f t="shared" si="2"/>
        <v>3876</v>
      </c>
      <c r="L46" s="31"/>
    </row>
    <row r="47" spans="1:12" ht="13.5" customHeight="1">
      <c r="A47" s="32" t="s">
        <v>90</v>
      </c>
      <c r="B47" s="34" t="s">
        <v>263</v>
      </c>
      <c r="C47" s="35">
        <f aca="true" t="shared" si="8" ref="C47:H47">SUM(C37:C46)</f>
        <v>3820422</v>
      </c>
      <c r="D47" s="35">
        <f t="shared" si="8"/>
        <v>2555309</v>
      </c>
      <c r="E47" s="36">
        <f t="shared" si="8"/>
        <v>1565020</v>
      </c>
      <c r="F47" s="35">
        <f t="shared" si="8"/>
        <v>723022</v>
      </c>
      <c r="G47" s="35">
        <f t="shared" si="8"/>
        <v>2703851</v>
      </c>
      <c r="H47" s="36">
        <f t="shared" si="8"/>
        <v>2430444</v>
      </c>
      <c r="I47" s="35">
        <f t="shared" si="0"/>
        <v>4543444</v>
      </c>
      <c r="J47" s="35">
        <f t="shared" si="1"/>
        <v>5259160</v>
      </c>
      <c r="K47" s="37">
        <f t="shared" si="2"/>
        <v>3995464</v>
      </c>
      <c r="L47" s="31">
        <f>K47/J47*100</f>
        <v>75.97152396960732</v>
      </c>
    </row>
    <row r="48" spans="1:12" ht="13.5" customHeight="1">
      <c r="A48" s="26" t="s">
        <v>92</v>
      </c>
      <c r="B48" s="27" t="s">
        <v>229</v>
      </c>
      <c r="C48" s="28"/>
      <c r="D48" s="28"/>
      <c r="E48" s="29"/>
      <c r="F48" s="28"/>
      <c r="G48" s="28"/>
      <c r="H48" s="29"/>
      <c r="I48" s="28">
        <f t="shared" si="0"/>
        <v>0</v>
      </c>
      <c r="J48" s="28">
        <f t="shared" si="1"/>
        <v>0</v>
      </c>
      <c r="K48" s="30">
        <f t="shared" si="2"/>
        <v>0</v>
      </c>
      <c r="L48" s="31"/>
    </row>
    <row r="49" spans="1:12" ht="13.5" customHeight="1">
      <c r="A49" s="26" t="s">
        <v>94</v>
      </c>
      <c r="B49" s="27" t="s">
        <v>230</v>
      </c>
      <c r="C49" s="28"/>
      <c r="D49" s="28"/>
      <c r="E49" s="29"/>
      <c r="F49" s="28"/>
      <c r="G49" s="28"/>
      <c r="H49" s="29"/>
      <c r="I49" s="28">
        <f t="shared" si="0"/>
        <v>0</v>
      </c>
      <c r="J49" s="28">
        <f t="shared" si="1"/>
        <v>0</v>
      </c>
      <c r="K49" s="30">
        <f t="shared" si="2"/>
        <v>0</v>
      </c>
      <c r="L49" s="31"/>
    </row>
    <row r="50" spans="1:12" ht="13.5" customHeight="1">
      <c r="A50" s="26" t="s">
        <v>96</v>
      </c>
      <c r="B50" s="27" t="s">
        <v>231</v>
      </c>
      <c r="C50" s="28"/>
      <c r="D50" s="28"/>
      <c r="E50" s="29"/>
      <c r="F50" s="28"/>
      <c r="G50" s="28"/>
      <c r="H50" s="29"/>
      <c r="I50" s="28"/>
      <c r="J50" s="28"/>
      <c r="K50" s="30">
        <f t="shared" si="2"/>
        <v>0</v>
      </c>
      <c r="L50" s="31"/>
    </row>
    <row r="51" spans="1:12" ht="13.5" customHeight="1">
      <c r="A51" s="26" t="s">
        <v>98</v>
      </c>
      <c r="B51" s="27" t="s">
        <v>232</v>
      </c>
      <c r="C51" s="28"/>
      <c r="D51" s="28"/>
      <c r="E51" s="29"/>
      <c r="F51" s="28"/>
      <c r="G51" s="28"/>
      <c r="H51" s="29"/>
      <c r="I51" s="28">
        <f t="shared" si="0"/>
        <v>0</v>
      </c>
      <c r="J51" s="28">
        <f t="shared" si="1"/>
        <v>0</v>
      </c>
      <c r="K51" s="30">
        <f t="shared" si="2"/>
        <v>0</v>
      </c>
      <c r="L51" s="31"/>
    </row>
    <row r="52" spans="1:12" ht="13.5" customHeight="1">
      <c r="A52" s="26" t="s">
        <v>100</v>
      </c>
      <c r="B52" s="27" t="s">
        <v>233</v>
      </c>
      <c r="C52" s="28"/>
      <c r="D52" s="28"/>
      <c r="E52" s="29"/>
      <c r="F52" s="28"/>
      <c r="G52" s="28"/>
      <c r="H52" s="29"/>
      <c r="I52" s="28">
        <f t="shared" si="0"/>
        <v>0</v>
      </c>
      <c r="J52" s="28">
        <f t="shared" si="1"/>
        <v>0</v>
      </c>
      <c r="K52" s="30">
        <f t="shared" si="2"/>
        <v>0</v>
      </c>
      <c r="L52" s="31"/>
    </row>
    <row r="53" spans="1:12" ht="13.5" customHeight="1">
      <c r="A53" s="32" t="s">
        <v>102</v>
      </c>
      <c r="B53" s="34" t="s">
        <v>264</v>
      </c>
      <c r="C53" s="35">
        <f aca="true" t="shared" si="9" ref="C53:H53">SUM(C48:C52)</f>
        <v>0</v>
      </c>
      <c r="D53" s="35">
        <f t="shared" si="9"/>
        <v>0</v>
      </c>
      <c r="E53" s="36">
        <f t="shared" si="9"/>
        <v>0</v>
      </c>
      <c r="F53" s="35">
        <f t="shared" si="9"/>
        <v>0</v>
      </c>
      <c r="G53" s="35">
        <f t="shared" si="9"/>
        <v>0</v>
      </c>
      <c r="H53" s="36">
        <f t="shared" si="9"/>
        <v>0</v>
      </c>
      <c r="I53" s="35">
        <f t="shared" si="0"/>
        <v>0</v>
      </c>
      <c r="J53" s="35">
        <f t="shared" si="1"/>
        <v>0</v>
      </c>
      <c r="K53" s="37">
        <f t="shared" si="2"/>
        <v>0</v>
      </c>
      <c r="L53" s="31"/>
    </row>
    <row r="54" spans="1:12" ht="13.5" customHeight="1">
      <c r="A54" s="26" t="s">
        <v>104</v>
      </c>
      <c r="B54" s="27" t="s">
        <v>235</v>
      </c>
      <c r="C54" s="28"/>
      <c r="D54" s="28"/>
      <c r="E54" s="29"/>
      <c r="F54" s="28"/>
      <c r="G54" s="28"/>
      <c r="H54" s="29"/>
      <c r="I54" s="28">
        <f t="shared" si="0"/>
        <v>0</v>
      </c>
      <c r="J54" s="28">
        <f t="shared" si="1"/>
        <v>0</v>
      </c>
      <c r="K54" s="30">
        <f t="shared" si="2"/>
        <v>0</v>
      </c>
      <c r="L54" s="31"/>
    </row>
    <row r="55" spans="1:12" ht="13.5" customHeight="1">
      <c r="A55" s="26" t="s">
        <v>106</v>
      </c>
      <c r="B55" s="27" t="s">
        <v>236</v>
      </c>
      <c r="C55" s="28"/>
      <c r="D55" s="28"/>
      <c r="E55" s="29"/>
      <c r="F55" s="28"/>
      <c r="G55" s="28"/>
      <c r="H55" s="29"/>
      <c r="I55" s="28">
        <f t="shared" si="0"/>
        <v>0</v>
      </c>
      <c r="J55" s="28">
        <f t="shared" si="1"/>
        <v>0</v>
      </c>
      <c r="K55" s="30">
        <f t="shared" si="2"/>
        <v>0</v>
      </c>
      <c r="L55" s="31"/>
    </row>
    <row r="56" spans="1:12" ht="13.5" customHeight="1">
      <c r="A56" s="26" t="s">
        <v>108</v>
      </c>
      <c r="B56" s="27" t="s">
        <v>265</v>
      </c>
      <c r="C56" s="28">
        <v>800000</v>
      </c>
      <c r="D56" s="28">
        <v>820000</v>
      </c>
      <c r="E56" s="29">
        <v>820000</v>
      </c>
      <c r="F56" s="28"/>
      <c r="G56" s="28"/>
      <c r="H56" s="29"/>
      <c r="I56" s="28">
        <f t="shared" si="0"/>
        <v>800000</v>
      </c>
      <c r="J56" s="28">
        <f t="shared" si="1"/>
        <v>820000</v>
      </c>
      <c r="K56" s="30">
        <f t="shared" si="2"/>
        <v>820000</v>
      </c>
      <c r="L56" s="31"/>
    </row>
    <row r="57" spans="1:12" ht="13.5" customHeight="1">
      <c r="A57" s="32" t="s">
        <v>110</v>
      </c>
      <c r="B57" s="34" t="s">
        <v>266</v>
      </c>
      <c r="C57" s="35">
        <f aca="true" t="shared" si="10" ref="C57:H57">C54+C55+C56</f>
        <v>800000</v>
      </c>
      <c r="D57" s="35">
        <f t="shared" si="10"/>
        <v>820000</v>
      </c>
      <c r="E57" s="36">
        <f t="shared" si="10"/>
        <v>820000</v>
      </c>
      <c r="F57" s="35">
        <f t="shared" si="10"/>
        <v>0</v>
      </c>
      <c r="G57" s="35">
        <f t="shared" si="10"/>
        <v>0</v>
      </c>
      <c r="H57" s="36">
        <f t="shared" si="10"/>
        <v>0</v>
      </c>
      <c r="I57" s="35">
        <f t="shared" si="0"/>
        <v>800000</v>
      </c>
      <c r="J57" s="35">
        <f t="shared" si="1"/>
        <v>820000</v>
      </c>
      <c r="K57" s="37">
        <f t="shared" si="2"/>
        <v>820000</v>
      </c>
      <c r="L57" s="31"/>
    </row>
    <row r="58" spans="1:12" ht="13.5" customHeight="1">
      <c r="A58" s="26" t="s">
        <v>112</v>
      </c>
      <c r="B58" s="27" t="s">
        <v>239</v>
      </c>
      <c r="C58" s="28"/>
      <c r="D58" s="28"/>
      <c r="E58" s="29"/>
      <c r="F58" s="28"/>
      <c r="G58" s="28"/>
      <c r="H58" s="29"/>
      <c r="I58" s="28">
        <f t="shared" si="0"/>
        <v>0</v>
      </c>
      <c r="J58" s="28">
        <f t="shared" si="1"/>
        <v>0</v>
      </c>
      <c r="K58" s="30">
        <f t="shared" si="2"/>
        <v>0</v>
      </c>
      <c r="L58" s="31"/>
    </row>
    <row r="59" spans="1:12" ht="13.5" customHeight="1">
      <c r="A59" s="26" t="s">
        <v>114</v>
      </c>
      <c r="B59" s="27" t="s">
        <v>240</v>
      </c>
      <c r="C59" s="28"/>
      <c r="D59" s="28"/>
      <c r="E59" s="29"/>
      <c r="F59" s="28"/>
      <c r="G59" s="28"/>
      <c r="H59" s="29"/>
      <c r="I59" s="28">
        <f t="shared" si="0"/>
        <v>0</v>
      </c>
      <c r="J59" s="28">
        <f t="shared" si="1"/>
        <v>0</v>
      </c>
      <c r="K59" s="30">
        <f t="shared" si="2"/>
        <v>0</v>
      </c>
      <c r="L59" s="31"/>
    </row>
    <row r="60" spans="1:12" ht="13.5" customHeight="1">
      <c r="A60" s="26" t="s">
        <v>116</v>
      </c>
      <c r="B60" s="27" t="s">
        <v>267</v>
      </c>
      <c r="C60" s="28"/>
      <c r="D60" s="28"/>
      <c r="E60" s="29"/>
      <c r="F60" s="28"/>
      <c r="G60" s="28"/>
      <c r="H60" s="29"/>
      <c r="I60" s="28">
        <f t="shared" si="0"/>
        <v>0</v>
      </c>
      <c r="J60" s="28">
        <f t="shared" si="1"/>
        <v>0</v>
      </c>
      <c r="K60" s="30">
        <f t="shared" si="2"/>
        <v>0</v>
      </c>
      <c r="L60" s="31"/>
    </row>
    <row r="61" spans="1:12" ht="13.5" customHeight="1">
      <c r="A61" s="32" t="s">
        <v>118</v>
      </c>
      <c r="B61" s="38" t="s">
        <v>268</v>
      </c>
      <c r="C61" s="39">
        <f aca="true" t="shared" si="11" ref="C61:H61">C58+C59+C60</f>
        <v>0</v>
      </c>
      <c r="D61" s="39">
        <f t="shared" si="11"/>
        <v>0</v>
      </c>
      <c r="E61" s="40">
        <f t="shared" si="11"/>
        <v>0</v>
      </c>
      <c r="F61" s="39">
        <f t="shared" si="11"/>
        <v>0</v>
      </c>
      <c r="G61" s="39">
        <f t="shared" si="11"/>
        <v>0</v>
      </c>
      <c r="H61" s="40">
        <f t="shared" si="11"/>
        <v>0</v>
      </c>
      <c r="I61" s="39">
        <f t="shared" si="0"/>
        <v>0</v>
      </c>
      <c r="J61" s="39">
        <f t="shared" si="1"/>
        <v>0</v>
      </c>
      <c r="K61" s="41">
        <f t="shared" si="2"/>
        <v>0</v>
      </c>
      <c r="L61" s="31"/>
    </row>
    <row r="62" spans="1:12" ht="13.5" customHeight="1">
      <c r="A62" s="32" t="s">
        <v>120</v>
      </c>
      <c r="B62" s="42" t="s">
        <v>269</v>
      </c>
      <c r="C62" s="43">
        <f aca="true" t="shared" si="12" ref="C62:H62">C16+C22+C36+C47+C53+C57+C61</f>
        <v>69485259</v>
      </c>
      <c r="D62" s="43">
        <f t="shared" si="12"/>
        <v>79183238</v>
      </c>
      <c r="E62" s="44">
        <f t="shared" si="12"/>
        <v>74361108</v>
      </c>
      <c r="F62" s="43">
        <f t="shared" si="12"/>
        <v>723022</v>
      </c>
      <c r="G62" s="43">
        <f t="shared" si="12"/>
        <v>2703851</v>
      </c>
      <c r="H62" s="44">
        <f t="shared" si="12"/>
        <v>2430444</v>
      </c>
      <c r="I62" s="43">
        <f t="shared" si="0"/>
        <v>70208281</v>
      </c>
      <c r="J62" s="43">
        <f t="shared" si="1"/>
        <v>81887089</v>
      </c>
      <c r="K62" s="45">
        <f t="shared" si="2"/>
        <v>76791552</v>
      </c>
      <c r="L62" s="31">
        <f>K62/J62*100</f>
        <v>93.77736214313346</v>
      </c>
    </row>
    <row r="63" spans="1:12" ht="13.5" customHeight="1">
      <c r="A63" s="26" t="s">
        <v>4</v>
      </c>
      <c r="B63" s="27" t="s">
        <v>270</v>
      </c>
      <c r="C63" s="28"/>
      <c r="D63" s="28"/>
      <c r="E63" s="29"/>
      <c r="F63" s="28"/>
      <c r="G63" s="28"/>
      <c r="H63" s="29"/>
      <c r="I63" s="28">
        <f t="shared" si="0"/>
        <v>0</v>
      </c>
      <c r="J63" s="28">
        <f t="shared" si="1"/>
        <v>0</v>
      </c>
      <c r="K63" s="30">
        <f t="shared" si="2"/>
        <v>0</v>
      </c>
      <c r="L63" s="31"/>
    </row>
    <row r="64" spans="1:12" ht="13.5" customHeight="1">
      <c r="A64" s="26" t="s">
        <v>6</v>
      </c>
      <c r="B64" s="27" t="s">
        <v>271</v>
      </c>
      <c r="C64" s="28"/>
      <c r="D64" s="28"/>
      <c r="E64" s="29"/>
      <c r="F64" s="28"/>
      <c r="G64" s="28"/>
      <c r="H64" s="29"/>
      <c r="I64" s="28">
        <f t="shared" si="0"/>
        <v>0</v>
      </c>
      <c r="J64" s="28">
        <f t="shared" si="1"/>
        <v>0</v>
      </c>
      <c r="K64" s="30">
        <f t="shared" si="2"/>
        <v>0</v>
      </c>
      <c r="L64" s="31"/>
    </row>
    <row r="65" spans="1:12" ht="13.5" customHeight="1">
      <c r="A65" s="26" t="s">
        <v>8</v>
      </c>
      <c r="B65" s="27" t="s">
        <v>272</v>
      </c>
      <c r="C65" s="28"/>
      <c r="D65" s="28"/>
      <c r="E65" s="29"/>
      <c r="F65" s="28"/>
      <c r="G65" s="28"/>
      <c r="H65" s="29"/>
      <c r="I65" s="28">
        <f t="shared" si="0"/>
        <v>0</v>
      </c>
      <c r="J65" s="28">
        <f t="shared" si="1"/>
        <v>0</v>
      </c>
      <c r="K65" s="30">
        <f t="shared" si="2"/>
        <v>0</v>
      </c>
      <c r="L65" s="31"/>
    </row>
    <row r="66" spans="1:12" ht="13.5" customHeight="1">
      <c r="A66" s="32" t="s">
        <v>10</v>
      </c>
      <c r="B66" s="33" t="s">
        <v>273</v>
      </c>
      <c r="C66" s="28">
        <f aca="true" t="shared" si="13" ref="C66:H66">C63+C64+C65</f>
        <v>0</v>
      </c>
      <c r="D66" s="28">
        <f t="shared" si="13"/>
        <v>0</v>
      </c>
      <c r="E66" s="29">
        <f t="shared" si="13"/>
        <v>0</v>
      </c>
      <c r="F66" s="28">
        <f t="shared" si="13"/>
        <v>0</v>
      </c>
      <c r="G66" s="28">
        <f t="shared" si="13"/>
        <v>0</v>
      </c>
      <c r="H66" s="29">
        <f t="shared" si="13"/>
        <v>0</v>
      </c>
      <c r="I66" s="28">
        <f t="shared" si="0"/>
        <v>0</v>
      </c>
      <c r="J66" s="28">
        <f t="shared" si="1"/>
        <v>0</v>
      </c>
      <c r="K66" s="30">
        <f t="shared" si="2"/>
        <v>0</v>
      </c>
      <c r="L66" s="31"/>
    </row>
    <row r="67" spans="1:12" ht="13.5" customHeight="1">
      <c r="A67" s="26" t="s">
        <v>12</v>
      </c>
      <c r="B67" s="27" t="s">
        <v>274</v>
      </c>
      <c r="C67" s="28"/>
      <c r="D67" s="28"/>
      <c r="E67" s="29"/>
      <c r="F67" s="28"/>
      <c r="G67" s="28">
        <v>0</v>
      </c>
      <c r="H67" s="29">
        <v>0</v>
      </c>
      <c r="I67" s="28">
        <f t="shared" si="0"/>
        <v>0</v>
      </c>
      <c r="J67" s="28">
        <f t="shared" si="1"/>
        <v>0</v>
      </c>
      <c r="K67" s="30">
        <f t="shared" si="2"/>
        <v>0</v>
      </c>
      <c r="L67" s="31"/>
    </row>
    <row r="68" spans="1:12" ht="13.5" customHeight="1">
      <c r="A68" s="26" t="s">
        <v>14</v>
      </c>
      <c r="B68" s="27" t="s">
        <v>275</v>
      </c>
      <c r="C68" s="28"/>
      <c r="D68" s="28"/>
      <c r="E68" s="29"/>
      <c r="F68" s="28"/>
      <c r="G68" s="28"/>
      <c r="H68" s="29"/>
      <c r="I68" s="28">
        <f t="shared" si="0"/>
        <v>0</v>
      </c>
      <c r="J68" s="28">
        <f t="shared" si="1"/>
        <v>0</v>
      </c>
      <c r="K68" s="30">
        <f t="shared" si="2"/>
        <v>0</v>
      </c>
      <c r="L68" s="31"/>
    </row>
    <row r="69" spans="1:12" ht="13.5" customHeight="1">
      <c r="A69" s="26" t="s">
        <v>16</v>
      </c>
      <c r="B69" s="27" t="s">
        <v>276</v>
      </c>
      <c r="C69" s="28"/>
      <c r="D69" s="28"/>
      <c r="E69" s="29"/>
      <c r="F69" s="28"/>
      <c r="G69" s="28"/>
      <c r="H69" s="29"/>
      <c r="I69" s="28">
        <f t="shared" si="0"/>
        <v>0</v>
      </c>
      <c r="J69" s="28">
        <f t="shared" si="1"/>
        <v>0</v>
      </c>
      <c r="K69" s="30">
        <f t="shared" si="2"/>
        <v>0</v>
      </c>
      <c r="L69" s="31"/>
    </row>
    <row r="70" spans="1:12" ht="13.5" customHeight="1">
      <c r="A70" s="26" t="s">
        <v>18</v>
      </c>
      <c r="B70" s="27" t="s">
        <v>277</v>
      </c>
      <c r="C70" s="28"/>
      <c r="D70" s="28"/>
      <c r="E70" s="29"/>
      <c r="F70" s="28"/>
      <c r="G70" s="28"/>
      <c r="H70" s="29"/>
      <c r="I70" s="28">
        <f t="shared" si="0"/>
        <v>0</v>
      </c>
      <c r="J70" s="28">
        <f t="shared" si="1"/>
        <v>0</v>
      </c>
      <c r="K70" s="30">
        <f t="shared" si="2"/>
        <v>0</v>
      </c>
      <c r="L70" s="31"/>
    </row>
    <row r="71" spans="1:12" ht="13.5" customHeight="1">
      <c r="A71" s="32" t="s">
        <v>20</v>
      </c>
      <c r="B71" s="33" t="s">
        <v>278</v>
      </c>
      <c r="C71" s="28">
        <f aca="true" t="shared" si="14" ref="C71:H71">C67+C68+C69+C70</f>
        <v>0</v>
      </c>
      <c r="D71" s="28">
        <f t="shared" si="14"/>
        <v>0</v>
      </c>
      <c r="E71" s="29">
        <f t="shared" si="14"/>
        <v>0</v>
      </c>
      <c r="F71" s="28">
        <f t="shared" si="14"/>
        <v>0</v>
      </c>
      <c r="G71" s="28">
        <f t="shared" si="14"/>
        <v>0</v>
      </c>
      <c r="H71" s="29">
        <f t="shared" si="14"/>
        <v>0</v>
      </c>
      <c r="I71" s="28">
        <f t="shared" si="0"/>
        <v>0</v>
      </c>
      <c r="J71" s="28">
        <f t="shared" si="1"/>
        <v>0</v>
      </c>
      <c r="K71" s="30">
        <f t="shared" si="2"/>
        <v>0</v>
      </c>
      <c r="L71" s="31"/>
    </row>
    <row r="72" spans="1:12" ht="13.5" customHeight="1">
      <c r="A72" s="26" t="s">
        <v>22</v>
      </c>
      <c r="B72" s="27" t="s">
        <v>279</v>
      </c>
      <c r="C72" s="28"/>
      <c r="D72" s="28"/>
      <c r="E72" s="29"/>
      <c r="F72" s="28">
        <v>54506942</v>
      </c>
      <c r="G72" s="28">
        <v>54506942</v>
      </c>
      <c r="H72" s="29">
        <v>54506942</v>
      </c>
      <c r="I72" s="28">
        <f t="shared" si="0"/>
        <v>54506942</v>
      </c>
      <c r="J72" s="28">
        <f t="shared" si="1"/>
        <v>54506942</v>
      </c>
      <c r="K72" s="30">
        <f t="shared" si="2"/>
        <v>54506942</v>
      </c>
      <c r="L72" s="31">
        <f>K72/J72*100</f>
        <v>100</v>
      </c>
    </row>
    <row r="73" spans="1:12" ht="13.5" customHeight="1">
      <c r="A73" s="26" t="s">
        <v>24</v>
      </c>
      <c r="B73" s="27" t="s">
        <v>280</v>
      </c>
      <c r="C73" s="28"/>
      <c r="D73" s="28"/>
      <c r="E73" s="29"/>
      <c r="F73" s="28"/>
      <c r="G73" s="28"/>
      <c r="H73" s="29"/>
      <c r="I73" s="28">
        <f t="shared" si="0"/>
        <v>0</v>
      </c>
      <c r="J73" s="28">
        <f t="shared" si="1"/>
        <v>0</v>
      </c>
      <c r="K73" s="30">
        <f t="shared" si="2"/>
        <v>0</v>
      </c>
      <c r="L73" s="31"/>
    </row>
    <row r="74" spans="1:12" ht="13.5" customHeight="1">
      <c r="A74" s="32" t="s">
        <v>26</v>
      </c>
      <c r="B74" s="33" t="s">
        <v>281</v>
      </c>
      <c r="C74" s="28">
        <f aca="true" t="shared" si="15" ref="C74:H74">C72+C73</f>
        <v>0</v>
      </c>
      <c r="D74" s="28">
        <f t="shared" si="15"/>
        <v>0</v>
      </c>
      <c r="E74" s="29">
        <f t="shared" si="15"/>
        <v>0</v>
      </c>
      <c r="F74" s="28">
        <f t="shared" si="15"/>
        <v>54506942</v>
      </c>
      <c r="G74" s="28">
        <f t="shared" si="15"/>
        <v>54506942</v>
      </c>
      <c r="H74" s="29">
        <f t="shared" si="15"/>
        <v>54506942</v>
      </c>
      <c r="I74" s="28">
        <f t="shared" si="0"/>
        <v>54506942</v>
      </c>
      <c r="J74" s="28">
        <f t="shared" si="1"/>
        <v>54506942</v>
      </c>
      <c r="K74" s="30">
        <f t="shared" si="2"/>
        <v>54506942</v>
      </c>
      <c r="L74" s="31">
        <f>K74/J74*100</f>
        <v>100</v>
      </c>
    </row>
    <row r="75" spans="1:12" ht="13.5" customHeight="1">
      <c r="A75" s="26" t="s">
        <v>28</v>
      </c>
      <c r="B75" s="27" t="s">
        <v>282</v>
      </c>
      <c r="C75" s="28"/>
      <c r="D75" s="28">
        <v>2174204</v>
      </c>
      <c r="E75" s="29">
        <v>2174204</v>
      </c>
      <c r="F75" s="28"/>
      <c r="G75" s="28"/>
      <c r="H75" s="29"/>
      <c r="I75" s="28">
        <f t="shared" si="0"/>
        <v>0</v>
      </c>
      <c r="J75" s="28">
        <f t="shared" si="1"/>
        <v>2174204</v>
      </c>
      <c r="K75" s="30">
        <f t="shared" si="2"/>
        <v>2174204</v>
      </c>
      <c r="L75" s="31">
        <f>K75/J75*100</f>
        <v>100</v>
      </c>
    </row>
    <row r="76" spans="1:12" ht="13.5" customHeight="1">
      <c r="A76" s="26" t="s">
        <v>30</v>
      </c>
      <c r="B76" s="27" t="s">
        <v>283</v>
      </c>
      <c r="C76" s="28"/>
      <c r="D76" s="28"/>
      <c r="E76" s="29"/>
      <c r="F76" s="28"/>
      <c r="G76" s="28"/>
      <c r="H76" s="29"/>
      <c r="I76" s="28">
        <f t="shared" si="0"/>
        <v>0</v>
      </c>
      <c r="J76" s="28">
        <f t="shared" si="1"/>
        <v>0</v>
      </c>
      <c r="K76" s="30">
        <f t="shared" si="2"/>
        <v>0</v>
      </c>
      <c r="L76" s="31"/>
    </row>
    <row r="77" spans="1:12" ht="13.5" customHeight="1">
      <c r="A77" s="26" t="s">
        <v>32</v>
      </c>
      <c r="B77" s="27" t="s">
        <v>284</v>
      </c>
      <c r="C77" s="28"/>
      <c r="D77" s="28"/>
      <c r="E77" s="29"/>
      <c r="F77" s="28"/>
      <c r="G77" s="28"/>
      <c r="H77" s="29"/>
      <c r="I77" s="28">
        <f t="shared" si="0"/>
        <v>0</v>
      </c>
      <c r="J77" s="28">
        <f t="shared" si="1"/>
        <v>0</v>
      </c>
      <c r="K77" s="30">
        <f t="shared" si="2"/>
        <v>0</v>
      </c>
      <c r="L77" s="31"/>
    </row>
    <row r="78" spans="1:12" ht="13.5" customHeight="1">
      <c r="A78" s="26" t="s">
        <v>34</v>
      </c>
      <c r="B78" s="27" t="s">
        <v>285</v>
      </c>
      <c r="C78" s="28"/>
      <c r="D78" s="28"/>
      <c r="E78" s="29"/>
      <c r="F78" s="28"/>
      <c r="G78" s="28"/>
      <c r="H78" s="29"/>
      <c r="I78" s="28">
        <f t="shared" si="0"/>
        <v>0</v>
      </c>
      <c r="J78" s="28">
        <f t="shared" si="1"/>
        <v>0</v>
      </c>
      <c r="K78" s="30">
        <f t="shared" si="2"/>
        <v>0</v>
      </c>
      <c r="L78" s="31"/>
    </row>
    <row r="79" spans="1:12" ht="13.5" customHeight="1">
      <c r="A79" s="26" t="s">
        <v>36</v>
      </c>
      <c r="B79" s="27" t="s">
        <v>286</v>
      </c>
      <c r="C79" s="28"/>
      <c r="D79" s="28"/>
      <c r="E79" s="29"/>
      <c r="F79" s="28"/>
      <c r="G79" s="28"/>
      <c r="H79" s="29"/>
      <c r="I79" s="28">
        <f t="shared" si="0"/>
        <v>0</v>
      </c>
      <c r="J79" s="28">
        <f t="shared" si="1"/>
        <v>0</v>
      </c>
      <c r="K79" s="30">
        <f t="shared" si="2"/>
        <v>0</v>
      </c>
      <c r="L79" s="31"/>
    </row>
    <row r="80" spans="1:12" ht="13.5" customHeight="1">
      <c r="A80" s="32" t="s">
        <v>38</v>
      </c>
      <c r="B80" s="33" t="s">
        <v>287</v>
      </c>
      <c r="C80" s="28">
        <f aca="true" t="shared" si="16" ref="C80:H80">C66+C71+C74+C75+C76+C77+C78+C79</f>
        <v>0</v>
      </c>
      <c r="D80" s="28">
        <f t="shared" si="16"/>
        <v>2174204</v>
      </c>
      <c r="E80" s="29">
        <f t="shared" si="16"/>
        <v>2174204</v>
      </c>
      <c r="F80" s="28">
        <f t="shared" si="16"/>
        <v>54506942</v>
      </c>
      <c r="G80" s="28">
        <f t="shared" si="16"/>
        <v>54506942</v>
      </c>
      <c r="H80" s="29">
        <f t="shared" si="16"/>
        <v>54506942</v>
      </c>
      <c r="I80" s="28">
        <f t="shared" si="0"/>
        <v>54506942</v>
      </c>
      <c r="J80" s="28">
        <f t="shared" si="1"/>
        <v>56681146</v>
      </c>
      <c r="K80" s="30">
        <f t="shared" si="2"/>
        <v>56681146</v>
      </c>
      <c r="L80" s="31">
        <f>K80/J80*100</f>
        <v>100</v>
      </c>
    </row>
    <row r="81" spans="1:12" ht="13.5" customHeight="1">
      <c r="A81" s="26" t="s">
        <v>40</v>
      </c>
      <c r="B81" s="27" t="s">
        <v>288</v>
      </c>
      <c r="C81" s="28"/>
      <c r="D81" s="28"/>
      <c r="E81" s="29"/>
      <c r="F81" s="28"/>
      <c r="G81" s="28"/>
      <c r="H81" s="29"/>
      <c r="I81" s="28">
        <f t="shared" si="0"/>
        <v>0</v>
      </c>
      <c r="J81" s="28">
        <f t="shared" si="1"/>
        <v>0</v>
      </c>
      <c r="K81" s="30">
        <f t="shared" si="2"/>
        <v>0</v>
      </c>
      <c r="L81" s="31"/>
    </row>
    <row r="82" spans="1:12" ht="13.5" customHeight="1">
      <c r="A82" s="26" t="s">
        <v>42</v>
      </c>
      <c r="B82" s="27" t="s">
        <v>289</v>
      </c>
      <c r="C82" s="28"/>
      <c r="D82" s="28"/>
      <c r="E82" s="29"/>
      <c r="F82" s="28"/>
      <c r="G82" s="28"/>
      <c r="H82" s="29"/>
      <c r="I82" s="28">
        <f t="shared" si="0"/>
        <v>0</v>
      </c>
      <c r="J82" s="28">
        <f t="shared" si="1"/>
        <v>0</v>
      </c>
      <c r="K82" s="30">
        <f t="shared" si="2"/>
        <v>0</v>
      </c>
      <c r="L82" s="31"/>
    </row>
    <row r="83" spans="1:12" ht="13.5" customHeight="1">
      <c r="A83" s="26" t="s">
        <v>44</v>
      </c>
      <c r="B83" s="27" t="s">
        <v>290</v>
      </c>
      <c r="C83" s="28"/>
      <c r="D83" s="28"/>
      <c r="E83" s="29"/>
      <c r="F83" s="28"/>
      <c r="G83" s="28"/>
      <c r="H83" s="29"/>
      <c r="I83" s="28">
        <f t="shared" si="0"/>
        <v>0</v>
      </c>
      <c r="J83" s="28">
        <f t="shared" si="1"/>
        <v>0</v>
      </c>
      <c r="K83" s="30">
        <f t="shared" si="2"/>
        <v>0</v>
      </c>
      <c r="L83" s="31"/>
    </row>
    <row r="84" spans="1:12" ht="13.5" customHeight="1">
      <c r="A84" s="26" t="s">
        <v>46</v>
      </c>
      <c r="B84" s="27" t="s">
        <v>291</v>
      </c>
      <c r="C84" s="28"/>
      <c r="D84" s="28"/>
      <c r="E84" s="29"/>
      <c r="F84" s="28"/>
      <c r="G84" s="28"/>
      <c r="H84" s="29"/>
      <c r="I84" s="28">
        <f t="shared" si="0"/>
        <v>0</v>
      </c>
      <c r="J84" s="28">
        <f t="shared" si="1"/>
        <v>0</v>
      </c>
      <c r="K84" s="30">
        <f t="shared" si="2"/>
        <v>0</v>
      </c>
      <c r="L84" s="31"/>
    </row>
    <row r="85" spans="1:12" ht="13.5" customHeight="1">
      <c r="A85" s="32" t="s">
        <v>48</v>
      </c>
      <c r="B85" s="33" t="s">
        <v>292</v>
      </c>
      <c r="C85" s="28">
        <f aca="true" t="shared" si="17" ref="C85:H85">C81+C82+C83+C84</f>
        <v>0</v>
      </c>
      <c r="D85" s="28">
        <f t="shared" si="17"/>
        <v>0</v>
      </c>
      <c r="E85" s="29">
        <f t="shared" si="17"/>
        <v>0</v>
      </c>
      <c r="F85" s="28">
        <f t="shared" si="17"/>
        <v>0</v>
      </c>
      <c r="G85" s="28">
        <f t="shared" si="17"/>
        <v>0</v>
      </c>
      <c r="H85" s="29">
        <f t="shared" si="17"/>
        <v>0</v>
      </c>
      <c r="I85" s="28">
        <f t="shared" si="0"/>
        <v>0</v>
      </c>
      <c r="J85" s="28">
        <f t="shared" si="1"/>
        <v>0</v>
      </c>
      <c r="K85" s="30">
        <f t="shared" si="2"/>
        <v>0</v>
      </c>
      <c r="L85" s="31"/>
    </row>
    <row r="86" spans="1:12" ht="13.5" customHeight="1">
      <c r="A86" s="26" t="s">
        <v>50</v>
      </c>
      <c r="B86" s="27" t="s">
        <v>293</v>
      </c>
      <c r="C86" s="28"/>
      <c r="D86" s="28"/>
      <c r="E86" s="29"/>
      <c r="F86" s="28"/>
      <c r="G86" s="28"/>
      <c r="H86" s="29"/>
      <c r="I86" s="28">
        <f t="shared" si="0"/>
        <v>0</v>
      </c>
      <c r="J86" s="28">
        <f t="shared" si="1"/>
        <v>0</v>
      </c>
      <c r="K86" s="30">
        <f t="shared" si="2"/>
        <v>0</v>
      </c>
      <c r="L86" s="31"/>
    </row>
    <row r="87" spans="1:12" ht="13.5" customHeight="1">
      <c r="A87" s="32" t="s">
        <v>52</v>
      </c>
      <c r="B87" s="38" t="s">
        <v>294</v>
      </c>
      <c r="C87" s="39">
        <f aca="true" t="shared" si="18" ref="C87:H87">C80+C85+C86</f>
        <v>0</v>
      </c>
      <c r="D87" s="39">
        <f t="shared" si="18"/>
        <v>2174204</v>
      </c>
      <c r="E87" s="40">
        <f t="shared" si="18"/>
        <v>2174204</v>
      </c>
      <c r="F87" s="39">
        <f t="shared" si="18"/>
        <v>54506942</v>
      </c>
      <c r="G87" s="39">
        <f t="shared" si="18"/>
        <v>54506942</v>
      </c>
      <c r="H87" s="40">
        <f t="shared" si="18"/>
        <v>54506942</v>
      </c>
      <c r="I87" s="39">
        <f t="shared" si="0"/>
        <v>54506942</v>
      </c>
      <c r="J87" s="39">
        <f t="shared" si="1"/>
        <v>56681146</v>
      </c>
      <c r="K87" s="41">
        <f t="shared" si="2"/>
        <v>56681146</v>
      </c>
      <c r="L87" s="31">
        <f>K87/J87*100</f>
        <v>100</v>
      </c>
    </row>
    <row r="88" spans="1:12" ht="13.5" customHeight="1">
      <c r="A88" s="46"/>
      <c r="B88" s="42" t="s">
        <v>295</v>
      </c>
      <c r="C88" s="43">
        <f aca="true" t="shared" si="19" ref="C88:H88">C62+C87</f>
        <v>69485259</v>
      </c>
      <c r="D88" s="43">
        <f t="shared" si="19"/>
        <v>81357442</v>
      </c>
      <c r="E88" s="44">
        <f t="shared" si="19"/>
        <v>76535312</v>
      </c>
      <c r="F88" s="43">
        <f t="shared" si="19"/>
        <v>55229964</v>
      </c>
      <c r="G88" s="43">
        <f t="shared" si="19"/>
        <v>57210793</v>
      </c>
      <c r="H88" s="44">
        <f t="shared" si="19"/>
        <v>56937386</v>
      </c>
      <c r="I88" s="43">
        <f t="shared" si="0"/>
        <v>124715223</v>
      </c>
      <c r="J88" s="43">
        <f t="shared" si="1"/>
        <v>138568235</v>
      </c>
      <c r="K88" s="45">
        <f t="shared" si="2"/>
        <v>133472698</v>
      </c>
      <c r="L88" s="31">
        <f>K88/J88*100</f>
        <v>96.32272360256302</v>
      </c>
    </row>
  </sheetData>
  <sheetProtection selectLockedCells="1" selectUnlockedCells="1"/>
  <mergeCells count="5">
    <mergeCell ref="A1:B1"/>
    <mergeCell ref="C1:E1"/>
    <mergeCell ref="F1:H1"/>
    <mergeCell ref="I1:K1"/>
    <mergeCell ref="A2:B2"/>
  </mergeCells>
  <printOptions gridLines="1"/>
  <pageMargins left="0.2361111111111111" right="0.19652777777777777" top="1.1020833333333333" bottom="0.6694444444444444" header="0.5513888888888889" footer="0.5118055555555555"/>
  <pageSetup horizontalDpi="300" verticalDpi="300" orientation="landscape" pageOrder="overThenDown" paperSize="9"/>
  <headerFooter alignWithMargins="0">
    <oddHeader>&amp;C1.sz.melléklet
Pecöl Község Önkormányzata 2017. évi  költségvetési beszámolója
BEVÉTELEK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97" zoomScaleNormal="97" workbookViewId="0" topLeftCell="B35">
      <selection activeCell="D34" sqref="D34"/>
    </sheetView>
  </sheetViews>
  <sheetFormatPr defaultColWidth="9.140625" defaultRowHeight="12.75" customHeight="1"/>
  <cols>
    <col min="1" max="1" width="0" style="47" hidden="1" customWidth="1"/>
    <col min="2" max="2" width="43.00390625" style="48" customWidth="1"/>
    <col min="3" max="3" width="8.7109375" style="49" customWidth="1"/>
    <col min="4" max="4" width="9.8515625" style="49" customWidth="1"/>
    <col min="5" max="5" width="9.57421875" style="48" customWidth="1"/>
    <col min="6" max="6" width="9.28125" style="50" customWidth="1"/>
    <col min="7" max="7" width="9.00390625" style="49" customWidth="1"/>
    <col min="8" max="8" width="9.140625" style="48" customWidth="1"/>
    <col min="9" max="9" width="7.7109375" style="50" customWidth="1"/>
    <col min="10" max="10" width="5.57421875" style="49" customWidth="1"/>
    <col min="11" max="11" width="5.00390625" style="48" customWidth="1"/>
    <col min="12" max="12" width="9.8515625" style="47" customWidth="1"/>
    <col min="13" max="13" width="9.7109375" style="47" customWidth="1"/>
    <col min="14" max="14" width="9.57421875" style="47" customWidth="1"/>
    <col min="15" max="16384" width="9.140625" style="47" customWidth="1"/>
  </cols>
  <sheetData>
    <row r="1" spans="1:14" s="55" customFormat="1" ht="12.75" customHeight="1">
      <c r="A1" s="51" t="s">
        <v>244</v>
      </c>
      <c r="B1" s="51"/>
      <c r="C1" s="52" t="s">
        <v>296</v>
      </c>
      <c r="D1" s="52"/>
      <c r="E1" s="52"/>
      <c r="F1" s="53" t="s">
        <v>297</v>
      </c>
      <c r="G1" s="53"/>
      <c r="H1" s="53"/>
      <c r="I1" s="53" t="s">
        <v>298</v>
      </c>
      <c r="J1" s="53"/>
      <c r="K1" s="53"/>
      <c r="L1" s="54" t="s">
        <v>247</v>
      </c>
      <c r="M1" s="54"/>
      <c r="N1" s="54"/>
    </row>
    <row r="2" spans="1:14" s="55" customFormat="1" ht="12.75" customHeight="1">
      <c r="A2" s="56" t="s">
        <v>299</v>
      </c>
      <c r="B2" s="56"/>
      <c r="C2" s="57" t="s">
        <v>249</v>
      </c>
      <c r="D2" s="58" t="s">
        <v>250</v>
      </c>
      <c r="E2" s="59"/>
      <c r="F2" s="60" t="s">
        <v>249</v>
      </c>
      <c r="G2" s="58" t="s">
        <v>250</v>
      </c>
      <c r="H2" s="61"/>
      <c r="I2" s="62" t="s">
        <v>249</v>
      </c>
      <c r="J2" s="58" t="s">
        <v>300</v>
      </c>
      <c r="K2" s="61"/>
      <c r="L2" s="58" t="s">
        <v>249</v>
      </c>
      <c r="M2" s="58" t="s">
        <v>250</v>
      </c>
      <c r="N2" s="63"/>
    </row>
    <row r="3" spans="1:14" s="55" customFormat="1" ht="30.75" customHeight="1">
      <c r="A3" s="64"/>
      <c r="B3" s="65" t="s">
        <v>252</v>
      </c>
      <c r="C3" s="66" t="s">
        <v>253</v>
      </c>
      <c r="D3" s="67" t="s">
        <v>253</v>
      </c>
      <c r="E3" s="68" t="s">
        <v>251</v>
      </c>
      <c r="F3" s="69" t="s">
        <v>253</v>
      </c>
      <c r="G3" s="67" t="s">
        <v>253</v>
      </c>
      <c r="H3" s="70" t="s">
        <v>251</v>
      </c>
      <c r="I3" s="71" t="s">
        <v>301</v>
      </c>
      <c r="J3" s="72" t="s">
        <v>301</v>
      </c>
      <c r="K3" s="73" t="s">
        <v>302</v>
      </c>
      <c r="L3" s="67" t="s">
        <v>253</v>
      </c>
      <c r="M3" s="67" t="s">
        <v>253</v>
      </c>
      <c r="N3" s="74" t="s">
        <v>251</v>
      </c>
    </row>
    <row r="4" spans="1:14" ht="12.75" customHeight="1">
      <c r="A4" s="75" t="s">
        <v>4</v>
      </c>
      <c r="B4" s="76" t="s">
        <v>185</v>
      </c>
      <c r="C4" s="77">
        <f>+'1.sz. melléklet bevételek'!C4</f>
        <v>15538167</v>
      </c>
      <c r="D4" s="77">
        <f>+'1.sz. melléklet bevételek'!D4</f>
        <v>15864984</v>
      </c>
      <c r="E4" s="77">
        <f>+'1.sz. melléklet bevételek'!E4</f>
        <v>15864984</v>
      </c>
      <c r="F4" s="77"/>
      <c r="G4" s="77"/>
      <c r="H4" s="77"/>
      <c r="I4" s="77"/>
      <c r="J4" s="77"/>
      <c r="K4" s="77"/>
      <c r="L4" s="77">
        <f aca="true" t="shared" si="0" ref="L4:L71">C4+F4+I4</f>
        <v>15538167</v>
      </c>
      <c r="M4" s="77">
        <f aca="true" t="shared" si="1" ref="M4:M71">D4+G4+J4</f>
        <v>15864984</v>
      </c>
      <c r="N4" s="77">
        <f aca="true" t="shared" si="2" ref="N4:N90">E4+H4+K4</f>
        <v>15864984</v>
      </c>
    </row>
    <row r="5" spans="1:14" ht="12.75" customHeight="1">
      <c r="A5" s="75" t="s">
        <v>6</v>
      </c>
      <c r="B5" s="76" t="s">
        <v>186</v>
      </c>
      <c r="C5" s="77">
        <f>+'1.sz. melléklet bevételek'!C5</f>
        <v>23167567</v>
      </c>
      <c r="D5" s="77">
        <f>+'1.sz. melléklet bevételek'!D5</f>
        <v>24772384</v>
      </c>
      <c r="E5" s="77">
        <f>+'1.sz. melléklet bevételek'!E5</f>
        <v>24772384</v>
      </c>
      <c r="F5" s="77"/>
      <c r="G5" s="77"/>
      <c r="H5" s="77"/>
      <c r="I5" s="77"/>
      <c r="J5" s="77"/>
      <c r="K5" s="77"/>
      <c r="L5" s="77">
        <f t="shared" si="0"/>
        <v>23167567</v>
      </c>
      <c r="M5" s="77">
        <f t="shared" si="1"/>
        <v>24772384</v>
      </c>
      <c r="N5" s="77">
        <f t="shared" si="2"/>
        <v>24772384</v>
      </c>
    </row>
    <row r="6" spans="1:14" ht="12.75" customHeight="1">
      <c r="A6" s="75" t="s">
        <v>8</v>
      </c>
      <c r="B6" s="76" t="s">
        <v>187</v>
      </c>
      <c r="C6" s="77">
        <f>+'1.sz. melléklet bevételek'!C6</f>
        <v>12963503</v>
      </c>
      <c r="D6" s="77">
        <f>+'1.sz. melléklet bevételek'!D6</f>
        <v>13644616</v>
      </c>
      <c r="E6" s="77">
        <f>+'1.sz. melléklet bevételek'!E6</f>
        <v>13644616</v>
      </c>
      <c r="F6" s="77"/>
      <c r="G6" s="77"/>
      <c r="H6" s="77"/>
      <c r="I6" s="77"/>
      <c r="J6" s="77"/>
      <c r="K6" s="77"/>
      <c r="L6" s="77">
        <f t="shared" si="0"/>
        <v>12963503</v>
      </c>
      <c r="M6" s="77">
        <f t="shared" si="1"/>
        <v>13644616</v>
      </c>
      <c r="N6" s="77">
        <f t="shared" si="2"/>
        <v>13644616</v>
      </c>
    </row>
    <row r="7" spans="1:14" ht="12.75" customHeight="1">
      <c r="A7" s="75" t="s">
        <v>10</v>
      </c>
      <c r="B7" s="76" t="s">
        <v>188</v>
      </c>
      <c r="C7" s="77">
        <v>1800000</v>
      </c>
      <c r="D7" s="77">
        <v>1800000</v>
      </c>
      <c r="E7" s="77">
        <v>1800000</v>
      </c>
      <c r="F7" s="77"/>
      <c r="G7" s="77"/>
      <c r="H7" s="77"/>
      <c r="I7" s="77"/>
      <c r="J7" s="77"/>
      <c r="K7" s="77"/>
      <c r="L7" s="77">
        <f t="shared" si="0"/>
        <v>1800000</v>
      </c>
      <c r="M7" s="77">
        <f t="shared" si="1"/>
        <v>1800000</v>
      </c>
      <c r="N7" s="77">
        <f t="shared" si="2"/>
        <v>1800000</v>
      </c>
    </row>
    <row r="8" spans="1:14" ht="12.75" customHeight="1">
      <c r="A8" s="75" t="s">
        <v>12</v>
      </c>
      <c r="B8" s="76" t="s">
        <v>189</v>
      </c>
      <c r="C8" s="77"/>
      <c r="D8" s="77">
        <f>+'1.sz. melléklet bevételek'!D8</f>
        <v>842010</v>
      </c>
      <c r="E8" s="77">
        <f>+'1.sz. melléklet bevételek'!E8</f>
        <v>842010</v>
      </c>
      <c r="F8" s="77"/>
      <c r="G8" s="77"/>
      <c r="H8" s="77"/>
      <c r="I8" s="77"/>
      <c r="J8" s="77"/>
      <c r="K8" s="77"/>
      <c r="L8" s="77">
        <f t="shared" si="0"/>
        <v>0</v>
      </c>
      <c r="M8" s="77">
        <f t="shared" si="1"/>
        <v>842010</v>
      </c>
      <c r="N8" s="77">
        <f t="shared" si="2"/>
        <v>842010</v>
      </c>
    </row>
    <row r="9" spans="1:14" ht="12.75" customHeight="1">
      <c r="A9" s="75" t="s">
        <v>14</v>
      </c>
      <c r="B9" s="76" t="s">
        <v>190</v>
      </c>
      <c r="C9" s="77"/>
      <c r="D9" s="77">
        <f>+'1.sz. melléklet bevételek'!D9</f>
        <v>273066</v>
      </c>
      <c r="E9" s="77">
        <f>+'1.sz. melléklet bevételek'!E9</f>
        <v>273066</v>
      </c>
      <c r="F9" s="77"/>
      <c r="G9" s="77"/>
      <c r="H9" s="77"/>
      <c r="I9" s="77"/>
      <c r="J9" s="77"/>
      <c r="K9" s="77"/>
      <c r="L9" s="77">
        <f t="shared" si="0"/>
        <v>0</v>
      </c>
      <c r="M9" s="77">
        <f t="shared" si="1"/>
        <v>273066</v>
      </c>
      <c r="N9" s="77">
        <f t="shared" si="2"/>
        <v>273066</v>
      </c>
    </row>
    <row r="10" spans="1:14" ht="12.75" customHeight="1">
      <c r="A10" s="78" t="s">
        <v>16</v>
      </c>
      <c r="B10" s="79" t="s">
        <v>255</v>
      </c>
      <c r="C10" s="77">
        <f>SUM(C4:C9)</f>
        <v>53469237</v>
      </c>
      <c r="D10" s="77">
        <f>SUM(D4:D9)</f>
        <v>57197060</v>
      </c>
      <c r="E10" s="77">
        <f aca="true" t="shared" si="3" ref="E10:K10">E4+E5+E6+E7+E8+E9</f>
        <v>57197060</v>
      </c>
      <c r="F10" s="77">
        <f t="shared" si="3"/>
        <v>0</v>
      </c>
      <c r="G10" s="77">
        <f t="shared" si="3"/>
        <v>0</v>
      </c>
      <c r="H10" s="77">
        <f t="shared" si="3"/>
        <v>0</v>
      </c>
      <c r="I10" s="77">
        <f t="shared" si="3"/>
        <v>0</v>
      </c>
      <c r="J10" s="77">
        <f t="shared" si="3"/>
        <v>0</v>
      </c>
      <c r="K10" s="77">
        <f t="shared" si="3"/>
        <v>0</v>
      </c>
      <c r="L10" s="77">
        <f t="shared" si="0"/>
        <v>53469237</v>
      </c>
      <c r="M10" s="77">
        <f t="shared" si="1"/>
        <v>57197060</v>
      </c>
      <c r="N10" s="77">
        <f t="shared" si="2"/>
        <v>57197060</v>
      </c>
    </row>
    <row r="11" spans="1:14" ht="12.75" customHeight="1" hidden="1">
      <c r="A11" s="75" t="s">
        <v>18</v>
      </c>
      <c r="B11" s="76" t="s">
        <v>192</v>
      </c>
      <c r="C11" s="77"/>
      <c r="D11" s="77"/>
      <c r="E11" s="77"/>
      <c r="F11" s="77"/>
      <c r="G11" s="77"/>
      <c r="H11" s="77"/>
      <c r="I11" s="77"/>
      <c r="J11" s="77"/>
      <c r="K11" s="77"/>
      <c r="L11" s="77">
        <f t="shared" si="0"/>
        <v>0</v>
      </c>
      <c r="M11" s="77">
        <f t="shared" si="1"/>
        <v>0</v>
      </c>
      <c r="N11" s="77">
        <f t="shared" si="2"/>
        <v>0</v>
      </c>
    </row>
    <row r="12" spans="1:14" ht="12.75" customHeight="1" hidden="1">
      <c r="A12" s="75" t="s">
        <v>20</v>
      </c>
      <c r="B12" s="76" t="s">
        <v>193</v>
      </c>
      <c r="C12" s="77"/>
      <c r="D12" s="77"/>
      <c r="E12" s="77"/>
      <c r="F12" s="77"/>
      <c r="G12" s="77"/>
      <c r="H12" s="77"/>
      <c r="I12" s="77"/>
      <c r="J12" s="77"/>
      <c r="K12" s="77"/>
      <c r="L12" s="77">
        <f t="shared" si="0"/>
        <v>0</v>
      </c>
      <c r="M12" s="77">
        <f t="shared" si="1"/>
        <v>0</v>
      </c>
      <c r="N12" s="77">
        <f t="shared" si="2"/>
        <v>0</v>
      </c>
    </row>
    <row r="13" spans="1:14" ht="12.75" customHeight="1" hidden="1">
      <c r="A13" s="75" t="s">
        <v>22</v>
      </c>
      <c r="B13" s="76" t="s">
        <v>194</v>
      </c>
      <c r="C13" s="77"/>
      <c r="D13" s="77"/>
      <c r="E13" s="77"/>
      <c r="F13" s="77"/>
      <c r="G13" s="77"/>
      <c r="H13" s="77"/>
      <c r="I13" s="77"/>
      <c r="J13" s="77"/>
      <c r="K13" s="77"/>
      <c r="L13" s="77">
        <f t="shared" si="0"/>
        <v>0</v>
      </c>
      <c r="M13" s="77">
        <f t="shared" si="1"/>
        <v>0</v>
      </c>
      <c r="N13" s="77">
        <f t="shared" si="2"/>
        <v>0</v>
      </c>
    </row>
    <row r="14" spans="1:14" ht="12.75" customHeight="1" hidden="1">
      <c r="A14" s="75" t="s">
        <v>24</v>
      </c>
      <c r="B14" s="76" t="s">
        <v>195</v>
      </c>
      <c r="C14" s="77"/>
      <c r="D14" s="77"/>
      <c r="E14" s="77"/>
      <c r="F14" s="77"/>
      <c r="G14" s="77"/>
      <c r="H14" s="77"/>
      <c r="I14" s="77"/>
      <c r="J14" s="77"/>
      <c r="K14" s="77"/>
      <c r="L14" s="77">
        <f t="shared" si="0"/>
        <v>0</v>
      </c>
      <c r="M14" s="77">
        <f t="shared" si="1"/>
        <v>0</v>
      </c>
      <c r="N14" s="77">
        <f t="shared" si="2"/>
        <v>0</v>
      </c>
    </row>
    <row r="15" spans="1:14" ht="12.75" customHeight="1">
      <c r="A15" s="75" t="s">
        <v>26</v>
      </c>
      <c r="B15" s="76" t="s">
        <v>196</v>
      </c>
      <c r="C15" s="77"/>
      <c r="D15" s="77"/>
      <c r="E15" s="77"/>
      <c r="F15" s="77">
        <f>+'1.sz. melléklet bevételek'!I15</f>
        <v>4245600</v>
      </c>
      <c r="G15" s="77">
        <f>+'1.sz. melléklet bevételek'!J15</f>
        <v>4870946</v>
      </c>
      <c r="H15" s="77">
        <f>+'1.sz. melléklet bevételek'!K15</f>
        <v>4870946</v>
      </c>
      <c r="I15" s="77"/>
      <c r="J15" s="77"/>
      <c r="K15" s="77"/>
      <c r="L15" s="77">
        <f t="shared" si="0"/>
        <v>4245600</v>
      </c>
      <c r="M15" s="77">
        <f t="shared" si="1"/>
        <v>4870946</v>
      </c>
      <c r="N15" s="77">
        <f t="shared" si="2"/>
        <v>4870946</v>
      </c>
    </row>
    <row r="16" spans="1:14" ht="12.75" customHeight="1">
      <c r="A16" s="78" t="s">
        <v>28</v>
      </c>
      <c r="B16" s="80" t="s">
        <v>256</v>
      </c>
      <c r="C16" s="77">
        <f aca="true" t="shared" si="4" ref="C16:K16">C10+C11+C12+C13+C14+C15</f>
        <v>53469237</v>
      </c>
      <c r="D16" s="77">
        <f t="shared" si="4"/>
        <v>57197060</v>
      </c>
      <c r="E16" s="77">
        <f t="shared" si="4"/>
        <v>57197060</v>
      </c>
      <c r="F16" s="77">
        <f t="shared" si="4"/>
        <v>4245600</v>
      </c>
      <c r="G16" s="77">
        <f t="shared" si="4"/>
        <v>4870946</v>
      </c>
      <c r="H16" s="77">
        <f t="shared" si="4"/>
        <v>4870946</v>
      </c>
      <c r="I16" s="77">
        <f t="shared" si="4"/>
        <v>0</v>
      </c>
      <c r="J16" s="77">
        <f t="shared" si="4"/>
        <v>0</v>
      </c>
      <c r="K16" s="77">
        <f t="shared" si="4"/>
        <v>0</v>
      </c>
      <c r="L16" s="77">
        <f t="shared" si="0"/>
        <v>57714837</v>
      </c>
      <c r="M16" s="77">
        <f t="shared" si="1"/>
        <v>62068006</v>
      </c>
      <c r="N16" s="77">
        <f t="shared" si="2"/>
        <v>62068006</v>
      </c>
    </row>
    <row r="17" spans="1:14" ht="12.75" customHeight="1">
      <c r="A17" s="75" t="s">
        <v>30</v>
      </c>
      <c r="B17" s="76" t="s">
        <v>198</v>
      </c>
      <c r="C17" s="77"/>
      <c r="D17" s="77"/>
      <c r="E17" s="77"/>
      <c r="F17" s="77"/>
      <c r="G17" s="77"/>
      <c r="H17" s="77"/>
      <c r="I17" s="77"/>
      <c r="J17" s="77"/>
      <c r="K17" s="77"/>
      <c r="L17" s="77">
        <f t="shared" si="0"/>
        <v>0</v>
      </c>
      <c r="M17" s="77">
        <f t="shared" si="1"/>
        <v>0</v>
      </c>
      <c r="N17" s="77">
        <f t="shared" si="2"/>
        <v>0</v>
      </c>
    </row>
    <row r="18" spans="1:14" ht="12.75" customHeight="1" hidden="1">
      <c r="A18" s="75" t="s">
        <v>32</v>
      </c>
      <c r="B18" s="76" t="s">
        <v>199</v>
      </c>
      <c r="C18" s="77"/>
      <c r="D18" s="77"/>
      <c r="E18" s="77"/>
      <c r="F18" s="77"/>
      <c r="G18" s="77"/>
      <c r="H18" s="77"/>
      <c r="I18" s="77"/>
      <c r="J18" s="77"/>
      <c r="K18" s="77"/>
      <c r="L18" s="77">
        <f t="shared" si="0"/>
        <v>0</v>
      </c>
      <c r="M18" s="77">
        <f t="shared" si="1"/>
        <v>0</v>
      </c>
      <c r="N18" s="77">
        <f t="shared" si="2"/>
        <v>0</v>
      </c>
    </row>
    <row r="19" spans="1:14" ht="12.75" customHeight="1" hidden="1">
      <c r="A19" s="75" t="s">
        <v>34</v>
      </c>
      <c r="B19" s="76" t="s">
        <v>200</v>
      </c>
      <c r="C19" s="77"/>
      <c r="D19" s="77"/>
      <c r="E19" s="77"/>
      <c r="F19" s="77"/>
      <c r="G19" s="77"/>
      <c r="H19" s="77"/>
      <c r="I19" s="77"/>
      <c r="J19" s="77"/>
      <c r="K19" s="77"/>
      <c r="L19" s="77">
        <f t="shared" si="0"/>
        <v>0</v>
      </c>
      <c r="M19" s="77">
        <f t="shared" si="1"/>
        <v>0</v>
      </c>
      <c r="N19" s="77">
        <f t="shared" si="2"/>
        <v>0</v>
      </c>
    </row>
    <row r="20" spans="1:14" ht="12.75" customHeight="1" hidden="1">
      <c r="A20" s="75" t="s">
        <v>36</v>
      </c>
      <c r="B20" s="76" t="s">
        <v>201</v>
      </c>
      <c r="C20" s="77"/>
      <c r="D20" s="77"/>
      <c r="E20" s="77"/>
      <c r="F20" s="77"/>
      <c r="G20" s="77"/>
      <c r="H20" s="77"/>
      <c r="I20" s="77"/>
      <c r="J20" s="77"/>
      <c r="K20" s="77"/>
      <c r="L20" s="77">
        <f t="shared" si="0"/>
        <v>0</v>
      </c>
      <c r="M20" s="77">
        <f t="shared" si="1"/>
        <v>0</v>
      </c>
      <c r="N20" s="77">
        <f t="shared" si="2"/>
        <v>0</v>
      </c>
    </row>
    <row r="21" spans="1:14" ht="12.75" customHeight="1">
      <c r="A21" s="75" t="s">
        <v>38</v>
      </c>
      <c r="B21" s="76" t="s">
        <v>202</v>
      </c>
      <c r="C21" s="77">
        <v>0</v>
      </c>
      <c r="D21" s="77"/>
      <c r="E21" s="77"/>
      <c r="F21" s="77">
        <f>+'1.sz. melléklet bevételek'!I21</f>
        <v>0</v>
      </c>
      <c r="G21" s="77">
        <f>+'1.sz. melléklet bevételek'!J21</f>
        <v>2997272</v>
      </c>
      <c r="H21" s="77">
        <f>+'1.sz. melléklet bevételek'!K21</f>
        <v>2997272</v>
      </c>
      <c r="I21" s="77"/>
      <c r="J21" s="77"/>
      <c r="K21" s="77"/>
      <c r="L21" s="77">
        <f t="shared" si="0"/>
        <v>0</v>
      </c>
      <c r="M21" s="77">
        <f t="shared" si="1"/>
        <v>2997272</v>
      </c>
      <c r="N21" s="77">
        <f t="shared" si="2"/>
        <v>2997272</v>
      </c>
    </row>
    <row r="22" spans="1:14" ht="12.75" customHeight="1">
      <c r="A22" s="78" t="s">
        <v>40</v>
      </c>
      <c r="B22" s="80" t="s">
        <v>257</v>
      </c>
      <c r="C22" s="77">
        <f aca="true" t="shared" si="5" ref="C22:K22">SUM(C17:C21)</f>
        <v>0</v>
      </c>
      <c r="D22" s="77">
        <f t="shared" si="5"/>
        <v>0</v>
      </c>
      <c r="E22" s="77">
        <f t="shared" si="5"/>
        <v>0</v>
      </c>
      <c r="F22" s="77">
        <f t="shared" si="5"/>
        <v>0</v>
      </c>
      <c r="G22" s="77">
        <f t="shared" si="5"/>
        <v>2997272</v>
      </c>
      <c r="H22" s="77">
        <f t="shared" si="5"/>
        <v>2997272</v>
      </c>
      <c r="I22" s="77">
        <f t="shared" si="5"/>
        <v>0</v>
      </c>
      <c r="J22" s="77">
        <f t="shared" si="5"/>
        <v>0</v>
      </c>
      <c r="K22" s="77">
        <f t="shared" si="5"/>
        <v>0</v>
      </c>
      <c r="L22" s="77">
        <f t="shared" si="0"/>
        <v>0</v>
      </c>
      <c r="M22" s="77">
        <f t="shared" si="1"/>
        <v>2997272</v>
      </c>
      <c r="N22" s="77">
        <f t="shared" si="2"/>
        <v>2997272</v>
      </c>
    </row>
    <row r="23" spans="1:14" ht="12.75" customHeight="1" hidden="1">
      <c r="A23" s="75" t="s">
        <v>42</v>
      </c>
      <c r="B23" s="76" t="s">
        <v>204</v>
      </c>
      <c r="C23" s="77"/>
      <c r="D23" s="77"/>
      <c r="E23" s="77"/>
      <c r="F23" s="77"/>
      <c r="G23" s="77"/>
      <c r="H23" s="77"/>
      <c r="I23" s="77"/>
      <c r="J23" s="77"/>
      <c r="K23" s="77"/>
      <c r="L23" s="77">
        <f t="shared" si="0"/>
        <v>0</v>
      </c>
      <c r="M23" s="77">
        <f t="shared" si="1"/>
        <v>0</v>
      </c>
      <c r="N23" s="77">
        <f t="shared" si="2"/>
        <v>0</v>
      </c>
    </row>
    <row r="24" spans="1:14" ht="12.75" customHeight="1" hidden="1">
      <c r="A24" s="75" t="s">
        <v>44</v>
      </c>
      <c r="B24" s="76" t="s">
        <v>205</v>
      </c>
      <c r="C24" s="77"/>
      <c r="D24" s="77"/>
      <c r="E24" s="77"/>
      <c r="F24" s="77"/>
      <c r="G24" s="77"/>
      <c r="H24" s="77"/>
      <c r="I24" s="77"/>
      <c r="J24" s="77"/>
      <c r="K24" s="77"/>
      <c r="L24" s="77">
        <f t="shared" si="0"/>
        <v>0</v>
      </c>
      <c r="M24" s="77">
        <f t="shared" si="1"/>
        <v>0</v>
      </c>
      <c r="N24" s="77">
        <f t="shared" si="2"/>
        <v>0</v>
      </c>
    </row>
    <row r="25" spans="1:14" ht="12.75" customHeight="1" hidden="1">
      <c r="A25" s="78" t="s">
        <v>46</v>
      </c>
      <c r="B25" s="79" t="s">
        <v>258</v>
      </c>
      <c r="C25" s="77">
        <f aca="true" t="shared" si="6" ref="C25:K25">C23+C24</f>
        <v>0</v>
      </c>
      <c r="D25" s="77">
        <f t="shared" si="6"/>
        <v>0</v>
      </c>
      <c r="E25" s="77">
        <f t="shared" si="6"/>
        <v>0</v>
      </c>
      <c r="F25" s="77">
        <f t="shared" si="6"/>
        <v>0</v>
      </c>
      <c r="G25" s="77">
        <f t="shared" si="6"/>
        <v>0</v>
      </c>
      <c r="H25" s="77">
        <f t="shared" si="6"/>
        <v>0</v>
      </c>
      <c r="I25" s="77">
        <f t="shared" si="6"/>
        <v>0</v>
      </c>
      <c r="J25" s="77">
        <f t="shared" si="6"/>
        <v>0</v>
      </c>
      <c r="K25" s="77">
        <f t="shared" si="6"/>
        <v>0</v>
      </c>
      <c r="L25" s="77">
        <f t="shared" si="0"/>
        <v>0</v>
      </c>
      <c r="M25" s="77">
        <f t="shared" si="1"/>
        <v>0</v>
      </c>
      <c r="N25" s="77">
        <f t="shared" si="2"/>
        <v>0</v>
      </c>
    </row>
    <row r="26" spans="1:14" ht="12.75" customHeight="1" hidden="1">
      <c r="A26" s="75" t="s">
        <v>48</v>
      </c>
      <c r="B26" s="76" t="s">
        <v>207</v>
      </c>
      <c r="C26" s="77"/>
      <c r="D26" s="77"/>
      <c r="E26" s="77"/>
      <c r="F26" s="77"/>
      <c r="G26" s="77"/>
      <c r="H26" s="77"/>
      <c r="I26" s="77"/>
      <c r="J26" s="77"/>
      <c r="K26" s="77"/>
      <c r="L26" s="77">
        <f t="shared" si="0"/>
        <v>0</v>
      </c>
      <c r="M26" s="77">
        <f t="shared" si="1"/>
        <v>0</v>
      </c>
      <c r="N26" s="77">
        <f t="shared" si="2"/>
        <v>0</v>
      </c>
    </row>
    <row r="27" spans="1:14" ht="12.75" customHeight="1" hidden="1">
      <c r="A27" s="75" t="s">
        <v>50</v>
      </c>
      <c r="B27" s="76" t="s">
        <v>208</v>
      </c>
      <c r="C27" s="77"/>
      <c r="D27" s="77"/>
      <c r="E27" s="77"/>
      <c r="F27" s="77"/>
      <c r="G27" s="77"/>
      <c r="H27" s="77"/>
      <c r="I27" s="77"/>
      <c r="J27" s="77"/>
      <c r="K27" s="77"/>
      <c r="L27" s="77">
        <f t="shared" si="0"/>
        <v>0</v>
      </c>
      <c r="M27" s="77">
        <f t="shared" si="1"/>
        <v>0</v>
      </c>
      <c r="N27" s="77">
        <f t="shared" si="2"/>
        <v>0</v>
      </c>
    </row>
    <row r="28" spans="1:14" ht="12.75" customHeight="1">
      <c r="A28" s="75" t="s">
        <v>52</v>
      </c>
      <c r="B28" s="76" t="s">
        <v>209</v>
      </c>
      <c r="C28" s="77"/>
      <c r="D28" s="77"/>
      <c r="E28" s="77"/>
      <c r="F28" s="77">
        <f>+'1.sz. melléklet bevételek'!I28</f>
        <v>900000</v>
      </c>
      <c r="G28" s="77">
        <f>+'1.sz. melléklet bevételek'!J28</f>
        <v>1266102</v>
      </c>
      <c r="H28" s="77">
        <f>+'1.sz. melléklet bevételek'!K28</f>
        <v>950250</v>
      </c>
      <c r="I28" s="77"/>
      <c r="J28" s="77"/>
      <c r="K28" s="77"/>
      <c r="L28" s="77">
        <f t="shared" si="0"/>
        <v>900000</v>
      </c>
      <c r="M28" s="77">
        <f t="shared" si="1"/>
        <v>1266102</v>
      </c>
      <c r="N28" s="77">
        <f t="shared" si="2"/>
        <v>950250</v>
      </c>
    </row>
    <row r="29" spans="1:14" ht="12.75" customHeight="1">
      <c r="A29" s="75" t="s">
        <v>54</v>
      </c>
      <c r="B29" s="76" t="s">
        <v>210</v>
      </c>
      <c r="C29" s="77"/>
      <c r="D29" s="77"/>
      <c r="E29" s="77"/>
      <c r="F29" s="77">
        <f>+'1.sz. melléklet bevételek'!I29</f>
        <v>4500000</v>
      </c>
      <c r="G29" s="77">
        <f>+'1.sz. melléklet bevételek'!J29</f>
        <v>5933801</v>
      </c>
      <c r="H29" s="77">
        <f>+'1.sz. melléklet bevételek'!K29</f>
        <v>3842573</v>
      </c>
      <c r="I29" s="77"/>
      <c r="J29" s="77"/>
      <c r="K29" s="77"/>
      <c r="L29" s="77">
        <f t="shared" si="0"/>
        <v>4500000</v>
      </c>
      <c r="M29" s="77">
        <f t="shared" si="1"/>
        <v>5933801</v>
      </c>
      <c r="N29" s="77">
        <f t="shared" si="2"/>
        <v>3842573</v>
      </c>
    </row>
    <row r="30" spans="1:14" ht="12.75" customHeight="1" hidden="1">
      <c r="A30" s="75" t="s">
        <v>56</v>
      </c>
      <c r="B30" s="76" t="s">
        <v>211</v>
      </c>
      <c r="C30" s="77"/>
      <c r="D30" s="77"/>
      <c r="E30" s="77"/>
      <c r="F30" s="77"/>
      <c r="G30" s="77"/>
      <c r="H30" s="77"/>
      <c r="I30" s="77"/>
      <c r="J30" s="77"/>
      <c r="K30" s="77"/>
      <c r="L30" s="77">
        <f t="shared" si="0"/>
        <v>0</v>
      </c>
      <c r="M30" s="77">
        <f t="shared" si="1"/>
        <v>0</v>
      </c>
      <c r="N30" s="77">
        <f t="shared" si="2"/>
        <v>0</v>
      </c>
    </row>
    <row r="31" spans="1:14" ht="12.75" customHeight="1" hidden="1">
      <c r="A31" s="75" t="s">
        <v>58</v>
      </c>
      <c r="B31" s="76" t="s">
        <v>212</v>
      </c>
      <c r="C31" s="77"/>
      <c r="D31" s="77"/>
      <c r="E31" s="77"/>
      <c r="F31" s="77"/>
      <c r="G31" s="77"/>
      <c r="H31" s="77"/>
      <c r="I31" s="77"/>
      <c r="J31" s="77"/>
      <c r="K31" s="77"/>
      <c r="L31" s="77">
        <f t="shared" si="0"/>
        <v>0</v>
      </c>
      <c r="M31" s="77">
        <f t="shared" si="1"/>
        <v>0</v>
      </c>
      <c r="N31" s="77">
        <f t="shared" si="2"/>
        <v>0</v>
      </c>
    </row>
    <row r="32" spans="1:14" ht="12.75" customHeight="1">
      <c r="A32" s="75" t="s">
        <v>60</v>
      </c>
      <c r="B32" s="76" t="s">
        <v>213</v>
      </c>
      <c r="C32" s="77">
        <f>+'1.sz. melléklet bevételek'!I32</f>
        <v>1700000</v>
      </c>
      <c r="D32" s="77">
        <f>+'1.sz. melléklet bevételek'!J32</f>
        <v>3378753</v>
      </c>
      <c r="E32" s="77">
        <f>+'1.sz. melléklet bevételek'!K32</f>
        <v>2086988</v>
      </c>
      <c r="F32" s="77"/>
      <c r="G32" s="77"/>
      <c r="H32" s="77"/>
      <c r="I32" s="77"/>
      <c r="J32" s="77"/>
      <c r="K32" s="77"/>
      <c r="L32" s="77">
        <f t="shared" si="0"/>
        <v>1700000</v>
      </c>
      <c r="M32" s="77">
        <f t="shared" si="1"/>
        <v>3378753</v>
      </c>
      <c r="N32" s="77">
        <f t="shared" si="2"/>
        <v>2086988</v>
      </c>
    </row>
    <row r="33" spans="1:14" ht="11.25" customHeight="1">
      <c r="A33" s="75" t="s">
        <v>62</v>
      </c>
      <c r="B33" s="76" t="s">
        <v>214</v>
      </c>
      <c r="C33" s="77"/>
      <c r="D33" s="77">
        <f>+'1.sz. melléklet bevételek'!D33</f>
        <v>30931</v>
      </c>
      <c r="E33" s="77"/>
      <c r="F33" s="77"/>
      <c r="G33" s="77"/>
      <c r="H33" s="77"/>
      <c r="I33" s="77"/>
      <c r="J33" s="77"/>
      <c r="K33" s="77"/>
      <c r="L33" s="77">
        <f t="shared" si="0"/>
        <v>0</v>
      </c>
      <c r="M33" s="77">
        <f t="shared" si="1"/>
        <v>30931</v>
      </c>
      <c r="N33" s="77">
        <f t="shared" si="2"/>
        <v>0</v>
      </c>
    </row>
    <row r="34" spans="1:14" ht="12.75" customHeight="1">
      <c r="A34" s="78" t="s">
        <v>64</v>
      </c>
      <c r="B34" s="79" t="s">
        <v>259</v>
      </c>
      <c r="C34" s="77">
        <f aca="true" t="shared" si="7" ref="C34:K34">SUM(C29:C33)</f>
        <v>1700000</v>
      </c>
      <c r="D34" s="77">
        <f t="shared" si="7"/>
        <v>3409684</v>
      </c>
      <c r="E34" s="77">
        <f t="shared" si="7"/>
        <v>2086988</v>
      </c>
      <c r="F34" s="77">
        <f t="shared" si="7"/>
        <v>4500000</v>
      </c>
      <c r="G34" s="77">
        <f t="shared" si="7"/>
        <v>5933801</v>
      </c>
      <c r="H34" s="77">
        <f t="shared" si="7"/>
        <v>3842573</v>
      </c>
      <c r="I34" s="77">
        <f t="shared" si="7"/>
        <v>0</v>
      </c>
      <c r="J34" s="77">
        <f t="shared" si="7"/>
        <v>0</v>
      </c>
      <c r="K34" s="77">
        <f t="shared" si="7"/>
        <v>0</v>
      </c>
      <c r="L34" s="77">
        <f t="shared" si="0"/>
        <v>6200000</v>
      </c>
      <c r="M34" s="77">
        <f t="shared" si="1"/>
        <v>9343485</v>
      </c>
      <c r="N34" s="77">
        <f t="shared" si="2"/>
        <v>5929561</v>
      </c>
    </row>
    <row r="35" spans="1:14" ht="16.5" customHeight="1">
      <c r="A35" s="75" t="s">
        <v>66</v>
      </c>
      <c r="B35" s="76" t="s">
        <v>216</v>
      </c>
      <c r="C35" s="77"/>
      <c r="D35" s="77"/>
      <c r="E35" s="77"/>
      <c r="F35" s="77">
        <f>+'1.sz. melléklet bevételek'!I35</f>
        <v>50000</v>
      </c>
      <c r="G35" s="77">
        <f>+'1.sz. melléklet bevételek'!J35</f>
        <v>133064</v>
      </c>
      <c r="H35" s="77">
        <f>+'1.sz. melléklet bevételek'!K35</f>
        <v>30999</v>
      </c>
      <c r="I35" s="77"/>
      <c r="J35" s="77"/>
      <c r="K35" s="77"/>
      <c r="L35" s="77">
        <f t="shared" si="0"/>
        <v>50000</v>
      </c>
      <c r="M35" s="77">
        <f t="shared" si="1"/>
        <v>133064</v>
      </c>
      <c r="N35" s="77">
        <f t="shared" si="2"/>
        <v>30999</v>
      </c>
    </row>
    <row r="36" spans="1:14" ht="17.25" customHeight="1">
      <c r="A36" s="78" t="s">
        <v>68</v>
      </c>
      <c r="B36" s="80" t="s">
        <v>260</v>
      </c>
      <c r="C36" s="77">
        <f aca="true" t="shared" si="8" ref="C36:K36">C25+C26+C27+C28+C34+C35</f>
        <v>1700000</v>
      </c>
      <c r="D36" s="77">
        <f t="shared" si="8"/>
        <v>3409684</v>
      </c>
      <c r="E36" s="77">
        <f t="shared" si="8"/>
        <v>2086988</v>
      </c>
      <c r="F36" s="77">
        <f t="shared" si="8"/>
        <v>5450000</v>
      </c>
      <c r="G36" s="77">
        <f t="shared" si="8"/>
        <v>7332967</v>
      </c>
      <c r="H36" s="77">
        <f t="shared" si="8"/>
        <v>4823822</v>
      </c>
      <c r="I36" s="77">
        <f t="shared" si="8"/>
        <v>0</v>
      </c>
      <c r="J36" s="77">
        <f t="shared" si="8"/>
        <v>0</v>
      </c>
      <c r="K36" s="77">
        <f t="shared" si="8"/>
        <v>0</v>
      </c>
      <c r="L36" s="77">
        <f t="shared" si="0"/>
        <v>7150000</v>
      </c>
      <c r="M36" s="77">
        <f t="shared" si="1"/>
        <v>10742651</v>
      </c>
      <c r="N36" s="77">
        <f t="shared" si="2"/>
        <v>6910810</v>
      </c>
    </row>
    <row r="37" spans="1:14" ht="12.75" customHeight="1">
      <c r="A37" s="75" t="s">
        <v>70</v>
      </c>
      <c r="B37" s="76" t="s">
        <v>218</v>
      </c>
      <c r="C37" s="77"/>
      <c r="D37" s="77"/>
      <c r="E37" s="77"/>
      <c r="F37" s="77"/>
      <c r="G37" s="77"/>
      <c r="H37" s="77"/>
      <c r="I37" s="77"/>
      <c r="J37" s="77"/>
      <c r="K37" s="77"/>
      <c r="L37" s="77">
        <f t="shared" si="0"/>
        <v>0</v>
      </c>
      <c r="M37" s="77">
        <f t="shared" si="1"/>
        <v>0</v>
      </c>
      <c r="N37" s="77">
        <f t="shared" si="2"/>
        <v>0</v>
      </c>
    </row>
    <row r="38" spans="1:14" ht="12.75" customHeight="1">
      <c r="A38" s="75" t="s">
        <v>72</v>
      </c>
      <c r="B38" s="76" t="s">
        <v>219</v>
      </c>
      <c r="C38" s="77"/>
      <c r="D38" s="77"/>
      <c r="E38" s="77"/>
      <c r="F38" s="77">
        <f>+'1.sz. melléklet bevételek'!I38</f>
        <v>256000</v>
      </c>
      <c r="G38" s="77">
        <f>+'1.sz. melléklet bevételek'!J38</f>
        <v>2195922</v>
      </c>
      <c r="H38" s="77">
        <f>+'1.sz. melléklet bevételek'!K38</f>
        <v>2195922</v>
      </c>
      <c r="I38" s="77"/>
      <c r="J38" s="77"/>
      <c r="K38" s="77"/>
      <c r="L38" s="77">
        <f t="shared" si="0"/>
        <v>256000</v>
      </c>
      <c r="M38" s="77">
        <f t="shared" si="1"/>
        <v>2195922</v>
      </c>
      <c r="N38" s="77">
        <f t="shared" si="2"/>
        <v>2195922</v>
      </c>
    </row>
    <row r="39" spans="1:14" ht="12.75" customHeight="1">
      <c r="A39" s="75" t="s">
        <v>74</v>
      </c>
      <c r="B39" s="76" t="s">
        <v>220</v>
      </c>
      <c r="C39" s="77"/>
      <c r="D39" s="77"/>
      <c r="E39" s="77"/>
      <c r="F39" s="77">
        <f>+'1.sz. melléklet bevételek'!I39</f>
        <v>467022</v>
      </c>
      <c r="G39" s="77">
        <f>+'1.sz. melléklet bevételek'!J39</f>
        <v>507929</v>
      </c>
      <c r="H39" s="77">
        <f>+'1.sz. melléklet bevételek'!K39</f>
        <v>234522</v>
      </c>
      <c r="I39" s="77"/>
      <c r="J39" s="77"/>
      <c r="K39" s="77"/>
      <c r="L39" s="77">
        <f t="shared" si="0"/>
        <v>467022</v>
      </c>
      <c r="M39" s="77">
        <f t="shared" si="1"/>
        <v>507929</v>
      </c>
      <c r="N39" s="77">
        <f t="shared" si="2"/>
        <v>234522</v>
      </c>
    </row>
    <row r="40" spans="1:14" ht="12.75" customHeight="1">
      <c r="A40" s="75" t="s">
        <v>76</v>
      </c>
      <c r="B40" s="76" t="s">
        <v>221</v>
      </c>
      <c r="C40" s="77"/>
      <c r="D40" s="77"/>
      <c r="E40" s="77"/>
      <c r="F40" s="77">
        <f>+'1.sz. melléklet bevételek'!I40</f>
        <v>2235922</v>
      </c>
      <c r="G40" s="77">
        <f>+'1.sz. melléklet bevételek'!J40</f>
        <v>966933</v>
      </c>
      <c r="H40" s="77">
        <f>+'1.sz. melléklet bevételek'!K40</f>
        <v>0</v>
      </c>
      <c r="I40" s="77"/>
      <c r="J40" s="77"/>
      <c r="K40" s="77"/>
      <c r="L40" s="77">
        <f t="shared" si="0"/>
        <v>2235922</v>
      </c>
      <c r="M40" s="77">
        <f t="shared" si="1"/>
        <v>966933</v>
      </c>
      <c r="N40" s="77">
        <f t="shared" si="2"/>
        <v>0</v>
      </c>
    </row>
    <row r="41" spans="1:14" ht="12.75" customHeight="1">
      <c r="A41" s="75" t="s">
        <v>78</v>
      </c>
      <c r="B41" s="76" t="s">
        <v>222</v>
      </c>
      <c r="C41" s="77"/>
      <c r="D41" s="77"/>
      <c r="E41" s="77"/>
      <c r="F41" s="77">
        <f>+'1.sz. melléklet bevételek'!C41</f>
        <v>1574500</v>
      </c>
      <c r="G41" s="77">
        <f>+'1.sz. melléklet bevételek'!D41</f>
        <v>1574500</v>
      </c>
      <c r="H41" s="77">
        <f>+'1.sz. melléklet bevételek'!E41</f>
        <v>1561070</v>
      </c>
      <c r="I41" s="77"/>
      <c r="J41" s="77"/>
      <c r="K41" s="77"/>
      <c r="L41" s="77">
        <f t="shared" si="0"/>
        <v>1574500</v>
      </c>
      <c r="M41" s="77">
        <f t="shared" si="1"/>
        <v>1574500</v>
      </c>
      <c r="N41" s="77">
        <f t="shared" si="2"/>
        <v>1561070</v>
      </c>
    </row>
    <row r="42" spans="1:14" ht="12.75" customHeight="1">
      <c r="A42" s="75" t="s">
        <v>80</v>
      </c>
      <c r="B42" s="76" t="s">
        <v>223</v>
      </c>
      <c r="C42" s="77"/>
      <c r="D42" s="77"/>
      <c r="E42" s="77"/>
      <c r="F42" s="77"/>
      <c r="G42" s="77"/>
      <c r="H42" s="77"/>
      <c r="I42" s="77"/>
      <c r="J42" s="77"/>
      <c r="K42" s="77"/>
      <c r="L42" s="77">
        <f t="shared" si="0"/>
        <v>0</v>
      </c>
      <c r="M42" s="77">
        <f t="shared" si="1"/>
        <v>0</v>
      </c>
      <c r="N42" s="77">
        <f t="shared" si="2"/>
        <v>0</v>
      </c>
    </row>
    <row r="43" spans="1:14" ht="12.75" customHeight="1">
      <c r="A43" s="75" t="s">
        <v>82</v>
      </c>
      <c r="B43" s="76" t="s">
        <v>224</v>
      </c>
      <c r="C43" s="77"/>
      <c r="D43" s="77"/>
      <c r="E43" s="77"/>
      <c r="F43" s="77"/>
      <c r="G43" s="77"/>
      <c r="H43" s="77"/>
      <c r="I43" s="77"/>
      <c r="J43" s="77"/>
      <c r="K43" s="77"/>
      <c r="L43" s="77">
        <f t="shared" si="0"/>
        <v>0</v>
      </c>
      <c r="M43" s="77">
        <f t="shared" si="1"/>
        <v>0</v>
      </c>
      <c r="N43" s="77">
        <f t="shared" si="2"/>
        <v>0</v>
      </c>
    </row>
    <row r="44" spans="1:14" ht="12.75" customHeight="1">
      <c r="A44" s="75" t="s">
        <v>84</v>
      </c>
      <c r="B44" s="76" t="s">
        <v>225</v>
      </c>
      <c r="C44" s="77"/>
      <c r="D44" s="77"/>
      <c r="E44" s="77"/>
      <c r="F44" s="77"/>
      <c r="G44" s="77"/>
      <c r="H44" s="77"/>
      <c r="I44" s="77">
        <v>10000</v>
      </c>
      <c r="J44" s="77">
        <v>10000</v>
      </c>
      <c r="K44" s="77">
        <v>74</v>
      </c>
      <c r="L44" s="77">
        <f t="shared" si="0"/>
        <v>10000</v>
      </c>
      <c r="M44" s="77">
        <f t="shared" si="1"/>
        <v>10000</v>
      </c>
      <c r="N44" s="77">
        <f t="shared" si="2"/>
        <v>74</v>
      </c>
    </row>
    <row r="45" spans="1:14" ht="12.75" customHeight="1">
      <c r="A45" s="75" t="s">
        <v>86</v>
      </c>
      <c r="B45" s="76" t="s">
        <v>261</v>
      </c>
      <c r="C45" s="77"/>
      <c r="D45" s="77"/>
      <c r="E45" s="77"/>
      <c r="F45" s="77">
        <v>0</v>
      </c>
      <c r="G45" s="77">
        <v>0</v>
      </c>
      <c r="H45" s="77">
        <v>0</v>
      </c>
      <c r="I45" s="77"/>
      <c r="J45" s="77"/>
      <c r="K45" s="77"/>
      <c r="L45" s="77">
        <f t="shared" si="0"/>
        <v>0</v>
      </c>
      <c r="M45" s="77">
        <f t="shared" si="1"/>
        <v>0</v>
      </c>
      <c r="N45" s="77">
        <f t="shared" si="2"/>
        <v>0</v>
      </c>
    </row>
    <row r="46" spans="1:14" ht="12.75" customHeight="1">
      <c r="A46" s="75" t="s">
        <v>88</v>
      </c>
      <c r="B46" s="76" t="s">
        <v>262</v>
      </c>
      <c r="C46" s="77"/>
      <c r="D46" s="77"/>
      <c r="E46" s="77"/>
      <c r="F46" s="77"/>
      <c r="G46" s="77">
        <f>+'1.sz. melléklet bevételek'!J46</f>
        <v>3876</v>
      </c>
      <c r="H46" s="77">
        <f>+'1.sz. melléklet bevételek'!K46</f>
        <v>3876</v>
      </c>
      <c r="I46" s="77"/>
      <c r="J46" s="77"/>
      <c r="K46" s="77"/>
      <c r="L46" s="77">
        <f t="shared" si="0"/>
        <v>0</v>
      </c>
      <c r="M46" s="77">
        <f t="shared" si="1"/>
        <v>3876</v>
      </c>
      <c r="N46" s="77">
        <f t="shared" si="2"/>
        <v>3876</v>
      </c>
    </row>
    <row r="47" spans="1:14" ht="12.75" customHeight="1">
      <c r="A47" s="78" t="s">
        <v>90</v>
      </c>
      <c r="B47" s="80" t="s">
        <v>263</v>
      </c>
      <c r="C47" s="77">
        <f aca="true" t="shared" si="9" ref="C47:K47">SUM(C37:C46)</f>
        <v>0</v>
      </c>
      <c r="D47" s="77">
        <f t="shared" si="9"/>
        <v>0</v>
      </c>
      <c r="E47" s="77">
        <f t="shared" si="9"/>
        <v>0</v>
      </c>
      <c r="F47" s="77">
        <f t="shared" si="9"/>
        <v>4533444</v>
      </c>
      <c r="G47" s="77">
        <f t="shared" si="9"/>
        <v>5249160</v>
      </c>
      <c r="H47" s="77">
        <f t="shared" si="9"/>
        <v>3995390</v>
      </c>
      <c r="I47" s="77">
        <f t="shared" si="9"/>
        <v>10000</v>
      </c>
      <c r="J47" s="77">
        <f t="shared" si="9"/>
        <v>10000</v>
      </c>
      <c r="K47" s="77">
        <f t="shared" si="9"/>
        <v>74</v>
      </c>
      <c r="L47" s="77">
        <f t="shared" si="0"/>
        <v>4543444</v>
      </c>
      <c r="M47" s="77">
        <f t="shared" si="1"/>
        <v>5259160</v>
      </c>
      <c r="N47" s="77">
        <f t="shared" si="2"/>
        <v>3995464</v>
      </c>
    </row>
    <row r="48" spans="1:14" ht="12.75" customHeight="1">
      <c r="A48" s="75" t="s">
        <v>92</v>
      </c>
      <c r="B48" s="76" t="s">
        <v>229</v>
      </c>
      <c r="C48" s="77"/>
      <c r="D48" s="77"/>
      <c r="E48" s="77"/>
      <c r="F48" s="77"/>
      <c r="G48" s="77"/>
      <c r="H48" s="77"/>
      <c r="I48" s="77"/>
      <c r="J48" s="77"/>
      <c r="K48" s="77"/>
      <c r="L48" s="77">
        <f t="shared" si="0"/>
        <v>0</v>
      </c>
      <c r="M48" s="77">
        <f t="shared" si="1"/>
        <v>0</v>
      </c>
      <c r="N48" s="77">
        <f t="shared" si="2"/>
        <v>0</v>
      </c>
    </row>
    <row r="49" spans="1:14" ht="12.75" customHeight="1">
      <c r="A49" s="75" t="s">
        <v>94</v>
      </c>
      <c r="B49" s="76" t="s">
        <v>230</v>
      </c>
      <c r="C49" s="77"/>
      <c r="D49" s="77"/>
      <c r="E49" s="77"/>
      <c r="F49" s="77"/>
      <c r="G49" s="77"/>
      <c r="H49" s="77"/>
      <c r="I49" s="77"/>
      <c r="J49" s="77"/>
      <c r="K49" s="77"/>
      <c r="L49" s="77">
        <f t="shared" si="0"/>
        <v>0</v>
      </c>
      <c r="M49" s="77">
        <f t="shared" si="1"/>
        <v>0</v>
      </c>
      <c r="N49" s="77">
        <f t="shared" si="2"/>
        <v>0</v>
      </c>
    </row>
    <row r="50" spans="1:14" ht="12.75" customHeight="1">
      <c r="A50" s="75" t="s">
        <v>96</v>
      </c>
      <c r="B50" s="76" t="s">
        <v>231</v>
      </c>
      <c r="C50" s="77"/>
      <c r="D50" s="77"/>
      <c r="E50" s="77"/>
      <c r="F50" s="77"/>
      <c r="G50" s="77"/>
      <c r="H50" s="77"/>
      <c r="I50" s="77"/>
      <c r="J50" s="77"/>
      <c r="K50" s="77"/>
      <c r="L50" s="77">
        <f t="shared" si="0"/>
        <v>0</v>
      </c>
      <c r="M50" s="77">
        <f t="shared" si="1"/>
        <v>0</v>
      </c>
      <c r="N50" s="77">
        <f t="shared" si="2"/>
        <v>0</v>
      </c>
    </row>
    <row r="51" spans="1:14" ht="12.75" customHeight="1">
      <c r="A51" s="75" t="s">
        <v>98</v>
      </c>
      <c r="B51" s="76" t="s">
        <v>232</v>
      </c>
      <c r="C51" s="77"/>
      <c r="D51" s="77"/>
      <c r="E51" s="77"/>
      <c r="F51" s="77"/>
      <c r="G51" s="77"/>
      <c r="H51" s="77"/>
      <c r="I51" s="77"/>
      <c r="J51" s="77"/>
      <c r="K51" s="77"/>
      <c r="L51" s="77">
        <f t="shared" si="0"/>
        <v>0</v>
      </c>
      <c r="M51" s="77">
        <f t="shared" si="1"/>
        <v>0</v>
      </c>
      <c r="N51" s="77">
        <f t="shared" si="2"/>
        <v>0</v>
      </c>
    </row>
    <row r="52" spans="1:14" ht="12.75" customHeight="1">
      <c r="A52" s="75" t="s">
        <v>100</v>
      </c>
      <c r="B52" s="76" t="s">
        <v>233</v>
      </c>
      <c r="C52" s="77"/>
      <c r="D52" s="77"/>
      <c r="E52" s="77"/>
      <c r="F52" s="77"/>
      <c r="G52" s="77"/>
      <c r="H52" s="77"/>
      <c r="I52" s="77"/>
      <c r="J52" s="77"/>
      <c r="K52" s="77"/>
      <c r="L52" s="77">
        <f t="shared" si="0"/>
        <v>0</v>
      </c>
      <c r="M52" s="77">
        <f t="shared" si="1"/>
        <v>0</v>
      </c>
      <c r="N52" s="77">
        <f t="shared" si="2"/>
        <v>0</v>
      </c>
    </row>
    <row r="53" spans="1:14" ht="15" customHeight="1">
      <c r="A53" s="78" t="s">
        <v>102</v>
      </c>
      <c r="B53" s="80" t="s">
        <v>264</v>
      </c>
      <c r="C53" s="77">
        <f aca="true" t="shared" si="10" ref="C53:K53">SUM(C48:C52)</f>
        <v>0</v>
      </c>
      <c r="D53" s="77">
        <f t="shared" si="10"/>
        <v>0</v>
      </c>
      <c r="E53" s="77">
        <f t="shared" si="10"/>
        <v>0</v>
      </c>
      <c r="F53" s="77">
        <f t="shared" si="10"/>
        <v>0</v>
      </c>
      <c r="G53" s="77">
        <f t="shared" si="10"/>
        <v>0</v>
      </c>
      <c r="H53" s="77">
        <f t="shared" si="10"/>
        <v>0</v>
      </c>
      <c r="I53" s="77">
        <f t="shared" si="10"/>
        <v>0</v>
      </c>
      <c r="J53" s="77">
        <f t="shared" si="10"/>
        <v>0</v>
      </c>
      <c r="K53" s="77">
        <f t="shared" si="10"/>
        <v>0</v>
      </c>
      <c r="L53" s="77">
        <f t="shared" si="0"/>
        <v>0</v>
      </c>
      <c r="M53" s="77">
        <f t="shared" si="1"/>
        <v>0</v>
      </c>
      <c r="N53" s="77">
        <f t="shared" si="2"/>
        <v>0</v>
      </c>
    </row>
    <row r="54" spans="1:14" ht="12.75" customHeight="1">
      <c r="A54" s="75" t="s">
        <v>104</v>
      </c>
      <c r="B54" s="76" t="s">
        <v>235</v>
      </c>
      <c r="C54" s="77"/>
      <c r="D54" s="77"/>
      <c r="E54" s="77"/>
      <c r="F54" s="77"/>
      <c r="G54" s="77"/>
      <c r="H54" s="77"/>
      <c r="I54" s="77"/>
      <c r="J54" s="77"/>
      <c r="K54" s="77"/>
      <c r="L54" s="77">
        <f t="shared" si="0"/>
        <v>0</v>
      </c>
      <c r="M54" s="77">
        <f t="shared" si="1"/>
        <v>0</v>
      </c>
      <c r="N54" s="77">
        <f t="shared" si="2"/>
        <v>0</v>
      </c>
    </row>
    <row r="55" spans="1:14" ht="12.75" customHeight="1">
      <c r="A55" s="75" t="s">
        <v>106</v>
      </c>
      <c r="B55" s="76" t="s">
        <v>236</v>
      </c>
      <c r="C55" s="77"/>
      <c r="D55" s="77"/>
      <c r="E55" s="77"/>
      <c r="F55" s="77"/>
      <c r="G55" s="77"/>
      <c r="H55" s="77"/>
      <c r="I55" s="77"/>
      <c r="J55" s="77"/>
      <c r="K55" s="77"/>
      <c r="L55" s="77">
        <f t="shared" si="0"/>
        <v>0</v>
      </c>
      <c r="M55" s="77">
        <f t="shared" si="1"/>
        <v>0</v>
      </c>
      <c r="N55" s="77">
        <f t="shared" si="2"/>
        <v>0</v>
      </c>
    </row>
    <row r="56" spans="1:14" ht="12.75" customHeight="1">
      <c r="A56" s="75" t="s">
        <v>108</v>
      </c>
      <c r="B56" s="76" t="s">
        <v>265</v>
      </c>
      <c r="C56" s="77"/>
      <c r="D56" s="77"/>
      <c r="E56" s="77"/>
      <c r="F56" s="77">
        <f>+'1.sz. melléklet bevételek'!I56</f>
        <v>800000</v>
      </c>
      <c r="G56" s="77">
        <f>+'1.sz. melléklet bevételek'!J56</f>
        <v>820000</v>
      </c>
      <c r="H56" s="77">
        <f>+'1.sz. melléklet bevételek'!K56</f>
        <v>820000</v>
      </c>
      <c r="I56" s="77"/>
      <c r="J56" s="77"/>
      <c r="K56" s="77"/>
      <c r="L56" s="77">
        <f t="shared" si="0"/>
        <v>800000</v>
      </c>
      <c r="M56" s="77">
        <f t="shared" si="1"/>
        <v>820000</v>
      </c>
      <c r="N56" s="77">
        <f t="shared" si="2"/>
        <v>820000</v>
      </c>
    </row>
    <row r="57" spans="1:14" ht="12.75" customHeight="1">
      <c r="A57" s="78" t="s">
        <v>110</v>
      </c>
      <c r="B57" s="80" t="s">
        <v>266</v>
      </c>
      <c r="C57" s="77">
        <f>C54+C55+C56</f>
        <v>0</v>
      </c>
      <c r="D57" s="77">
        <f aca="true" t="shared" si="11" ref="D57:N57">D54+D55+D56</f>
        <v>0</v>
      </c>
      <c r="E57" s="77">
        <f t="shared" si="11"/>
        <v>0</v>
      </c>
      <c r="F57" s="77">
        <f>+F56</f>
        <v>800000</v>
      </c>
      <c r="G57" s="77">
        <f t="shared" si="11"/>
        <v>820000</v>
      </c>
      <c r="H57" s="77">
        <f t="shared" si="11"/>
        <v>820000</v>
      </c>
      <c r="I57" s="77">
        <f t="shared" si="11"/>
        <v>0</v>
      </c>
      <c r="J57" s="77">
        <f t="shared" si="11"/>
        <v>0</v>
      </c>
      <c r="K57" s="77">
        <f t="shared" si="11"/>
        <v>0</v>
      </c>
      <c r="L57" s="77">
        <f t="shared" si="11"/>
        <v>800000</v>
      </c>
      <c r="M57" s="77">
        <f t="shared" si="11"/>
        <v>820000</v>
      </c>
      <c r="N57" s="77">
        <f t="shared" si="11"/>
        <v>820000</v>
      </c>
    </row>
    <row r="58" spans="1:14" ht="7.5" customHeight="1" hidden="1">
      <c r="A58" s="75" t="s">
        <v>112</v>
      </c>
      <c r="B58" s="76" t="s">
        <v>239</v>
      </c>
      <c r="C58" s="77"/>
      <c r="D58" s="77"/>
      <c r="E58" s="77"/>
      <c r="F58" s="77"/>
      <c r="G58" s="77"/>
      <c r="H58" s="77"/>
      <c r="I58" s="77"/>
      <c r="J58" s="77"/>
      <c r="K58" s="77"/>
      <c r="L58" s="77">
        <f t="shared" si="0"/>
        <v>0</v>
      </c>
      <c r="M58" s="77">
        <f t="shared" si="1"/>
        <v>0</v>
      </c>
      <c r="N58" s="77">
        <f t="shared" si="2"/>
        <v>0</v>
      </c>
    </row>
    <row r="59" spans="1:14" ht="12.75" customHeight="1">
      <c r="A59" s="75" t="s">
        <v>114</v>
      </c>
      <c r="B59" s="76" t="s">
        <v>303</v>
      </c>
      <c r="C59" s="77"/>
      <c r="D59" s="77"/>
      <c r="E59" s="77"/>
      <c r="F59" s="77"/>
      <c r="G59" s="77">
        <v>0</v>
      </c>
      <c r="H59" s="77">
        <v>0</v>
      </c>
      <c r="I59" s="77"/>
      <c r="J59" s="77"/>
      <c r="K59" s="77"/>
      <c r="L59" s="77">
        <f t="shared" si="0"/>
        <v>0</v>
      </c>
      <c r="M59" s="77">
        <f t="shared" si="1"/>
        <v>0</v>
      </c>
      <c r="N59" s="77">
        <f t="shared" si="2"/>
        <v>0</v>
      </c>
    </row>
    <row r="60" spans="1:14" ht="12.75" customHeight="1" hidden="1">
      <c r="A60" s="75" t="s">
        <v>116</v>
      </c>
      <c r="B60" s="76" t="s">
        <v>241</v>
      </c>
      <c r="C60" s="77"/>
      <c r="D60" s="77"/>
      <c r="E60" s="77"/>
      <c r="F60" s="77"/>
      <c r="G60" s="77"/>
      <c r="H60" s="77"/>
      <c r="I60" s="77"/>
      <c r="J60" s="77"/>
      <c r="K60" s="77"/>
      <c r="L60" s="77">
        <f t="shared" si="0"/>
        <v>0</v>
      </c>
      <c r="M60" s="77">
        <f t="shared" si="1"/>
        <v>0</v>
      </c>
      <c r="N60" s="77">
        <f t="shared" si="2"/>
        <v>0</v>
      </c>
    </row>
    <row r="61" spans="1:14" ht="12.75" customHeight="1">
      <c r="A61" s="78" t="s">
        <v>118</v>
      </c>
      <c r="B61" s="81" t="s">
        <v>268</v>
      </c>
      <c r="C61" s="77">
        <f aca="true" t="shared" si="12" ref="C61:K61">C58+C59+C60</f>
        <v>0</v>
      </c>
      <c r="D61" s="77">
        <f t="shared" si="12"/>
        <v>0</v>
      </c>
      <c r="E61" s="77">
        <f t="shared" si="12"/>
        <v>0</v>
      </c>
      <c r="F61" s="77">
        <f t="shared" si="12"/>
        <v>0</v>
      </c>
      <c r="G61" s="77">
        <f t="shared" si="12"/>
        <v>0</v>
      </c>
      <c r="H61" s="77">
        <f t="shared" si="12"/>
        <v>0</v>
      </c>
      <c r="I61" s="77">
        <f t="shared" si="12"/>
        <v>0</v>
      </c>
      <c r="J61" s="77">
        <f t="shared" si="12"/>
        <v>0</v>
      </c>
      <c r="K61" s="77">
        <f t="shared" si="12"/>
        <v>0</v>
      </c>
      <c r="L61" s="77">
        <f t="shared" si="0"/>
        <v>0</v>
      </c>
      <c r="M61" s="77">
        <f t="shared" si="1"/>
        <v>0</v>
      </c>
      <c r="N61" s="77">
        <f t="shared" si="2"/>
        <v>0</v>
      </c>
    </row>
    <row r="62" spans="1:14" ht="15.75" customHeight="1">
      <c r="A62" s="78" t="s">
        <v>120</v>
      </c>
      <c r="B62" s="82" t="s">
        <v>269</v>
      </c>
      <c r="C62" s="77">
        <f aca="true" t="shared" si="13" ref="C62:K62">C16+C22+C36+C47+C53+C57+C61</f>
        <v>55169237</v>
      </c>
      <c r="D62" s="77">
        <f t="shared" si="13"/>
        <v>60606744</v>
      </c>
      <c r="E62" s="77">
        <f t="shared" si="13"/>
        <v>59284048</v>
      </c>
      <c r="F62" s="77">
        <f t="shared" si="13"/>
        <v>15029044</v>
      </c>
      <c r="G62" s="77">
        <f t="shared" si="13"/>
        <v>21270345</v>
      </c>
      <c r="H62" s="77">
        <f t="shared" si="13"/>
        <v>17507430</v>
      </c>
      <c r="I62" s="77">
        <f t="shared" si="13"/>
        <v>10000</v>
      </c>
      <c r="J62" s="77">
        <f t="shared" si="13"/>
        <v>10000</v>
      </c>
      <c r="K62" s="77">
        <f t="shared" si="13"/>
        <v>74</v>
      </c>
      <c r="L62" s="77">
        <f t="shared" si="0"/>
        <v>70208281</v>
      </c>
      <c r="M62" s="77">
        <f t="shared" si="1"/>
        <v>81887089</v>
      </c>
      <c r="N62" s="77">
        <f t="shared" si="2"/>
        <v>76791552</v>
      </c>
    </row>
    <row r="63" spans="1:14" ht="12.75" customHeight="1" hidden="1">
      <c r="A63" s="75" t="s">
        <v>4</v>
      </c>
      <c r="B63" s="76" t="s">
        <v>270</v>
      </c>
      <c r="C63" s="77"/>
      <c r="D63" s="77"/>
      <c r="E63" s="77"/>
      <c r="F63" s="77"/>
      <c r="G63" s="77"/>
      <c r="H63" s="77"/>
      <c r="I63" s="77"/>
      <c r="J63" s="77"/>
      <c r="K63" s="77"/>
      <c r="L63" s="77">
        <f t="shared" si="0"/>
        <v>0</v>
      </c>
      <c r="M63" s="77">
        <f t="shared" si="1"/>
        <v>0</v>
      </c>
      <c r="N63" s="77">
        <f t="shared" si="2"/>
        <v>0</v>
      </c>
    </row>
    <row r="64" spans="1:14" ht="12.75" customHeight="1" hidden="1">
      <c r="A64" s="75" t="s">
        <v>6</v>
      </c>
      <c r="B64" s="76" t="s">
        <v>271</v>
      </c>
      <c r="C64" s="77"/>
      <c r="D64" s="77"/>
      <c r="E64" s="77"/>
      <c r="F64" s="77"/>
      <c r="G64" s="77"/>
      <c r="H64" s="77"/>
      <c r="I64" s="77"/>
      <c r="J64" s="77"/>
      <c r="K64" s="77"/>
      <c r="L64" s="77">
        <f t="shared" si="0"/>
        <v>0</v>
      </c>
      <c r="M64" s="77">
        <f t="shared" si="1"/>
        <v>0</v>
      </c>
      <c r="N64" s="77">
        <f t="shared" si="2"/>
        <v>0</v>
      </c>
    </row>
    <row r="65" spans="1:14" ht="12.75" customHeight="1" hidden="1">
      <c r="A65" s="75" t="s">
        <v>8</v>
      </c>
      <c r="B65" s="76" t="s">
        <v>272</v>
      </c>
      <c r="C65" s="77"/>
      <c r="D65" s="77"/>
      <c r="E65" s="77"/>
      <c r="F65" s="77"/>
      <c r="G65" s="77"/>
      <c r="H65" s="77"/>
      <c r="I65" s="77"/>
      <c r="J65" s="77"/>
      <c r="K65" s="77"/>
      <c r="L65" s="77">
        <f t="shared" si="0"/>
        <v>0</v>
      </c>
      <c r="M65" s="77">
        <f t="shared" si="1"/>
        <v>0</v>
      </c>
      <c r="N65" s="77">
        <f t="shared" si="2"/>
        <v>0</v>
      </c>
    </row>
    <row r="66" spans="1:14" ht="12.75" customHeight="1" hidden="1">
      <c r="A66" s="78" t="s">
        <v>10</v>
      </c>
      <c r="B66" s="79" t="s">
        <v>273</v>
      </c>
      <c r="C66" s="77">
        <f aca="true" t="shared" si="14" ref="C66:K66">C63+C64+C65</f>
        <v>0</v>
      </c>
      <c r="D66" s="77">
        <f t="shared" si="14"/>
        <v>0</v>
      </c>
      <c r="E66" s="77">
        <f t="shared" si="14"/>
        <v>0</v>
      </c>
      <c r="F66" s="77">
        <f t="shared" si="14"/>
        <v>0</v>
      </c>
      <c r="G66" s="77">
        <f t="shared" si="14"/>
        <v>0</v>
      </c>
      <c r="H66" s="77">
        <f t="shared" si="14"/>
        <v>0</v>
      </c>
      <c r="I66" s="77">
        <f t="shared" si="14"/>
        <v>0</v>
      </c>
      <c r="J66" s="77">
        <f t="shared" si="14"/>
        <v>0</v>
      </c>
      <c r="K66" s="77">
        <f t="shared" si="14"/>
        <v>0</v>
      </c>
      <c r="L66" s="77">
        <f t="shared" si="0"/>
        <v>0</v>
      </c>
      <c r="M66" s="77">
        <f t="shared" si="1"/>
        <v>0</v>
      </c>
      <c r="N66" s="77">
        <f t="shared" si="2"/>
        <v>0</v>
      </c>
    </row>
    <row r="67" spans="1:14" ht="12.75" customHeight="1" hidden="1">
      <c r="A67" s="75" t="s">
        <v>12</v>
      </c>
      <c r="B67" s="76" t="s">
        <v>274</v>
      </c>
      <c r="C67" s="77"/>
      <c r="D67" s="77"/>
      <c r="E67" s="77"/>
      <c r="F67" s="77"/>
      <c r="G67" s="77"/>
      <c r="H67" s="77"/>
      <c r="I67" s="77"/>
      <c r="J67" s="77"/>
      <c r="K67" s="77"/>
      <c r="L67" s="77">
        <f t="shared" si="0"/>
        <v>0</v>
      </c>
      <c r="M67" s="77">
        <f t="shared" si="1"/>
        <v>0</v>
      </c>
      <c r="N67" s="77">
        <f t="shared" si="2"/>
        <v>0</v>
      </c>
    </row>
    <row r="68" spans="1:14" ht="12.75" customHeight="1" hidden="1">
      <c r="A68" s="75" t="s">
        <v>14</v>
      </c>
      <c r="B68" s="76" t="s">
        <v>275</v>
      </c>
      <c r="C68" s="77"/>
      <c r="D68" s="77"/>
      <c r="E68" s="77"/>
      <c r="F68" s="77"/>
      <c r="G68" s="77"/>
      <c r="H68" s="77"/>
      <c r="I68" s="77"/>
      <c r="J68" s="77"/>
      <c r="K68" s="77"/>
      <c r="L68" s="77">
        <f t="shared" si="0"/>
        <v>0</v>
      </c>
      <c r="M68" s="77">
        <f t="shared" si="1"/>
        <v>0</v>
      </c>
      <c r="N68" s="77">
        <f t="shared" si="2"/>
        <v>0</v>
      </c>
    </row>
    <row r="69" spans="1:14" ht="12.75" customHeight="1" hidden="1">
      <c r="A69" s="75" t="s">
        <v>16</v>
      </c>
      <c r="B69" s="76" t="s">
        <v>276</v>
      </c>
      <c r="C69" s="77"/>
      <c r="D69" s="77"/>
      <c r="E69" s="77"/>
      <c r="F69" s="77"/>
      <c r="G69" s="77"/>
      <c r="H69" s="77"/>
      <c r="I69" s="77"/>
      <c r="J69" s="77"/>
      <c r="K69" s="77"/>
      <c r="L69" s="77">
        <f t="shared" si="0"/>
        <v>0</v>
      </c>
      <c r="M69" s="77">
        <f t="shared" si="1"/>
        <v>0</v>
      </c>
      <c r="N69" s="77">
        <f t="shared" si="2"/>
        <v>0</v>
      </c>
    </row>
    <row r="70" spans="1:14" ht="12.75" customHeight="1" hidden="1">
      <c r="A70" s="75" t="s">
        <v>18</v>
      </c>
      <c r="B70" s="76" t="s">
        <v>277</v>
      </c>
      <c r="C70" s="77"/>
      <c r="D70" s="77"/>
      <c r="E70" s="77"/>
      <c r="F70" s="77"/>
      <c r="G70" s="77"/>
      <c r="H70" s="77"/>
      <c r="I70" s="77"/>
      <c r="J70" s="77"/>
      <c r="K70" s="77"/>
      <c r="L70" s="77">
        <f t="shared" si="0"/>
        <v>0</v>
      </c>
      <c r="M70" s="77">
        <f t="shared" si="1"/>
        <v>0</v>
      </c>
      <c r="N70" s="77">
        <f t="shared" si="2"/>
        <v>0</v>
      </c>
    </row>
    <row r="71" spans="1:14" ht="12.75" customHeight="1" hidden="1">
      <c r="A71" s="78" t="s">
        <v>20</v>
      </c>
      <c r="B71" s="79" t="s">
        <v>278</v>
      </c>
      <c r="C71" s="77">
        <f aca="true" t="shared" si="15" ref="C71:K71">C67+C68+C69+C70</f>
        <v>0</v>
      </c>
      <c r="D71" s="77">
        <f t="shared" si="15"/>
        <v>0</v>
      </c>
      <c r="E71" s="77">
        <f t="shared" si="15"/>
        <v>0</v>
      </c>
      <c r="F71" s="77">
        <f t="shared" si="15"/>
        <v>0</v>
      </c>
      <c r="G71" s="77">
        <f t="shared" si="15"/>
        <v>0</v>
      </c>
      <c r="H71" s="77">
        <f t="shared" si="15"/>
        <v>0</v>
      </c>
      <c r="I71" s="77">
        <f t="shared" si="15"/>
        <v>0</v>
      </c>
      <c r="J71" s="77">
        <f t="shared" si="15"/>
        <v>0</v>
      </c>
      <c r="K71" s="77">
        <f t="shared" si="15"/>
        <v>0</v>
      </c>
      <c r="L71" s="77">
        <f t="shared" si="0"/>
        <v>0</v>
      </c>
      <c r="M71" s="77">
        <f t="shared" si="1"/>
        <v>0</v>
      </c>
      <c r="N71" s="77">
        <f t="shared" si="2"/>
        <v>0</v>
      </c>
    </row>
    <row r="72" spans="1:14" ht="12.75" customHeight="1">
      <c r="A72" s="78"/>
      <c r="B72" s="76" t="s">
        <v>304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>
        <f t="shared" si="2"/>
        <v>0</v>
      </c>
    </row>
    <row r="73" spans="1:14" ht="12.75" customHeight="1">
      <c r="A73" s="78"/>
      <c r="B73" s="76" t="s">
        <v>282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>
        <f t="shared" si="2"/>
        <v>0</v>
      </c>
    </row>
    <row r="74" spans="1:14" ht="12.75" customHeight="1">
      <c r="A74" s="75" t="s">
        <v>22</v>
      </c>
      <c r="B74" s="76" t="s">
        <v>305</v>
      </c>
      <c r="C74" s="77"/>
      <c r="D74" s="77"/>
      <c r="E74" s="77"/>
      <c r="F74" s="77">
        <f>+'1.sz. melléklet bevételek'!I72</f>
        <v>54506942</v>
      </c>
      <c r="G74" s="77">
        <f>+'1.sz. melléklet bevételek'!J72</f>
        <v>54506942</v>
      </c>
      <c r="H74" s="77">
        <f>+'1.sz. melléklet bevételek'!K72</f>
        <v>54506942</v>
      </c>
      <c r="I74" s="77"/>
      <c r="J74" s="77"/>
      <c r="K74" s="77"/>
      <c r="L74" s="77">
        <f aca="true" t="shared" si="16" ref="L74:L90">C74+F74+I74</f>
        <v>54506942</v>
      </c>
      <c r="M74" s="77">
        <f aca="true" t="shared" si="17" ref="M74:M90">D74+G74+J74</f>
        <v>54506942</v>
      </c>
      <c r="N74" s="77">
        <f t="shared" si="2"/>
        <v>54506942</v>
      </c>
    </row>
    <row r="75" spans="1:14" ht="12.75" customHeight="1" hidden="1">
      <c r="A75" s="75" t="s">
        <v>24</v>
      </c>
      <c r="B75" s="76" t="s">
        <v>280</v>
      </c>
      <c r="C75" s="77"/>
      <c r="D75" s="77"/>
      <c r="E75" s="77"/>
      <c r="F75" s="77"/>
      <c r="G75" s="77"/>
      <c r="H75" s="77"/>
      <c r="I75" s="77"/>
      <c r="J75" s="77"/>
      <c r="K75" s="77"/>
      <c r="L75" s="77">
        <f t="shared" si="16"/>
        <v>0</v>
      </c>
      <c r="M75" s="77">
        <f t="shared" si="17"/>
        <v>0</v>
      </c>
      <c r="N75" s="77">
        <f t="shared" si="2"/>
        <v>0</v>
      </c>
    </row>
    <row r="76" spans="1:14" ht="12.75" customHeight="1">
      <c r="A76" s="78" t="s">
        <v>26</v>
      </c>
      <c r="B76" s="79" t="s">
        <v>281</v>
      </c>
      <c r="C76" s="77">
        <f>C74+C75</f>
        <v>0</v>
      </c>
      <c r="D76" s="77">
        <f>D74+D75</f>
        <v>0</v>
      </c>
      <c r="E76" s="77">
        <f>E74+E75</f>
        <v>0</v>
      </c>
      <c r="F76" s="77">
        <f>F74+F75</f>
        <v>54506942</v>
      </c>
      <c r="G76" s="77">
        <f>G74+G75+G72+G73</f>
        <v>54506942</v>
      </c>
      <c r="H76" s="77">
        <f>H74+H75+H72+H73</f>
        <v>54506942</v>
      </c>
      <c r="I76" s="77">
        <f>I74+I75</f>
        <v>0</v>
      </c>
      <c r="J76" s="77">
        <f>J74+J75</f>
        <v>0</v>
      </c>
      <c r="K76" s="77">
        <f>K74+K75</f>
        <v>0</v>
      </c>
      <c r="L76" s="77">
        <f t="shared" si="16"/>
        <v>54506942</v>
      </c>
      <c r="M76" s="77">
        <f t="shared" si="17"/>
        <v>54506942</v>
      </c>
      <c r="N76" s="77">
        <f t="shared" si="2"/>
        <v>54506942</v>
      </c>
    </row>
    <row r="77" spans="1:14" ht="12.75" customHeight="1">
      <c r="A77" s="75" t="s">
        <v>28</v>
      </c>
      <c r="B77" s="76" t="s">
        <v>282</v>
      </c>
      <c r="C77" s="77"/>
      <c r="D77" s="77"/>
      <c r="E77" s="77"/>
      <c r="F77" s="77"/>
      <c r="G77" s="77">
        <f>+'1.sz. melléklet bevételek'!J75</f>
        <v>2174204</v>
      </c>
      <c r="H77" s="77">
        <f>+'1.sz. melléklet bevételek'!K75</f>
        <v>2174204</v>
      </c>
      <c r="I77" s="77"/>
      <c r="J77" s="77"/>
      <c r="K77" s="77"/>
      <c r="L77" s="77">
        <f t="shared" si="16"/>
        <v>0</v>
      </c>
      <c r="M77" s="77">
        <f t="shared" si="17"/>
        <v>2174204</v>
      </c>
      <c r="N77" s="77">
        <f t="shared" si="2"/>
        <v>2174204</v>
      </c>
    </row>
    <row r="78" spans="1:14" ht="12.75" customHeight="1">
      <c r="A78" s="75" t="s">
        <v>30</v>
      </c>
      <c r="B78" s="76" t="s">
        <v>283</v>
      </c>
      <c r="C78" s="77"/>
      <c r="D78" s="77"/>
      <c r="E78" s="77"/>
      <c r="F78" s="77"/>
      <c r="G78" s="77"/>
      <c r="H78" s="77"/>
      <c r="I78" s="77"/>
      <c r="J78" s="77"/>
      <c r="K78" s="77"/>
      <c r="L78" s="77">
        <f t="shared" si="16"/>
        <v>0</v>
      </c>
      <c r="M78" s="77">
        <f t="shared" si="17"/>
        <v>0</v>
      </c>
      <c r="N78" s="77">
        <f t="shared" si="2"/>
        <v>0</v>
      </c>
    </row>
    <row r="79" spans="1:14" ht="12.75" customHeight="1">
      <c r="A79" s="75" t="s">
        <v>32</v>
      </c>
      <c r="B79" s="76" t="s">
        <v>284</v>
      </c>
      <c r="C79" s="77"/>
      <c r="D79" s="77"/>
      <c r="E79" s="77"/>
      <c r="F79" s="77"/>
      <c r="G79" s="77"/>
      <c r="H79" s="77"/>
      <c r="I79" s="77"/>
      <c r="J79" s="77"/>
      <c r="K79" s="77"/>
      <c r="L79" s="77">
        <f t="shared" si="16"/>
        <v>0</v>
      </c>
      <c r="M79" s="77">
        <f t="shared" si="17"/>
        <v>0</v>
      </c>
      <c r="N79" s="77">
        <f t="shared" si="2"/>
        <v>0</v>
      </c>
    </row>
    <row r="80" spans="1:14" ht="12.75" customHeight="1">
      <c r="A80" s="75" t="s">
        <v>34</v>
      </c>
      <c r="B80" s="76" t="s">
        <v>285</v>
      </c>
      <c r="C80" s="77"/>
      <c r="D80" s="77"/>
      <c r="E80" s="77"/>
      <c r="F80" s="77"/>
      <c r="G80" s="77"/>
      <c r="H80" s="77"/>
      <c r="I80" s="77"/>
      <c r="J80" s="77"/>
      <c r="K80" s="77"/>
      <c r="L80" s="77">
        <f t="shared" si="16"/>
        <v>0</v>
      </c>
      <c r="M80" s="77">
        <f t="shared" si="17"/>
        <v>0</v>
      </c>
      <c r="N80" s="77">
        <f t="shared" si="2"/>
        <v>0</v>
      </c>
    </row>
    <row r="81" spans="1:14" ht="12.75" customHeight="1">
      <c r="A81" s="75" t="s">
        <v>36</v>
      </c>
      <c r="B81" s="76" t="s">
        <v>286</v>
      </c>
      <c r="C81" s="77"/>
      <c r="D81" s="77"/>
      <c r="E81" s="77"/>
      <c r="F81" s="77"/>
      <c r="G81" s="77"/>
      <c r="H81" s="77"/>
      <c r="I81" s="77"/>
      <c r="J81" s="77"/>
      <c r="K81" s="77"/>
      <c r="L81" s="77">
        <f t="shared" si="16"/>
        <v>0</v>
      </c>
      <c r="M81" s="77">
        <f t="shared" si="17"/>
        <v>0</v>
      </c>
      <c r="N81" s="77">
        <f t="shared" si="2"/>
        <v>0</v>
      </c>
    </row>
    <row r="82" spans="1:14" ht="12.75" customHeight="1">
      <c r="A82" s="78" t="s">
        <v>38</v>
      </c>
      <c r="B82" s="79" t="s">
        <v>287</v>
      </c>
      <c r="C82" s="77">
        <f aca="true" t="shared" si="18" ref="C82:K82">C66+C71+C76+C77+C78+C79+C80+C81</f>
        <v>0</v>
      </c>
      <c r="D82" s="77">
        <f t="shared" si="18"/>
        <v>0</v>
      </c>
      <c r="E82" s="77">
        <f t="shared" si="18"/>
        <v>0</v>
      </c>
      <c r="F82" s="77">
        <f t="shared" si="18"/>
        <v>54506942</v>
      </c>
      <c r="G82" s="77">
        <f t="shared" si="18"/>
        <v>56681146</v>
      </c>
      <c r="H82" s="77">
        <f t="shared" si="18"/>
        <v>56681146</v>
      </c>
      <c r="I82" s="77">
        <f t="shared" si="18"/>
        <v>0</v>
      </c>
      <c r="J82" s="77">
        <f t="shared" si="18"/>
        <v>0</v>
      </c>
      <c r="K82" s="77">
        <f t="shared" si="18"/>
        <v>0</v>
      </c>
      <c r="L82" s="77">
        <f t="shared" si="16"/>
        <v>54506942</v>
      </c>
      <c r="M82" s="77">
        <f t="shared" si="17"/>
        <v>56681146</v>
      </c>
      <c r="N82" s="77">
        <f t="shared" si="2"/>
        <v>56681146</v>
      </c>
    </row>
    <row r="83" spans="1:14" ht="12.75" customHeight="1" hidden="1">
      <c r="A83" s="75" t="s">
        <v>40</v>
      </c>
      <c r="B83" s="76" t="s">
        <v>288</v>
      </c>
      <c r="C83" s="77"/>
      <c r="D83" s="77"/>
      <c r="E83" s="77"/>
      <c r="F83" s="77"/>
      <c r="G83" s="77"/>
      <c r="H83" s="77"/>
      <c r="I83" s="77"/>
      <c r="J83" s="77"/>
      <c r="K83" s="77"/>
      <c r="L83" s="77">
        <f t="shared" si="16"/>
        <v>0</v>
      </c>
      <c r="M83" s="77">
        <f t="shared" si="17"/>
        <v>0</v>
      </c>
      <c r="N83" s="77">
        <f t="shared" si="2"/>
        <v>0</v>
      </c>
    </row>
    <row r="84" spans="1:14" ht="12.75" customHeight="1" hidden="1">
      <c r="A84" s="75" t="s">
        <v>42</v>
      </c>
      <c r="B84" s="76" t="s">
        <v>289</v>
      </c>
      <c r="C84" s="77"/>
      <c r="D84" s="77"/>
      <c r="E84" s="77"/>
      <c r="F84" s="77"/>
      <c r="G84" s="77"/>
      <c r="H84" s="77"/>
      <c r="I84" s="77"/>
      <c r="J84" s="77"/>
      <c r="K84" s="77"/>
      <c r="L84" s="77">
        <f t="shared" si="16"/>
        <v>0</v>
      </c>
      <c r="M84" s="77">
        <f t="shared" si="17"/>
        <v>0</v>
      </c>
      <c r="N84" s="77">
        <f t="shared" si="2"/>
        <v>0</v>
      </c>
    </row>
    <row r="85" spans="1:14" ht="12.75" customHeight="1" hidden="1">
      <c r="A85" s="75" t="s">
        <v>44</v>
      </c>
      <c r="B85" s="76" t="s">
        <v>290</v>
      </c>
      <c r="C85" s="77"/>
      <c r="D85" s="77"/>
      <c r="E85" s="77"/>
      <c r="F85" s="77"/>
      <c r="G85" s="77"/>
      <c r="H85" s="77"/>
      <c r="I85" s="77"/>
      <c r="J85" s="77"/>
      <c r="K85" s="77"/>
      <c r="L85" s="77">
        <f t="shared" si="16"/>
        <v>0</v>
      </c>
      <c r="M85" s="77">
        <f t="shared" si="17"/>
        <v>0</v>
      </c>
      <c r="N85" s="77">
        <f t="shared" si="2"/>
        <v>0</v>
      </c>
    </row>
    <row r="86" spans="1:14" ht="12.75" customHeight="1" hidden="1">
      <c r="A86" s="75" t="s">
        <v>46</v>
      </c>
      <c r="B86" s="76" t="s">
        <v>291</v>
      </c>
      <c r="C86" s="77"/>
      <c r="D86" s="77"/>
      <c r="E86" s="77"/>
      <c r="F86" s="77"/>
      <c r="G86" s="77"/>
      <c r="H86" s="77"/>
      <c r="I86" s="77"/>
      <c r="J86" s="77"/>
      <c r="K86" s="77"/>
      <c r="L86" s="77">
        <f t="shared" si="16"/>
        <v>0</v>
      </c>
      <c r="M86" s="77">
        <f t="shared" si="17"/>
        <v>0</v>
      </c>
      <c r="N86" s="77">
        <f t="shared" si="2"/>
        <v>0</v>
      </c>
    </row>
    <row r="87" spans="1:14" ht="12.75" customHeight="1" hidden="1">
      <c r="A87" s="78" t="s">
        <v>48</v>
      </c>
      <c r="B87" s="79" t="s">
        <v>292</v>
      </c>
      <c r="C87" s="77">
        <f aca="true" t="shared" si="19" ref="C87:K87">C83+C84+C85+C86</f>
        <v>0</v>
      </c>
      <c r="D87" s="77">
        <f t="shared" si="19"/>
        <v>0</v>
      </c>
      <c r="E87" s="77">
        <f t="shared" si="19"/>
        <v>0</v>
      </c>
      <c r="F87" s="77">
        <f t="shared" si="19"/>
        <v>0</v>
      </c>
      <c r="G87" s="77">
        <f t="shared" si="19"/>
        <v>0</v>
      </c>
      <c r="H87" s="77">
        <f t="shared" si="19"/>
        <v>0</v>
      </c>
      <c r="I87" s="77">
        <f t="shared" si="19"/>
        <v>0</v>
      </c>
      <c r="J87" s="77">
        <f t="shared" si="19"/>
        <v>0</v>
      </c>
      <c r="K87" s="77">
        <f t="shared" si="19"/>
        <v>0</v>
      </c>
      <c r="L87" s="77">
        <f t="shared" si="16"/>
        <v>0</v>
      </c>
      <c r="M87" s="77">
        <f t="shared" si="17"/>
        <v>0</v>
      </c>
      <c r="N87" s="77">
        <f t="shared" si="2"/>
        <v>0</v>
      </c>
    </row>
    <row r="88" spans="1:14" ht="12.75" customHeight="1" hidden="1">
      <c r="A88" s="75" t="s">
        <v>50</v>
      </c>
      <c r="B88" s="76" t="s">
        <v>293</v>
      </c>
      <c r="C88" s="77"/>
      <c r="D88" s="77"/>
      <c r="E88" s="77"/>
      <c r="F88" s="77"/>
      <c r="G88" s="77"/>
      <c r="H88" s="77"/>
      <c r="I88" s="77"/>
      <c r="J88" s="77"/>
      <c r="K88" s="77"/>
      <c r="L88" s="77">
        <f t="shared" si="16"/>
        <v>0</v>
      </c>
      <c r="M88" s="77">
        <f t="shared" si="17"/>
        <v>0</v>
      </c>
      <c r="N88" s="77">
        <f t="shared" si="2"/>
        <v>0</v>
      </c>
    </row>
    <row r="89" spans="1:14" ht="12.75" customHeight="1">
      <c r="A89" s="78" t="s">
        <v>52</v>
      </c>
      <c r="B89" s="81" t="s">
        <v>294</v>
      </c>
      <c r="C89" s="77">
        <f>C82+C87+C88</f>
        <v>0</v>
      </c>
      <c r="D89" s="77">
        <f>D72+D73+D74</f>
        <v>0</v>
      </c>
      <c r="E89" s="77">
        <f>E72+E73+E74</f>
        <v>0</v>
      </c>
      <c r="F89" s="77">
        <f>F72+F73+F74</f>
        <v>54506942</v>
      </c>
      <c r="G89" s="77">
        <f>G82+G87+G88</f>
        <v>56681146</v>
      </c>
      <c r="H89" s="77">
        <f>H82+H87+H88</f>
        <v>56681146</v>
      </c>
      <c r="I89" s="77">
        <f>I82+I87+I88</f>
        <v>0</v>
      </c>
      <c r="J89" s="77">
        <f>J82+J87+J88</f>
        <v>0</v>
      </c>
      <c r="K89" s="77">
        <f>K82+K87+K88</f>
        <v>0</v>
      </c>
      <c r="L89" s="77">
        <f t="shared" si="16"/>
        <v>54506942</v>
      </c>
      <c r="M89" s="77">
        <f t="shared" si="17"/>
        <v>56681146</v>
      </c>
      <c r="N89" s="77">
        <f t="shared" si="2"/>
        <v>56681146</v>
      </c>
    </row>
    <row r="90" spans="1:14" ht="12.75" customHeight="1">
      <c r="A90" s="83"/>
      <c r="B90" s="84" t="s">
        <v>295</v>
      </c>
      <c r="C90" s="85">
        <f aca="true" t="shared" si="20" ref="C90:K90">C62+C89</f>
        <v>55169237</v>
      </c>
      <c r="D90" s="86">
        <f t="shared" si="20"/>
        <v>60606744</v>
      </c>
      <c r="E90" s="87">
        <f t="shared" si="20"/>
        <v>59284048</v>
      </c>
      <c r="F90" s="88">
        <f t="shared" si="20"/>
        <v>69535986</v>
      </c>
      <c r="G90" s="89">
        <f t="shared" si="20"/>
        <v>77951491</v>
      </c>
      <c r="H90" s="90">
        <f t="shared" si="20"/>
        <v>74188576</v>
      </c>
      <c r="I90" s="88">
        <f t="shared" si="20"/>
        <v>10000</v>
      </c>
      <c r="J90" s="89">
        <f t="shared" si="20"/>
        <v>10000</v>
      </c>
      <c r="K90" s="90">
        <f t="shared" si="20"/>
        <v>74</v>
      </c>
      <c r="L90" s="89">
        <f t="shared" si="16"/>
        <v>124715223</v>
      </c>
      <c r="M90" s="89">
        <f t="shared" si="17"/>
        <v>138568235</v>
      </c>
      <c r="N90" s="91">
        <f t="shared" si="2"/>
        <v>133472698</v>
      </c>
    </row>
  </sheetData>
  <sheetProtection selectLockedCells="1" selectUnlockedCells="1"/>
  <mergeCells count="6">
    <mergeCell ref="A1:B1"/>
    <mergeCell ref="C1:E1"/>
    <mergeCell ref="F1:H1"/>
    <mergeCell ref="I1:K1"/>
    <mergeCell ref="L1:N1"/>
    <mergeCell ref="A2:B2"/>
  </mergeCells>
  <printOptions/>
  <pageMargins left="0.19791666666666666" right="0.19791666666666666" top="0.8854166666666667" bottom="0.40625" header="0.23958333333333334" footer="0.5118055555555555"/>
  <pageSetup fitToHeight="0" fitToWidth="1" horizontalDpi="300" verticalDpi="300" orientation="landscape" paperSize="9"/>
  <headerFooter alignWithMargins="0">
    <oddHeader>&amp;C&amp;"Times New Roman,Normál"&amp;12 1. számú melléklet
    Pecöl Község Önkormányzata 2018. évi költségvetési beszámolója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="97" zoomScaleNormal="97" workbookViewId="0" topLeftCell="A1">
      <selection activeCell="E55" sqref="E55"/>
    </sheetView>
  </sheetViews>
  <sheetFormatPr defaultColWidth="9.140625" defaultRowHeight="12.75" customHeight="1"/>
  <cols>
    <col min="1" max="1" width="0" style="47" hidden="1" customWidth="1"/>
    <col min="2" max="2" width="58.8515625" style="48" customWidth="1"/>
    <col min="3" max="3" width="10.00390625" style="49" customWidth="1"/>
    <col min="4" max="4" width="10.57421875" style="49" customWidth="1"/>
    <col min="5" max="5" width="10.00390625" style="48" customWidth="1"/>
    <col min="6" max="6" width="10.00390625" style="49" customWidth="1"/>
    <col min="7" max="7" width="10.7109375" style="49" customWidth="1"/>
    <col min="8" max="8" width="10.57421875" style="48" customWidth="1"/>
    <col min="9" max="9" width="10.00390625" style="49" customWidth="1"/>
    <col min="10" max="10" width="10.421875" style="49" customWidth="1"/>
    <col min="11" max="11" width="10.57421875" style="48" customWidth="1"/>
    <col min="12" max="12" width="11.8515625" style="49" customWidth="1"/>
    <col min="13" max="13" width="11.421875" style="49" customWidth="1"/>
    <col min="14" max="14" width="11.140625" style="48" customWidth="1"/>
    <col min="15" max="15" width="8.7109375" style="48" customWidth="1"/>
    <col min="16" max="16384" width="9.140625" style="47" customWidth="1"/>
  </cols>
  <sheetData>
    <row r="1" spans="1:14" s="55" customFormat="1" ht="12.75" customHeight="1">
      <c r="A1" s="51" t="s">
        <v>306</v>
      </c>
      <c r="B1" s="51"/>
      <c r="C1" s="92" t="s">
        <v>307</v>
      </c>
      <c r="D1" s="92"/>
      <c r="E1" s="92"/>
      <c r="F1" s="92" t="s">
        <v>246</v>
      </c>
      <c r="G1" s="92"/>
      <c r="H1" s="92"/>
      <c r="I1" s="92" t="s">
        <v>308</v>
      </c>
      <c r="J1" s="92"/>
      <c r="K1" s="92"/>
      <c r="L1" s="54" t="s">
        <v>247</v>
      </c>
      <c r="M1" s="54"/>
      <c r="N1" s="54"/>
    </row>
    <row r="2" spans="1:15" s="55" customFormat="1" ht="13.5" customHeight="1">
      <c r="A2" s="56" t="s">
        <v>309</v>
      </c>
      <c r="B2" s="56"/>
      <c r="C2" s="58" t="s">
        <v>249</v>
      </c>
      <c r="D2" s="58" t="s">
        <v>250</v>
      </c>
      <c r="E2" s="61"/>
      <c r="F2" s="58" t="s">
        <v>249</v>
      </c>
      <c r="G2" s="58" t="s">
        <v>250</v>
      </c>
      <c r="H2" s="61"/>
      <c r="I2" s="58" t="s">
        <v>249</v>
      </c>
      <c r="J2" s="58" t="s">
        <v>250</v>
      </c>
      <c r="K2" s="61"/>
      <c r="L2" s="58" t="s">
        <v>249</v>
      </c>
      <c r="M2" s="58" t="s">
        <v>250</v>
      </c>
      <c r="N2" s="63"/>
      <c r="O2" s="74" t="s">
        <v>251</v>
      </c>
    </row>
    <row r="3" spans="1:15" s="55" customFormat="1" ht="20.25" customHeight="1">
      <c r="A3" s="64"/>
      <c r="B3" s="93" t="s">
        <v>310</v>
      </c>
      <c r="C3" s="67" t="s">
        <v>253</v>
      </c>
      <c r="D3" s="67" t="s">
        <v>253</v>
      </c>
      <c r="E3" s="70" t="s">
        <v>251</v>
      </c>
      <c r="F3" s="67" t="s">
        <v>253</v>
      </c>
      <c r="G3" s="67" t="s">
        <v>253</v>
      </c>
      <c r="H3" s="70" t="s">
        <v>251</v>
      </c>
      <c r="I3" s="67" t="s">
        <v>253</v>
      </c>
      <c r="J3" s="67" t="s">
        <v>253</v>
      </c>
      <c r="K3" s="70" t="s">
        <v>251</v>
      </c>
      <c r="L3" s="67" t="s">
        <v>253</v>
      </c>
      <c r="M3" s="67" t="s">
        <v>253</v>
      </c>
      <c r="N3" s="74" t="s">
        <v>251</v>
      </c>
      <c r="O3" s="74" t="s">
        <v>254</v>
      </c>
    </row>
    <row r="4" spans="1:15" ht="14.25" customHeight="1">
      <c r="A4" s="75" t="s">
        <v>4</v>
      </c>
      <c r="B4" s="94" t="s">
        <v>5</v>
      </c>
      <c r="C4" s="95"/>
      <c r="D4" s="95"/>
      <c r="E4" s="96"/>
      <c r="F4" s="95">
        <v>4398000</v>
      </c>
      <c r="G4" s="95">
        <v>4695897</v>
      </c>
      <c r="H4" s="96">
        <v>4539600</v>
      </c>
      <c r="I4" s="95"/>
      <c r="J4" s="95"/>
      <c r="K4" s="96"/>
      <c r="L4" s="95">
        <f>C4+F4+I4</f>
        <v>4398000</v>
      </c>
      <c r="M4" s="95">
        <f>D4+G4+J4</f>
        <v>4695897</v>
      </c>
      <c r="N4" s="97">
        <f>E4+H4+K4</f>
        <v>4539600</v>
      </c>
      <c r="O4" s="98">
        <f>(N4/M4)*100</f>
        <v>96.6716263154835</v>
      </c>
    </row>
    <row r="5" spans="1:15" ht="12.75" customHeight="1" hidden="1">
      <c r="A5" s="75" t="s">
        <v>6</v>
      </c>
      <c r="B5" s="94" t="s">
        <v>7</v>
      </c>
      <c r="C5" s="95"/>
      <c r="D5" s="95"/>
      <c r="E5" s="96"/>
      <c r="F5" s="95"/>
      <c r="G5" s="95"/>
      <c r="H5" s="96"/>
      <c r="I5" s="95"/>
      <c r="J5" s="95"/>
      <c r="K5" s="96"/>
      <c r="L5" s="95"/>
      <c r="M5" s="95"/>
      <c r="N5" s="97"/>
      <c r="O5" s="98"/>
    </row>
    <row r="6" spans="1:15" ht="12.75" customHeight="1" hidden="1">
      <c r="A6" s="75" t="s">
        <v>8</v>
      </c>
      <c r="B6" s="94" t="s">
        <v>9</v>
      </c>
      <c r="C6" s="95"/>
      <c r="D6" s="95"/>
      <c r="E6" s="96"/>
      <c r="F6" s="95"/>
      <c r="G6" s="95"/>
      <c r="H6" s="96"/>
      <c r="I6" s="95"/>
      <c r="J6" s="95"/>
      <c r="K6" s="96"/>
      <c r="L6" s="95"/>
      <c r="M6" s="95"/>
      <c r="N6" s="97"/>
      <c r="O6" s="98"/>
    </row>
    <row r="7" spans="1:15" ht="12.75" customHeight="1" hidden="1">
      <c r="A7" s="75" t="s">
        <v>10</v>
      </c>
      <c r="B7" s="94" t="s">
        <v>11</v>
      </c>
      <c r="C7" s="95"/>
      <c r="D7" s="95"/>
      <c r="E7" s="96"/>
      <c r="F7" s="95"/>
      <c r="G7" s="95"/>
      <c r="H7" s="96"/>
      <c r="I7" s="95"/>
      <c r="J7" s="95"/>
      <c r="K7" s="96"/>
      <c r="L7" s="95"/>
      <c r="M7" s="95"/>
      <c r="N7" s="97"/>
      <c r="O7" s="98"/>
    </row>
    <row r="8" spans="1:15" ht="12.75" customHeight="1" hidden="1">
      <c r="A8" s="75" t="s">
        <v>12</v>
      </c>
      <c r="B8" s="94" t="s">
        <v>13</v>
      </c>
      <c r="C8" s="95"/>
      <c r="D8" s="95"/>
      <c r="E8" s="96"/>
      <c r="F8" s="95"/>
      <c r="G8" s="95"/>
      <c r="H8" s="96"/>
      <c r="I8" s="95"/>
      <c r="J8" s="95"/>
      <c r="K8" s="96"/>
      <c r="L8" s="95"/>
      <c r="M8" s="95"/>
      <c r="N8" s="97"/>
      <c r="O8" s="98"/>
    </row>
    <row r="9" spans="1:15" ht="12.75" customHeight="1" hidden="1">
      <c r="A9" s="75" t="s">
        <v>14</v>
      </c>
      <c r="B9" s="94" t="s">
        <v>15</v>
      </c>
      <c r="C9" s="95"/>
      <c r="D9" s="95"/>
      <c r="E9" s="96"/>
      <c r="F9" s="95"/>
      <c r="G9" s="95"/>
      <c r="H9" s="96"/>
      <c r="I9" s="95"/>
      <c r="J9" s="95"/>
      <c r="K9" s="96"/>
      <c r="L9" s="95"/>
      <c r="M9" s="95"/>
      <c r="N9" s="97"/>
      <c r="O9" s="98"/>
    </row>
    <row r="10" spans="1:15" ht="14.25" customHeight="1">
      <c r="A10" s="75" t="s">
        <v>16</v>
      </c>
      <c r="B10" s="94" t="s">
        <v>29</v>
      </c>
      <c r="C10" s="95"/>
      <c r="D10" s="95"/>
      <c r="E10" s="96"/>
      <c r="F10" s="95"/>
      <c r="G10" s="95"/>
      <c r="H10" s="96"/>
      <c r="I10" s="95"/>
      <c r="J10" s="95"/>
      <c r="K10" s="96"/>
      <c r="L10" s="95">
        <f aca="true" t="shared" si="0" ref="L10:L118">C10+F10+I10</f>
        <v>0</v>
      </c>
      <c r="M10" s="95">
        <f aca="true" t="shared" si="1" ref="M10:M118">D10+G10+J10</f>
        <v>0</v>
      </c>
      <c r="N10" s="97">
        <f aca="true" t="shared" si="2" ref="N10:N118">E10+H10+K10</f>
        <v>0</v>
      </c>
      <c r="O10" s="98" t="e">
        <f>(N10/M10)*100</f>
        <v>#DIV/0!</v>
      </c>
    </row>
    <row r="11" spans="1:15" ht="12.75" customHeight="1" hidden="1">
      <c r="A11" s="75" t="s">
        <v>18</v>
      </c>
      <c r="B11" s="94" t="s">
        <v>19</v>
      </c>
      <c r="C11" s="95"/>
      <c r="D11" s="95"/>
      <c r="E11" s="96"/>
      <c r="F11" s="95"/>
      <c r="G11" s="95"/>
      <c r="H11" s="96"/>
      <c r="I11" s="95"/>
      <c r="J11" s="95"/>
      <c r="K11" s="96"/>
      <c r="L11" s="95">
        <f t="shared" si="0"/>
        <v>0</v>
      </c>
      <c r="M11" s="95">
        <f t="shared" si="1"/>
        <v>0</v>
      </c>
      <c r="N11" s="97">
        <f t="shared" si="2"/>
        <v>0</v>
      </c>
      <c r="O11" s="98" t="e">
        <f aca="true" t="shared" si="3" ref="O11:O16">N11/M11</f>
        <v>#DIV/0!</v>
      </c>
    </row>
    <row r="12" spans="1:15" ht="12.75" customHeight="1" hidden="1">
      <c r="A12" s="75" t="s">
        <v>20</v>
      </c>
      <c r="B12" s="94" t="s">
        <v>21</v>
      </c>
      <c r="C12" s="95"/>
      <c r="D12" s="95"/>
      <c r="E12" s="96"/>
      <c r="F12" s="95"/>
      <c r="G12" s="95"/>
      <c r="H12" s="96"/>
      <c r="I12" s="95"/>
      <c r="J12" s="95"/>
      <c r="K12" s="96"/>
      <c r="L12" s="95">
        <f t="shared" si="0"/>
        <v>0</v>
      </c>
      <c r="M12" s="95">
        <f t="shared" si="1"/>
        <v>0</v>
      </c>
      <c r="N12" s="97">
        <f t="shared" si="2"/>
        <v>0</v>
      </c>
      <c r="O12" s="98" t="e">
        <f t="shared" si="3"/>
        <v>#DIV/0!</v>
      </c>
    </row>
    <row r="13" spans="1:15" ht="12.75" customHeight="1" hidden="1">
      <c r="A13" s="75" t="s">
        <v>22</v>
      </c>
      <c r="B13" s="94" t="s">
        <v>23</v>
      </c>
      <c r="C13" s="95"/>
      <c r="D13" s="95"/>
      <c r="E13" s="96"/>
      <c r="F13" s="95"/>
      <c r="G13" s="95"/>
      <c r="H13" s="96"/>
      <c r="I13" s="95"/>
      <c r="J13" s="95"/>
      <c r="K13" s="96"/>
      <c r="L13" s="95">
        <f t="shared" si="0"/>
        <v>0</v>
      </c>
      <c r="M13" s="95">
        <f t="shared" si="1"/>
        <v>0</v>
      </c>
      <c r="N13" s="97">
        <f t="shared" si="2"/>
        <v>0</v>
      </c>
      <c r="O13" s="98" t="e">
        <f t="shared" si="3"/>
        <v>#DIV/0!</v>
      </c>
    </row>
    <row r="14" spans="1:15" ht="12.75" customHeight="1" hidden="1">
      <c r="A14" s="75" t="s">
        <v>24</v>
      </c>
      <c r="B14" s="94" t="s">
        <v>25</v>
      </c>
      <c r="C14" s="95"/>
      <c r="D14" s="95"/>
      <c r="E14" s="96"/>
      <c r="F14" s="95"/>
      <c r="G14" s="95"/>
      <c r="H14" s="96"/>
      <c r="I14" s="95"/>
      <c r="J14" s="95"/>
      <c r="K14" s="96"/>
      <c r="L14" s="95">
        <f t="shared" si="0"/>
        <v>0</v>
      </c>
      <c r="M14" s="95">
        <f t="shared" si="1"/>
        <v>0</v>
      </c>
      <c r="N14" s="97">
        <f t="shared" si="2"/>
        <v>0</v>
      </c>
      <c r="O14" s="98" t="e">
        <f t="shared" si="3"/>
        <v>#DIV/0!</v>
      </c>
    </row>
    <row r="15" spans="1:15" ht="12.75" customHeight="1" hidden="1">
      <c r="A15" s="75" t="s">
        <v>26</v>
      </c>
      <c r="B15" s="94" t="s">
        <v>27</v>
      </c>
      <c r="C15" s="95"/>
      <c r="D15" s="95"/>
      <c r="E15" s="96"/>
      <c r="F15" s="95"/>
      <c r="G15" s="95"/>
      <c r="H15" s="96"/>
      <c r="I15" s="95"/>
      <c r="J15" s="95"/>
      <c r="K15" s="96"/>
      <c r="L15" s="95">
        <f t="shared" si="0"/>
        <v>0</v>
      </c>
      <c r="M15" s="95">
        <f t="shared" si="1"/>
        <v>0</v>
      </c>
      <c r="N15" s="97">
        <f t="shared" si="2"/>
        <v>0</v>
      </c>
      <c r="O15" s="98" t="e">
        <f t="shared" si="3"/>
        <v>#DIV/0!</v>
      </c>
    </row>
    <row r="16" spans="1:15" ht="12.75" customHeight="1" hidden="1">
      <c r="A16" s="75" t="s">
        <v>28</v>
      </c>
      <c r="B16" s="94" t="s">
        <v>29</v>
      </c>
      <c r="C16" s="95"/>
      <c r="D16" s="95"/>
      <c r="E16" s="96"/>
      <c r="F16" s="95"/>
      <c r="G16" s="95"/>
      <c r="H16" s="96"/>
      <c r="I16" s="95"/>
      <c r="J16" s="95"/>
      <c r="K16" s="96"/>
      <c r="L16" s="95">
        <f t="shared" si="0"/>
        <v>0</v>
      </c>
      <c r="M16" s="95">
        <f t="shared" si="1"/>
        <v>0</v>
      </c>
      <c r="N16" s="97">
        <f t="shared" si="2"/>
        <v>0</v>
      </c>
      <c r="O16" s="98" t="e">
        <f t="shared" si="3"/>
        <v>#DIV/0!</v>
      </c>
    </row>
    <row r="17" spans="1:15" ht="14.25" customHeight="1">
      <c r="A17" s="78" t="s">
        <v>30</v>
      </c>
      <c r="B17" s="99" t="s">
        <v>311</v>
      </c>
      <c r="C17" s="95">
        <f aca="true" t="shared" si="4" ref="C17:K17">SUM(C4:C16)</f>
        <v>0</v>
      </c>
      <c r="D17" s="95">
        <f t="shared" si="4"/>
        <v>0</v>
      </c>
      <c r="E17" s="96">
        <f t="shared" si="4"/>
        <v>0</v>
      </c>
      <c r="F17" s="95">
        <f t="shared" si="4"/>
        <v>4398000</v>
      </c>
      <c r="G17" s="95">
        <f t="shared" si="4"/>
        <v>4695897</v>
      </c>
      <c r="H17" s="96">
        <f t="shared" si="4"/>
        <v>4539600</v>
      </c>
      <c r="I17" s="95">
        <f t="shared" si="4"/>
        <v>0</v>
      </c>
      <c r="J17" s="95">
        <f t="shared" si="4"/>
        <v>0</v>
      </c>
      <c r="K17" s="96">
        <f t="shared" si="4"/>
        <v>0</v>
      </c>
      <c r="L17" s="95">
        <f t="shared" si="0"/>
        <v>4398000</v>
      </c>
      <c r="M17" s="95">
        <f t="shared" si="1"/>
        <v>4695897</v>
      </c>
      <c r="N17" s="97">
        <f t="shared" si="2"/>
        <v>4539600</v>
      </c>
      <c r="O17" s="98">
        <f aca="true" t="shared" si="5" ref="O17:O25">(N17/M17)*100</f>
        <v>96.6716263154835</v>
      </c>
    </row>
    <row r="18" spans="1:15" ht="14.25" customHeight="1">
      <c r="A18" s="75" t="s">
        <v>32</v>
      </c>
      <c r="B18" s="94" t="s">
        <v>33</v>
      </c>
      <c r="C18" s="95">
        <v>3720648</v>
      </c>
      <c r="D18" s="95">
        <v>3692261</v>
      </c>
      <c r="E18" s="96">
        <v>3692261</v>
      </c>
      <c r="F18" s="95"/>
      <c r="G18" s="95"/>
      <c r="H18" s="96"/>
      <c r="I18" s="95"/>
      <c r="J18" s="95"/>
      <c r="K18" s="96"/>
      <c r="L18" s="95">
        <f t="shared" si="0"/>
        <v>3720648</v>
      </c>
      <c r="M18" s="95">
        <f t="shared" si="1"/>
        <v>3692261</v>
      </c>
      <c r="N18" s="97">
        <f t="shared" si="2"/>
        <v>3692261</v>
      </c>
      <c r="O18" s="98">
        <f t="shared" si="5"/>
        <v>100</v>
      </c>
    </row>
    <row r="19" spans="1:15" ht="14.25" customHeight="1">
      <c r="A19" s="75" t="s">
        <v>34</v>
      </c>
      <c r="B19" s="94" t="s">
        <v>312</v>
      </c>
      <c r="C19" s="95">
        <v>240000</v>
      </c>
      <c r="D19" s="95">
        <v>272500</v>
      </c>
      <c r="E19" s="96">
        <v>272500</v>
      </c>
      <c r="F19" s="95">
        <v>313500</v>
      </c>
      <c r="G19" s="95">
        <v>313500</v>
      </c>
      <c r="H19" s="96">
        <v>313500</v>
      </c>
      <c r="I19" s="100"/>
      <c r="J19" s="95"/>
      <c r="K19" s="96"/>
      <c r="L19" s="95">
        <f t="shared" si="0"/>
        <v>553500</v>
      </c>
      <c r="M19" s="95">
        <f t="shared" si="1"/>
        <v>586000</v>
      </c>
      <c r="N19" s="97">
        <f t="shared" si="2"/>
        <v>586000</v>
      </c>
      <c r="O19" s="98">
        <f t="shared" si="5"/>
        <v>100</v>
      </c>
    </row>
    <row r="20" spans="1:15" ht="14.25" customHeight="1">
      <c r="A20" s="75" t="s">
        <v>36</v>
      </c>
      <c r="B20" s="94" t="s">
        <v>37</v>
      </c>
      <c r="C20" s="95"/>
      <c r="D20" s="95"/>
      <c r="E20" s="96"/>
      <c r="F20" s="95"/>
      <c r="G20" s="95"/>
      <c r="H20" s="96"/>
      <c r="I20" s="95"/>
      <c r="J20" s="95"/>
      <c r="K20" s="96"/>
      <c r="L20" s="95">
        <f t="shared" si="0"/>
        <v>0</v>
      </c>
      <c r="M20" s="95">
        <f t="shared" si="1"/>
        <v>0</v>
      </c>
      <c r="N20" s="97">
        <f t="shared" si="2"/>
        <v>0</v>
      </c>
      <c r="O20" s="98" t="e">
        <f t="shared" si="5"/>
        <v>#DIV/0!</v>
      </c>
    </row>
    <row r="21" spans="1:15" ht="14.25" customHeight="1">
      <c r="A21" s="78" t="s">
        <v>38</v>
      </c>
      <c r="B21" s="99" t="s">
        <v>313</v>
      </c>
      <c r="C21" s="95">
        <f aca="true" t="shared" si="6" ref="C21:K21">C18+C19+C20</f>
        <v>3960648</v>
      </c>
      <c r="D21" s="95">
        <f t="shared" si="6"/>
        <v>3964761</v>
      </c>
      <c r="E21" s="95">
        <f t="shared" si="6"/>
        <v>3964761</v>
      </c>
      <c r="F21" s="95">
        <f t="shared" si="6"/>
        <v>313500</v>
      </c>
      <c r="G21" s="95">
        <f t="shared" si="6"/>
        <v>313500</v>
      </c>
      <c r="H21" s="95">
        <f t="shared" si="6"/>
        <v>313500</v>
      </c>
      <c r="I21" s="101">
        <f t="shared" si="6"/>
        <v>0</v>
      </c>
      <c r="J21" s="95">
        <f t="shared" si="6"/>
        <v>0</v>
      </c>
      <c r="K21" s="96">
        <f t="shared" si="6"/>
        <v>0</v>
      </c>
      <c r="L21" s="95">
        <f t="shared" si="0"/>
        <v>4274148</v>
      </c>
      <c r="M21" s="95">
        <f t="shared" si="1"/>
        <v>4278261</v>
      </c>
      <c r="N21" s="97">
        <f t="shared" si="2"/>
        <v>4278261</v>
      </c>
      <c r="O21" s="98">
        <f t="shared" si="5"/>
        <v>100</v>
      </c>
    </row>
    <row r="22" spans="1:15" ht="14.25" customHeight="1">
      <c r="A22" s="78" t="s">
        <v>40</v>
      </c>
      <c r="B22" s="102" t="s">
        <v>314</v>
      </c>
      <c r="C22" s="103">
        <f aca="true" t="shared" si="7" ref="C22:K22">C17+C21</f>
        <v>3960648</v>
      </c>
      <c r="D22" s="103">
        <f t="shared" si="7"/>
        <v>3964761</v>
      </c>
      <c r="E22" s="104">
        <f t="shared" si="7"/>
        <v>3964761</v>
      </c>
      <c r="F22" s="103">
        <f t="shared" si="7"/>
        <v>4711500</v>
      </c>
      <c r="G22" s="103">
        <f t="shared" si="7"/>
        <v>5009397</v>
      </c>
      <c r="H22" s="104">
        <f t="shared" si="7"/>
        <v>4853100</v>
      </c>
      <c r="I22" s="103">
        <f t="shared" si="7"/>
        <v>0</v>
      </c>
      <c r="J22" s="103">
        <f t="shared" si="7"/>
        <v>0</v>
      </c>
      <c r="K22" s="104">
        <f t="shared" si="7"/>
        <v>0</v>
      </c>
      <c r="L22" s="103">
        <f t="shared" si="0"/>
        <v>8672148</v>
      </c>
      <c r="M22" s="103">
        <f t="shared" si="1"/>
        <v>8974158</v>
      </c>
      <c r="N22" s="105">
        <f t="shared" si="2"/>
        <v>8817861</v>
      </c>
      <c r="O22" s="98">
        <f t="shared" si="5"/>
        <v>98.2583658544902</v>
      </c>
    </row>
    <row r="23" spans="1:15" ht="26.25" customHeight="1">
      <c r="A23" s="78" t="s">
        <v>42</v>
      </c>
      <c r="B23" s="102" t="s">
        <v>43</v>
      </c>
      <c r="C23" s="103">
        <v>733291</v>
      </c>
      <c r="D23" s="103">
        <v>738411</v>
      </c>
      <c r="E23" s="103">
        <v>738411</v>
      </c>
      <c r="F23" s="103">
        <v>957777</v>
      </c>
      <c r="G23" s="103">
        <v>1056623</v>
      </c>
      <c r="H23" s="103">
        <v>1056623</v>
      </c>
      <c r="I23" s="103"/>
      <c r="J23" s="103"/>
      <c r="K23" s="104"/>
      <c r="L23" s="103">
        <f>+C23+F23+I23</f>
        <v>1691068</v>
      </c>
      <c r="M23" s="103">
        <f>+D23+G23+J23</f>
        <v>1795034</v>
      </c>
      <c r="N23" s="105">
        <f>+E23+H23+K23</f>
        <v>1795034</v>
      </c>
      <c r="O23" s="98">
        <f t="shared" si="5"/>
        <v>100</v>
      </c>
    </row>
    <row r="24" spans="1:15" ht="14.25" customHeight="1">
      <c r="A24" s="75" t="s">
        <v>44</v>
      </c>
      <c r="B24" s="94" t="s">
        <v>45</v>
      </c>
      <c r="C24" s="95"/>
      <c r="D24" s="95"/>
      <c r="E24" s="96"/>
      <c r="F24" s="95"/>
      <c r="G24" s="95"/>
      <c r="H24" s="96"/>
      <c r="I24" s="95"/>
      <c r="J24" s="95"/>
      <c r="K24" s="96"/>
      <c r="L24" s="95">
        <f t="shared" si="0"/>
        <v>0</v>
      </c>
      <c r="M24" s="95">
        <f t="shared" si="1"/>
        <v>0</v>
      </c>
      <c r="N24" s="97">
        <f t="shared" si="2"/>
        <v>0</v>
      </c>
      <c r="O24" s="98" t="e">
        <f t="shared" si="5"/>
        <v>#DIV/0!</v>
      </c>
    </row>
    <row r="25" spans="1:15" ht="14.25" customHeight="1">
      <c r="A25" s="75" t="s">
        <v>46</v>
      </c>
      <c r="B25" s="94" t="s">
        <v>47</v>
      </c>
      <c r="C25" s="95">
        <v>152000</v>
      </c>
      <c r="D25" s="95">
        <v>148432</v>
      </c>
      <c r="E25" s="96">
        <v>148432</v>
      </c>
      <c r="F25" s="95">
        <v>1404000</v>
      </c>
      <c r="G25" s="95">
        <v>2383335</v>
      </c>
      <c r="H25" s="96">
        <v>2383335</v>
      </c>
      <c r="I25" s="95"/>
      <c r="J25" s="95"/>
      <c r="K25" s="96"/>
      <c r="L25" s="95">
        <f t="shared" si="0"/>
        <v>1556000</v>
      </c>
      <c r="M25" s="95">
        <f t="shared" si="1"/>
        <v>2531767</v>
      </c>
      <c r="N25" s="97">
        <f t="shared" si="2"/>
        <v>2531767</v>
      </c>
      <c r="O25" s="98">
        <f t="shared" si="5"/>
        <v>100</v>
      </c>
    </row>
    <row r="26" spans="1:15" ht="14.25" customHeight="1">
      <c r="A26" s="75" t="s">
        <v>48</v>
      </c>
      <c r="B26" s="94" t="s">
        <v>49</v>
      </c>
      <c r="C26" s="95"/>
      <c r="D26" s="95"/>
      <c r="E26" s="106"/>
      <c r="F26" s="95"/>
      <c r="G26" s="95"/>
      <c r="H26" s="96"/>
      <c r="I26" s="95"/>
      <c r="J26" s="95"/>
      <c r="K26" s="96"/>
      <c r="L26" s="95">
        <f t="shared" si="0"/>
        <v>0</v>
      </c>
      <c r="M26" s="95">
        <f t="shared" si="1"/>
        <v>0</v>
      </c>
      <c r="N26" s="97">
        <f t="shared" si="2"/>
        <v>0</v>
      </c>
      <c r="O26" s="98"/>
    </row>
    <row r="27" spans="1:15" ht="14.25" customHeight="1">
      <c r="A27" s="78" t="s">
        <v>50</v>
      </c>
      <c r="B27" s="99" t="s">
        <v>315</v>
      </c>
      <c r="C27" s="95">
        <f aca="true" t="shared" si="8" ref="C27:K27">C24+C25+C26</f>
        <v>152000</v>
      </c>
      <c r="D27" s="95">
        <f t="shared" si="8"/>
        <v>148432</v>
      </c>
      <c r="E27" s="96">
        <f t="shared" si="8"/>
        <v>148432</v>
      </c>
      <c r="F27" s="95">
        <f t="shared" si="8"/>
        <v>1404000</v>
      </c>
      <c r="G27" s="95">
        <f t="shared" si="8"/>
        <v>2383335</v>
      </c>
      <c r="H27" s="96">
        <f t="shared" si="8"/>
        <v>2383335</v>
      </c>
      <c r="I27" s="95">
        <f t="shared" si="8"/>
        <v>0</v>
      </c>
      <c r="J27" s="95">
        <f t="shared" si="8"/>
        <v>0</v>
      </c>
      <c r="K27" s="96">
        <f t="shared" si="8"/>
        <v>0</v>
      </c>
      <c r="L27" s="95">
        <f t="shared" si="0"/>
        <v>1556000</v>
      </c>
      <c r="M27" s="95">
        <f t="shared" si="1"/>
        <v>2531767</v>
      </c>
      <c r="N27" s="97">
        <f t="shared" si="2"/>
        <v>2531767</v>
      </c>
      <c r="O27" s="98">
        <f aca="true" t="shared" si="9" ref="O27:O32">(N27/M27)*100</f>
        <v>100</v>
      </c>
    </row>
    <row r="28" spans="1:15" ht="14.25" customHeight="1">
      <c r="A28" s="75" t="s">
        <v>52</v>
      </c>
      <c r="B28" s="94" t="s">
        <v>53</v>
      </c>
      <c r="C28" s="95">
        <v>170000</v>
      </c>
      <c r="D28" s="95">
        <v>212956</v>
      </c>
      <c r="E28" s="96">
        <v>212956</v>
      </c>
      <c r="F28" s="95">
        <v>0</v>
      </c>
      <c r="G28" s="95">
        <v>49990</v>
      </c>
      <c r="H28" s="96">
        <v>49990</v>
      </c>
      <c r="I28" s="95"/>
      <c r="J28" s="95"/>
      <c r="K28" s="96"/>
      <c r="L28" s="95">
        <f t="shared" si="0"/>
        <v>170000</v>
      </c>
      <c r="M28" s="95">
        <f t="shared" si="1"/>
        <v>262946</v>
      </c>
      <c r="N28" s="97">
        <f t="shared" si="2"/>
        <v>262946</v>
      </c>
      <c r="O28" s="98">
        <f t="shared" si="9"/>
        <v>100</v>
      </c>
    </row>
    <row r="29" spans="1:15" ht="14.25" customHeight="1">
      <c r="A29" s="75" t="s">
        <v>54</v>
      </c>
      <c r="B29" s="94" t="s">
        <v>55</v>
      </c>
      <c r="C29" s="95">
        <v>305000</v>
      </c>
      <c r="D29" s="95">
        <v>305000</v>
      </c>
      <c r="E29" s="96">
        <v>257014</v>
      </c>
      <c r="F29" s="95">
        <v>0</v>
      </c>
      <c r="G29" s="95">
        <v>0</v>
      </c>
      <c r="H29" s="96"/>
      <c r="I29" s="95"/>
      <c r="J29" s="95"/>
      <c r="K29" s="96"/>
      <c r="L29" s="95">
        <f t="shared" si="0"/>
        <v>305000</v>
      </c>
      <c r="M29" s="95">
        <f t="shared" si="1"/>
        <v>305000</v>
      </c>
      <c r="N29" s="97">
        <f t="shared" si="2"/>
        <v>257014</v>
      </c>
      <c r="O29" s="98">
        <f t="shared" si="9"/>
        <v>84.26688524590163</v>
      </c>
    </row>
    <row r="30" spans="1:15" ht="14.25" customHeight="1">
      <c r="A30" s="78" t="s">
        <v>56</v>
      </c>
      <c r="B30" s="99" t="s">
        <v>316</v>
      </c>
      <c r="C30" s="95">
        <f aca="true" t="shared" si="10" ref="C30:K30">C28+C29</f>
        <v>475000</v>
      </c>
      <c r="D30" s="95">
        <f t="shared" si="10"/>
        <v>517956</v>
      </c>
      <c r="E30" s="96">
        <f t="shared" si="10"/>
        <v>469970</v>
      </c>
      <c r="F30" s="95">
        <f t="shared" si="10"/>
        <v>0</v>
      </c>
      <c r="G30" s="95">
        <f t="shared" si="10"/>
        <v>49990</v>
      </c>
      <c r="H30" s="96">
        <f t="shared" si="10"/>
        <v>49990</v>
      </c>
      <c r="I30" s="95">
        <f t="shared" si="10"/>
        <v>0</v>
      </c>
      <c r="J30" s="95">
        <f t="shared" si="10"/>
        <v>0</v>
      </c>
      <c r="K30" s="96">
        <f t="shared" si="10"/>
        <v>0</v>
      </c>
      <c r="L30" s="95">
        <f t="shared" si="0"/>
        <v>475000</v>
      </c>
      <c r="M30" s="95">
        <f t="shared" si="1"/>
        <v>567946</v>
      </c>
      <c r="N30" s="97">
        <f t="shared" si="2"/>
        <v>519960</v>
      </c>
      <c r="O30" s="98">
        <f t="shared" si="9"/>
        <v>91.55095730932166</v>
      </c>
    </row>
    <row r="31" spans="1:15" ht="14.25" customHeight="1">
      <c r="A31" s="75" t="s">
        <v>58</v>
      </c>
      <c r="B31" s="94" t="s">
        <v>59</v>
      </c>
      <c r="C31" s="100"/>
      <c r="D31" s="95"/>
      <c r="E31" s="96"/>
      <c r="F31" s="95">
        <v>2131000</v>
      </c>
      <c r="G31" s="95">
        <v>2131000</v>
      </c>
      <c r="H31" s="96">
        <v>2084005</v>
      </c>
      <c r="I31" s="95"/>
      <c r="J31" s="95"/>
      <c r="K31" s="96"/>
      <c r="L31" s="95">
        <f t="shared" si="0"/>
        <v>2131000</v>
      </c>
      <c r="M31" s="95">
        <f t="shared" si="1"/>
        <v>2131000</v>
      </c>
      <c r="N31" s="97">
        <f t="shared" si="2"/>
        <v>2084005</v>
      </c>
      <c r="O31" s="98">
        <f t="shared" si="9"/>
        <v>97.79469732519944</v>
      </c>
    </row>
    <row r="32" spans="1:15" ht="14.25" customHeight="1">
      <c r="A32" s="75" t="s">
        <v>60</v>
      </c>
      <c r="B32" s="94" t="s">
        <v>61</v>
      </c>
      <c r="C32" s="95"/>
      <c r="D32" s="95"/>
      <c r="E32" s="96"/>
      <c r="F32" s="95">
        <v>1496000</v>
      </c>
      <c r="G32" s="95">
        <v>1856567</v>
      </c>
      <c r="H32" s="96">
        <v>1856567</v>
      </c>
      <c r="I32" s="95"/>
      <c r="J32" s="95"/>
      <c r="K32" s="96"/>
      <c r="L32" s="95">
        <f t="shared" si="0"/>
        <v>1496000</v>
      </c>
      <c r="M32" s="95">
        <f t="shared" si="1"/>
        <v>1856567</v>
      </c>
      <c r="N32" s="97">
        <f t="shared" si="2"/>
        <v>1856567</v>
      </c>
      <c r="O32" s="98">
        <f t="shared" si="9"/>
        <v>100</v>
      </c>
    </row>
    <row r="33" spans="1:15" ht="14.25" customHeight="1">
      <c r="A33" s="75" t="s">
        <v>62</v>
      </c>
      <c r="B33" s="94" t="s">
        <v>63</v>
      </c>
      <c r="C33" s="95"/>
      <c r="D33" s="95"/>
      <c r="E33" s="96"/>
      <c r="F33" s="95">
        <v>56160</v>
      </c>
      <c r="G33" s="95">
        <v>56160</v>
      </c>
      <c r="H33" s="96">
        <v>33780</v>
      </c>
      <c r="I33" s="95"/>
      <c r="J33" s="95"/>
      <c r="K33" s="96"/>
      <c r="L33" s="95">
        <f t="shared" si="0"/>
        <v>56160</v>
      </c>
      <c r="M33" s="95">
        <f t="shared" si="1"/>
        <v>56160</v>
      </c>
      <c r="N33" s="97">
        <f t="shared" si="2"/>
        <v>33780</v>
      </c>
      <c r="O33" s="98"/>
    </row>
    <row r="34" spans="1:15" ht="14.25" customHeight="1">
      <c r="A34" s="75" t="s">
        <v>64</v>
      </c>
      <c r="B34" s="94" t="s">
        <v>65</v>
      </c>
      <c r="C34" s="95">
        <v>136000</v>
      </c>
      <c r="D34" s="95">
        <v>136000</v>
      </c>
      <c r="E34" s="96">
        <v>122054</v>
      </c>
      <c r="F34" s="95">
        <v>637937</v>
      </c>
      <c r="G34" s="95">
        <v>1375547</v>
      </c>
      <c r="H34" s="96">
        <v>400821</v>
      </c>
      <c r="I34" s="95"/>
      <c r="J34" s="95"/>
      <c r="K34" s="96"/>
      <c r="L34" s="95">
        <f t="shared" si="0"/>
        <v>773937</v>
      </c>
      <c r="M34" s="95">
        <f t="shared" si="1"/>
        <v>1511547</v>
      </c>
      <c r="N34" s="97">
        <f t="shared" si="2"/>
        <v>522875</v>
      </c>
      <c r="O34" s="98">
        <f>(N34/M34)*100</f>
        <v>34.59204378031249</v>
      </c>
    </row>
    <row r="35" spans="1:15" ht="14.25" customHeight="1">
      <c r="A35" s="75" t="s">
        <v>66</v>
      </c>
      <c r="B35" s="94" t="s">
        <v>67</v>
      </c>
      <c r="C35" s="95"/>
      <c r="D35" s="95"/>
      <c r="E35" s="96"/>
      <c r="F35" s="95">
        <v>557000</v>
      </c>
      <c r="G35" s="95">
        <v>568332</v>
      </c>
      <c r="H35" s="96">
        <v>568332</v>
      </c>
      <c r="I35" s="95"/>
      <c r="J35" s="95"/>
      <c r="K35" s="96"/>
      <c r="L35" s="95">
        <f t="shared" si="0"/>
        <v>557000</v>
      </c>
      <c r="M35" s="95">
        <f t="shared" si="1"/>
        <v>568332</v>
      </c>
      <c r="N35" s="97">
        <f t="shared" si="2"/>
        <v>568332</v>
      </c>
      <c r="O35" s="98">
        <f>(N35/M35)*100</f>
        <v>100</v>
      </c>
    </row>
    <row r="36" spans="1:15" ht="14.25" customHeight="1">
      <c r="A36" s="75" t="s">
        <v>68</v>
      </c>
      <c r="B36" s="94" t="s">
        <v>69</v>
      </c>
      <c r="C36" s="95"/>
      <c r="D36" s="95"/>
      <c r="E36" s="96"/>
      <c r="F36" s="95"/>
      <c r="G36" s="95"/>
      <c r="H36" s="96"/>
      <c r="I36" s="95"/>
      <c r="J36" s="95"/>
      <c r="K36" s="96"/>
      <c r="L36" s="95">
        <f t="shared" si="0"/>
        <v>0</v>
      </c>
      <c r="M36" s="95">
        <f t="shared" si="1"/>
        <v>0</v>
      </c>
      <c r="N36" s="97">
        <f t="shared" si="2"/>
        <v>0</v>
      </c>
      <c r="O36" s="98" t="e">
        <f>(N36/M36)*100</f>
        <v>#DIV/0!</v>
      </c>
    </row>
    <row r="37" spans="1:15" ht="14.25" customHeight="1">
      <c r="A37" s="75" t="s">
        <v>70</v>
      </c>
      <c r="B37" s="94" t="s">
        <v>71</v>
      </c>
      <c r="C37" s="95">
        <v>482856</v>
      </c>
      <c r="D37" s="95">
        <v>821676</v>
      </c>
      <c r="E37" s="96">
        <v>821676</v>
      </c>
      <c r="F37" s="95">
        <v>2022053</v>
      </c>
      <c r="G37" s="95">
        <v>2884297</v>
      </c>
      <c r="H37" s="96">
        <v>2846060</v>
      </c>
      <c r="I37" s="95"/>
      <c r="J37" s="95"/>
      <c r="K37" s="96"/>
      <c r="L37" s="95">
        <f t="shared" si="0"/>
        <v>2504909</v>
      </c>
      <c r="M37" s="95">
        <f t="shared" si="1"/>
        <v>3705973</v>
      </c>
      <c r="N37" s="97">
        <f t="shared" si="2"/>
        <v>3667736</v>
      </c>
      <c r="O37" s="98">
        <f>(N37/M37)*100</f>
        <v>98.96823317385206</v>
      </c>
    </row>
    <row r="38" spans="1:15" ht="14.25" customHeight="1">
      <c r="A38" s="78" t="s">
        <v>72</v>
      </c>
      <c r="B38" s="99" t="s">
        <v>317</v>
      </c>
      <c r="C38" s="95">
        <f aca="true" t="shared" si="11" ref="C38:K38">SUM(C31:C37)</f>
        <v>618856</v>
      </c>
      <c r="D38" s="95">
        <f t="shared" si="11"/>
        <v>957676</v>
      </c>
      <c r="E38" s="95">
        <f t="shared" si="11"/>
        <v>943730</v>
      </c>
      <c r="F38" s="95">
        <f t="shared" si="11"/>
        <v>6900150</v>
      </c>
      <c r="G38" s="95">
        <f t="shared" si="11"/>
        <v>8871903</v>
      </c>
      <c r="H38" s="96">
        <f t="shared" si="11"/>
        <v>7789565</v>
      </c>
      <c r="I38" s="95">
        <f t="shared" si="11"/>
        <v>0</v>
      </c>
      <c r="J38" s="95">
        <f t="shared" si="11"/>
        <v>0</v>
      </c>
      <c r="K38" s="96">
        <f t="shared" si="11"/>
        <v>0</v>
      </c>
      <c r="L38" s="95">
        <f t="shared" si="0"/>
        <v>7519006</v>
      </c>
      <c r="M38" s="95">
        <f t="shared" si="1"/>
        <v>9829579</v>
      </c>
      <c r="N38" s="97">
        <f t="shared" si="2"/>
        <v>8733295</v>
      </c>
      <c r="O38" s="98">
        <f>(N38/M38)*100</f>
        <v>88.84709100969634</v>
      </c>
    </row>
    <row r="39" spans="1:15" ht="14.25" customHeight="1">
      <c r="A39" s="75" t="s">
        <v>74</v>
      </c>
      <c r="B39" s="94" t="s">
        <v>75</v>
      </c>
      <c r="C39" s="95"/>
      <c r="D39" s="95"/>
      <c r="E39" s="96"/>
      <c r="F39" s="95"/>
      <c r="G39" s="95"/>
      <c r="H39" s="96"/>
      <c r="I39" s="95"/>
      <c r="J39" s="95"/>
      <c r="K39" s="96"/>
      <c r="L39" s="95">
        <f t="shared" si="0"/>
        <v>0</v>
      </c>
      <c r="M39" s="95">
        <f t="shared" si="1"/>
        <v>0</v>
      </c>
      <c r="N39" s="97">
        <f t="shared" si="2"/>
        <v>0</v>
      </c>
      <c r="O39" s="98"/>
    </row>
    <row r="40" spans="1:15" ht="14.25" customHeight="1">
      <c r="A40" s="75" t="s">
        <v>76</v>
      </c>
      <c r="B40" s="94" t="s">
        <v>77</v>
      </c>
      <c r="C40" s="95"/>
      <c r="D40" s="95"/>
      <c r="E40" s="96"/>
      <c r="F40" s="95">
        <v>0</v>
      </c>
      <c r="G40" s="95"/>
      <c r="H40" s="96"/>
      <c r="I40" s="95"/>
      <c r="J40" s="95"/>
      <c r="K40" s="96"/>
      <c r="L40" s="95">
        <f t="shared" si="0"/>
        <v>0</v>
      </c>
      <c r="M40" s="95">
        <f t="shared" si="1"/>
        <v>0</v>
      </c>
      <c r="N40" s="97">
        <f t="shared" si="2"/>
        <v>0</v>
      </c>
      <c r="O40" s="98"/>
    </row>
    <row r="41" spans="1:15" ht="14.25" customHeight="1">
      <c r="A41" s="78" t="s">
        <v>78</v>
      </c>
      <c r="B41" s="99" t="s">
        <v>318</v>
      </c>
      <c r="C41" s="95">
        <f aca="true" t="shared" si="12" ref="C41:K41">C39+C40</f>
        <v>0</v>
      </c>
      <c r="D41" s="95">
        <f t="shared" si="12"/>
        <v>0</v>
      </c>
      <c r="E41" s="96">
        <f t="shared" si="12"/>
        <v>0</v>
      </c>
      <c r="F41" s="95">
        <f t="shared" si="12"/>
        <v>0</v>
      </c>
      <c r="G41" s="95">
        <f t="shared" si="12"/>
        <v>0</v>
      </c>
      <c r="H41" s="96">
        <f t="shared" si="12"/>
        <v>0</v>
      </c>
      <c r="I41" s="95">
        <f t="shared" si="12"/>
        <v>0</v>
      </c>
      <c r="J41" s="95">
        <f t="shared" si="12"/>
        <v>0</v>
      </c>
      <c r="K41" s="96">
        <f t="shared" si="12"/>
        <v>0</v>
      </c>
      <c r="L41" s="95">
        <f t="shared" si="0"/>
        <v>0</v>
      </c>
      <c r="M41" s="95">
        <f t="shared" si="1"/>
        <v>0</v>
      </c>
      <c r="N41" s="97">
        <f t="shared" si="2"/>
        <v>0</v>
      </c>
      <c r="O41" s="98"/>
    </row>
    <row r="42" spans="1:15" ht="14.25" customHeight="1">
      <c r="A42" s="75" t="s">
        <v>80</v>
      </c>
      <c r="B42" s="94" t="s">
        <v>81</v>
      </c>
      <c r="C42" s="95">
        <v>201381</v>
      </c>
      <c r="D42" s="95">
        <v>201381</v>
      </c>
      <c r="E42" s="96">
        <v>179726</v>
      </c>
      <c r="F42" s="95">
        <v>1211262</v>
      </c>
      <c r="G42" s="95">
        <v>2026126</v>
      </c>
      <c r="H42" s="96">
        <v>1780841</v>
      </c>
      <c r="I42" s="95"/>
      <c r="J42" s="95"/>
      <c r="K42" s="96"/>
      <c r="L42" s="95">
        <f t="shared" si="0"/>
        <v>1412643</v>
      </c>
      <c r="M42" s="95">
        <f t="shared" si="1"/>
        <v>2227507</v>
      </c>
      <c r="N42" s="97">
        <f t="shared" si="2"/>
        <v>1960567</v>
      </c>
      <c r="O42" s="98">
        <f>(N42/M42)*100</f>
        <v>88.01619927569251</v>
      </c>
    </row>
    <row r="43" spans="1:15" ht="14.25" customHeight="1">
      <c r="A43" s="75" t="s">
        <v>82</v>
      </c>
      <c r="B43" s="94" t="s">
        <v>83</v>
      </c>
      <c r="C43" s="95"/>
      <c r="D43" s="95"/>
      <c r="E43" s="96"/>
      <c r="F43" s="95"/>
      <c r="G43" s="95"/>
      <c r="H43" s="96"/>
      <c r="I43" s="95"/>
      <c r="J43" s="95"/>
      <c r="K43" s="96"/>
      <c r="L43" s="95">
        <f t="shared" si="0"/>
        <v>0</v>
      </c>
      <c r="M43" s="95">
        <f t="shared" si="1"/>
        <v>0</v>
      </c>
      <c r="N43" s="97">
        <f t="shared" si="2"/>
        <v>0</v>
      </c>
      <c r="O43" s="98"/>
    </row>
    <row r="44" spans="1:15" ht="14.25" customHeight="1">
      <c r="A44" s="75" t="s">
        <v>84</v>
      </c>
      <c r="B44" s="94" t="s">
        <v>85</v>
      </c>
      <c r="C44" s="95"/>
      <c r="D44" s="95"/>
      <c r="E44" s="96"/>
      <c r="F44" s="95"/>
      <c r="G44" s="95"/>
      <c r="H44" s="96"/>
      <c r="I44" s="95"/>
      <c r="J44" s="95"/>
      <c r="K44" s="96"/>
      <c r="L44" s="95">
        <f t="shared" si="0"/>
        <v>0</v>
      </c>
      <c r="M44" s="95">
        <f t="shared" si="1"/>
        <v>0</v>
      </c>
      <c r="N44" s="97">
        <f t="shared" si="2"/>
        <v>0</v>
      </c>
      <c r="O44" s="98"/>
    </row>
    <row r="45" spans="1:15" ht="14.25" customHeight="1">
      <c r="A45" s="75" t="s">
        <v>86</v>
      </c>
      <c r="B45" s="94" t="s">
        <v>87</v>
      </c>
      <c r="C45" s="95"/>
      <c r="D45" s="95">
        <v>0</v>
      </c>
      <c r="E45" s="96"/>
      <c r="F45" s="95"/>
      <c r="G45" s="95"/>
      <c r="H45" s="96"/>
      <c r="I45" s="95"/>
      <c r="J45" s="95"/>
      <c r="K45" s="96"/>
      <c r="L45" s="95">
        <f t="shared" si="0"/>
        <v>0</v>
      </c>
      <c r="M45" s="95">
        <f t="shared" si="1"/>
        <v>0</v>
      </c>
      <c r="N45" s="97">
        <f t="shared" si="2"/>
        <v>0</v>
      </c>
      <c r="O45" s="98"/>
    </row>
    <row r="46" spans="1:15" ht="14.25" customHeight="1">
      <c r="A46" s="75" t="s">
        <v>88</v>
      </c>
      <c r="B46" s="94" t="s">
        <v>89</v>
      </c>
      <c r="C46" s="95">
        <v>0</v>
      </c>
      <c r="D46" s="95">
        <v>0</v>
      </c>
      <c r="E46" s="96">
        <v>0</v>
      </c>
      <c r="F46" s="95">
        <v>0</v>
      </c>
      <c r="G46" s="95">
        <v>70783</v>
      </c>
      <c r="H46" s="96">
        <v>70783</v>
      </c>
      <c r="I46" s="95"/>
      <c r="J46" s="95"/>
      <c r="K46" s="96"/>
      <c r="L46" s="95">
        <f t="shared" si="0"/>
        <v>0</v>
      </c>
      <c r="M46" s="95">
        <f t="shared" si="1"/>
        <v>70783</v>
      </c>
      <c r="N46" s="97">
        <f t="shared" si="2"/>
        <v>70783</v>
      </c>
      <c r="O46" s="98">
        <f>(N46/M46)*100</f>
        <v>100</v>
      </c>
    </row>
    <row r="47" spans="1:15" ht="14.25" customHeight="1">
      <c r="A47" s="78" t="s">
        <v>90</v>
      </c>
      <c r="B47" s="99" t="s">
        <v>319</v>
      </c>
      <c r="C47" s="95">
        <f aca="true" t="shared" si="13" ref="C47:K47">SUM(C42:C46)</f>
        <v>201381</v>
      </c>
      <c r="D47" s="95">
        <f t="shared" si="13"/>
        <v>201381</v>
      </c>
      <c r="E47" s="96">
        <f t="shared" si="13"/>
        <v>179726</v>
      </c>
      <c r="F47" s="95">
        <f t="shared" si="13"/>
        <v>1211262</v>
      </c>
      <c r="G47" s="95">
        <f t="shared" si="13"/>
        <v>2096909</v>
      </c>
      <c r="H47" s="96">
        <f t="shared" si="13"/>
        <v>1851624</v>
      </c>
      <c r="I47" s="95">
        <f t="shared" si="13"/>
        <v>0</v>
      </c>
      <c r="J47" s="95">
        <f t="shared" si="13"/>
        <v>0</v>
      </c>
      <c r="K47" s="96">
        <f t="shared" si="13"/>
        <v>0</v>
      </c>
      <c r="L47" s="95">
        <f t="shared" si="0"/>
        <v>1412643</v>
      </c>
      <c r="M47" s="95">
        <f t="shared" si="1"/>
        <v>2298290</v>
      </c>
      <c r="N47" s="97">
        <f t="shared" si="2"/>
        <v>2031350</v>
      </c>
      <c r="O47" s="98">
        <f>(N47/M47)*100</f>
        <v>88.38527774997932</v>
      </c>
    </row>
    <row r="48" spans="1:15" ht="14.25" customHeight="1">
      <c r="A48" s="78" t="s">
        <v>92</v>
      </c>
      <c r="B48" s="102" t="s">
        <v>320</v>
      </c>
      <c r="C48" s="103">
        <f aca="true" t="shared" si="14" ref="C48:K48">C27+C30+C38+C41+C47</f>
        <v>1447237</v>
      </c>
      <c r="D48" s="103">
        <f t="shared" si="14"/>
        <v>1825445</v>
      </c>
      <c r="E48" s="104">
        <f>E27+E30+E38+E41+E47</f>
        <v>1741858</v>
      </c>
      <c r="F48" s="103">
        <f t="shared" si="14"/>
        <v>9515412</v>
      </c>
      <c r="G48" s="103">
        <f t="shared" si="14"/>
        <v>13402137</v>
      </c>
      <c r="H48" s="104">
        <f>H27+H30+H38+H41+H47</f>
        <v>12074514</v>
      </c>
      <c r="I48" s="103">
        <f t="shared" si="14"/>
        <v>0</v>
      </c>
      <c r="J48" s="103">
        <f t="shared" si="14"/>
        <v>0</v>
      </c>
      <c r="K48" s="104">
        <f t="shared" si="14"/>
        <v>0</v>
      </c>
      <c r="L48" s="103">
        <f t="shared" si="0"/>
        <v>10962649</v>
      </c>
      <c r="M48" s="103">
        <f t="shared" si="1"/>
        <v>15227582</v>
      </c>
      <c r="N48" s="105">
        <f>E48+H48+K48</f>
        <v>13816372</v>
      </c>
      <c r="O48" s="98">
        <f>(N48/M48)*100</f>
        <v>90.73254046505873</v>
      </c>
    </row>
    <row r="49" spans="1:15" ht="14.25" customHeight="1">
      <c r="A49" s="75" t="s">
        <v>94</v>
      </c>
      <c r="B49" s="94" t="s">
        <v>95</v>
      </c>
      <c r="C49" s="95"/>
      <c r="D49" s="95"/>
      <c r="E49" s="96"/>
      <c r="F49" s="95"/>
      <c r="G49" s="95"/>
      <c r="H49" s="96"/>
      <c r="I49" s="95"/>
      <c r="J49" s="95"/>
      <c r="K49" s="96"/>
      <c r="L49" s="95">
        <f t="shared" si="0"/>
        <v>0</v>
      </c>
      <c r="M49" s="95">
        <f t="shared" si="1"/>
        <v>0</v>
      </c>
      <c r="N49" s="97">
        <f t="shared" si="2"/>
        <v>0</v>
      </c>
      <c r="O49" s="98"/>
    </row>
    <row r="50" spans="1:15" ht="14.25" customHeight="1">
      <c r="A50" s="75" t="s">
        <v>96</v>
      </c>
      <c r="B50" s="94" t="s">
        <v>97</v>
      </c>
      <c r="C50" s="95"/>
      <c r="D50" s="95"/>
      <c r="E50" s="96"/>
      <c r="F50" s="95"/>
      <c r="G50" s="95"/>
      <c r="H50" s="96"/>
      <c r="I50" s="95"/>
      <c r="J50" s="95"/>
      <c r="K50" s="96"/>
      <c r="L50" s="95">
        <f t="shared" si="0"/>
        <v>0</v>
      </c>
      <c r="M50" s="95">
        <f t="shared" si="1"/>
        <v>0</v>
      </c>
      <c r="N50" s="97">
        <f t="shared" si="2"/>
        <v>0</v>
      </c>
      <c r="O50" s="98" t="e">
        <f>(N50/M50)*100</f>
        <v>#DIV/0!</v>
      </c>
    </row>
    <row r="51" spans="1:15" ht="14.25" customHeight="1">
      <c r="A51" s="75" t="s">
        <v>98</v>
      </c>
      <c r="B51" s="94" t="s">
        <v>99</v>
      </c>
      <c r="C51" s="95"/>
      <c r="D51" s="95"/>
      <c r="E51" s="96"/>
      <c r="F51" s="95"/>
      <c r="G51" s="95"/>
      <c r="H51" s="96"/>
      <c r="I51" s="95"/>
      <c r="J51" s="95"/>
      <c r="K51" s="96"/>
      <c r="L51" s="95">
        <f t="shared" si="0"/>
        <v>0</v>
      </c>
      <c r="M51" s="95">
        <f t="shared" si="1"/>
        <v>0</v>
      </c>
      <c r="N51" s="97">
        <f t="shared" si="2"/>
        <v>0</v>
      </c>
      <c r="O51" s="98"/>
    </row>
    <row r="52" spans="1:15" ht="14.25" customHeight="1">
      <c r="A52" s="75" t="s">
        <v>100</v>
      </c>
      <c r="B52" s="94" t="s">
        <v>101</v>
      </c>
      <c r="C52" s="95"/>
      <c r="D52" s="95"/>
      <c r="E52" s="96"/>
      <c r="F52" s="95"/>
      <c r="G52" s="95"/>
      <c r="H52" s="96"/>
      <c r="I52" s="95"/>
      <c r="J52" s="95"/>
      <c r="K52" s="96"/>
      <c r="L52" s="95">
        <f t="shared" si="0"/>
        <v>0</v>
      </c>
      <c r="M52" s="95">
        <f t="shared" si="1"/>
        <v>0</v>
      </c>
      <c r="N52" s="97">
        <f t="shared" si="2"/>
        <v>0</v>
      </c>
      <c r="O52" s="98"/>
    </row>
    <row r="53" spans="1:15" ht="14.25" customHeight="1">
      <c r="A53" s="75" t="s">
        <v>102</v>
      </c>
      <c r="B53" s="94" t="s">
        <v>103</v>
      </c>
      <c r="C53" s="95"/>
      <c r="D53" s="95"/>
      <c r="E53" s="96"/>
      <c r="F53" s="95"/>
      <c r="G53" s="95"/>
      <c r="H53" s="96"/>
      <c r="I53" s="95"/>
      <c r="J53" s="95"/>
      <c r="K53" s="96"/>
      <c r="L53" s="95">
        <f t="shared" si="0"/>
        <v>0</v>
      </c>
      <c r="M53" s="95">
        <f t="shared" si="1"/>
        <v>0</v>
      </c>
      <c r="N53" s="97">
        <f t="shared" si="2"/>
        <v>0</v>
      </c>
      <c r="O53" s="98" t="e">
        <f>(N53/M53)*100</f>
        <v>#DIV/0!</v>
      </c>
    </row>
    <row r="54" spans="1:15" ht="14.25" customHeight="1">
      <c r="A54" s="75" t="s">
        <v>104</v>
      </c>
      <c r="B54" s="94" t="s">
        <v>105</v>
      </c>
      <c r="C54" s="95"/>
      <c r="D54" s="95"/>
      <c r="E54" s="96"/>
      <c r="F54" s="95"/>
      <c r="G54" s="95"/>
      <c r="H54" s="96"/>
      <c r="I54" s="95"/>
      <c r="J54" s="95"/>
      <c r="K54" s="96"/>
      <c r="L54" s="95">
        <f t="shared" si="0"/>
        <v>0</v>
      </c>
      <c r="M54" s="95">
        <f t="shared" si="1"/>
        <v>0</v>
      </c>
      <c r="N54" s="97">
        <f t="shared" si="2"/>
        <v>0</v>
      </c>
      <c r="O54" s="98" t="e">
        <f>(N54/M54)*100</f>
        <v>#DIV/0!</v>
      </c>
    </row>
    <row r="55" spans="1:15" ht="14.25" customHeight="1">
      <c r="A55" s="75" t="s">
        <v>106</v>
      </c>
      <c r="B55" s="94" t="s">
        <v>107</v>
      </c>
      <c r="C55" s="95"/>
      <c r="D55" s="95"/>
      <c r="E55" s="96"/>
      <c r="F55" s="95"/>
      <c r="G55" s="95"/>
      <c r="H55" s="96"/>
      <c r="I55" s="95"/>
      <c r="J55" s="95"/>
      <c r="K55" s="96"/>
      <c r="L55" s="95">
        <f t="shared" si="0"/>
        <v>0</v>
      </c>
      <c r="M55" s="95">
        <f t="shared" si="1"/>
        <v>0</v>
      </c>
      <c r="N55" s="97">
        <f t="shared" si="2"/>
        <v>0</v>
      </c>
      <c r="O55" s="98"/>
    </row>
    <row r="56" spans="1:15" ht="14.25" customHeight="1">
      <c r="A56" s="75" t="s">
        <v>108</v>
      </c>
      <c r="B56" s="94" t="s">
        <v>109</v>
      </c>
      <c r="C56" s="95"/>
      <c r="D56" s="95"/>
      <c r="E56" s="96"/>
      <c r="F56" s="95"/>
      <c r="G56" s="95"/>
      <c r="H56" s="96"/>
      <c r="I56" s="95">
        <v>4055000</v>
      </c>
      <c r="J56" s="95">
        <v>4451480</v>
      </c>
      <c r="K56" s="96">
        <v>4451480</v>
      </c>
      <c r="L56" s="95">
        <f t="shared" si="0"/>
        <v>4055000</v>
      </c>
      <c r="M56" s="95">
        <f t="shared" si="1"/>
        <v>4451480</v>
      </c>
      <c r="N56" s="97">
        <f t="shared" si="2"/>
        <v>4451480</v>
      </c>
      <c r="O56" s="98">
        <f>(N56/M56)*100</f>
        <v>100</v>
      </c>
    </row>
    <row r="57" spans="1:15" ht="14.25" customHeight="1">
      <c r="A57" s="78" t="s">
        <v>110</v>
      </c>
      <c r="B57" s="102" t="s">
        <v>321</v>
      </c>
      <c r="C57" s="103">
        <f aca="true" t="shared" si="15" ref="C57:K57">SUM(C49:C56)</f>
        <v>0</v>
      </c>
      <c r="D57" s="103">
        <f t="shared" si="15"/>
        <v>0</v>
      </c>
      <c r="E57" s="104">
        <f t="shared" si="15"/>
        <v>0</v>
      </c>
      <c r="F57" s="103">
        <f t="shared" si="15"/>
        <v>0</v>
      </c>
      <c r="G57" s="103">
        <f t="shared" si="15"/>
        <v>0</v>
      </c>
      <c r="H57" s="104">
        <f t="shared" si="15"/>
        <v>0</v>
      </c>
      <c r="I57" s="103">
        <f t="shared" si="15"/>
        <v>4055000</v>
      </c>
      <c r="J57" s="103">
        <f t="shared" si="15"/>
        <v>4451480</v>
      </c>
      <c r="K57" s="104">
        <f t="shared" si="15"/>
        <v>4451480</v>
      </c>
      <c r="L57" s="103">
        <f t="shared" si="0"/>
        <v>4055000</v>
      </c>
      <c r="M57" s="103">
        <f t="shared" si="1"/>
        <v>4451480</v>
      </c>
      <c r="N57" s="105">
        <f t="shared" si="2"/>
        <v>4451480</v>
      </c>
      <c r="O57" s="98">
        <f>(N57/M57)*100</f>
        <v>100</v>
      </c>
    </row>
    <row r="58" spans="1:15" ht="14.25" customHeight="1">
      <c r="A58" s="75" t="s">
        <v>112</v>
      </c>
      <c r="B58" s="94" t="s">
        <v>113</v>
      </c>
      <c r="C58" s="95"/>
      <c r="D58" s="95"/>
      <c r="E58" s="96"/>
      <c r="F58" s="95"/>
      <c r="G58" s="95"/>
      <c r="H58" s="96"/>
      <c r="I58" s="95"/>
      <c r="J58" s="95"/>
      <c r="K58" s="96"/>
      <c r="L58" s="95">
        <f t="shared" si="0"/>
        <v>0</v>
      </c>
      <c r="M58" s="95">
        <f t="shared" si="1"/>
        <v>0</v>
      </c>
      <c r="N58" s="97">
        <f t="shared" si="2"/>
        <v>0</v>
      </c>
      <c r="O58" s="98"/>
    </row>
    <row r="59" spans="1:15" ht="14.25" customHeight="1">
      <c r="A59" s="75" t="s">
        <v>114</v>
      </c>
      <c r="B59" s="107" t="s">
        <v>322</v>
      </c>
      <c r="C59" s="95"/>
      <c r="D59" s="95"/>
      <c r="E59" s="96"/>
      <c r="F59" s="95">
        <v>0</v>
      </c>
      <c r="G59" s="95">
        <v>2170591</v>
      </c>
      <c r="H59" s="96">
        <v>2170591</v>
      </c>
      <c r="I59" s="95"/>
      <c r="J59" s="95"/>
      <c r="K59" s="96"/>
      <c r="L59" s="95">
        <f t="shared" si="0"/>
        <v>0</v>
      </c>
      <c r="M59" s="95">
        <f t="shared" si="1"/>
        <v>2170591</v>
      </c>
      <c r="N59" s="97">
        <f t="shared" si="2"/>
        <v>2170591</v>
      </c>
      <c r="O59" s="98"/>
    </row>
    <row r="60" spans="1:15" ht="25.5" customHeight="1" hidden="1">
      <c r="A60" s="75" t="s">
        <v>116</v>
      </c>
      <c r="B60" s="94" t="s">
        <v>117</v>
      </c>
      <c r="C60" s="95"/>
      <c r="D60" s="95"/>
      <c r="E60" s="96"/>
      <c r="F60" s="95"/>
      <c r="G60" s="95"/>
      <c r="H60" s="96"/>
      <c r="I60" s="95"/>
      <c r="J60" s="95"/>
      <c r="K60" s="96"/>
      <c r="L60" s="95">
        <f t="shared" si="0"/>
        <v>0</v>
      </c>
      <c r="M60" s="95">
        <f t="shared" si="1"/>
        <v>0</v>
      </c>
      <c r="N60" s="97">
        <f t="shared" si="2"/>
        <v>0</v>
      </c>
      <c r="O60" s="108" t="e">
        <f>N60/M60</f>
        <v>#DIV/0!</v>
      </c>
    </row>
    <row r="61" spans="1:15" ht="25.5" customHeight="1" hidden="1">
      <c r="A61" s="75" t="s">
        <v>118</v>
      </c>
      <c r="B61" s="94" t="s">
        <v>119</v>
      </c>
      <c r="C61" s="95"/>
      <c r="D61" s="95"/>
      <c r="E61" s="96"/>
      <c r="F61" s="95"/>
      <c r="G61" s="95"/>
      <c r="H61" s="96"/>
      <c r="I61" s="95"/>
      <c r="J61" s="95"/>
      <c r="K61" s="96"/>
      <c r="L61" s="95">
        <f t="shared" si="0"/>
        <v>0</v>
      </c>
      <c r="M61" s="95">
        <f t="shared" si="1"/>
        <v>0</v>
      </c>
      <c r="N61" s="97">
        <f t="shared" si="2"/>
        <v>0</v>
      </c>
      <c r="O61" s="108" t="e">
        <f>N61/M61</f>
        <v>#DIV/0!</v>
      </c>
    </row>
    <row r="62" spans="1:15" ht="25.5" customHeight="1" hidden="1">
      <c r="A62" s="75" t="s">
        <v>120</v>
      </c>
      <c r="B62" s="94" t="s">
        <v>121</v>
      </c>
      <c r="C62" s="95"/>
      <c r="D62" s="95"/>
      <c r="E62" s="96"/>
      <c r="F62" s="95"/>
      <c r="G62" s="95"/>
      <c r="H62" s="96"/>
      <c r="I62" s="95"/>
      <c r="J62" s="95"/>
      <c r="K62" s="96"/>
      <c r="L62" s="95">
        <f t="shared" si="0"/>
        <v>0</v>
      </c>
      <c r="M62" s="95">
        <f t="shared" si="1"/>
        <v>0</v>
      </c>
      <c r="N62" s="97">
        <f t="shared" si="2"/>
        <v>0</v>
      </c>
      <c r="O62" s="108" t="e">
        <f>N62/M62</f>
        <v>#DIV/0!</v>
      </c>
    </row>
    <row r="63" spans="1:15" ht="14.25" customHeight="1">
      <c r="A63" s="75" t="s">
        <v>122</v>
      </c>
      <c r="B63" s="94" t="s">
        <v>123</v>
      </c>
      <c r="C63" s="95">
        <v>0</v>
      </c>
      <c r="D63" s="95">
        <v>0</v>
      </c>
      <c r="E63" s="96">
        <v>0</v>
      </c>
      <c r="F63" s="95"/>
      <c r="G63" s="95"/>
      <c r="H63" s="96"/>
      <c r="I63" s="95">
        <v>38701420</v>
      </c>
      <c r="J63" s="95">
        <v>43525442</v>
      </c>
      <c r="K63" s="96">
        <v>43525442</v>
      </c>
      <c r="L63" s="95">
        <f t="shared" si="0"/>
        <v>38701420</v>
      </c>
      <c r="M63" s="95">
        <f t="shared" si="1"/>
        <v>43525442</v>
      </c>
      <c r="N63" s="97">
        <f t="shared" si="2"/>
        <v>43525442</v>
      </c>
      <c r="O63" s="98">
        <f>(N63/M63)*100</f>
        <v>100</v>
      </c>
    </row>
    <row r="64" spans="1:15" ht="25.5" customHeight="1">
      <c r="A64" s="75" t="s">
        <v>124</v>
      </c>
      <c r="B64" s="94" t="s">
        <v>125</v>
      </c>
      <c r="C64" s="95"/>
      <c r="D64" s="95"/>
      <c r="E64" s="96"/>
      <c r="F64" s="95"/>
      <c r="G64" s="95"/>
      <c r="H64" s="96"/>
      <c r="I64" s="95"/>
      <c r="J64" s="95"/>
      <c r="K64" s="96"/>
      <c r="L64" s="95">
        <f t="shared" si="0"/>
        <v>0</v>
      </c>
      <c r="M64" s="95">
        <f t="shared" si="1"/>
        <v>0</v>
      </c>
      <c r="N64" s="97">
        <f t="shared" si="2"/>
        <v>0</v>
      </c>
      <c r="O64" s="108"/>
    </row>
    <row r="65" spans="1:15" ht="18" customHeight="1">
      <c r="A65" s="75" t="s">
        <v>126</v>
      </c>
      <c r="B65" s="94" t="s">
        <v>127</v>
      </c>
      <c r="C65" s="95"/>
      <c r="D65" s="95"/>
      <c r="E65" s="96"/>
      <c r="F65" s="95"/>
      <c r="G65" s="95"/>
      <c r="H65" s="96"/>
      <c r="I65" s="95"/>
      <c r="J65" s="95"/>
      <c r="K65" s="96"/>
      <c r="L65" s="95">
        <f t="shared" si="0"/>
        <v>0</v>
      </c>
      <c r="M65" s="95">
        <f t="shared" si="1"/>
        <v>0</v>
      </c>
      <c r="N65" s="97">
        <f t="shared" si="2"/>
        <v>0</v>
      </c>
      <c r="O65" s="108"/>
    </row>
    <row r="66" spans="1:15" ht="12.75" customHeight="1">
      <c r="A66" s="75" t="s">
        <v>128</v>
      </c>
      <c r="B66" s="94" t="s">
        <v>129</v>
      </c>
      <c r="C66" s="95"/>
      <c r="D66" s="95"/>
      <c r="E66" s="96"/>
      <c r="F66" s="95"/>
      <c r="G66" s="95"/>
      <c r="H66" s="96"/>
      <c r="I66" s="95"/>
      <c r="J66" s="95"/>
      <c r="K66" s="96"/>
      <c r="L66" s="95">
        <f t="shared" si="0"/>
        <v>0</v>
      </c>
      <c r="M66" s="95">
        <f t="shared" si="1"/>
        <v>0</v>
      </c>
      <c r="N66" s="97">
        <f t="shared" si="2"/>
        <v>0</v>
      </c>
      <c r="O66" s="108"/>
    </row>
    <row r="67" spans="1:15" ht="12.75" customHeight="1">
      <c r="A67" s="75" t="s">
        <v>130</v>
      </c>
      <c r="B67" s="94" t="s">
        <v>323</v>
      </c>
      <c r="C67" s="95"/>
      <c r="D67" s="95"/>
      <c r="E67" s="96"/>
      <c r="F67" s="95"/>
      <c r="G67" s="95"/>
      <c r="H67" s="96"/>
      <c r="I67" s="95"/>
      <c r="J67" s="95"/>
      <c r="K67" s="96"/>
      <c r="L67" s="95">
        <f t="shared" si="0"/>
        <v>0</v>
      </c>
      <c r="M67" s="95">
        <f t="shared" si="1"/>
        <v>0</v>
      </c>
      <c r="N67" s="97">
        <f t="shared" si="2"/>
        <v>0</v>
      </c>
      <c r="O67" s="108"/>
    </row>
    <row r="68" spans="1:15" ht="14.25" customHeight="1">
      <c r="A68" s="75" t="s">
        <v>132</v>
      </c>
      <c r="B68" s="94" t="s">
        <v>324</v>
      </c>
      <c r="C68" s="95">
        <v>200000</v>
      </c>
      <c r="D68" s="95">
        <v>200000</v>
      </c>
      <c r="E68" s="96">
        <v>19950</v>
      </c>
      <c r="F68" s="95"/>
      <c r="G68" s="95"/>
      <c r="H68" s="96"/>
      <c r="I68" s="95">
        <v>2891200</v>
      </c>
      <c r="J68" s="95">
        <v>2891200</v>
      </c>
      <c r="K68" s="96">
        <v>2607570</v>
      </c>
      <c r="L68" s="95">
        <f t="shared" si="0"/>
        <v>3091200</v>
      </c>
      <c r="M68" s="95">
        <f t="shared" si="1"/>
        <v>3091200</v>
      </c>
      <c r="N68" s="97">
        <f t="shared" si="2"/>
        <v>2627520</v>
      </c>
      <c r="O68" s="98">
        <v>100</v>
      </c>
    </row>
    <row r="69" spans="1:15" ht="14.25" customHeight="1">
      <c r="A69" s="75" t="s">
        <v>134</v>
      </c>
      <c r="B69" s="94" t="s">
        <v>325</v>
      </c>
      <c r="C69" s="95">
        <v>5364447</v>
      </c>
      <c r="D69" s="95">
        <v>3478562</v>
      </c>
      <c r="E69" s="96"/>
      <c r="F69" s="95"/>
      <c r="G69" s="95"/>
      <c r="H69" s="96"/>
      <c r="I69" s="95"/>
      <c r="J69" s="95"/>
      <c r="K69" s="96"/>
      <c r="L69" s="95">
        <f t="shared" si="0"/>
        <v>5364447</v>
      </c>
      <c r="M69" s="95">
        <f t="shared" si="1"/>
        <v>3478562</v>
      </c>
      <c r="N69" s="97">
        <f t="shared" si="2"/>
        <v>0</v>
      </c>
      <c r="O69" s="98">
        <f>(N69/M69)*100</f>
        <v>0</v>
      </c>
    </row>
    <row r="70" spans="1:15" ht="14.25" customHeight="1">
      <c r="A70" s="78" t="s">
        <v>136</v>
      </c>
      <c r="B70" s="102" t="s">
        <v>326</v>
      </c>
      <c r="C70" s="103">
        <f aca="true" t="shared" si="16" ref="C70:K70">SUM(C58:C69)</f>
        <v>5564447</v>
      </c>
      <c r="D70" s="103">
        <f t="shared" si="16"/>
        <v>3678562</v>
      </c>
      <c r="E70" s="104">
        <f t="shared" si="16"/>
        <v>19950</v>
      </c>
      <c r="F70" s="103">
        <f t="shared" si="16"/>
        <v>0</v>
      </c>
      <c r="G70" s="103">
        <f t="shared" si="16"/>
        <v>2170591</v>
      </c>
      <c r="H70" s="104">
        <f t="shared" si="16"/>
        <v>2170591</v>
      </c>
      <c r="I70" s="103">
        <f t="shared" si="16"/>
        <v>41592620</v>
      </c>
      <c r="J70" s="103">
        <f t="shared" si="16"/>
        <v>46416642</v>
      </c>
      <c r="K70" s="104">
        <f t="shared" si="16"/>
        <v>46133012</v>
      </c>
      <c r="L70" s="103">
        <f t="shared" si="0"/>
        <v>47157067</v>
      </c>
      <c r="M70" s="103">
        <f t="shared" si="1"/>
        <v>52265795</v>
      </c>
      <c r="N70" s="105">
        <f t="shared" si="2"/>
        <v>48323553</v>
      </c>
      <c r="O70" s="98">
        <f>(N70/M70)*100</f>
        <v>92.4573193615442</v>
      </c>
    </row>
    <row r="71" spans="1:15" ht="12.75" customHeight="1">
      <c r="A71" s="75" t="s">
        <v>138</v>
      </c>
      <c r="B71" s="94" t="s">
        <v>139</v>
      </c>
      <c r="C71" s="95"/>
      <c r="D71" s="95"/>
      <c r="E71" s="96"/>
      <c r="F71" s="95"/>
      <c r="G71" s="95"/>
      <c r="H71" s="96"/>
      <c r="I71" s="95"/>
      <c r="J71" s="95"/>
      <c r="K71" s="96"/>
      <c r="L71" s="95">
        <f t="shared" si="0"/>
        <v>0</v>
      </c>
      <c r="M71" s="95">
        <f t="shared" si="1"/>
        <v>0</v>
      </c>
      <c r="N71" s="97">
        <f t="shared" si="2"/>
        <v>0</v>
      </c>
      <c r="O71" s="108"/>
    </row>
    <row r="72" spans="1:15" ht="12.75" customHeight="1">
      <c r="A72" s="75" t="s">
        <v>140</v>
      </c>
      <c r="B72" s="94" t="s">
        <v>141</v>
      </c>
      <c r="C72" s="95"/>
      <c r="D72" s="95"/>
      <c r="E72" s="96"/>
      <c r="F72" s="95"/>
      <c r="G72" s="95"/>
      <c r="H72" s="96"/>
      <c r="I72" s="95"/>
      <c r="J72" s="95"/>
      <c r="K72" s="96"/>
      <c r="L72" s="95">
        <f t="shared" si="0"/>
        <v>0</v>
      </c>
      <c r="M72" s="95">
        <f t="shared" si="1"/>
        <v>0</v>
      </c>
      <c r="N72" s="97">
        <f t="shared" si="2"/>
        <v>0</v>
      </c>
      <c r="O72" s="108"/>
    </row>
    <row r="73" spans="1:15" ht="12.75" customHeight="1">
      <c r="A73" s="75" t="s">
        <v>142</v>
      </c>
      <c r="B73" s="94" t="s">
        <v>143</v>
      </c>
      <c r="C73" s="95">
        <v>0</v>
      </c>
      <c r="D73" s="95">
        <v>20464</v>
      </c>
      <c r="E73" s="96">
        <v>20464</v>
      </c>
      <c r="F73" s="95">
        <v>78740</v>
      </c>
      <c r="G73" s="95">
        <v>73835</v>
      </c>
      <c r="H73" s="96">
        <v>73835</v>
      </c>
      <c r="I73" s="95"/>
      <c r="J73" s="95"/>
      <c r="K73" s="96"/>
      <c r="L73" s="95">
        <f t="shared" si="0"/>
        <v>78740</v>
      </c>
      <c r="M73" s="95">
        <f t="shared" si="1"/>
        <v>94299</v>
      </c>
      <c r="N73" s="97">
        <f t="shared" si="2"/>
        <v>94299</v>
      </c>
      <c r="O73" s="108"/>
    </row>
    <row r="74" spans="1:15" ht="14.25" customHeight="1">
      <c r="A74" s="75" t="s">
        <v>144</v>
      </c>
      <c r="B74" s="94" t="s">
        <v>145</v>
      </c>
      <c r="C74" s="95">
        <v>0</v>
      </c>
      <c r="D74" s="95">
        <v>76317</v>
      </c>
      <c r="E74" s="96">
        <v>76317</v>
      </c>
      <c r="F74" s="95">
        <v>629921</v>
      </c>
      <c r="G74" s="95">
        <v>3005981</v>
      </c>
      <c r="H74" s="96">
        <v>2930692</v>
      </c>
      <c r="I74" s="95"/>
      <c r="J74" s="95"/>
      <c r="K74" s="96"/>
      <c r="L74" s="95">
        <f t="shared" si="0"/>
        <v>629921</v>
      </c>
      <c r="M74" s="95">
        <f t="shared" si="1"/>
        <v>3082298</v>
      </c>
      <c r="N74" s="97">
        <f t="shared" si="2"/>
        <v>3007009</v>
      </c>
      <c r="O74" s="98">
        <f>(N74/M74)*100</f>
        <v>97.55737440052845</v>
      </c>
    </row>
    <row r="75" spans="1:15" ht="12.75" customHeight="1" hidden="1">
      <c r="A75" s="75" t="s">
        <v>146</v>
      </c>
      <c r="B75" s="94" t="s">
        <v>147</v>
      </c>
      <c r="C75" s="95"/>
      <c r="D75" s="95"/>
      <c r="E75" s="96"/>
      <c r="F75" s="95"/>
      <c r="G75" s="95"/>
      <c r="H75" s="96"/>
      <c r="I75" s="95"/>
      <c r="J75" s="95"/>
      <c r="K75" s="96"/>
      <c r="L75" s="95">
        <f t="shared" si="0"/>
        <v>0</v>
      </c>
      <c r="M75" s="95">
        <f t="shared" si="1"/>
        <v>0</v>
      </c>
      <c r="N75" s="97">
        <f t="shared" si="2"/>
        <v>0</v>
      </c>
      <c r="O75" s="108" t="e">
        <f>N75/M75</f>
        <v>#DIV/0!</v>
      </c>
    </row>
    <row r="76" spans="1:15" ht="12.75" customHeight="1" hidden="1">
      <c r="A76" s="75" t="s">
        <v>148</v>
      </c>
      <c r="B76" s="94" t="s">
        <v>149</v>
      </c>
      <c r="C76" s="95"/>
      <c r="D76" s="95"/>
      <c r="E76" s="96"/>
      <c r="F76" s="95"/>
      <c r="G76" s="95"/>
      <c r="H76" s="96"/>
      <c r="I76" s="95"/>
      <c r="J76" s="95"/>
      <c r="K76" s="96"/>
      <c r="L76" s="95">
        <f t="shared" si="0"/>
        <v>0</v>
      </c>
      <c r="M76" s="95">
        <f t="shared" si="1"/>
        <v>0</v>
      </c>
      <c r="N76" s="97">
        <f t="shared" si="2"/>
        <v>0</v>
      </c>
      <c r="O76" s="108" t="e">
        <f>N76/M76</f>
        <v>#DIV/0!</v>
      </c>
    </row>
    <row r="77" spans="1:15" ht="12.75" customHeight="1">
      <c r="A77" s="75" t="s">
        <v>150</v>
      </c>
      <c r="B77" s="94" t="s">
        <v>151</v>
      </c>
      <c r="C77" s="95">
        <v>0</v>
      </c>
      <c r="D77" s="95">
        <v>26130</v>
      </c>
      <c r="E77" s="96">
        <v>26130</v>
      </c>
      <c r="F77" s="95">
        <v>191339</v>
      </c>
      <c r="G77" s="95">
        <v>811221</v>
      </c>
      <c r="H77" s="96">
        <v>811221</v>
      </c>
      <c r="I77" s="95"/>
      <c r="J77" s="95"/>
      <c r="K77" s="96"/>
      <c r="L77" s="95">
        <f t="shared" si="0"/>
        <v>191339</v>
      </c>
      <c r="M77" s="95">
        <f t="shared" si="1"/>
        <v>837351</v>
      </c>
      <c r="N77" s="97">
        <f t="shared" si="2"/>
        <v>837351</v>
      </c>
      <c r="O77" s="98">
        <f>(N77/M77)*100</f>
        <v>100</v>
      </c>
    </row>
    <row r="78" spans="1:15" ht="14.25" customHeight="1">
      <c r="A78" s="78" t="s">
        <v>152</v>
      </c>
      <c r="B78" s="102" t="s">
        <v>327</v>
      </c>
      <c r="C78" s="103">
        <f aca="true" t="shared" si="17" ref="C78:K78">SUM(C71:C77)</f>
        <v>0</v>
      </c>
      <c r="D78" s="103">
        <f t="shared" si="17"/>
        <v>122911</v>
      </c>
      <c r="E78" s="104">
        <f t="shared" si="17"/>
        <v>122911</v>
      </c>
      <c r="F78" s="103">
        <f t="shared" si="17"/>
        <v>900000</v>
      </c>
      <c r="G78" s="103">
        <f t="shared" si="17"/>
        <v>3891037</v>
      </c>
      <c r="H78" s="104">
        <f t="shared" si="17"/>
        <v>3815748</v>
      </c>
      <c r="I78" s="103">
        <f t="shared" si="17"/>
        <v>0</v>
      </c>
      <c r="J78" s="103">
        <f t="shared" si="17"/>
        <v>0</v>
      </c>
      <c r="K78" s="104">
        <f t="shared" si="17"/>
        <v>0</v>
      </c>
      <c r="L78" s="103">
        <f t="shared" si="0"/>
        <v>900000</v>
      </c>
      <c r="M78" s="103">
        <f t="shared" si="1"/>
        <v>4013948</v>
      </c>
      <c r="N78" s="105">
        <f t="shared" si="2"/>
        <v>3938659</v>
      </c>
      <c r="O78" s="98">
        <f>(N78/M78)*100</f>
        <v>98.12431551181032</v>
      </c>
    </row>
    <row r="79" spans="1:15" ht="14.25" customHeight="1">
      <c r="A79" s="75" t="s">
        <v>154</v>
      </c>
      <c r="B79" s="94" t="s">
        <v>155</v>
      </c>
      <c r="C79" s="95">
        <v>39370079</v>
      </c>
      <c r="D79" s="95">
        <v>38620079</v>
      </c>
      <c r="E79" s="96">
        <v>0</v>
      </c>
      <c r="F79" s="95">
        <v>0</v>
      </c>
      <c r="G79" s="95">
        <v>750000</v>
      </c>
      <c r="H79" s="96">
        <v>750000</v>
      </c>
      <c r="I79" s="95"/>
      <c r="J79" s="95"/>
      <c r="K79" s="96"/>
      <c r="L79" s="95">
        <f t="shared" si="0"/>
        <v>39370079</v>
      </c>
      <c r="M79" s="95">
        <f t="shared" si="1"/>
        <v>39370079</v>
      </c>
      <c r="N79" s="97">
        <f t="shared" si="2"/>
        <v>750000</v>
      </c>
      <c r="O79" s="98">
        <f>(N79/M79)*100</f>
        <v>1.9049999874270003</v>
      </c>
    </row>
    <row r="80" spans="1:15" ht="12.75" customHeight="1" hidden="1">
      <c r="A80" s="75" t="s">
        <v>156</v>
      </c>
      <c r="B80" s="94" t="s">
        <v>157</v>
      </c>
      <c r="C80" s="95"/>
      <c r="D80" s="95"/>
      <c r="E80" s="96"/>
      <c r="F80" s="95"/>
      <c r="G80" s="95"/>
      <c r="H80" s="96"/>
      <c r="I80" s="95"/>
      <c r="J80" s="95"/>
      <c r="K80" s="96"/>
      <c r="L80" s="95">
        <f t="shared" si="0"/>
        <v>0</v>
      </c>
      <c r="M80" s="95">
        <f t="shared" si="1"/>
        <v>0</v>
      </c>
      <c r="N80" s="97">
        <f t="shared" si="2"/>
        <v>0</v>
      </c>
      <c r="O80" s="108" t="e">
        <f>N80/M80</f>
        <v>#DIV/0!</v>
      </c>
    </row>
    <row r="81" spans="1:15" ht="12.75" customHeight="1" hidden="1">
      <c r="A81" s="75" t="s">
        <v>158</v>
      </c>
      <c r="B81" s="94" t="s">
        <v>159</v>
      </c>
      <c r="C81" s="95"/>
      <c r="D81" s="95"/>
      <c r="E81" s="96"/>
      <c r="F81" s="95"/>
      <c r="G81" s="95"/>
      <c r="H81" s="96"/>
      <c r="I81" s="95"/>
      <c r="J81" s="95"/>
      <c r="K81" s="96"/>
      <c r="L81" s="95">
        <f t="shared" si="0"/>
        <v>0</v>
      </c>
      <c r="M81" s="95">
        <f t="shared" si="1"/>
        <v>0</v>
      </c>
      <c r="N81" s="97">
        <f t="shared" si="2"/>
        <v>0</v>
      </c>
      <c r="O81" s="108" t="e">
        <f>N81/M81</f>
        <v>#DIV/0!</v>
      </c>
    </row>
    <row r="82" spans="1:15" ht="12.75" customHeight="1">
      <c r="A82" s="75" t="s">
        <v>160</v>
      </c>
      <c r="B82" s="94" t="s">
        <v>161</v>
      </c>
      <c r="C82" s="95">
        <v>10629921</v>
      </c>
      <c r="D82" s="95">
        <v>10454421</v>
      </c>
      <c r="E82" s="96">
        <v>0</v>
      </c>
      <c r="F82" s="95">
        <v>0</v>
      </c>
      <c r="G82" s="95">
        <v>175500</v>
      </c>
      <c r="H82" s="96">
        <v>175500</v>
      </c>
      <c r="I82" s="95"/>
      <c r="J82" s="95"/>
      <c r="K82" s="96"/>
      <c r="L82" s="95">
        <f t="shared" si="0"/>
        <v>10629921</v>
      </c>
      <c r="M82" s="95">
        <f t="shared" si="1"/>
        <v>10629921</v>
      </c>
      <c r="N82" s="97">
        <f t="shared" si="2"/>
        <v>175500</v>
      </c>
      <c r="O82" s="98">
        <v>100</v>
      </c>
    </row>
    <row r="83" spans="1:15" ht="14.25" customHeight="1">
      <c r="A83" s="78" t="s">
        <v>162</v>
      </c>
      <c r="B83" s="102" t="s">
        <v>328</v>
      </c>
      <c r="C83" s="103">
        <f aca="true" t="shared" si="18" ref="C83:K83">SUM(C79:C82)</f>
        <v>50000000</v>
      </c>
      <c r="D83" s="103">
        <f t="shared" si="18"/>
        <v>49074500</v>
      </c>
      <c r="E83" s="104">
        <f t="shared" si="18"/>
        <v>0</v>
      </c>
      <c r="F83" s="103">
        <f t="shared" si="18"/>
        <v>0</v>
      </c>
      <c r="G83" s="103">
        <f t="shared" si="18"/>
        <v>925500</v>
      </c>
      <c r="H83" s="104">
        <f t="shared" si="18"/>
        <v>925500</v>
      </c>
      <c r="I83" s="103">
        <f t="shared" si="18"/>
        <v>0</v>
      </c>
      <c r="J83" s="103">
        <f t="shared" si="18"/>
        <v>0</v>
      </c>
      <c r="K83" s="104">
        <f t="shared" si="18"/>
        <v>0</v>
      </c>
      <c r="L83" s="103">
        <f t="shared" si="0"/>
        <v>50000000</v>
      </c>
      <c r="M83" s="103">
        <f t="shared" si="1"/>
        <v>50000000</v>
      </c>
      <c r="N83" s="105">
        <f t="shared" si="2"/>
        <v>925500</v>
      </c>
      <c r="O83" s="98">
        <f>(N83/M83)*100</f>
        <v>1.851</v>
      </c>
    </row>
    <row r="84" spans="1:15" ht="25.5" customHeight="1" hidden="1">
      <c r="A84" s="75" t="s">
        <v>164</v>
      </c>
      <c r="B84" s="94" t="s">
        <v>165</v>
      </c>
      <c r="C84" s="95"/>
      <c r="D84" s="95"/>
      <c r="E84" s="96"/>
      <c r="F84" s="95"/>
      <c r="G84" s="95"/>
      <c r="H84" s="96"/>
      <c r="I84" s="95"/>
      <c r="J84" s="95"/>
      <c r="K84" s="96"/>
      <c r="L84" s="95">
        <f t="shared" si="0"/>
        <v>0</v>
      </c>
      <c r="M84" s="95">
        <f t="shared" si="1"/>
        <v>0</v>
      </c>
      <c r="N84" s="97">
        <f t="shared" si="2"/>
        <v>0</v>
      </c>
      <c r="O84" s="108" t="e">
        <f>N84/M84</f>
        <v>#DIV/0!</v>
      </c>
    </row>
    <row r="85" spans="1:15" ht="25.5" customHeight="1" hidden="1">
      <c r="A85" s="75" t="s">
        <v>166</v>
      </c>
      <c r="B85" s="94" t="s">
        <v>167</v>
      </c>
      <c r="C85" s="95"/>
      <c r="D85" s="95"/>
      <c r="E85" s="96"/>
      <c r="F85" s="95"/>
      <c r="G85" s="95"/>
      <c r="H85" s="96"/>
      <c r="I85" s="95"/>
      <c r="J85" s="95"/>
      <c r="K85" s="96"/>
      <c r="L85" s="95">
        <f t="shared" si="0"/>
        <v>0</v>
      </c>
      <c r="M85" s="95">
        <f t="shared" si="1"/>
        <v>0</v>
      </c>
      <c r="N85" s="97">
        <f t="shared" si="2"/>
        <v>0</v>
      </c>
      <c r="O85" s="108" t="e">
        <f>N85/M85</f>
        <v>#DIV/0!</v>
      </c>
    </row>
    <row r="86" spans="1:15" ht="25.5" customHeight="1" hidden="1">
      <c r="A86" s="75" t="s">
        <v>168</v>
      </c>
      <c r="B86" s="94" t="s">
        <v>169</v>
      </c>
      <c r="C86" s="95"/>
      <c r="D86" s="95"/>
      <c r="E86" s="96"/>
      <c r="F86" s="95"/>
      <c r="G86" s="95"/>
      <c r="H86" s="96"/>
      <c r="I86" s="95"/>
      <c r="J86" s="95"/>
      <c r="K86" s="96"/>
      <c r="L86" s="95">
        <f t="shared" si="0"/>
        <v>0</v>
      </c>
      <c r="M86" s="95">
        <f t="shared" si="1"/>
        <v>0</v>
      </c>
      <c r="N86" s="97">
        <f t="shared" si="2"/>
        <v>0</v>
      </c>
      <c r="O86" s="108" t="e">
        <f>N86/M86</f>
        <v>#DIV/0!</v>
      </c>
    </row>
    <row r="87" spans="1:15" ht="15.75" customHeight="1">
      <c r="A87" s="75" t="s">
        <v>170</v>
      </c>
      <c r="B87" s="94" t="s">
        <v>171</v>
      </c>
      <c r="C87" s="95"/>
      <c r="D87" s="95"/>
      <c r="E87" s="96"/>
      <c r="F87" s="95">
        <v>1277291</v>
      </c>
      <c r="G87" s="95">
        <v>0</v>
      </c>
      <c r="H87" s="96">
        <v>0</v>
      </c>
      <c r="I87" s="95"/>
      <c r="J87" s="95"/>
      <c r="K87" s="96"/>
      <c r="L87" s="95">
        <f t="shared" si="0"/>
        <v>1277291</v>
      </c>
      <c r="M87" s="95">
        <f t="shared" si="1"/>
        <v>0</v>
      </c>
      <c r="N87" s="97">
        <f t="shared" si="2"/>
        <v>0</v>
      </c>
      <c r="O87" s="98"/>
    </row>
    <row r="88" spans="1:15" ht="15.75" customHeight="1">
      <c r="A88" s="75" t="s">
        <v>172</v>
      </c>
      <c r="B88" s="94" t="s">
        <v>173</v>
      </c>
      <c r="C88" s="95"/>
      <c r="D88" s="95"/>
      <c r="E88" s="96"/>
      <c r="F88" s="95"/>
      <c r="G88" s="95"/>
      <c r="H88" s="96"/>
      <c r="I88" s="95"/>
      <c r="J88" s="95"/>
      <c r="K88" s="96"/>
      <c r="L88" s="95">
        <f t="shared" si="0"/>
        <v>0</v>
      </c>
      <c r="M88" s="95">
        <f t="shared" si="1"/>
        <v>0</v>
      </c>
      <c r="N88" s="97">
        <f t="shared" si="2"/>
        <v>0</v>
      </c>
      <c r="O88" s="98"/>
    </row>
    <row r="89" spans="1:15" ht="10.5" customHeight="1">
      <c r="A89" s="75" t="s">
        <v>174</v>
      </c>
      <c r="B89" s="94" t="s">
        <v>329</v>
      </c>
      <c r="C89" s="95"/>
      <c r="D89" s="95"/>
      <c r="E89" s="96"/>
      <c r="F89" s="95"/>
      <c r="G89" s="95"/>
      <c r="H89" s="96"/>
      <c r="I89" s="95"/>
      <c r="J89" s="95"/>
      <c r="K89" s="96"/>
      <c r="L89" s="95">
        <f t="shared" si="0"/>
        <v>0</v>
      </c>
      <c r="M89" s="95">
        <f t="shared" si="1"/>
        <v>0</v>
      </c>
      <c r="N89" s="97">
        <f t="shared" si="2"/>
        <v>0</v>
      </c>
      <c r="O89" s="98" t="e">
        <f>(N89/M89)*100</f>
        <v>#DIV/0!</v>
      </c>
    </row>
    <row r="90" spans="1:15" ht="12.75" customHeight="1" hidden="1">
      <c r="A90" s="75" t="s">
        <v>176</v>
      </c>
      <c r="B90" s="94" t="s">
        <v>177</v>
      </c>
      <c r="C90" s="95"/>
      <c r="D90" s="95"/>
      <c r="E90" s="96"/>
      <c r="F90" s="95"/>
      <c r="G90" s="95"/>
      <c r="H90" s="96"/>
      <c r="I90" s="95"/>
      <c r="J90" s="95"/>
      <c r="K90" s="96"/>
      <c r="L90" s="95">
        <f t="shared" si="0"/>
        <v>0</v>
      </c>
      <c r="M90" s="95">
        <f t="shared" si="1"/>
        <v>0</v>
      </c>
      <c r="N90" s="97">
        <f t="shared" si="2"/>
        <v>0</v>
      </c>
      <c r="O90" s="108" t="e">
        <f>N90/M90</f>
        <v>#DIV/0!</v>
      </c>
    </row>
    <row r="91" spans="1:15" ht="15.75" customHeight="1">
      <c r="A91" s="75" t="s">
        <v>178</v>
      </c>
      <c r="B91" s="94" t="s">
        <v>179</v>
      </c>
      <c r="C91" s="95"/>
      <c r="D91" s="95"/>
      <c r="E91" s="96"/>
      <c r="F91" s="95"/>
      <c r="G91" s="95"/>
      <c r="H91" s="96"/>
      <c r="I91" s="95"/>
      <c r="J91" s="95"/>
      <c r="K91" s="96"/>
      <c r="L91" s="95">
        <f t="shared" si="0"/>
        <v>0</v>
      </c>
      <c r="M91" s="95">
        <f t="shared" si="1"/>
        <v>0</v>
      </c>
      <c r="N91" s="97">
        <f t="shared" si="2"/>
        <v>0</v>
      </c>
      <c r="O91" s="98"/>
    </row>
    <row r="92" spans="1:15" ht="12" customHeight="1">
      <c r="A92" s="78" t="s">
        <v>180</v>
      </c>
      <c r="B92" s="109" t="s">
        <v>330</v>
      </c>
      <c r="C92" s="110">
        <f aca="true" t="shared" si="19" ref="C92:K92">SUM(C84:C91)</f>
        <v>0</v>
      </c>
      <c r="D92" s="110">
        <f t="shared" si="19"/>
        <v>0</v>
      </c>
      <c r="E92" s="111">
        <f t="shared" si="19"/>
        <v>0</v>
      </c>
      <c r="F92" s="110">
        <f t="shared" si="19"/>
        <v>1277291</v>
      </c>
      <c r="G92" s="110">
        <f t="shared" si="19"/>
        <v>0</v>
      </c>
      <c r="H92" s="111">
        <f t="shared" si="19"/>
        <v>0</v>
      </c>
      <c r="I92" s="110">
        <f t="shared" si="19"/>
        <v>0</v>
      </c>
      <c r="J92" s="110">
        <f t="shared" si="19"/>
        <v>0</v>
      </c>
      <c r="K92" s="111">
        <f t="shared" si="19"/>
        <v>0</v>
      </c>
      <c r="L92" s="110">
        <f t="shared" si="0"/>
        <v>1277291</v>
      </c>
      <c r="M92" s="110">
        <f t="shared" si="1"/>
        <v>0</v>
      </c>
      <c r="N92" s="112">
        <f t="shared" si="2"/>
        <v>0</v>
      </c>
      <c r="O92" s="98" t="e">
        <f>(N92/M92)*100</f>
        <v>#DIV/0!</v>
      </c>
    </row>
    <row r="93" spans="1:15" ht="14.25" customHeight="1">
      <c r="A93" s="78" t="s">
        <v>182</v>
      </c>
      <c r="B93" s="84" t="s">
        <v>331</v>
      </c>
      <c r="C93" s="89">
        <f aca="true" t="shared" si="20" ref="C93:K93">C22+C23+C48+C57+C70+C78+C83+C92</f>
        <v>61705623</v>
      </c>
      <c r="D93" s="89">
        <f t="shared" si="20"/>
        <v>59404590</v>
      </c>
      <c r="E93" s="90">
        <f t="shared" si="20"/>
        <v>6587891</v>
      </c>
      <c r="F93" s="89">
        <f t="shared" si="20"/>
        <v>17361980</v>
      </c>
      <c r="G93" s="89">
        <f t="shared" si="20"/>
        <v>26455285</v>
      </c>
      <c r="H93" s="90">
        <f t="shared" si="20"/>
        <v>24896076</v>
      </c>
      <c r="I93" s="89">
        <f t="shared" si="20"/>
        <v>45647620</v>
      </c>
      <c r="J93" s="89">
        <f t="shared" si="20"/>
        <v>50868122</v>
      </c>
      <c r="K93" s="90">
        <f t="shared" si="20"/>
        <v>50584492</v>
      </c>
      <c r="L93" s="89">
        <f t="shared" si="0"/>
        <v>124715223</v>
      </c>
      <c r="M93" s="113">
        <f t="shared" si="1"/>
        <v>136727997</v>
      </c>
      <c r="N93" s="114">
        <f t="shared" si="2"/>
        <v>82068459</v>
      </c>
      <c r="O93" s="115">
        <f>(N93/M93)*100</f>
        <v>60.02315604755037</v>
      </c>
    </row>
    <row r="94" spans="1:15" ht="12.75" customHeight="1" hidden="1">
      <c r="A94" s="75" t="s">
        <v>4</v>
      </c>
      <c r="B94" s="94" t="s">
        <v>332</v>
      </c>
      <c r="C94" s="95"/>
      <c r="D94" s="95"/>
      <c r="E94" s="96"/>
      <c r="F94" s="95"/>
      <c r="G94" s="95"/>
      <c r="H94" s="96"/>
      <c r="I94" s="95"/>
      <c r="J94" s="95"/>
      <c r="K94" s="96"/>
      <c r="L94" s="95">
        <f t="shared" si="0"/>
        <v>0</v>
      </c>
      <c r="M94" s="95">
        <f t="shared" si="1"/>
        <v>0</v>
      </c>
      <c r="N94" s="97">
        <f t="shared" si="2"/>
        <v>0</v>
      </c>
      <c r="O94" s="108" t="e">
        <f>N94/M94</f>
        <v>#DIV/0!</v>
      </c>
    </row>
    <row r="95" spans="1:15" ht="25.5" customHeight="1" hidden="1">
      <c r="A95" s="75" t="s">
        <v>6</v>
      </c>
      <c r="B95" s="94" t="s">
        <v>333</v>
      </c>
      <c r="C95" s="95"/>
      <c r="D95" s="95"/>
      <c r="E95" s="96"/>
      <c r="F95" s="95"/>
      <c r="G95" s="95"/>
      <c r="H95" s="96"/>
      <c r="I95" s="95"/>
      <c r="J95" s="95"/>
      <c r="K95" s="96"/>
      <c r="L95" s="95">
        <f t="shared" si="0"/>
        <v>0</v>
      </c>
      <c r="M95" s="95">
        <f t="shared" si="1"/>
        <v>0</v>
      </c>
      <c r="N95" s="97">
        <f t="shared" si="2"/>
        <v>0</v>
      </c>
      <c r="O95" s="108" t="e">
        <f>N95/M95</f>
        <v>#DIV/0!</v>
      </c>
    </row>
    <row r="96" spans="1:15" ht="12.75" customHeight="1" hidden="1">
      <c r="A96" s="75" t="s">
        <v>8</v>
      </c>
      <c r="B96" s="94" t="s">
        <v>334</v>
      </c>
      <c r="C96" s="95"/>
      <c r="D96" s="95"/>
      <c r="E96" s="96"/>
      <c r="F96" s="95"/>
      <c r="G96" s="95"/>
      <c r="H96" s="96"/>
      <c r="I96" s="95"/>
      <c r="J96" s="95"/>
      <c r="K96" s="96"/>
      <c r="L96" s="95">
        <f t="shared" si="0"/>
        <v>0</v>
      </c>
      <c r="M96" s="95">
        <f t="shared" si="1"/>
        <v>0</v>
      </c>
      <c r="N96" s="97">
        <f t="shared" si="2"/>
        <v>0</v>
      </c>
      <c r="O96" s="108" t="e">
        <f>N96/M96</f>
        <v>#DIV/0!</v>
      </c>
    </row>
    <row r="97" spans="1:15" ht="12.75" customHeight="1" hidden="1">
      <c r="A97" s="78" t="s">
        <v>10</v>
      </c>
      <c r="B97" s="99" t="s">
        <v>335</v>
      </c>
      <c r="C97" s="95">
        <f aca="true" t="shared" si="21" ref="C97:K97">C94+C95+C96</f>
        <v>0</v>
      </c>
      <c r="D97" s="95">
        <f t="shared" si="21"/>
        <v>0</v>
      </c>
      <c r="E97" s="96">
        <f t="shared" si="21"/>
        <v>0</v>
      </c>
      <c r="F97" s="95">
        <f t="shared" si="21"/>
        <v>0</v>
      </c>
      <c r="G97" s="95">
        <f t="shared" si="21"/>
        <v>0</v>
      </c>
      <c r="H97" s="96">
        <f t="shared" si="21"/>
        <v>0</v>
      </c>
      <c r="I97" s="95">
        <f t="shared" si="21"/>
        <v>0</v>
      </c>
      <c r="J97" s="95">
        <f t="shared" si="21"/>
        <v>0</v>
      </c>
      <c r="K97" s="96">
        <f t="shared" si="21"/>
        <v>0</v>
      </c>
      <c r="L97" s="95">
        <f t="shared" si="0"/>
        <v>0</v>
      </c>
      <c r="M97" s="95">
        <f t="shared" si="1"/>
        <v>0</v>
      </c>
      <c r="N97" s="97">
        <f t="shared" si="2"/>
        <v>0</v>
      </c>
      <c r="O97" s="108" t="e">
        <f>N97/M97</f>
        <v>#DIV/0!</v>
      </c>
    </row>
    <row r="98" spans="1:15" ht="12.75" customHeight="1">
      <c r="A98" s="75" t="s">
        <v>12</v>
      </c>
      <c r="B98" s="94" t="s">
        <v>336</v>
      </c>
      <c r="C98" s="95"/>
      <c r="D98" s="95"/>
      <c r="E98" s="96"/>
      <c r="F98" s="95"/>
      <c r="G98" s="95"/>
      <c r="H98" s="96"/>
      <c r="I98" s="95"/>
      <c r="J98" s="95"/>
      <c r="K98" s="96"/>
      <c r="L98" s="95">
        <f t="shared" si="0"/>
        <v>0</v>
      </c>
      <c r="M98" s="95">
        <f t="shared" si="1"/>
        <v>0</v>
      </c>
      <c r="N98" s="97">
        <f t="shared" si="2"/>
        <v>0</v>
      </c>
      <c r="O98" s="98"/>
    </row>
    <row r="99" spans="1:15" ht="12.75" customHeight="1" hidden="1">
      <c r="A99" s="75" t="s">
        <v>14</v>
      </c>
      <c r="B99" s="94" t="s">
        <v>337</v>
      </c>
      <c r="C99" s="95"/>
      <c r="D99" s="95"/>
      <c r="E99" s="96"/>
      <c r="F99" s="95"/>
      <c r="G99" s="95"/>
      <c r="H99" s="96"/>
      <c r="I99" s="95"/>
      <c r="J99" s="95"/>
      <c r="K99" s="96"/>
      <c r="L99" s="95">
        <f t="shared" si="0"/>
        <v>0</v>
      </c>
      <c r="M99" s="95">
        <f t="shared" si="1"/>
        <v>0</v>
      </c>
      <c r="N99" s="97">
        <f t="shared" si="2"/>
        <v>0</v>
      </c>
      <c r="O99" s="108" t="e">
        <f>N99/M99</f>
        <v>#DIV/0!</v>
      </c>
    </row>
    <row r="100" spans="1:15" ht="12.75" customHeight="1" hidden="1">
      <c r="A100" s="75" t="s">
        <v>16</v>
      </c>
      <c r="B100" s="94" t="s">
        <v>338</v>
      </c>
      <c r="C100" s="95"/>
      <c r="D100" s="95"/>
      <c r="E100" s="96"/>
      <c r="F100" s="95"/>
      <c r="G100" s="95"/>
      <c r="H100" s="96"/>
      <c r="I100" s="95"/>
      <c r="J100" s="95"/>
      <c r="K100" s="96"/>
      <c r="L100" s="95">
        <f t="shared" si="0"/>
        <v>0</v>
      </c>
      <c r="M100" s="95">
        <f t="shared" si="1"/>
        <v>0</v>
      </c>
      <c r="N100" s="97">
        <f t="shared" si="2"/>
        <v>0</v>
      </c>
      <c r="O100" s="108" t="e">
        <f>N100/M100</f>
        <v>#DIV/0!</v>
      </c>
    </row>
    <row r="101" spans="1:15" ht="12.75" customHeight="1" hidden="1">
      <c r="A101" s="75" t="s">
        <v>18</v>
      </c>
      <c r="B101" s="94" t="s">
        <v>339</v>
      </c>
      <c r="C101" s="95"/>
      <c r="D101" s="95"/>
      <c r="E101" s="96"/>
      <c r="F101" s="95"/>
      <c r="G101" s="95"/>
      <c r="H101" s="96"/>
      <c r="I101" s="95"/>
      <c r="J101" s="95"/>
      <c r="K101" s="96"/>
      <c r="L101" s="95">
        <f t="shared" si="0"/>
        <v>0</v>
      </c>
      <c r="M101" s="95">
        <f t="shared" si="1"/>
        <v>0</v>
      </c>
      <c r="N101" s="97">
        <f t="shared" si="2"/>
        <v>0</v>
      </c>
      <c r="O101" s="108" t="e">
        <f>N101/M101</f>
        <v>#DIV/0!</v>
      </c>
    </row>
    <row r="102" spans="1:15" ht="12.75" customHeight="1">
      <c r="A102" s="75"/>
      <c r="B102" s="94" t="s">
        <v>340</v>
      </c>
      <c r="C102" s="95"/>
      <c r="D102" s="95"/>
      <c r="E102" s="96"/>
      <c r="F102" s="95"/>
      <c r="G102" s="95">
        <v>1840238</v>
      </c>
      <c r="H102" s="96">
        <v>1840238</v>
      </c>
      <c r="I102" s="95"/>
      <c r="J102" s="95"/>
      <c r="K102" s="96"/>
      <c r="L102" s="95">
        <f t="shared" si="0"/>
        <v>0</v>
      </c>
      <c r="M102" s="95">
        <f t="shared" si="1"/>
        <v>1840238</v>
      </c>
      <c r="N102" s="97">
        <f t="shared" si="2"/>
        <v>1840238</v>
      </c>
      <c r="O102" s="98">
        <f>(N102/M102)*100</f>
        <v>100</v>
      </c>
    </row>
    <row r="103" spans="1:15" ht="12.75" customHeight="1">
      <c r="A103" s="78" t="s">
        <v>20</v>
      </c>
      <c r="B103" s="99" t="s">
        <v>341</v>
      </c>
      <c r="C103" s="95">
        <f>C98+C99+C100+C101</f>
        <v>0</v>
      </c>
      <c r="D103" s="95">
        <f>D98+D99+D100+D101</f>
        <v>0</v>
      </c>
      <c r="E103" s="96">
        <f>E98+E99+E100+E101</f>
        <v>0</v>
      </c>
      <c r="F103" s="95">
        <f>F98+F99+F100+F101</f>
        <v>0</v>
      </c>
      <c r="G103" s="95">
        <f>G98+G99+G100+G101+G102</f>
        <v>1840238</v>
      </c>
      <c r="H103" s="96">
        <f>+H102</f>
        <v>1840238</v>
      </c>
      <c r="I103" s="95">
        <f>I98+I99+I100+I101</f>
        <v>0</v>
      </c>
      <c r="J103" s="95">
        <f>J98+J99+J100+J101</f>
        <v>0</v>
      </c>
      <c r="K103" s="96">
        <f>K98+K99+K100+K101</f>
        <v>0</v>
      </c>
      <c r="L103" s="95">
        <f t="shared" si="0"/>
        <v>0</v>
      </c>
      <c r="M103" s="95">
        <f t="shared" si="1"/>
        <v>1840238</v>
      </c>
      <c r="N103" s="97">
        <f t="shared" si="2"/>
        <v>1840238</v>
      </c>
      <c r="O103" s="98">
        <f>(N103/M103)*100</f>
        <v>100</v>
      </c>
    </row>
    <row r="104" spans="1:15" ht="12.75" customHeight="1" hidden="1">
      <c r="A104" s="75" t="s">
        <v>22</v>
      </c>
      <c r="B104" s="94" t="s">
        <v>342</v>
      </c>
      <c r="C104" s="95"/>
      <c r="D104" s="95"/>
      <c r="E104" s="96"/>
      <c r="F104" s="95"/>
      <c r="G104" s="95"/>
      <c r="H104" s="96"/>
      <c r="I104" s="95"/>
      <c r="J104" s="95"/>
      <c r="K104" s="96"/>
      <c r="L104" s="95">
        <f t="shared" si="0"/>
        <v>0</v>
      </c>
      <c r="M104" s="95">
        <f t="shared" si="1"/>
        <v>0</v>
      </c>
      <c r="N104" s="97">
        <f t="shared" si="2"/>
        <v>0</v>
      </c>
      <c r="O104" s="108" t="e">
        <f aca="true" t="shared" si="22" ref="O104:O109">N104/M104</f>
        <v>#DIV/0!</v>
      </c>
    </row>
    <row r="105" spans="1:15" ht="12.75" customHeight="1" hidden="1">
      <c r="A105" s="75" t="s">
        <v>24</v>
      </c>
      <c r="B105" s="94" t="s">
        <v>343</v>
      </c>
      <c r="C105" s="95"/>
      <c r="D105" s="95"/>
      <c r="E105" s="96"/>
      <c r="F105" s="95"/>
      <c r="G105" s="95"/>
      <c r="H105" s="96"/>
      <c r="I105" s="95"/>
      <c r="J105" s="95"/>
      <c r="K105" s="96"/>
      <c r="L105" s="95">
        <f t="shared" si="0"/>
        <v>0</v>
      </c>
      <c r="M105" s="95">
        <f t="shared" si="1"/>
        <v>0</v>
      </c>
      <c r="N105" s="97">
        <f t="shared" si="2"/>
        <v>0</v>
      </c>
      <c r="O105" s="108" t="e">
        <f t="shared" si="22"/>
        <v>#DIV/0!</v>
      </c>
    </row>
    <row r="106" spans="1:15" ht="12.75" customHeight="1" hidden="1">
      <c r="A106" s="75" t="s">
        <v>26</v>
      </c>
      <c r="B106" s="94" t="s">
        <v>344</v>
      </c>
      <c r="C106" s="95"/>
      <c r="D106" s="95"/>
      <c r="E106" s="96"/>
      <c r="F106" s="95"/>
      <c r="G106" s="95"/>
      <c r="H106" s="96"/>
      <c r="I106" s="95"/>
      <c r="J106" s="95"/>
      <c r="K106" s="96"/>
      <c r="L106" s="95">
        <f t="shared" si="0"/>
        <v>0</v>
      </c>
      <c r="M106" s="95">
        <f t="shared" si="1"/>
        <v>0</v>
      </c>
      <c r="N106" s="97">
        <f t="shared" si="2"/>
        <v>0</v>
      </c>
      <c r="O106" s="108" t="e">
        <f t="shared" si="22"/>
        <v>#DIV/0!</v>
      </c>
    </row>
    <row r="107" spans="1:15" ht="12.75" customHeight="1" hidden="1">
      <c r="A107" s="75" t="s">
        <v>28</v>
      </c>
      <c r="B107" s="94" t="s">
        <v>345</v>
      </c>
      <c r="C107" s="95"/>
      <c r="D107" s="95"/>
      <c r="E107" s="96"/>
      <c r="F107" s="95"/>
      <c r="G107" s="95"/>
      <c r="H107" s="96"/>
      <c r="I107" s="95"/>
      <c r="J107" s="95"/>
      <c r="K107" s="96"/>
      <c r="L107" s="95">
        <f t="shared" si="0"/>
        <v>0</v>
      </c>
      <c r="M107" s="95">
        <f t="shared" si="1"/>
        <v>0</v>
      </c>
      <c r="N107" s="97">
        <f t="shared" si="2"/>
        <v>0</v>
      </c>
      <c r="O107" s="108" t="e">
        <f t="shared" si="22"/>
        <v>#DIV/0!</v>
      </c>
    </row>
    <row r="108" spans="1:15" ht="12.75" customHeight="1" hidden="1">
      <c r="A108" s="75" t="s">
        <v>30</v>
      </c>
      <c r="B108" s="94" t="s">
        <v>346</v>
      </c>
      <c r="C108" s="95"/>
      <c r="D108" s="95"/>
      <c r="E108" s="96"/>
      <c r="F108" s="95"/>
      <c r="G108" s="95"/>
      <c r="H108" s="96"/>
      <c r="I108" s="95"/>
      <c r="J108" s="95"/>
      <c r="K108" s="96"/>
      <c r="L108" s="95">
        <f t="shared" si="0"/>
        <v>0</v>
      </c>
      <c r="M108" s="95">
        <f t="shared" si="1"/>
        <v>0</v>
      </c>
      <c r="N108" s="97">
        <f t="shared" si="2"/>
        <v>0</v>
      </c>
      <c r="O108" s="108" t="e">
        <f t="shared" si="22"/>
        <v>#DIV/0!</v>
      </c>
    </row>
    <row r="109" spans="1:15" ht="12.75" customHeight="1" hidden="1">
      <c r="A109" s="75" t="s">
        <v>32</v>
      </c>
      <c r="B109" s="94" t="s">
        <v>347</v>
      </c>
      <c r="C109" s="95"/>
      <c r="D109" s="95"/>
      <c r="E109" s="96"/>
      <c r="F109" s="95"/>
      <c r="G109" s="95"/>
      <c r="H109" s="96"/>
      <c r="I109" s="95"/>
      <c r="J109" s="95"/>
      <c r="K109" s="96"/>
      <c r="L109" s="95">
        <f t="shared" si="0"/>
        <v>0</v>
      </c>
      <c r="M109" s="95">
        <f t="shared" si="1"/>
        <v>0</v>
      </c>
      <c r="N109" s="97">
        <f t="shared" si="2"/>
        <v>0</v>
      </c>
      <c r="O109" s="108" t="e">
        <f t="shared" si="22"/>
        <v>#DIV/0!</v>
      </c>
    </row>
    <row r="110" spans="1:15" ht="12.75" customHeight="1">
      <c r="A110" s="78" t="s">
        <v>34</v>
      </c>
      <c r="B110" s="99" t="s">
        <v>348</v>
      </c>
      <c r="C110" s="95">
        <f aca="true" t="shared" si="23" ref="C110:K110">C97+C103+C104+C105+C106+C107+C108+C109</f>
        <v>0</v>
      </c>
      <c r="D110" s="95">
        <f t="shared" si="23"/>
        <v>0</v>
      </c>
      <c r="E110" s="96">
        <f t="shared" si="23"/>
        <v>0</v>
      </c>
      <c r="F110" s="95">
        <f t="shared" si="23"/>
        <v>0</v>
      </c>
      <c r="G110" s="95">
        <f t="shared" si="23"/>
        <v>1840238</v>
      </c>
      <c r="H110" s="96">
        <f t="shared" si="23"/>
        <v>1840238</v>
      </c>
      <c r="I110" s="95">
        <f t="shared" si="23"/>
        <v>0</v>
      </c>
      <c r="J110" s="95">
        <f t="shared" si="23"/>
        <v>0</v>
      </c>
      <c r="K110" s="96">
        <f t="shared" si="23"/>
        <v>0</v>
      </c>
      <c r="L110" s="95">
        <f t="shared" si="0"/>
        <v>0</v>
      </c>
      <c r="M110" s="95">
        <f t="shared" si="1"/>
        <v>1840238</v>
      </c>
      <c r="N110" s="97">
        <f t="shared" si="2"/>
        <v>1840238</v>
      </c>
      <c r="O110" s="98">
        <f>(N110/M110)*100</f>
        <v>100</v>
      </c>
    </row>
    <row r="111" spans="1:15" ht="12.75" customHeight="1" hidden="1">
      <c r="A111" s="75" t="s">
        <v>36</v>
      </c>
      <c r="B111" s="94" t="s">
        <v>349</v>
      </c>
      <c r="C111" s="95"/>
      <c r="D111" s="95"/>
      <c r="E111" s="96"/>
      <c r="F111" s="95"/>
      <c r="G111" s="95"/>
      <c r="H111" s="96"/>
      <c r="I111" s="95"/>
      <c r="J111" s="95"/>
      <c r="K111" s="96"/>
      <c r="L111" s="95">
        <f t="shared" si="0"/>
        <v>0</v>
      </c>
      <c r="M111" s="95">
        <f t="shared" si="1"/>
        <v>0</v>
      </c>
      <c r="N111" s="97">
        <f t="shared" si="2"/>
        <v>0</v>
      </c>
      <c r="O111" s="108" t="e">
        <f aca="true" t="shared" si="24" ref="O111:O116">N111/M111</f>
        <v>#DIV/0!</v>
      </c>
    </row>
    <row r="112" spans="1:15" ht="12.75" customHeight="1" hidden="1">
      <c r="A112" s="75" t="s">
        <v>38</v>
      </c>
      <c r="B112" s="94" t="s">
        <v>350</v>
      </c>
      <c r="C112" s="95"/>
      <c r="D112" s="95"/>
      <c r="E112" s="96"/>
      <c r="F112" s="95"/>
      <c r="G112" s="95"/>
      <c r="H112" s="96"/>
      <c r="I112" s="95"/>
      <c r="J112" s="95"/>
      <c r="K112" s="96"/>
      <c r="L112" s="95">
        <f t="shared" si="0"/>
        <v>0</v>
      </c>
      <c r="M112" s="95">
        <f t="shared" si="1"/>
        <v>0</v>
      </c>
      <c r="N112" s="97">
        <f t="shared" si="2"/>
        <v>0</v>
      </c>
      <c r="O112" s="108" t="e">
        <f t="shared" si="24"/>
        <v>#DIV/0!</v>
      </c>
    </row>
    <row r="113" spans="1:15" ht="12.75" customHeight="1" hidden="1">
      <c r="A113" s="75" t="s">
        <v>40</v>
      </c>
      <c r="B113" s="94" t="s">
        <v>351</v>
      </c>
      <c r="C113" s="95"/>
      <c r="D113" s="95"/>
      <c r="E113" s="96"/>
      <c r="F113" s="95"/>
      <c r="G113" s="95"/>
      <c r="H113" s="96"/>
      <c r="I113" s="95"/>
      <c r="J113" s="95"/>
      <c r="K113" s="96"/>
      <c r="L113" s="95">
        <f t="shared" si="0"/>
        <v>0</v>
      </c>
      <c r="M113" s="95">
        <f t="shared" si="1"/>
        <v>0</v>
      </c>
      <c r="N113" s="97">
        <f t="shared" si="2"/>
        <v>0</v>
      </c>
      <c r="O113" s="108" t="e">
        <f t="shared" si="24"/>
        <v>#DIV/0!</v>
      </c>
    </row>
    <row r="114" spans="1:15" ht="12.75" customHeight="1" hidden="1">
      <c r="A114" s="75" t="s">
        <v>42</v>
      </c>
      <c r="B114" s="94" t="s">
        <v>352</v>
      </c>
      <c r="C114" s="95"/>
      <c r="D114" s="95"/>
      <c r="E114" s="96"/>
      <c r="F114" s="95"/>
      <c r="G114" s="95"/>
      <c r="H114" s="96"/>
      <c r="I114" s="95"/>
      <c r="J114" s="95"/>
      <c r="K114" s="96"/>
      <c r="L114" s="95">
        <f t="shared" si="0"/>
        <v>0</v>
      </c>
      <c r="M114" s="95">
        <f t="shared" si="1"/>
        <v>0</v>
      </c>
      <c r="N114" s="97">
        <f t="shared" si="2"/>
        <v>0</v>
      </c>
      <c r="O114" s="108" t="e">
        <f t="shared" si="24"/>
        <v>#DIV/0!</v>
      </c>
    </row>
    <row r="115" spans="1:15" ht="12.75" customHeight="1" hidden="1">
      <c r="A115" s="78" t="s">
        <v>44</v>
      </c>
      <c r="B115" s="99" t="s">
        <v>353</v>
      </c>
      <c r="C115" s="95">
        <f aca="true" t="shared" si="25" ref="C115:K115">C111+C112+C113+C114</f>
        <v>0</v>
      </c>
      <c r="D115" s="95">
        <f t="shared" si="25"/>
        <v>0</v>
      </c>
      <c r="E115" s="96">
        <f t="shared" si="25"/>
        <v>0</v>
      </c>
      <c r="F115" s="95">
        <f t="shared" si="25"/>
        <v>0</v>
      </c>
      <c r="G115" s="95">
        <f t="shared" si="25"/>
        <v>0</v>
      </c>
      <c r="H115" s="96">
        <f t="shared" si="25"/>
        <v>0</v>
      </c>
      <c r="I115" s="95">
        <f t="shared" si="25"/>
        <v>0</v>
      </c>
      <c r="J115" s="95">
        <f t="shared" si="25"/>
        <v>0</v>
      </c>
      <c r="K115" s="96">
        <f t="shared" si="25"/>
        <v>0</v>
      </c>
      <c r="L115" s="95">
        <f t="shared" si="0"/>
        <v>0</v>
      </c>
      <c r="M115" s="95">
        <f t="shared" si="1"/>
        <v>0</v>
      </c>
      <c r="N115" s="97">
        <f t="shared" si="2"/>
        <v>0</v>
      </c>
      <c r="O115" s="108" t="e">
        <f t="shared" si="24"/>
        <v>#DIV/0!</v>
      </c>
    </row>
    <row r="116" spans="1:15" ht="12.75" customHeight="1" hidden="1">
      <c r="A116" s="75" t="s">
        <v>46</v>
      </c>
      <c r="B116" s="94" t="s">
        <v>354</v>
      </c>
      <c r="C116" s="95"/>
      <c r="D116" s="95"/>
      <c r="E116" s="96"/>
      <c r="F116" s="95"/>
      <c r="G116" s="95"/>
      <c r="H116" s="96"/>
      <c r="I116" s="95"/>
      <c r="J116" s="95"/>
      <c r="K116" s="96"/>
      <c r="L116" s="95">
        <f t="shared" si="0"/>
        <v>0</v>
      </c>
      <c r="M116" s="95">
        <f t="shared" si="1"/>
        <v>0</v>
      </c>
      <c r="N116" s="97">
        <f t="shared" si="2"/>
        <v>0</v>
      </c>
      <c r="O116" s="108" t="e">
        <f t="shared" si="24"/>
        <v>#DIV/0!</v>
      </c>
    </row>
    <row r="117" spans="1:15" ht="14.25" customHeight="1">
      <c r="A117" s="78" t="s">
        <v>48</v>
      </c>
      <c r="B117" s="99" t="s">
        <v>355</v>
      </c>
      <c r="C117" s="95">
        <f aca="true" t="shared" si="26" ref="C117:K117">C110+C115+C116</f>
        <v>0</v>
      </c>
      <c r="D117" s="95">
        <f t="shared" si="26"/>
        <v>0</v>
      </c>
      <c r="E117" s="96">
        <f t="shared" si="26"/>
        <v>0</v>
      </c>
      <c r="F117" s="95">
        <f t="shared" si="26"/>
        <v>0</v>
      </c>
      <c r="G117" s="95">
        <f t="shared" si="26"/>
        <v>1840238</v>
      </c>
      <c r="H117" s="96">
        <f t="shared" si="26"/>
        <v>1840238</v>
      </c>
      <c r="I117" s="95">
        <f t="shared" si="26"/>
        <v>0</v>
      </c>
      <c r="J117" s="95">
        <f t="shared" si="26"/>
        <v>0</v>
      </c>
      <c r="K117" s="96">
        <f t="shared" si="26"/>
        <v>0</v>
      </c>
      <c r="L117" s="95">
        <f t="shared" si="0"/>
        <v>0</v>
      </c>
      <c r="M117" s="95">
        <f t="shared" si="1"/>
        <v>1840238</v>
      </c>
      <c r="N117" s="97">
        <f t="shared" si="2"/>
        <v>1840238</v>
      </c>
      <c r="O117" s="98">
        <f>(N117/M117)*100</f>
        <v>100</v>
      </c>
    </row>
    <row r="118" spans="1:15" ht="14.25" customHeight="1">
      <c r="A118" s="83"/>
      <c r="B118" s="84" t="s">
        <v>356</v>
      </c>
      <c r="C118" s="113">
        <f aca="true" t="shared" si="27" ref="C118:K118">C93+C117</f>
        <v>61705623</v>
      </c>
      <c r="D118" s="113">
        <f t="shared" si="27"/>
        <v>59404590</v>
      </c>
      <c r="E118" s="116">
        <f t="shared" si="27"/>
        <v>6587891</v>
      </c>
      <c r="F118" s="113">
        <f t="shared" si="27"/>
        <v>17361980</v>
      </c>
      <c r="G118" s="113">
        <f t="shared" si="27"/>
        <v>28295523</v>
      </c>
      <c r="H118" s="116">
        <f t="shared" si="27"/>
        <v>26736314</v>
      </c>
      <c r="I118" s="113">
        <f t="shared" si="27"/>
        <v>45647620</v>
      </c>
      <c r="J118" s="113">
        <f t="shared" si="27"/>
        <v>50868122</v>
      </c>
      <c r="K118" s="116">
        <f t="shared" si="27"/>
        <v>50584492</v>
      </c>
      <c r="L118" s="113">
        <f t="shared" si="0"/>
        <v>124715223</v>
      </c>
      <c r="M118" s="113">
        <f t="shared" si="1"/>
        <v>138568235</v>
      </c>
      <c r="N118" s="114">
        <f t="shared" si="2"/>
        <v>83908697</v>
      </c>
      <c r="O118" s="98">
        <f>(N118/M118)*100</f>
        <v>60.554063490813746</v>
      </c>
    </row>
  </sheetData>
  <sheetProtection selectLockedCells="1" selectUnlockedCells="1"/>
  <mergeCells count="6">
    <mergeCell ref="A1:B1"/>
    <mergeCell ref="C1:E1"/>
    <mergeCell ref="F1:H1"/>
    <mergeCell ref="I1:K1"/>
    <mergeCell ref="L1:N1"/>
    <mergeCell ref="A2:B2"/>
  </mergeCells>
  <printOptions gridLines="1"/>
  <pageMargins left="0.27569444444444446" right="0.27569444444444446" top="1.0597222222222222" bottom="0.8555555555555556" header="0.6298611111111111" footer="0.39375"/>
  <pageSetup horizontalDpi="300" verticalDpi="300" orientation="landscape" pageOrder="overThenDown" paperSize="9" scale="75"/>
  <headerFooter alignWithMargins="0">
    <oddHeader>&amp;C2.sz melléklet
Pecöl Község Önkormányzata 2018. évi  költségvetési beszámolója
KIADÁSOK Ft-ban</oddHeader>
    <oddFooter xml:space="preserve">&amp;L&amp;"Times New Roman,Normál"&amp;12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zoomScale="97" zoomScaleNormal="97" workbookViewId="0" topLeftCell="B1">
      <selection activeCell="B4" sqref="B4"/>
    </sheetView>
  </sheetViews>
  <sheetFormatPr defaultColWidth="9.140625" defaultRowHeight="12.75" customHeight="1"/>
  <cols>
    <col min="1" max="1" width="0" style="117" hidden="1" customWidth="1"/>
    <col min="2" max="2" width="24.28125" style="118" customWidth="1"/>
    <col min="3" max="3" width="11.8515625" style="119" customWidth="1"/>
    <col min="4" max="4" width="12.00390625" style="119" customWidth="1"/>
    <col min="5" max="5" width="10.00390625" style="118" customWidth="1"/>
    <col min="6" max="6" width="10.00390625" style="119" customWidth="1"/>
    <col min="7" max="7" width="10.28125" style="119" customWidth="1"/>
    <col min="8" max="8" width="10.00390625" style="118" customWidth="1"/>
    <col min="9" max="9" width="10.00390625" style="119" customWidth="1"/>
    <col min="10" max="10" width="9.140625" style="119" customWidth="1"/>
    <col min="11" max="11" width="9.28125" style="118" customWidth="1"/>
    <col min="12" max="12" width="12.00390625" style="119" customWidth="1"/>
    <col min="13" max="13" width="11.140625" style="119" customWidth="1"/>
    <col min="14" max="14" width="10.421875" style="118" customWidth="1"/>
    <col min="15" max="16384" width="9.140625" style="117" customWidth="1"/>
  </cols>
  <sheetData>
    <row r="1" spans="1:14" s="47" customFormat="1" ht="13.5" customHeight="1">
      <c r="A1" s="120" t="s">
        <v>244</v>
      </c>
      <c r="B1" s="120"/>
      <c r="C1" s="121" t="s">
        <v>296</v>
      </c>
      <c r="D1" s="121"/>
      <c r="E1" s="121"/>
      <c r="F1" s="121" t="s">
        <v>297</v>
      </c>
      <c r="G1" s="121"/>
      <c r="H1" s="121"/>
      <c r="I1" s="121" t="s">
        <v>357</v>
      </c>
      <c r="J1" s="121"/>
      <c r="K1" s="121"/>
      <c r="L1" s="121" t="s">
        <v>247</v>
      </c>
      <c r="M1" s="121"/>
      <c r="N1" s="121"/>
    </row>
    <row r="2" spans="1:14" s="47" customFormat="1" ht="13.5" customHeight="1">
      <c r="A2" s="120" t="s">
        <v>358</v>
      </c>
      <c r="B2" s="120"/>
      <c r="C2" s="122" t="s">
        <v>249</v>
      </c>
      <c r="D2" s="123" t="s">
        <v>250</v>
      </c>
      <c r="E2" s="124"/>
      <c r="F2" s="122" t="s">
        <v>249</v>
      </c>
      <c r="G2" s="123" t="s">
        <v>250</v>
      </c>
      <c r="H2" s="124"/>
      <c r="I2" s="122" t="s">
        <v>249</v>
      </c>
      <c r="J2" s="123" t="s">
        <v>250</v>
      </c>
      <c r="K2" s="124"/>
      <c r="L2" s="122" t="s">
        <v>249</v>
      </c>
      <c r="M2" s="123" t="s">
        <v>250</v>
      </c>
      <c r="N2" s="124"/>
    </row>
    <row r="3" spans="1:14" s="47" customFormat="1" ht="13.5" customHeight="1">
      <c r="A3" s="125"/>
      <c r="B3" s="126" t="s">
        <v>310</v>
      </c>
      <c r="C3" s="127" t="s">
        <v>253</v>
      </c>
      <c r="D3" s="58" t="s">
        <v>253</v>
      </c>
      <c r="E3" s="63" t="s">
        <v>251</v>
      </c>
      <c r="F3" s="127" t="s">
        <v>253</v>
      </c>
      <c r="G3" s="58" t="s">
        <v>253</v>
      </c>
      <c r="H3" s="63" t="s">
        <v>251</v>
      </c>
      <c r="I3" s="127" t="s">
        <v>253</v>
      </c>
      <c r="J3" s="58" t="s">
        <v>253</v>
      </c>
      <c r="K3" s="63" t="s">
        <v>251</v>
      </c>
      <c r="L3" s="127" t="s">
        <v>253</v>
      </c>
      <c r="M3" s="58" t="s">
        <v>253</v>
      </c>
      <c r="N3" s="63" t="s">
        <v>251</v>
      </c>
    </row>
    <row r="4" spans="1:14" ht="13.5" customHeight="1">
      <c r="A4" s="128" t="s">
        <v>4</v>
      </c>
      <c r="B4" s="129" t="s">
        <v>5</v>
      </c>
      <c r="C4" s="130"/>
      <c r="D4" s="131"/>
      <c r="E4" s="132"/>
      <c r="F4" s="130">
        <f>+'2.sz. melléklet kiadások'!F4</f>
        <v>4398000</v>
      </c>
      <c r="G4" s="131">
        <f>+'2.sz. melléklet kiadások'!G4</f>
        <v>4695897</v>
      </c>
      <c r="H4" s="132">
        <f>+'2.sz. melléklet kiadások'!H4</f>
        <v>4539600</v>
      </c>
      <c r="I4" s="130"/>
      <c r="J4" s="131"/>
      <c r="K4" s="132"/>
      <c r="L4" s="130">
        <f>C4+F4+I4</f>
        <v>4398000</v>
      </c>
      <c r="M4" s="131">
        <f>D4+G4+J4</f>
        <v>4695897</v>
      </c>
      <c r="N4" s="132">
        <f>E4+H4+K4</f>
        <v>4539600</v>
      </c>
    </row>
    <row r="5" spans="1:14" ht="13.5" customHeight="1">
      <c r="A5" s="128" t="s">
        <v>6</v>
      </c>
      <c r="B5" s="129" t="s">
        <v>7</v>
      </c>
      <c r="C5" s="130"/>
      <c r="D5" s="131"/>
      <c r="E5" s="132"/>
      <c r="F5" s="130"/>
      <c r="G5" s="131"/>
      <c r="H5" s="132"/>
      <c r="I5" s="130"/>
      <c r="J5" s="131"/>
      <c r="K5" s="132"/>
      <c r="L5" s="130"/>
      <c r="M5" s="131"/>
      <c r="N5" s="132"/>
    </row>
    <row r="6" spans="1:14" ht="13.5" customHeight="1">
      <c r="A6" s="128" t="s">
        <v>8</v>
      </c>
      <c r="B6" s="129" t="s">
        <v>9</v>
      </c>
      <c r="C6" s="130"/>
      <c r="D6" s="131"/>
      <c r="E6" s="132"/>
      <c r="F6" s="130"/>
      <c r="G6" s="131"/>
      <c r="H6" s="132"/>
      <c r="I6" s="130"/>
      <c r="J6" s="131"/>
      <c r="K6" s="132"/>
      <c r="L6" s="130"/>
      <c r="M6" s="131"/>
      <c r="N6" s="132"/>
    </row>
    <row r="7" spans="1:14" ht="13.5" customHeight="1">
      <c r="A7" s="128" t="s">
        <v>10</v>
      </c>
      <c r="B7" s="129" t="s">
        <v>11</v>
      </c>
      <c r="C7" s="130"/>
      <c r="D7" s="131"/>
      <c r="E7" s="132"/>
      <c r="F7" s="130"/>
      <c r="G7" s="131"/>
      <c r="H7" s="132"/>
      <c r="I7" s="130"/>
      <c r="J7" s="131"/>
      <c r="K7" s="132"/>
      <c r="L7" s="130"/>
      <c r="M7" s="131"/>
      <c r="N7" s="132"/>
    </row>
    <row r="8" spans="1:14" ht="13.5" customHeight="1">
      <c r="A8" s="128" t="s">
        <v>12</v>
      </c>
      <c r="B8" s="129" t="s">
        <v>13</v>
      </c>
      <c r="C8" s="130"/>
      <c r="D8" s="131"/>
      <c r="E8" s="132"/>
      <c r="F8" s="130"/>
      <c r="G8" s="131"/>
      <c r="H8" s="132"/>
      <c r="I8" s="130"/>
      <c r="J8" s="131"/>
      <c r="K8" s="132"/>
      <c r="L8" s="130"/>
      <c r="M8" s="131"/>
      <c r="N8" s="132"/>
    </row>
    <row r="9" spans="1:14" ht="13.5" customHeight="1">
      <c r="A9" s="128" t="s">
        <v>14</v>
      </c>
      <c r="B9" s="129" t="s">
        <v>15</v>
      </c>
      <c r="C9" s="130"/>
      <c r="D9" s="131"/>
      <c r="E9" s="132"/>
      <c r="F9" s="130"/>
      <c r="G9" s="131"/>
      <c r="H9" s="132"/>
      <c r="I9" s="130"/>
      <c r="J9" s="131"/>
      <c r="K9" s="132"/>
      <c r="L9" s="130"/>
      <c r="M9" s="131"/>
      <c r="N9" s="132"/>
    </row>
    <row r="10" spans="1:14" ht="13.5" customHeight="1">
      <c r="A10" s="128" t="s">
        <v>16</v>
      </c>
      <c r="B10" s="129" t="s">
        <v>17</v>
      </c>
      <c r="C10" s="130"/>
      <c r="D10" s="131"/>
      <c r="E10" s="132"/>
      <c r="F10" s="130"/>
      <c r="G10" s="131"/>
      <c r="H10" s="132"/>
      <c r="I10" s="130"/>
      <c r="J10" s="131"/>
      <c r="K10" s="132"/>
      <c r="L10" s="130">
        <f aca="true" t="shared" si="0" ref="L10:L77">C10+F10+I10</f>
        <v>0</v>
      </c>
      <c r="M10" s="131">
        <f aca="true" t="shared" si="1" ref="M10:M120">D10+G10+J10</f>
        <v>0</v>
      </c>
      <c r="N10" s="132">
        <f aca="true" t="shared" si="2" ref="N10:N104">E10+H10+K10</f>
        <v>0</v>
      </c>
    </row>
    <row r="11" spans="1:14" ht="13.5" customHeight="1">
      <c r="A11" s="128" t="s">
        <v>18</v>
      </c>
      <c r="B11" s="129" t="s">
        <v>19</v>
      </c>
      <c r="C11" s="130"/>
      <c r="D11" s="131"/>
      <c r="E11" s="132"/>
      <c r="F11" s="130"/>
      <c r="G11" s="131"/>
      <c r="H11" s="132"/>
      <c r="I11" s="130"/>
      <c r="J11" s="131"/>
      <c r="K11" s="132"/>
      <c r="L11" s="130">
        <f t="shared" si="0"/>
        <v>0</v>
      </c>
      <c r="M11" s="131">
        <f t="shared" si="1"/>
        <v>0</v>
      </c>
      <c r="N11" s="132">
        <f t="shared" si="2"/>
        <v>0</v>
      </c>
    </row>
    <row r="12" spans="1:14" ht="13.5" customHeight="1">
      <c r="A12" s="128" t="s">
        <v>20</v>
      </c>
      <c r="B12" s="129" t="s">
        <v>21</v>
      </c>
      <c r="C12" s="130"/>
      <c r="D12" s="131"/>
      <c r="E12" s="132"/>
      <c r="F12" s="130"/>
      <c r="G12" s="131"/>
      <c r="H12" s="132"/>
      <c r="I12" s="130"/>
      <c r="J12" s="131"/>
      <c r="K12" s="132"/>
      <c r="L12" s="130">
        <f t="shared" si="0"/>
        <v>0</v>
      </c>
      <c r="M12" s="131">
        <f t="shared" si="1"/>
        <v>0</v>
      </c>
      <c r="N12" s="132">
        <f t="shared" si="2"/>
        <v>0</v>
      </c>
    </row>
    <row r="13" spans="1:14" ht="13.5" customHeight="1">
      <c r="A13" s="128" t="s">
        <v>22</v>
      </c>
      <c r="B13" s="129" t="s">
        <v>23</v>
      </c>
      <c r="C13" s="130"/>
      <c r="D13" s="131"/>
      <c r="E13" s="132"/>
      <c r="F13" s="130"/>
      <c r="G13" s="131"/>
      <c r="H13" s="132"/>
      <c r="I13" s="130"/>
      <c r="J13" s="131"/>
      <c r="K13" s="132"/>
      <c r="L13" s="130">
        <f t="shared" si="0"/>
        <v>0</v>
      </c>
      <c r="M13" s="131">
        <f t="shared" si="1"/>
        <v>0</v>
      </c>
      <c r="N13" s="132">
        <f t="shared" si="2"/>
        <v>0</v>
      </c>
    </row>
    <row r="14" spans="1:14" ht="13.5" customHeight="1">
      <c r="A14" s="128" t="s">
        <v>24</v>
      </c>
      <c r="B14" s="129" t="s">
        <v>25</v>
      </c>
      <c r="C14" s="130"/>
      <c r="D14" s="131"/>
      <c r="E14" s="132"/>
      <c r="F14" s="130"/>
      <c r="G14" s="131"/>
      <c r="H14" s="132"/>
      <c r="I14" s="130"/>
      <c r="J14" s="131"/>
      <c r="K14" s="132"/>
      <c r="L14" s="130">
        <f t="shared" si="0"/>
        <v>0</v>
      </c>
      <c r="M14" s="131">
        <f t="shared" si="1"/>
        <v>0</v>
      </c>
      <c r="N14" s="132">
        <f t="shared" si="2"/>
        <v>0</v>
      </c>
    </row>
    <row r="15" spans="1:14" ht="13.5" customHeight="1">
      <c r="A15" s="128" t="s">
        <v>26</v>
      </c>
      <c r="B15" s="129" t="s">
        <v>27</v>
      </c>
      <c r="C15" s="130"/>
      <c r="D15" s="131"/>
      <c r="E15" s="132"/>
      <c r="F15" s="130"/>
      <c r="G15" s="131"/>
      <c r="H15" s="132"/>
      <c r="I15" s="130"/>
      <c r="J15" s="131"/>
      <c r="K15" s="132"/>
      <c r="L15" s="130">
        <f t="shared" si="0"/>
        <v>0</v>
      </c>
      <c r="M15" s="131">
        <f t="shared" si="1"/>
        <v>0</v>
      </c>
      <c r="N15" s="132">
        <f t="shared" si="2"/>
        <v>0</v>
      </c>
    </row>
    <row r="16" spans="1:14" ht="13.5" customHeight="1">
      <c r="A16" s="128" t="s">
        <v>28</v>
      </c>
      <c r="B16" s="129" t="s">
        <v>29</v>
      </c>
      <c r="C16" s="130"/>
      <c r="D16" s="131"/>
      <c r="E16" s="132"/>
      <c r="F16" s="130"/>
      <c r="G16" s="131"/>
      <c r="H16" s="132"/>
      <c r="I16" s="130"/>
      <c r="J16" s="131"/>
      <c r="K16" s="132"/>
      <c r="L16" s="130">
        <f t="shared" si="0"/>
        <v>0</v>
      </c>
      <c r="M16" s="131">
        <f t="shared" si="1"/>
        <v>0</v>
      </c>
      <c r="N16" s="132">
        <f t="shared" si="2"/>
        <v>0</v>
      </c>
    </row>
    <row r="17" spans="1:14" ht="13.5" customHeight="1">
      <c r="A17" s="133" t="s">
        <v>30</v>
      </c>
      <c r="B17" s="134" t="s">
        <v>311</v>
      </c>
      <c r="C17" s="130">
        <f aca="true" t="shared" si="3" ref="C17:K17">SUM(C4:C16)</f>
        <v>0</v>
      </c>
      <c r="D17" s="131">
        <f t="shared" si="3"/>
        <v>0</v>
      </c>
      <c r="E17" s="132">
        <f t="shared" si="3"/>
        <v>0</v>
      </c>
      <c r="F17" s="130">
        <f t="shared" si="3"/>
        <v>4398000</v>
      </c>
      <c r="G17" s="131">
        <f t="shared" si="3"/>
        <v>4695897</v>
      </c>
      <c r="H17" s="132">
        <f t="shared" si="3"/>
        <v>4539600</v>
      </c>
      <c r="I17" s="130">
        <f t="shared" si="3"/>
        <v>0</v>
      </c>
      <c r="J17" s="131">
        <f t="shared" si="3"/>
        <v>0</v>
      </c>
      <c r="K17" s="132">
        <f t="shared" si="3"/>
        <v>0</v>
      </c>
      <c r="L17" s="130">
        <f t="shared" si="0"/>
        <v>4398000</v>
      </c>
      <c r="M17" s="131">
        <f t="shared" si="1"/>
        <v>4695897</v>
      </c>
      <c r="N17" s="132">
        <f t="shared" si="2"/>
        <v>4539600</v>
      </c>
    </row>
    <row r="18" spans="1:14" ht="13.5" customHeight="1">
      <c r="A18" s="128" t="s">
        <v>32</v>
      </c>
      <c r="B18" s="129" t="s">
        <v>33</v>
      </c>
      <c r="C18" s="130"/>
      <c r="D18" s="131"/>
      <c r="E18" s="132"/>
      <c r="F18" s="130"/>
      <c r="G18" s="131"/>
      <c r="H18" s="132"/>
      <c r="I18" s="130">
        <f>+'2.sz. melléklet kiadások'!C18</f>
        <v>3720648</v>
      </c>
      <c r="J18" s="131">
        <f>+'2.sz. melléklet kiadások'!D18</f>
        <v>3692261</v>
      </c>
      <c r="K18" s="132">
        <f>+'2.sz. melléklet kiadások'!E18</f>
        <v>3692261</v>
      </c>
      <c r="L18" s="130">
        <f t="shared" si="0"/>
        <v>3720648</v>
      </c>
      <c r="M18" s="131">
        <f t="shared" si="1"/>
        <v>3692261</v>
      </c>
      <c r="N18" s="132">
        <f t="shared" si="2"/>
        <v>3692261</v>
      </c>
    </row>
    <row r="19" spans="1:14" ht="13.5" customHeight="1">
      <c r="A19" s="128" t="s">
        <v>34</v>
      </c>
      <c r="B19" s="129" t="s">
        <v>312</v>
      </c>
      <c r="C19" s="130"/>
      <c r="D19" s="131"/>
      <c r="E19" s="132"/>
      <c r="F19" s="130">
        <f>+'2.sz. melléklet kiadások'!F19</f>
        <v>313500</v>
      </c>
      <c r="G19" s="131">
        <f>+'2.sz. melléklet kiadások'!G19</f>
        <v>313500</v>
      </c>
      <c r="H19" s="132">
        <f>+'2.sz. melléklet kiadások'!H19</f>
        <v>313500</v>
      </c>
      <c r="I19" s="130">
        <f>+'2.sz. melléklet kiadások'!C19</f>
        <v>240000</v>
      </c>
      <c r="J19" s="131">
        <f>+'2.sz. melléklet kiadások'!D19</f>
        <v>272500</v>
      </c>
      <c r="K19" s="132">
        <f>+'2.sz. melléklet kiadások'!E19</f>
        <v>272500</v>
      </c>
      <c r="L19" s="130">
        <f t="shared" si="0"/>
        <v>553500</v>
      </c>
      <c r="M19" s="131">
        <f t="shared" si="1"/>
        <v>586000</v>
      </c>
      <c r="N19" s="132">
        <f t="shared" si="2"/>
        <v>586000</v>
      </c>
    </row>
    <row r="20" spans="1:14" ht="13.5" customHeight="1">
      <c r="A20" s="128" t="s">
        <v>36</v>
      </c>
      <c r="B20" s="129" t="s">
        <v>37</v>
      </c>
      <c r="C20" s="130"/>
      <c r="D20" s="131"/>
      <c r="E20" s="132"/>
      <c r="F20" s="130"/>
      <c r="G20" s="131"/>
      <c r="H20" s="132"/>
      <c r="I20" s="130"/>
      <c r="J20" s="131"/>
      <c r="K20" s="132"/>
      <c r="L20" s="130">
        <f t="shared" si="0"/>
        <v>0</v>
      </c>
      <c r="M20" s="131">
        <f t="shared" si="1"/>
        <v>0</v>
      </c>
      <c r="N20" s="132">
        <f t="shared" si="2"/>
        <v>0</v>
      </c>
    </row>
    <row r="21" spans="1:14" ht="13.5" customHeight="1">
      <c r="A21" s="133" t="s">
        <v>38</v>
      </c>
      <c r="B21" s="134" t="s">
        <v>313</v>
      </c>
      <c r="C21" s="130"/>
      <c r="D21" s="131"/>
      <c r="E21" s="132">
        <f aca="true" t="shared" si="4" ref="E21:K21">E18+E19+E20</f>
        <v>0</v>
      </c>
      <c r="F21" s="130">
        <f t="shared" si="4"/>
        <v>313500</v>
      </c>
      <c r="G21" s="131">
        <f t="shared" si="4"/>
        <v>313500</v>
      </c>
      <c r="H21" s="132">
        <f t="shared" si="4"/>
        <v>313500</v>
      </c>
      <c r="I21" s="130">
        <f t="shared" si="4"/>
        <v>3960648</v>
      </c>
      <c r="J21" s="131">
        <f t="shared" si="4"/>
        <v>3964761</v>
      </c>
      <c r="K21" s="132">
        <f t="shared" si="4"/>
        <v>3964761</v>
      </c>
      <c r="L21" s="130">
        <f t="shared" si="0"/>
        <v>4274148</v>
      </c>
      <c r="M21" s="131">
        <f t="shared" si="1"/>
        <v>4278261</v>
      </c>
      <c r="N21" s="132">
        <f t="shared" si="2"/>
        <v>4278261</v>
      </c>
    </row>
    <row r="22" spans="1:14" s="138" customFormat="1" ht="13.5" customHeight="1">
      <c r="A22" s="133" t="s">
        <v>40</v>
      </c>
      <c r="B22" s="134" t="s">
        <v>314</v>
      </c>
      <c r="C22" s="135">
        <f aca="true" t="shared" si="5" ref="C22:K22">C17+C21</f>
        <v>0</v>
      </c>
      <c r="D22" s="136">
        <f t="shared" si="5"/>
        <v>0</v>
      </c>
      <c r="E22" s="137">
        <f t="shared" si="5"/>
        <v>0</v>
      </c>
      <c r="F22" s="135">
        <f t="shared" si="5"/>
        <v>4711500</v>
      </c>
      <c r="G22" s="136">
        <f t="shared" si="5"/>
        <v>5009397</v>
      </c>
      <c r="H22" s="137">
        <f t="shared" si="5"/>
        <v>4853100</v>
      </c>
      <c r="I22" s="135">
        <f t="shared" si="5"/>
        <v>3960648</v>
      </c>
      <c r="J22" s="136">
        <f t="shared" si="5"/>
        <v>3964761</v>
      </c>
      <c r="K22" s="137">
        <f t="shared" si="5"/>
        <v>3964761</v>
      </c>
      <c r="L22" s="135">
        <f t="shared" si="0"/>
        <v>8672148</v>
      </c>
      <c r="M22" s="136">
        <f t="shared" si="1"/>
        <v>8974158</v>
      </c>
      <c r="N22" s="137">
        <f t="shared" si="2"/>
        <v>8817861</v>
      </c>
    </row>
    <row r="23" spans="1:14" ht="13.5" customHeight="1">
      <c r="A23" s="133" t="s">
        <v>42</v>
      </c>
      <c r="B23" s="134" t="s">
        <v>43</v>
      </c>
      <c r="C23" s="130"/>
      <c r="D23" s="131"/>
      <c r="E23" s="132"/>
      <c r="F23" s="130">
        <f>+'2.sz. melléklet kiadások'!F23</f>
        <v>957777</v>
      </c>
      <c r="G23" s="131">
        <f>+'2.sz. melléklet kiadások'!G23</f>
        <v>1056623</v>
      </c>
      <c r="H23" s="132">
        <f>+'2.sz. melléklet kiadások'!H23</f>
        <v>1056623</v>
      </c>
      <c r="I23" s="130">
        <f>+'2.sz. melléklet kiadások'!C23</f>
        <v>733291</v>
      </c>
      <c r="J23" s="131">
        <f>+'2.sz. melléklet kiadások'!D23</f>
        <v>738411</v>
      </c>
      <c r="K23" s="132">
        <f>+'2.sz. melléklet kiadások'!E23</f>
        <v>738411</v>
      </c>
      <c r="L23" s="130">
        <f t="shared" si="0"/>
        <v>1691068</v>
      </c>
      <c r="M23" s="131">
        <f t="shared" si="1"/>
        <v>1795034</v>
      </c>
      <c r="N23" s="132">
        <f t="shared" si="2"/>
        <v>1795034</v>
      </c>
    </row>
    <row r="24" spans="1:14" ht="13.5" customHeight="1">
      <c r="A24" s="128" t="s">
        <v>44</v>
      </c>
      <c r="B24" s="129" t="s">
        <v>45</v>
      </c>
      <c r="C24" s="130"/>
      <c r="D24" s="131"/>
      <c r="E24" s="132"/>
      <c r="F24" s="130"/>
      <c r="G24" s="131"/>
      <c r="H24" s="132"/>
      <c r="I24" s="130"/>
      <c r="J24" s="131"/>
      <c r="K24" s="132"/>
      <c r="L24" s="130">
        <f t="shared" si="0"/>
        <v>0</v>
      </c>
      <c r="M24" s="131">
        <f t="shared" si="1"/>
        <v>0</v>
      </c>
      <c r="N24" s="132">
        <f t="shared" si="2"/>
        <v>0</v>
      </c>
    </row>
    <row r="25" spans="1:14" ht="13.5" customHeight="1">
      <c r="A25" s="128" t="s">
        <v>46</v>
      </c>
      <c r="B25" s="129" t="s">
        <v>47</v>
      </c>
      <c r="C25" s="130">
        <f>+'2.sz. melléklet kiadások'!F25</f>
        <v>1404000</v>
      </c>
      <c r="D25" s="131">
        <f>+'2.sz. melléklet kiadások'!G25</f>
        <v>2383335</v>
      </c>
      <c r="E25" s="132">
        <f>+'2.sz. melléklet kiadások'!H25</f>
        <v>2383335</v>
      </c>
      <c r="F25" s="130"/>
      <c r="G25" s="131"/>
      <c r="H25" s="132"/>
      <c r="I25" s="130">
        <f>+'2.sz. melléklet kiadások'!C25</f>
        <v>152000</v>
      </c>
      <c r="J25" s="131">
        <f>+'2.sz. melléklet kiadások'!D25</f>
        <v>148432</v>
      </c>
      <c r="K25" s="132">
        <f>+'2.sz. melléklet kiadások'!E25</f>
        <v>148432</v>
      </c>
      <c r="L25" s="130">
        <f t="shared" si="0"/>
        <v>1556000</v>
      </c>
      <c r="M25" s="131">
        <f t="shared" si="1"/>
        <v>2531767</v>
      </c>
      <c r="N25" s="132">
        <f t="shared" si="2"/>
        <v>2531767</v>
      </c>
    </row>
    <row r="26" spans="1:14" ht="13.5" customHeight="1">
      <c r="A26" s="128" t="s">
        <v>48</v>
      </c>
      <c r="B26" s="129" t="s">
        <v>49</v>
      </c>
      <c r="C26" s="130"/>
      <c r="D26" s="131"/>
      <c r="E26" s="132"/>
      <c r="F26" s="130"/>
      <c r="G26" s="131"/>
      <c r="H26" s="132"/>
      <c r="I26" s="130"/>
      <c r="J26" s="131"/>
      <c r="K26" s="132"/>
      <c r="L26" s="130">
        <f t="shared" si="0"/>
        <v>0</v>
      </c>
      <c r="M26" s="131">
        <f t="shared" si="1"/>
        <v>0</v>
      </c>
      <c r="N26" s="132">
        <f t="shared" si="2"/>
        <v>0</v>
      </c>
    </row>
    <row r="27" spans="1:14" s="138" customFormat="1" ht="13.5" customHeight="1">
      <c r="A27" s="133" t="s">
        <v>50</v>
      </c>
      <c r="B27" s="134" t="s">
        <v>315</v>
      </c>
      <c r="C27" s="135">
        <f aca="true" t="shared" si="6" ref="C27:K27">C24+C25+C26</f>
        <v>1404000</v>
      </c>
      <c r="D27" s="136">
        <f t="shared" si="6"/>
        <v>2383335</v>
      </c>
      <c r="E27" s="137">
        <f t="shared" si="6"/>
        <v>2383335</v>
      </c>
      <c r="F27" s="135">
        <f t="shared" si="6"/>
        <v>0</v>
      </c>
      <c r="G27" s="136">
        <f t="shared" si="6"/>
        <v>0</v>
      </c>
      <c r="H27" s="137">
        <f t="shared" si="6"/>
        <v>0</v>
      </c>
      <c r="I27" s="135">
        <f t="shared" si="6"/>
        <v>152000</v>
      </c>
      <c r="J27" s="136">
        <f t="shared" si="6"/>
        <v>148432</v>
      </c>
      <c r="K27" s="137">
        <f t="shared" si="6"/>
        <v>148432</v>
      </c>
      <c r="L27" s="135">
        <f t="shared" si="0"/>
        <v>1556000</v>
      </c>
      <c r="M27" s="136">
        <f t="shared" si="1"/>
        <v>2531767</v>
      </c>
      <c r="N27" s="137">
        <f t="shared" si="2"/>
        <v>2531767</v>
      </c>
    </row>
    <row r="28" spans="1:14" ht="13.5" customHeight="1">
      <c r="A28" s="128" t="s">
        <v>52</v>
      </c>
      <c r="B28" s="129" t="s">
        <v>53</v>
      </c>
      <c r="C28" s="130"/>
      <c r="D28" s="131"/>
      <c r="E28" s="132"/>
      <c r="F28" s="130">
        <f>+'2.sz. melléklet kiadások'!F28</f>
        <v>0</v>
      </c>
      <c r="G28" s="131">
        <f>+'2.sz. melléklet kiadások'!G28</f>
        <v>49990</v>
      </c>
      <c r="H28" s="132">
        <f>+'2.sz. melléklet kiadások'!H28</f>
        <v>49990</v>
      </c>
      <c r="I28" s="130">
        <f>+'2.sz. melléklet kiadások'!C28</f>
        <v>170000</v>
      </c>
      <c r="J28" s="131">
        <f>+'2.sz. melléklet kiadások'!D28</f>
        <v>212956</v>
      </c>
      <c r="K28" s="132">
        <f>+'2.sz. melléklet kiadások'!E28</f>
        <v>212956</v>
      </c>
      <c r="L28" s="130">
        <f t="shared" si="0"/>
        <v>170000</v>
      </c>
      <c r="M28" s="131">
        <f t="shared" si="1"/>
        <v>262946</v>
      </c>
      <c r="N28" s="132">
        <f t="shared" si="2"/>
        <v>262946</v>
      </c>
    </row>
    <row r="29" spans="1:14" ht="13.5" customHeight="1">
      <c r="A29" s="128" t="s">
        <v>54</v>
      </c>
      <c r="B29" s="129" t="s">
        <v>55</v>
      </c>
      <c r="C29" s="130"/>
      <c r="D29" s="131"/>
      <c r="E29" s="132"/>
      <c r="F29" s="130"/>
      <c r="G29" s="131"/>
      <c r="H29" s="132"/>
      <c r="I29" s="130">
        <f>+'2.sz. melléklet kiadások'!C29</f>
        <v>305000</v>
      </c>
      <c r="J29" s="131">
        <f>+'2.sz. melléklet kiadások'!D29</f>
        <v>305000</v>
      </c>
      <c r="K29" s="132">
        <f>+'2.sz. melléklet kiadások'!E29</f>
        <v>257014</v>
      </c>
      <c r="L29" s="130">
        <f t="shared" si="0"/>
        <v>305000</v>
      </c>
      <c r="M29" s="131">
        <f t="shared" si="1"/>
        <v>305000</v>
      </c>
      <c r="N29" s="132">
        <f t="shared" si="2"/>
        <v>257014</v>
      </c>
    </row>
    <row r="30" spans="1:14" s="138" customFormat="1" ht="13.5" customHeight="1">
      <c r="A30" s="133" t="s">
        <v>56</v>
      </c>
      <c r="B30" s="134" t="s">
        <v>316</v>
      </c>
      <c r="C30" s="135">
        <f aca="true" t="shared" si="7" ref="C30:K30">C28+C29</f>
        <v>0</v>
      </c>
      <c r="D30" s="136">
        <f t="shared" si="7"/>
        <v>0</v>
      </c>
      <c r="E30" s="137">
        <f t="shared" si="7"/>
        <v>0</v>
      </c>
      <c r="F30" s="135">
        <f t="shared" si="7"/>
        <v>0</v>
      </c>
      <c r="G30" s="137">
        <f t="shared" si="7"/>
        <v>49990</v>
      </c>
      <c r="H30" s="137">
        <f t="shared" si="7"/>
        <v>49990</v>
      </c>
      <c r="I30" s="135">
        <f t="shared" si="7"/>
        <v>475000</v>
      </c>
      <c r="J30" s="136">
        <f t="shared" si="7"/>
        <v>517956</v>
      </c>
      <c r="K30" s="137">
        <f t="shared" si="7"/>
        <v>469970</v>
      </c>
      <c r="L30" s="135">
        <f t="shared" si="0"/>
        <v>475000</v>
      </c>
      <c r="M30" s="136">
        <f t="shared" si="1"/>
        <v>567946</v>
      </c>
      <c r="N30" s="137">
        <f t="shared" si="2"/>
        <v>519960</v>
      </c>
    </row>
    <row r="31" spans="1:14" ht="13.5" customHeight="1">
      <c r="A31" s="128" t="s">
        <v>58</v>
      </c>
      <c r="B31" s="129" t="s">
        <v>59</v>
      </c>
      <c r="C31" s="130">
        <f>+'2.sz. melléklet kiadások'!F31</f>
        <v>2131000</v>
      </c>
      <c r="D31" s="131">
        <f>+'2.sz. melléklet kiadások'!G31</f>
        <v>2131000</v>
      </c>
      <c r="E31" s="132">
        <f>+'2.sz. melléklet kiadások'!H31</f>
        <v>2084005</v>
      </c>
      <c r="F31" s="130"/>
      <c r="G31" s="131"/>
      <c r="H31" s="132"/>
      <c r="I31" s="130"/>
      <c r="J31" s="131"/>
      <c r="K31" s="132"/>
      <c r="L31" s="130">
        <f t="shared" si="0"/>
        <v>2131000</v>
      </c>
      <c r="M31" s="131">
        <f t="shared" si="1"/>
        <v>2131000</v>
      </c>
      <c r="N31" s="132">
        <f t="shared" si="2"/>
        <v>2084005</v>
      </c>
    </row>
    <row r="32" spans="1:14" ht="13.5" customHeight="1">
      <c r="A32" s="128" t="s">
        <v>60</v>
      </c>
      <c r="B32" s="129" t="s">
        <v>61</v>
      </c>
      <c r="C32" s="130">
        <f>+'2.sz. melléklet kiadások'!F32</f>
        <v>1496000</v>
      </c>
      <c r="D32" s="131">
        <f>+'2.sz. melléklet kiadások'!G32</f>
        <v>1856567</v>
      </c>
      <c r="E32" s="132">
        <f>+'2.sz. melléklet kiadások'!H32</f>
        <v>1856567</v>
      </c>
      <c r="F32" s="130"/>
      <c r="G32" s="131"/>
      <c r="H32" s="132"/>
      <c r="I32" s="130"/>
      <c r="J32" s="131"/>
      <c r="K32" s="132"/>
      <c r="L32" s="130">
        <f t="shared" si="0"/>
        <v>1496000</v>
      </c>
      <c r="M32" s="131">
        <f t="shared" si="1"/>
        <v>1856567</v>
      </c>
      <c r="N32" s="132">
        <f t="shared" si="2"/>
        <v>1856567</v>
      </c>
    </row>
    <row r="33" spans="1:14" ht="13.5" customHeight="1">
      <c r="A33" s="128" t="s">
        <v>62</v>
      </c>
      <c r="B33" s="129" t="s">
        <v>63</v>
      </c>
      <c r="C33" s="130"/>
      <c r="D33" s="131"/>
      <c r="E33" s="132"/>
      <c r="F33" s="130">
        <f>+'2.sz. melléklet kiadások'!F33</f>
        <v>56160</v>
      </c>
      <c r="G33" s="131">
        <f>+'2.sz. melléklet kiadások'!G33</f>
        <v>56160</v>
      </c>
      <c r="H33" s="132">
        <f>+'2.sz. melléklet kiadások'!H33</f>
        <v>33780</v>
      </c>
      <c r="I33" s="130"/>
      <c r="J33" s="131"/>
      <c r="K33" s="132"/>
      <c r="L33" s="130">
        <f t="shared" si="0"/>
        <v>56160</v>
      </c>
      <c r="M33" s="131">
        <f t="shared" si="1"/>
        <v>56160</v>
      </c>
      <c r="N33" s="132">
        <f t="shared" si="2"/>
        <v>33780</v>
      </c>
    </row>
    <row r="34" spans="1:14" ht="13.5" customHeight="1">
      <c r="A34" s="128" t="s">
        <v>64</v>
      </c>
      <c r="B34" s="129" t="s">
        <v>65</v>
      </c>
      <c r="C34" s="130"/>
      <c r="D34" s="131"/>
      <c r="E34" s="132"/>
      <c r="F34" s="130">
        <f>+'2.sz. melléklet kiadások'!F34</f>
        <v>637937</v>
      </c>
      <c r="G34" s="131">
        <f>+'2.sz. melléklet kiadások'!G34</f>
        <v>1375547</v>
      </c>
      <c r="H34" s="132">
        <f>+'2.sz. melléklet kiadások'!H34</f>
        <v>400821</v>
      </c>
      <c r="I34" s="130">
        <f>+'2.sz. melléklet kiadások'!C34</f>
        <v>136000</v>
      </c>
      <c r="J34" s="131">
        <f>+'2.sz. melléklet kiadások'!D34</f>
        <v>136000</v>
      </c>
      <c r="K34" s="132">
        <f>+'2.sz. melléklet kiadások'!E34</f>
        <v>122054</v>
      </c>
      <c r="L34" s="130">
        <f t="shared" si="0"/>
        <v>773937</v>
      </c>
      <c r="M34" s="131">
        <f t="shared" si="1"/>
        <v>1511547</v>
      </c>
      <c r="N34" s="132">
        <f t="shared" si="2"/>
        <v>522875</v>
      </c>
    </row>
    <row r="35" spans="1:14" ht="13.5" customHeight="1">
      <c r="A35" s="128" t="s">
        <v>66</v>
      </c>
      <c r="B35" s="129" t="s">
        <v>67</v>
      </c>
      <c r="C35" s="130"/>
      <c r="D35" s="131"/>
      <c r="E35" s="132"/>
      <c r="F35" s="130">
        <f>+'2.sz. melléklet kiadások'!F35</f>
        <v>557000</v>
      </c>
      <c r="G35" s="131">
        <f>+'2.sz. melléklet kiadások'!G35</f>
        <v>568332</v>
      </c>
      <c r="H35" s="132">
        <f>+'2.sz. melléklet kiadások'!H35</f>
        <v>568332</v>
      </c>
      <c r="I35" s="130"/>
      <c r="J35" s="131"/>
      <c r="K35" s="132"/>
      <c r="L35" s="130">
        <f t="shared" si="0"/>
        <v>557000</v>
      </c>
      <c r="M35" s="131">
        <f t="shared" si="1"/>
        <v>568332</v>
      </c>
      <c r="N35" s="132">
        <f t="shared" si="2"/>
        <v>568332</v>
      </c>
    </row>
    <row r="36" spans="1:14" ht="13.5" customHeight="1">
      <c r="A36" s="128" t="s">
        <v>68</v>
      </c>
      <c r="B36" s="129" t="s">
        <v>69</v>
      </c>
      <c r="C36" s="130"/>
      <c r="D36" s="131"/>
      <c r="E36" s="132"/>
      <c r="F36" s="130">
        <f>+'2.sz. melléklet kiadások'!F36</f>
        <v>0</v>
      </c>
      <c r="G36" s="131">
        <f>+'2.sz. melléklet kiadások'!G36</f>
        <v>0</v>
      </c>
      <c r="H36" s="132">
        <f>+'2.sz. melléklet kiadások'!H36</f>
        <v>0</v>
      </c>
      <c r="I36" s="130">
        <f>+'2.sz. melléklet kiadások'!C36</f>
        <v>0</v>
      </c>
      <c r="J36" s="131">
        <f>+'2.sz. melléklet kiadások'!D36</f>
        <v>0</v>
      </c>
      <c r="K36" s="132">
        <f>+'2.sz. melléklet kiadások'!E36</f>
        <v>0</v>
      </c>
      <c r="L36" s="130">
        <f t="shared" si="0"/>
        <v>0</v>
      </c>
      <c r="M36" s="131">
        <f t="shared" si="1"/>
        <v>0</v>
      </c>
      <c r="N36" s="132">
        <f t="shared" si="2"/>
        <v>0</v>
      </c>
    </row>
    <row r="37" spans="1:14" ht="13.5" customHeight="1">
      <c r="A37" s="128" t="s">
        <v>70</v>
      </c>
      <c r="B37" s="129" t="s">
        <v>71</v>
      </c>
      <c r="C37" s="130">
        <f>+'2.sz. melléklet kiadások'!F37</f>
        <v>2022053</v>
      </c>
      <c r="D37" s="131">
        <f>+'2.sz. melléklet kiadások'!G37</f>
        <v>2884297</v>
      </c>
      <c r="E37" s="132">
        <f>+'2.sz. melléklet kiadások'!H37</f>
        <v>2846060</v>
      </c>
      <c r="F37" s="130"/>
      <c r="G37" s="131"/>
      <c r="H37" s="132"/>
      <c r="I37" s="130">
        <f>+'2.sz. melléklet kiadások'!C37</f>
        <v>482856</v>
      </c>
      <c r="J37" s="131">
        <f>+'2.sz. melléklet kiadások'!D37</f>
        <v>821676</v>
      </c>
      <c r="K37" s="132">
        <f>+'2.sz. melléklet kiadások'!E37</f>
        <v>821676</v>
      </c>
      <c r="L37" s="130">
        <f t="shared" si="0"/>
        <v>2504909</v>
      </c>
      <c r="M37" s="131">
        <f t="shared" si="1"/>
        <v>3705973</v>
      </c>
      <c r="N37" s="132">
        <f t="shared" si="2"/>
        <v>3667736</v>
      </c>
    </row>
    <row r="38" spans="1:14" s="138" customFormat="1" ht="13.5" customHeight="1">
      <c r="A38" s="133" t="s">
        <v>72</v>
      </c>
      <c r="B38" s="134" t="s">
        <v>317</v>
      </c>
      <c r="C38" s="135">
        <f aca="true" t="shared" si="8" ref="C38:K38">SUM(C31:C37)</f>
        <v>5649053</v>
      </c>
      <c r="D38" s="136">
        <f t="shared" si="8"/>
        <v>6871864</v>
      </c>
      <c r="E38" s="137">
        <f t="shared" si="8"/>
        <v>6786632</v>
      </c>
      <c r="F38" s="135">
        <f t="shared" si="8"/>
        <v>1251097</v>
      </c>
      <c r="G38" s="136">
        <f t="shared" si="8"/>
        <v>2000039</v>
      </c>
      <c r="H38" s="137">
        <f t="shared" si="8"/>
        <v>1002933</v>
      </c>
      <c r="I38" s="135">
        <f t="shared" si="8"/>
        <v>618856</v>
      </c>
      <c r="J38" s="136">
        <f t="shared" si="8"/>
        <v>957676</v>
      </c>
      <c r="K38" s="137">
        <f t="shared" si="8"/>
        <v>943730</v>
      </c>
      <c r="L38" s="135">
        <f t="shared" si="0"/>
        <v>7519006</v>
      </c>
      <c r="M38" s="136">
        <f t="shared" si="1"/>
        <v>9829579</v>
      </c>
      <c r="N38" s="137">
        <f t="shared" si="2"/>
        <v>8733295</v>
      </c>
    </row>
    <row r="39" spans="1:14" ht="13.5" customHeight="1">
      <c r="A39" s="128" t="s">
        <v>74</v>
      </c>
      <c r="B39" s="129" t="s">
        <v>75</v>
      </c>
      <c r="C39" s="130"/>
      <c r="D39" s="131"/>
      <c r="E39" s="132"/>
      <c r="F39" s="130"/>
      <c r="G39" s="131"/>
      <c r="H39" s="132"/>
      <c r="I39" s="130"/>
      <c r="J39" s="131"/>
      <c r="K39" s="132"/>
      <c r="L39" s="130">
        <f t="shared" si="0"/>
        <v>0</v>
      </c>
      <c r="M39" s="131">
        <f t="shared" si="1"/>
        <v>0</v>
      </c>
      <c r="N39" s="132">
        <f t="shared" si="2"/>
        <v>0</v>
      </c>
    </row>
    <row r="40" spans="1:14" ht="13.5" customHeight="1">
      <c r="A40" s="128" t="s">
        <v>76</v>
      </c>
      <c r="B40" s="129" t="s">
        <v>77</v>
      </c>
      <c r="C40" s="130"/>
      <c r="D40" s="131"/>
      <c r="E40" s="132"/>
      <c r="F40" s="130"/>
      <c r="G40" s="131"/>
      <c r="H40" s="132"/>
      <c r="I40" s="130"/>
      <c r="J40" s="131"/>
      <c r="K40" s="132"/>
      <c r="L40" s="130">
        <f t="shared" si="0"/>
        <v>0</v>
      </c>
      <c r="M40" s="131">
        <f t="shared" si="1"/>
        <v>0</v>
      </c>
      <c r="N40" s="132">
        <f t="shared" si="2"/>
        <v>0</v>
      </c>
    </row>
    <row r="41" spans="1:14" ht="13.5" customHeight="1">
      <c r="A41" s="133" t="s">
        <v>78</v>
      </c>
      <c r="B41" s="134" t="s">
        <v>318</v>
      </c>
      <c r="C41" s="130">
        <f aca="true" t="shared" si="9" ref="C41:K41">C39+C40</f>
        <v>0</v>
      </c>
      <c r="D41" s="131">
        <f t="shared" si="9"/>
        <v>0</v>
      </c>
      <c r="E41" s="132">
        <f t="shared" si="9"/>
        <v>0</v>
      </c>
      <c r="F41" s="130">
        <f t="shared" si="9"/>
        <v>0</v>
      </c>
      <c r="G41" s="131">
        <f t="shared" si="9"/>
        <v>0</v>
      </c>
      <c r="H41" s="132">
        <f t="shared" si="9"/>
        <v>0</v>
      </c>
      <c r="I41" s="130">
        <f t="shared" si="9"/>
        <v>0</v>
      </c>
      <c r="J41" s="131">
        <f t="shared" si="9"/>
        <v>0</v>
      </c>
      <c r="K41" s="132">
        <f t="shared" si="9"/>
        <v>0</v>
      </c>
      <c r="L41" s="130">
        <f t="shared" si="0"/>
        <v>0</v>
      </c>
      <c r="M41" s="131">
        <f t="shared" si="1"/>
        <v>0</v>
      </c>
      <c r="N41" s="132">
        <f t="shared" si="2"/>
        <v>0</v>
      </c>
    </row>
    <row r="42" spans="1:14" ht="13.5" customHeight="1">
      <c r="A42" s="128" t="s">
        <v>80</v>
      </c>
      <c r="B42" s="129" t="s">
        <v>81</v>
      </c>
      <c r="C42" s="130">
        <f>+'2.sz. melléklet kiadások'!F42</f>
        <v>1211262</v>
      </c>
      <c r="D42" s="131">
        <f>+'2.sz. melléklet kiadások'!G42</f>
        <v>2026126</v>
      </c>
      <c r="E42" s="132">
        <f>+'2.sz. melléklet kiadások'!H42</f>
        <v>1780841</v>
      </c>
      <c r="F42" s="130"/>
      <c r="G42" s="131"/>
      <c r="H42" s="132"/>
      <c r="I42" s="130">
        <f>+'2.sz. melléklet kiadások'!C42</f>
        <v>201381</v>
      </c>
      <c r="J42" s="131">
        <f>+'2.sz. melléklet kiadások'!D42</f>
        <v>201381</v>
      </c>
      <c r="K42" s="132">
        <f>+'2.sz. melléklet kiadások'!E42</f>
        <v>179726</v>
      </c>
      <c r="L42" s="130">
        <f t="shared" si="0"/>
        <v>1412643</v>
      </c>
      <c r="M42" s="131">
        <f t="shared" si="1"/>
        <v>2227507</v>
      </c>
      <c r="N42" s="132">
        <f t="shared" si="2"/>
        <v>1960567</v>
      </c>
    </row>
    <row r="43" spans="1:14" ht="13.5" customHeight="1">
      <c r="A43" s="128" t="s">
        <v>82</v>
      </c>
      <c r="B43" s="129" t="s">
        <v>83</v>
      </c>
      <c r="C43" s="130"/>
      <c r="D43" s="131"/>
      <c r="E43" s="132"/>
      <c r="F43" s="130"/>
      <c r="G43" s="131"/>
      <c r="H43" s="132"/>
      <c r="I43" s="130"/>
      <c r="J43" s="131"/>
      <c r="K43" s="132"/>
      <c r="L43" s="130">
        <f t="shared" si="0"/>
        <v>0</v>
      </c>
      <c r="M43" s="131">
        <f t="shared" si="1"/>
        <v>0</v>
      </c>
      <c r="N43" s="132">
        <f t="shared" si="2"/>
        <v>0</v>
      </c>
    </row>
    <row r="44" spans="1:14" ht="13.5" customHeight="1">
      <c r="A44" s="128" t="s">
        <v>84</v>
      </c>
      <c r="B44" s="129" t="s">
        <v>85</v>
      </c>
      <c r="C44" s="130"/>
      <c r="D44" s="131"/>
      <c r="E44" s="132"/>
      <c r="F44" s="130"/>
      <c r="G44" s="131"/>
      <c r="H44" s="132"/>
      <c r="I44" s="130"/>
      <c r="J44" s="131"/>
      <c r="K44" s="132"/>
      <c r="L44" s="130">
        <f t="shared" si="0"/>
        <v>0</v>
      </c>
      <c r="M44" s="131">
        <f t="shared" si="1"/>
        <v>0</v>
      </c>
      <c r="N44" s="132">
        <f t="shared" si="2"/>
        <v>0</v>
      </c>
    </row>
    <row r="45" spans="1:14" ht="13.5" customHeight="1">
      <c r="A45" s="128" t="s">
        <v>86</v>
      </c>
      <c r="B45" s="129" t="s">
        <v>87</v>
      </c>
      <c r="C45" s="130"/>
      <c r="D45" s="131"/>
      <c r="E45" s="132"/>
      <c r="F45" s="130"/>
      <c r="G45" s="131"/>
      <c r="H45" s="132"/>
      <c r="I45" s="130"/>
      <c r="J45" s="131"/>
      <c r="K45" s="132"/>
      <c r="L45" s="130">
        <f t="shared" si="0"/>
        <v>0</v>
      </c>
      <c r="M45" s="131">
        <f t="shared" si="1"/>
        <v>0</v>
      </c>
      <c r="N45" s="132">
        <f t="shared" si="2"/>
        <v>0</v>
      </c>
    </row>
    <row r="46" spans="1:14" ht="13.5" customHeight="1">
      <c r="A46" s="128" t="s">
        <v>88</v>
      </c>
      <c r="B46" s="129" t="s">
        <v>89</v>
      </c>
      <c r="C46" s="130"/>
      <c r="D46" s="131"/>
      <c r="E46" s="132"/>
      <c r="F46" s="130">
        <f>+'2.sz. melléklet kiadások'!F46</f>
        <v>0</v>
      </c>
      <c r="G46" s="131">
        <f>+'2.sz. melléklet kiadások'!G46</f>
        <v>70783</v>
      </c>
      <c r="H46" s="132">
        <f>+'2.sz. melléklet kiadások'!H46</f>
        <v>70783</v>
      </c>
      <c r="I46" s="130"/>
      <c r="J46" s="131"/>
      <c r="K46" s="132"/>
      <c r="L46" s="130">
        <f t="shared" si="0"/>
        <v>0</v>
      </c>
      <c r="M46" s="131">
        <f t="shared" si="1"/>
        <v>70783</v>
      </c>
      <c r="N46" s="132">
        <f t="shared" si="2"/>
        <v>70783</v>
      </c>
    </row>
    <row r="47" spans="1:14" s="138" customFormat="1" ht="13.5" customHeight="1">
      <c r="A47" s="133" t="s">
        <v>90</v>
      </c>
      <c r="B47" s="134" t="s">
        <v>319</v>
      </c>
      <c r="C47" s="135">
        <f aca="true" t="shared" si="10" ref="C47:K47">SUM(C42:C46)</f>
        <v>1211262</v>
      </c>
      <c r="D47" s="136">
        <f t="shared" si="10"/>
        <v>2026126</v>
      </c>
      <c r="E47" s="137">
        <f t="shared" si="10"/>
        <v>1780841</v>
      </c>
      <c r="F47" s="135">
        <f t="shared" si="10"/>
        <v>0</v>
      </c>
      <c r="G47" s="136">
        <f t="shared" si="10"/>
        <v>70783</v>
      </c>
      <c r="H47" s="137">
        <f t="shared" si="10"/>
        <v>70783</v>
      </c>
      <c r="I47" s="135">
        <f t="shared" si="10"/>
        <v>201381</v>
      </c>
      <c r="J47" s="136">
        <f t="shared" si="10"/>
        <v>201381</v>
      </c>
      <c r="K47" s="137">
        <f t="shared" si="10"/>
        <v>179726</v>
      </c>
      <c r="L47" s="135">
        <f t="shared" si="0"/>
        <v>1412643</v>
      </c>
      <c r="M47" s="136">
        <f t="shared" si="1"/>
        <v>2298290</v>
      </c>
      <c r="N47" s="137">
        <f t="shared" si="2"/>
        <v>2031350</v>
      </c>
    </row>
    <row r="48" spans="1:14" s="138" customFormat="1" ht="13.5" customHeight="1">
      <c r="A48" s="133" t="s">
        <v>92</v>
      </c>
      <c r="B48" s="134" t="s">
        <v>320</v>
      </c>
      <c r="C48" s="135">
        <f aca="true" t="shared" si="11" ref="C48:K48">C27+C30+C38+C41+C47</f>
        <v>8264315</v>
      </c>
      <c r="D48" s="136">
        <f t="shared" si="11"/>
        <v>11281325</v>
      </c>
      <c r="E48" s="137">
        <f t="shared" si="11"/>
        <v>10950808</v>
      </c>
      <c r="F48" s="135">
        <f t="shared" si="11"/>
        <v>1251097</v>
      </c>
      <c r="G48" s="136">
        <f t="shared" si="11"/>
        <v>2120812</v>
      </c>
      <c r="H48" s="137">
        <f t="shared" si="11"/>
        <v>1123706</v>
      </c>
      <c r="I48" s="135">
        <f t="shared" si="11"/>
        <v>1447237</v>
      </c>
      <c r="J48" s="136">
        <f>J27+J30+J38+J41+J47</f>
        <v>1825445</v>
      </c>
      <c r="K48" s="137">
        <f t="shared" si="11"/>
        <v>1741858</v>
      </c>
      <c r="L48" s="135">
        <f t="shared" si="0"/>
        <v>10962649</v>
      </c>
      <c r="M48" s="136">
        <f t="shared" si="1"/>
        <v>15227582</v>
      </c>
      <c r="N48" s="137">
        <f t="shared" si="2"/>
        <v>13816372</v>
      </c>
    </row>
    <row r="49" spans="1:14" ht="13.5" customHeight="1">
      <c r="A49" s="128" t="s">
        <v>94</v>
      </c>
      <c r="B49" s="129" t="s">
        <v>95</v>
      </c>
      <c r="C49" s="130"/>
      <c r="D49" s="131"/>
      <c r="E49" s="132"/>
      <c r="F49" s="130"/>
      <c r="G49" s="131"/>
      <c r="H49" s="132"/>
      <c r="I49" s="130"/>
      <c r="J49" s="131"/>
      <c r="K49" s="132"/>
      <c r="L49" s="130">
        <f t="shared" si="0"/>
        <v>0</v>
      </c>
      <c r="M49" s="131">
        <f t="shared" si="1"/>
        <v>0</v>
      </c>
      <c r="N49" s="132">
        <f t="shared" si="2"/>
        <v>0</v>
      </c>
    </row>
    <row r="50" spans="1:14" ht="13.5" customHeight="1">
      <c r="A50" s="128" t="s">
        <v>96</v>
      </c>
      <c r="B50" s="129" t="s">
        <v>97</v>
      </c>
      <c r="C50" s="130"/>
      <c r="D50" s="131"/>
      <c r="E50" s="132"/>
      <c r="F50" s="130"/>
      <c r="G50" s="131"/>
      <c r="H50" s="132"/>
      <c r="I50" s="130"/>
      <c r="J50" s="131"/>
      <c r="K50" s="132"/>
      <c r="L50" s="130">
        <f t="shared" si="0"/>
        <v>0</v>
      </c>
      <c r="M50" s="131">
        <f t="shared" si="1"/>
        <v>0</v>
      </c>
      <c r="N50" s="132">
        <f t="shared" si="2"/>
        <v>0</v>
      </c>
    </row>
    <row r="51" spans="1:14" ht="13.5" customHeight="1">
      <c r="A51" s="128" t="s">
        <v>98</v>
      </c>
      <c r="B51" s="129" t="s">
        <v>99</v>
      </c>
      <c r="C51" s="130"/>
      <c r="D51" s="131"/>
      <c r="E51" s="132"/>
      <c r="F51" s="130"/>
      <c r="G51" s="131"/>
      <c r="H51" s="132"/>
      <c r="I51" s="130"/>
      <c r="J51" s="131"/>
      <c r="K51" s="132"/>
      <c r="L51" s="130">
        <f t="shared" si="0"/>
        <v>0</v>
      </c>
      <c r="M51" s="131">
        <f t="shared" si="1"/>
        <v>0</v>
      </c>
      <c r="N51" s="132">
        <f t="shared" si="2"/>
        <v>0</v>
      </c>
    </row>
    <row r="52" spans="1:14" ht="13.5" customHeight="1">
      <c r="A52" s="128" t="s">
        <v>100</v>
      </c>
      <c r="B52" s="129" t="s">
        <v>101</v>
      </c>
      <c r="C52" s="130"/>
      <c r="D52" s="131"/>
      <c r="E52" s="132"/>
      <c r="F52" s="130"/>
      <c r="G52" s="131"/>
      <c r="H52" s="132"/>
      <c r="I52" s="130"/>
      <c r="J52" s="131"/>
      <c r="K52" s="132"/>
      <c r="L52" s="130">
        <f t="shared" si="0"/>
        <v>0</v>
      </c>
      <c r="M52" s="131">
        <f t="shared" si="1"/>
        <v>0</v>
      </c>
      <c r="N52" s="132">
        <f t="shared" si="2"/>
        <v>0</v>
      </c>
    </row>
    <row r="53" spans="1:14" ht="13.5" customHeight="1">
      <c r="A53" s="128" t="s">
        <v>102</v>
      </c>
      <c r="B53" s="129" t="s">
        <v>103</v>
      </c>
      <c r="C53" s="130"/>
      <c r="D53" s="131"/>
      <c r="E53" s="132"/>
      <c r="F53" s="130"/>
      <c r="G53" s="131"/>
      <c r="H53" s="132"/>
      <c r="I53" s="130"/>
      <c r="J53" s="131"/>
      <c r="K53" s="132"/>
      <c r="L53" s="130">
        <f t="shared" si="0"/>
        <v>0</v>
      </c>
      <c r="M53" s="131">
        <f t="shared" si="1"/>
        <v>0</v>
      </c>
      <c r="N53" s="132">
        <f t="shared" si="2"/>
        <v>0</v>
      </c>
    </row>
    <row r="54" spans="1:14" ht="13.5" customHeight="1">
      <c r="A54" s="128" t="s">
        <v>104</v>
      </c>
      <c r="B54" s="129" t="s">
        <v>105</v>
      </c>
      <c r="C54" s="130"/>
      <c r="D54" s="131"/>
      <c r="E54" s="132"/>
      <c r="F54" s="130"/>
      <c r="G54" s="131"/>
      <c r="H54" s="132"/>
      <c r="I54" s="130"/>
      <c r="J54" s="131"/>
      <c r="K54" s="132"/>
      <c r="L54" s="130">
        <f t="shared" si="0"/>
        <v>0</v>
      </c>
      <c r="M54" s="131">
        <f t="shared" si="1"/>
        <v>0</v>
      </c>
      <c r="N54" s="132">
        <f t="shared" si="2"/>
        <v>0</v>
      </c>
    </row>
    <row r="55" spans="1:14" ht="13.5" customHeight="1">
      <c r="A55" s="128" t="s">
        <v>106</v>
      </c>
      <c r="B55" s="129" t="s">
        <v>107</v>
      </c>
      <c r="C55" s="130"/>
      <c r="D55" s="131"/>
      <c r="E55" s="132"/>
      <c r="F55" s="130"/>
      <c r="G55" s="131"/>
      <c r="H55" s="132"/>
      <c r="I55" s="130"/>
      <c r="J55" s="131"/>
      <c r="K55" s="132"/>
      <c r="L55" s="130">
        <f t="shared" si="0"/>
        <v>0</v>
      </c>
      <c r="M55" s="131">
        <f t="shared" si="1"/>
        <v>0</v>
      </c>
      <c r="N55" s="132">
        <f t="shared" si="2"/>
        <v>0</v>
      </c>
    </row>
    <row r="56" spans="1:14" ht="13.5" customHeight="1">
      <c r="A56" s="128" t="s">
        <v>108</v>
      </c>
      <c r="B56" s="129" t="s">
        <v>109</v>
      </c>
      <c r="C56" s="130"/>
      <c r="D56" s="131"/>
      <c r="E56" s="132"/>
      <c r="F56" s="130">
        <f>+'2.sz. melléklet kiadások'!I56</f>
        <v>4055000</v>
      </c>
      <c r="G56" s="131">
        <f>+'2.sz. melléklet kiadások'!J56</f>
        <v>4451480</v>
      </c>
      <c r="H56" s="132">
        <f>+'2.sz. melléklet kiadások'!K56</f>
        <v>4451480</v>
      </c>
      <c r="I56" s="130"/>
      <c r="J56" s="131"/>
      <c r="K56" s="132"/>
      <c r="L56" s="130">
        <f t="shared" si="0"/>
        <v>4055000</v>
      </c>
      <c r="M56" s="131">
        <f t="shared" si="1"/>
        <v>4451480</v>
      </c>
      <c r="N56" s="132">
        <f t="shared" si="2"/>
        <v>4451480</v>
      </c>
    </row>
    <row r="57" spans="1:14" s="138" customFormat="1" ht="13.5" customHeight="1">
      <c r="A57" s="133" t="s">
        <v>110</v>
      </c>
      <c r="B57" s="134" t="s">
        <v>321</v>
      </c>
      <c r="C57" s="135">
        <f aca="true" t="shared" si="12" ref="C57:K57">SUM(C49:C56)</f>
        <v>0</v>
      </c>
      <c r="D57" s="136"/>
      <c r="E57" s="137">
        <f t="shared" si="12"/>
        <v>0</v>
      </c>
      <c r="F57" s="135">
        <f t="shared" si="12"/>
        <v>4055000</v>
      </c>
      <c r="G57" s="136">
        <f t="shared" si="12"/>
        <v>4451480</v>
      </c>
      <c r="H57" s="137">
        <f t="shared" si="12"/>
        <v>4451480</v>
      </c>
      <c r="I57" s="135">
        <f t="shared" si="12"/>
        <v>0</v>
      </c>
      <c r="J57" s="136">
        <f t="shared" si="12"/>
        <v>0</v>
      </c>
      <c r="K57" s="137">
        <f t="shared" si="12"/>
        <v>0</v>
      </c>
      <c r="L57" s="135">
        <f t="shared" si="0"/>
        <v>4055000</v>
      </c>
      <c r="M57" s="136">
        <f t="shared" si="1"/>
        <v>4451480</v>
      </c>
      <c r="N57" s="137">
        <f t="shared" si="2"/>
        <v>4451480</v>
      </c>
    </row>
    <row r="58" spans="1:14" ht="13.5" customHeight="1">
      <c r="A58" s="128" t="s">
        <v>112</v>
      </c>
      <c r="B58" s="129" t="s">
        <v>113</v>
      </c>
      <c r="C58" s="130"/>
      <c r="D58" s="131"/>
      <c r="E58" s="132"/>
      <c r="F58" s="130"/>
      <c r="G58" s="131"/>
      <c r="H58" s="132"/>
      <c r="I58" s="130"/>
      <c r="J58" s="131"/>
      <c r="K58" s="132"/>
      <c r="L58" s="130">
        <f t="shared" si="0"/>
        <v>0</v>
      </c>
      <c r="M58" s="131">
        <f t="shared" si="1"/>
        <v>0</v>
      </c>
      <c r="N58" s="132">
        <f t="shared" si="2"/>
        <v>0</v>
      </c>
    </row>
    <row r="59" spans="1:14" ht="13.5" customHeight="1">
      <c r="A59" s="128" t="s">
        <v>114</v>
      </c>
      <c r="B59" s="129" t="s">
        <v>115</v>
      </c>
      <c r="C59" s="130"/>
      <c r="D59" s="131"/>
      <c r="E59" s="132"/>
      <c r="F59" s="130">
        <f>+'2.sz. melléklet kiadások'!F59</f>
        <v>0</v>
      </c>
      <c r="G59" s="131">
        <f>+'2.sz. melléklet kiadások'!G59</f>
        <v>2170591</v>
      </c>
      <c r="H59" s="132">
        <f>+'2.sz. melléklet kiadások'!H59</f>
        <v>2170591</v>
      </c>
      <c r="I59" s="130"/>
      <c r="J59" s="131"/>
      <c r="K59" s="132"/>
      <c r="L59" s="130">
        <f t="shared" si="0"/>
        <v>0</v>
      </c>
      <c r="M59" s="131">
        <f t="shared" si="1"/>
        <v>2170591</v>
      </c>
      <c r="N59" s="132">
        <f t="shared" si="2"/>
        <v>2170591</v>
      </c>
    </row>
    <row r="60" spans="1:14" ht="13.5" customHeight="1">
      <c r="A60" s="128" t="s">
        <v>116</v>
      </c>
      <c r="B60" s="129" t="s">
        <v>117</v>
      </c>
      <c r="C60" s="130"/>
      <c r="D60" s="131"/>
      <c r="E60" s="132"/>
      <c r="F60" s="130"/>
      <c r="G60" s="131"/>
      <c r="H60" s="132"/>
      <c r="I60" s="130"/>
      <c r="J60" s="131"/>
      <c r="K60" s="132"/>
      <c r="L60" s="130">
        <f t="shared" si="0"/>
        <v>0</v>
      </c>
      <c r="M60" s="131">
        <f t="shared" si="1"/>
        <v>0</v>
      </c>
      <c r="N60" s="132">
        <f t="shared" si="2"/>
        <v>0</v>
      </c>
    </row>
    <row r="61" spans="1:14" ht="13.5" customHeight="1">
      <c r="A61" s="128" t="s">
        <v>118</v>
      </c>
      <c r="B61" s="129" t="s">
        <v>119</v>
      </c>
      <c r="C61" s="130"/>
      <c r="D61" s="131"/>
      <c r="E61" s="132"/>
      <c r="F61" s="130"/>
      <c r="G61" s="131"/>
      <c r="H61" s="132"/>
      <c r="I61" s="130"/>
      <c r="J61" s="131"/>
      <c r="K61" s="132"/>
      <c r="L61" s="130">
        <f t="shared" si="0"/>
        <v>0</v>
      </c>
      <c r="M61" s="131">
        <f t="shared" si="1"/>
        <v>0</v>
      </c>
      <c r="N61" s="132">
        <f t="shared" si="2"/>
        <v>0</v>
      </c>
    </row>
    <row r="62" spans="1:14" ht="13.5" customHeight="1">
      <c r="A62" s="128" t="s">
        <v>120</v>
      </c>
      <c r="B62" s="129" t="s">
        <v>121</v>
      </c>
      <c r="C62" s="130"/>
      <c r="D62" s="131"/>
      <c r="E62" s="132"/>
      <c r="F62" s="130"/>
      <c r="G62" s="131"/>
      <c r="H62" s="132"/>
      <c r="I62" s="130"/>
      <c r="J62" s="131"/>
      <c r="K62" s="132"/>
      <c r="L62" s="130">
        <f t="shared" si="0"/>
        <v>0</v>
      </c>
      <c r="M62" s="131">
        <f t="shared" si="1"/>
        <v>0</v>
      </c>
      <c r="N62" s="132">
        <f t="shared" si="2"/>
        <v>0</v>
      </c>
    </row>
    <row r="63" spans="1:14" ht="13.5" customHeight="1">
      <c r="A63" s="128" t="s">
        <v>122</v>
      </c>
      <c r="B63" s="129" t="s">
        <v>123</v>
      </c>
      <c r="C63" s="130">
        <f>+'2.sz. melléklet kiadások'!I63</f>
        <v>38701420</v>
      </c>
      <c r="D63" s="131">
        <f>+'2.sz. melléklet kiadások'!J63</f>
        <v>43525442</v>
      </c>
      <c r="E63" s="132">
        <f>+'2.sz. melléklet kiadások'!K63</f>
        <v>43525442</v>
      </c>
      <c r="F63" s="130"/>
      <c r="G63" s="131"/>
      <c r="H63" s="132"/>
      <c r="I63" s="130"/>
      <c r="J63" s="131">
        <f>+'2.sz. melléklet kiadások'!D63</f>
        <v>0</v>
      </c>
      <c r="K63" s="132">
        <f>+'2.sz. melléklet kiadások'!E63</f>
        <v>0</v>
      </c>
      <c r="L63" s="130">
        <f t="shared" si="0"/>
        <v>38701420</v>
      </c>
      <c r="M63" s="131">
        <f t="shared" si="1"/>
        <v>43525442</v>
      </c>
      <c r="N63" s="132">
        <f t="shared" si="2"/>
        <v>43525442</v>
      </c>
    </row>
    <row r="64" spans="1:14" ht="13.5" customHeight="1">
      <c r="A64" s="128" t="s">
        <v>124</v>
      </c>
      <c r="B64" s="129" t="s">
        <v>125</v>
      </c>
      <c r="C64" s="130"/>
      <c r="D64" s="131"/>
      <c r="E64" s="132"/>
      <c r="F64" s="130"/>
      <c r="G64" s="131"/>
      <c r="H64" s="132"/>
      <c r="I64" s="130"/>
      <c r="J64" s="131"/>
      <c r="K64" s="132"/>
      <c r="L64" s="130">
        <f t="shared" si="0"/>
        <v>0</v>
      </c>
      <c r="M64" s="131">
        <f t="shared" si="1"/>
        <v>0</v>
      </c>
      <c r="N64" s="132">
        <f t="shared" si="2"/>
        <v>0</v>
      </c>
    </row>
    <row r="65" spans="1:14" ht="13.5" customHeight="1">
      <c r="A65" s="128" t="s">
        <v>126</v>
      </c>
      <c r="B65" s="129" t="s">
        <v>127</v>
      </c>
      <c r="C65" s="130"/>
      <c r="D65" s="131"/>
      <c r="E65" s="132"/>
      <c r="F65" s="130"/>
      <c r="G65" s="131"/>
      <c r="H65" s="132"/>
      <c r="I65" s="130"/>
      <c r="J65" s="131"/>
      <c r="K65" s="132"/>
      <c r="L65" s="130">
        <f t="shared" si="0"/>
        <v>0</v>
      </c>
      <c r="M65" s="131">
        <f t="shared" si="1"/>
        <v>0</v>
      </c>
      <c r="N65" s="132">
        <f t="shared" si="2"/>
        <v>0</v>
      </c>
    </row>
    <row r="66" spans="1:14" ht="13.5" customHeight="1">
      <c r="A66" s="128" t="s">
        <v>128</v>
      </c>
      <c r="B66" s="129" t="s">
        <v>129</v>
      </c>
      <c r="C66" s="130"/>
      <c r="D66" s="131"/>
      <c r="E66" s="132"/>
      <c r="F66" s="130"/>
      <c r="G66" s="131"/>
      <c r="H66" s="132"/>
      <c r="I66" s="130"/>
      <c r="J66" s="131"/>
      <c r="K66" s="132"/>
      <c r="L66" s="130">
        <f t="shared" si="0"/>
        <v>0</v>
      </c>
      <c r="M66" s="131">
        <f t="shared" si="1"/>
        <v>0</v>
      </c>
      <c r="N66" s="132">
        <f t="shared" si="2"/>
        <v>0</v>
      </c>
    </row>
    <row r="67" spans="1:14" ht="13.5" customHeight="1">
      <c r="A67" s="128" t="s">
        <v>130</v>
      </c>
      <c r="B67" s="139" t="s">
        <v>323</v>
      </c>
      <c r="C67" s="130"/>
      <c r="D67" s="131"/>
      <c r="E67" s="132"/>
      <c r="F67" s="130"/>
      <c r="G67" s="131"/>
      <c r="H67" s="132"/>
      <c r="I67" s="130"/>
      <c r="J67" s="131"/>
      <c r="K67" s="132"/>
      <c r="L67" s="130">
        <f t="shared" si="0"/>
        <v>0</v>
      </c>
      <c r="M67" s="131">
        <f t="shared" si="1"/>
        <v>0</v>
      </c>
      <c r="N67" s="132">
        <f t="shared" si="2"/>
        <v>0</v>
      </c>
    </row>
    <row r="68" spans="1:14" ht="13.5" customHeight="1">
      <c r="A68" s="128" t="s">
        <v>132</v>
      </c>
      <c r="B68" s="139" t="s">
        <v>324</v>
      </c>
      <c r="C68" s="130"/>
      <c r="D68" s="131"/>
      <c r="E68" s="132"/>
      <c r="F68" s="130">
        <f>+'2.sz. melléklet kiadások'!I68</f>
        <v>2891200</v>
      </c>
      <c r="G68" s="131">
        <f>+'2.sz. melléklet kiadások'!J68</f>
        <v>2891200</v>
      </c>
      <c r="H68" s="132">
        <f>+'2.sz. melléklet kiadások'!K68</f>
        <v>2607570</v>
      </c>
      <c r="I68" s="130">
        <f>+'2.sz. melléklet kiadások'!C68</f>
        <v>200000</v>
      </c>
      <c r="J68" s="131">
        <f>+'2.sz. melléklet kiadások'!D68</f>
        <v>200000</v>
      </c>
      <c r="K68" s="132">
        <f>+'2.sz. melléklet kiadások'!E68</f>
        <v>19950</v>
      </c>
      <c r="L68" s="130">
        <f t="shared" si="0"/>
        <v>3091200</v>
      </c>
      <c r="M68" s="131">
        <f t="shared" si="1"/>
        <v>3091200</v>
      </c>
      <c r="N68" s="132">
        <f t="shared" si="2"/>
        <v>2627520</v>
      </c>
    </row>
    <row r="69" spans="1:14" ht="13.5" customHeight="1">
      <c r="A69" s="128" t="s">
        <v>134</v>
      </c>
      <c r="B69" s="129" t="s">
        <v>325</v>
      </c>
      <c r="C69" s="130"/>
      <c r="D69" s="131"/>
      <c r="E69" s="132"/>
      <c r="F69" s="130">
        <f>+'2.sz. melléklet kiadások'!C69</f>
        <v>5364447</v>
      </c>
      <c r="G69" s="130">
        <f>+'2.sz. melléklet kiadások'!D69</f>
        <v>3478562</v>
      </c>
      <c r="H69" s="132"/>
      <c r="I69" s="130"/>
      <c r="J69" s="131"/>
      <c r="K69" s="132"/>
      <c r="L69" s="130">
        <f t="shared" si="0"/>
        <v>5364447</v>
      </c>
      <c r="M69" s="131">
        <f t="shared" si="1"/>
        <v>3478562</v>
      </c>
      <c r="N69" s="132">
        <f t="shared" si="2"/>
        <v>0</v>
      </c>
    </row>
    <row r="70" spans="1:14" s="138" customFormat="1" ht="13.5" customHeight="1">
      <c r="A70" s="133" t="s">
        <v>136</v>
      </c>
      <c r="B70" s="134" t="s">
        <v>326</v>
      </c>
      <c r="C70" s="135">
        <f aca="true" t="shared" si="13" ref="C70:K70">SUM(C58:C69)</f>
        <v>38701420</v>
      </c>
      <c r="D70" s="136">
        <f t="shared" si="13"/>
        <v>43525442</v>
      </c>
      <c r="E70" s="137">
        <f t="shared" si="13"/>
        <v>43525442</v>
      </c>
      <c r="F70" s="135">
        <f t="shared" si="13"/>
        <v>8255647</v>
      </c>
      <c r="G70" s="136">
        <f t="shared" si="13"/>
        <v>8540353</v>
      </c>
      <c r="H70" s="137">
        <f t="shared" si="13"/>
        <v>4778161</v>
      </c>
      <c r="I70" s="135">
        <f t="shared" si="13"/>
        <v>200000</v>
      </c>
      <c r="J70" s="136">
        <f t="shared" si="13"/>
        <v>200000</v>
      </c>
      <c r="K70" s="137">
        <f t="shared" si="13"/>
        <v>19950</v>
      </c>
      <c r="L70" s="135">
        <f t="shared" si="0"/>
        <v>47157067</v>
      </c>
      <c r="M70" s="136">
        <f t="shared" si="1"/>
        <v>52265795</v>
      </c>
      <c r="N70" s="137">
        <f t="shared" si="2"/>
        <v>48323553</v>
      </c>
    </row>
    <row r="71" spans="1:14" ht="13.5" customHeight="1">
      <c r="A71" s="128" t="s">
        <v>138</v>
      </c>
      <c r="B71" s="129" t="s">
        <v>139</v>
      </c>
      <c r="C71" s="130"/>
      <c r="D71" s="131"/>
      <c r="E71" s="132"/>
      <c r="F71" s="130"/>
      <c r="G71" s="131"/>
      <c r="H71" s="132"/>
      <c r="I71" s="130"/>
      <c r="J71" s="131"/>
      <c r="K71" s="132"/>
      <c r="L71" s="130">
        <f t="shared" si="0"/>
        <v>0</v>
      </c>
      <c r="M71" s="131">
        <f t="shared" si="1"/>
        <v>0</v>
      </c>
      <c r="N71" s="132">
        <f t="shared" si="2"/>
        <v>0</v>
      </c>
    </row>
    <row r="72" spans="1:14" ht="13.5" customHeight="1">
      <c r="A72" s="128" t="s">
        <v>140</v>
      </c>
      <c r="B72" s="129" t="s">
        <v>141</v>
      </c>
      <c r="C72" s="130"/>
      <c r="D72" s="131"/>
      <c r="E72" s="132"/>
      <c r="F72" s="130">
        <f>+'2.sz. melléklet kiadások'!C72</f>
        <v>0</v>
      </c>
      <c r="G72" s="130">
        <f>+'2.sz. melléklet kiadások'!D72</f>
        <v>0</v>
      </c>
      <c r="H72" s="130">
        <f>+'2.sz. melléklet kiadások'!E72</f>
        <v>0</v>
      </c>
      <c r="I72" s="130"/>
      <c r="J72" s="131"/>
      <c r="K72" s="132"/>
      <c r="L72" s="130">
        <f t="shared" si="0"/>
        <v>0</v>
      </c>
      <c r="M72" s="131">
        <f t="shared" si="1"/>
        <v>0</v>
      </c>
      <c r="N72" s="132">
        <f t="shared" si="2"/>
        <v>0</v>
      </c>
    </row>
    <row r="73" spans="1:14" ht="13.5" customHeight="1">
      <c r="A73" s="128" t="s">
        <v>142</v>
      </c>
      <c r="B73" s="129" t="s">
        <v>143</v>
      </c>
      <c r="C73" s="130"/>
      <c r="D73" s="131"/>
      <c r="E73" s="132"/>
      <c r="F73" s="130">
        <f>+'2.sz. melléklet kiadások'!L73</f>
        <v>78740</v>
      </c>
      <c r="G73" s="130">
        <f>+'2.sz. melléklet kiadások'!M73</f>
        <v>94299</v>
      </c>
      <c r="H73" s="130">
        <f>+'2.sz. melléklet kiadások'!N73</f>
        <v>94299</v>
      </c>
      <c r="I73" s="130"/>
      <c r="J73" s="131"/>
      <c r="K73" s="132"/>
      <c r="L73" s="130">
        <f t="shared" si="0"/>
        <v>78740</v>
      </c>
      <c r="M73" s="131">
        <f t="shared" si="1"/>
        <v>94299</v>
      </c>
      <c r="N73" s="132">
        <f t="shared" si="2"/>
        <v>94299</v>
      </c>
    </row>
    <row r="74" spans="1:14" ht="13.5" customHeight="1">
      <c r="A74" s="128" t="s">
        <v>144</v>
      </c>
      <c r="B74" s="129" t="s">
        <v>145</v>
      </c>
      <c r="C74" s="130"/>
      <c r="D74" s="131"/>
      <c r="E74" s="132"/>
      <c r="F74" s="130">
        <f>+'2.sz. melléklet kiadások'!L74</f>
        <v>629921</v>
      </c>
      <c r="G74" s="130">
        <f>+'2.sz. melléklet kiadások'!M74</f>
        <v>3082298</v>
      </c>
      <c r="H74" s="130">
        <f>+'2.sz. melléklet kiadások'!N74</f>
        <v>3007009</v>
      </c>
      <c r="I74" s="130"/>
      <c r="J74" s="131"/>
      <c r="K74" s="132"/>
      <c r="L74" s="130">
        <f t="shared" si="0"/>
        <v>629921</v>
      </c>
      <c r="M74" s="131">
        <f t="shared" si="1"/>
        <v>3082298</v>
      </c>
      <c r="N74" s="132">
        <f t="shared" si="2"/>
        <v>3007009</v>
      </c>
    </row>
    <row r="75" spans="1:14" ht="13.5" customHeight="1">
      <c r="A75" s="128" t="s">
        <v>146</v>
      </c>
      <c r="B75" s="129" t="s">
        <v>147</v>
      </c>
      <c r="C75" s="130"/>
      <c r="D75" s="131"/>
      <c r="E75" s="132"/>
      <c r="F75" s="130">
        <f>+'2.sz. melléklet kiadások'!C75</f>
        <v>0</v>
      </c>
      <c r="G75" s="130">
        <f>+'2.sz. melléklet kiadások'!D75</f>
        <v>0</v>
      </c>
      <c r="H75" s="130">
        <f>+'2.sz. melléklet kiadások'!E75</f>
        <v>0</v>
      </c>
      <c r="I75" s="130"/>
      <c r="J75" s="131"/>
      <c r="K75" s="132"/>
      <c r="L75" s="130">
        <f t="shared" si="0"/>
        <v>0</v>
      </c>
      <c r="M75" s="131">
        <f t="shared" si="1"/>
        <v>0</v>
      </c>
      <c r="N75" s="132">
        <f t="shared" si="2"/>
        <v>0</v>
      </c>
    </row>
    <row r="76" spans="1:14" ht="13.5" customHeight="1">
      <c r="A76" s="128" t="s">
        <v>148</v>
      </c>
      <c r="B76" s="129" t="s">
        <v>149</v>
      </c>
      <c r="C76" s="130"/>
      <c r="D76" s="131"/>
      <c r="E76" s="132"/>
      <c r="F76" s="130">
        <f>+'2.sz. melléklet kiadások'!C76</f>
        <v>0</v>
      </c>
      <c r="G76" s="130">
        <f>+'2.sz. melléklet kiadások'!D76</f>
        <v>0</v>
      </c>
      <c r="H76" s="130">
        <f>+'2.sz. melléklet kiadások'!E76</f>
        <v>0</v>
      </c>
      <c r="I76" s="130"/>
      <c r="J76" s="131"/>
      <c r="K76" s="132"/>
      <c r="L76" s="130">
        <f t="shared" si="0"/>
        <v>0</v>
      </c>
      <c r="M76" s="131">
        <f t="shared" si="1"/>
        <v>0</v>
      </c>
      <c r="N76" s="132">
        <f t="shared" si="2"/>
        <v>0</v>
      </c>
    </row>
    <row r="77" spans="1:14" ht="13.5" customHeight="1">
      <c r="A77" s="128" t="s">
        <v>150</v>
      </c>
      <c r="B77" s="129" t="s">
        <v>151</v>
      </c>
      <c r="C77" s="130"/>
      <c r="D77" s="131"/>
      <c r="E77" s="132"/>
      <c r="F77" s="130">
        <f>+'2.sz. melléklet kiadások'!L77</f>
        <v>191339</v>
      </c>
      <c r="G77" s="130">
        <f>+'2.sz. melléklet kiadások'!M77</f>
        <v>837351</v>
      </c>
      <c r="H77" s="130">
        <f>+'2.sz. melléklet kiadások'!N77</f>
        <v>837351</v>
      </c>
      <c r="I77" s="130"/>
      <c r="J77" s="131"/>
      <c r="K77" s="132"/>
      <c r="L77" s="130">
        <f t="shared" si="0"/>
        <v>191339</v>
      </c>
      <c r="M77" s="131">
        <f t="shared" si="1"/>
        <v>837351</v>
      </c>
      <c r="N77" s="132">
        <f t="shared" si="2"/>
        <v>837351</v>
      </c>
    </row>
    <row r="78" spans="1:14" ht="13.5" customHeight="1">
      <c r="A78" s="128"/>
      <c r="B78" s="129" t="s">
        <v>151</v>
      </c>
      <c r="C78" s="130"/>
      <c r="D78" s="131"/>
      <c r="E78" s="132"/>
      <c r="F78" s="130"/>
      <c r="G78" s="131"/>
      <c r="H78" s="132"/>
      <c r="I78" s="130"/>
      <c r="J78" s="131"/>
      <c r="K78" s="132"/>
      <c r="L78" s="130"/>
      <c r="M78" s="131">
        <f t="shared" si="1"/>
        <v>0</v>
      </c>
      <c r="N78" s="132">
        <f t="shared" si="2"/>
        <v>0</v>
      </c>
    </row>
    <row r="79" spans="1:14" s="138" customFormat="1" ht="13.5" customHeight="1">
      <c r="A79" s="133" t="s">
        <v>152</v>
      </c>
      <c r="B79" s="134" t="s">
        <v>327</v>
      </c>
      <c r="C79" s="135">
        <f>SUM(C71:C77)</f>
        <v>0</v>
      </c>
      <c r="D79" s="136">
        <f>SUM(D71:D77)</f>
        <v>0</v>
      </c>
      <c r="E79" s="137">
        <f>SUM(E71:E77)</f>
        <v>0</v>
      </c>
      <c r="F79" s="135">
        <f>SUM(F71:F77)</f>
        <v>900000</v>
      </c>
      <c r="G79" s="136">
        <f>SUM(G71:G78)</f>
        <v>4013948</v>
      </c>
      <c r="H79" s="136">
        <f>SUM(H71:H78)</f>
        <v>3938659</v>
      </c>
      <c r="I79" s="135">
        <f>SUM(I71:I77)</f>
        <v>0</v>
      </c>
      <c r="J79" s="136">
        <f>SUM(J71:J77)</f>
        <v>0</v>
      </c>
      <c r="K79" s="137">
        <f>SUM(K71:K77)</f>
        <v>0</v>
      </c>
      <c r="L79" s="135">
        <f aca="true" t="shared" si="14" ref="L79:L120">C79+F79+I79</f>
        <v>900000</v>
      </c>
      <c r="M79" s="136">
        <f t="shared" si="1"/>
        <v>4013948</v>
      </c>
      <c r="N79" s="137">
        <f t="shared" si="2"/>
        <v>3938659</v>
      </c>
    </row>
    <row r="80" spans="1:14" ht="13.5" customHeight="1">
      <c r="A80" s="128" t="s">
        <v>154</v>
      </c>
      <c r="B80" s="129" t="s">
        <v>155</v>
      </c>
      <c r="C80" s="130">
        <f>+'2.sz. melléklet kiadások'!C79</f>
        <v>39370079</v>
      </c>
      <c r="D80" s="130">
        <f>+'2.sz. melléklet kiadások'!M79</f>
        <v>39370079</v>
      </c>
      <c r="E80" s="130">
        <f>+'2.sz. melléklet kiadások'!H79</f>
        <v>750000</v>
      </c>
      <c r="F80" s="130"/>
      <c r="G80" s="131"/>
      <c r="H80" s="132"/>
      <c r="I80" s="130"/>
      <c r="J80" s="131"/>
      <c r="K80" s="132"/>
      <c r="L80" s="130">
        <f t="shared" si="14"/>
        <v>39370079</v>
      </c>
      <c r="M80" s="131">
        <f t="shared" si="1"/>
        <v>39370079</v>
      </c>
      <c r="N80" s="132">
        <f t="shared" si="2"/>
        <v>750000</v>
      </c>
    </row>
    <row r="81" spans="1:14" ht="13.5" customHeight="1">
      <c r="A81" s="128" t="s">
        <v>156</v>
      </c>
      <c r="B81" s="129" t="s">
        <v>157</v>
      </c>
      <c r="C81" s="130">
        <f>+'2.sz. melléklet kiadások'!F80</f>
        <v>0</v>
      </c>
      <c r="D81" s="130">
        <f>+'2.sz. melléklet kiadások'!G80</f>
        <v>0</v>
      </c>
      <c r="E81" s="130">
        <f>+'2.sz. melléklet kiadások'!H80</f>
        <v>0</v>
      </c>
      <c r="F81" s="130"/>
      <c r="G81" s="131"/>
      <c r="H81" s="132"/>
      <c r="I81" s="130"/>
      <c r="J81" s="131"/>
      <c r="K81" s="132"/>
      <c r="L81" s="130">
        <f t="shared" si="14"/>
        <v>0</v>
      </c>
      <c r="M81" s="131">
        <f t="shared" si="1"/>
        <v>0</v>
      </c>
      <c r="N81" s="132">
        <f t="shared" si="2"/>
        <v>0</v>
      </c>
    </row>
    <row r="82" spans="1:14" ht="13.5" customHeight="1">
      <c r="A82" s="128" t="s">
        <v>158</v>
      </c>
      <c r="B82" s="129" t="s">
        <v>159</v>
      </c>
      <c r="C82" s="130">
        <f>+'2.sz. melléklet kiadások'!F81</f>
        <v>0</v>
      </c>
      <c r="D82" s="130">
        <f>+'2.sz. melléklet kiadások'!G81</f>
        <v>0</v>
      </c>
      <c r="E82" s="130">
        <f>+'2.sz. melléklet kiadások'!H81</f>
        <v>0</v>
      </c>
      <c r="F82" s="130"/>
      <c r="G82" s="131"/>
      <c r="H82" s="132"/>
      <c r="I82" s="130"/>
      <c r="J82" s="131"/>
      <c r="K82" s="132"/>
      <c r="L82" s="130">
        <f t="shared" si="14"/>
        <v>0</v>
      </c>
      <c r="M82" s="131">
        <f t="shared" si="1"/>
        <v>0</v>
      </c>
      <c r="N82" s="132">
        <f t="shared" si="2"/>
        <v>0</v>
      </c>
    </row>
    <row r="83" spans="1:14" ht="13.5" customHeight="1">
      <c r="A83" s="128" t="s">
        <v>160</v>
      </c>
      <c r="B83" s="129" t="s">
        <v>161</v>
      </c>
      <c r="C83" s="130">
        <f>+'2.sz. melléklet kiadások'!L82</f>
        <v>10629921</v>
      </c>
      <c r="D83" s="130">
        <f>+'2.sz. melléklet kiadások'!M82</f>
        <v>10629921</v>
      </c>
      <c r="E83" s="130">
        <f>+'2.sz. melléklet kiadások'!H82</f>
        <v>175500</v>
      </c>
      <c r="F83" s="130"/>
      <c r="G83" s="131"/>
      <c r="H83" s="132"/>
      <c r="I83" s="130"/>
      <c r="J83" s="131"/>
      <c r="K83" s="132"/>
      <c r="L83" s="130">
        <f t="shared" si="14"/>
        <v>10629921</v>
      </c>
      <c r="M83" s="131">
        <f t="shared" si="1"/>
        <v>10629921</v>
      </c>
      <c r="N83" s="132">
        <f t="shared" si="2"/>
        <v>175500</v>
      </c>
    </row>
    <row r="84" spans="1:14" s="138" customFormat="1" ht="13.5" customHeight="1">
      <c r="A84" s="133" t="s">
        <v>162</v>
      </c>
      <c r="B84" s="134" t="s">
        <v>328</v>
      </c>
      <c r="C84" s="135">
        <f aca="true" t="shared" si="15" ref="C84:K84">SUM(C80:C83)</f>
        <v>50000000</v>
      </c>
      <c r="D84" s="136">
        <f t="shared" si="15"/>
        <v>50000000</v>
      </c>
      <c r="E84" s="137">
        <f t="shared" si="15"/>
        <v>925500</v>
      </c>
      <c r="F84" s="135">
        <f t="shared" si="15"/>
        <v>0</v>
      </c>
      <c r="G84" s="136">
        <f t="shared" si="15"/>
        <v>0</v>
      </c>
      <c r="H84" s="137">
        <f t="shared" si="15"/>
        <v>0</v>
      </c>
      <c r="I84" s="135">
        <f t="shared" si="15"/>
        <v>0</v>
      </c>
      <c r="J84" s="136">
        <f t="shared" si="15"/>
        <v>0</v>
      </c>
      <c r="K84" s="137">
        <f t="shared" si="15"/>
        <v>0</v>
      </c>
      <c r="L84" s="135">
        <f t="shared" si="14"/>
        <v>50000000</v>
      </c>
      <c r="M84" s="136">
        <f t="shared" si="1"/>
        <v>50000000</v>
      </c>
      <c r="N84" s="137">
        <f t="shared" si="2"/>
        <v>925500</v>
      </c>
    </row>
    <row r="85" spans="1:14" ht="13.5" customHeight="1">
      <c r="A85" s="128" t="s">
        <v>164</v>
      </c>
      <c r="B85" s="129" t="s">
        <v>165</v>
      </c>
      <c r="C85" s="130"/>
      <c r="D85" s="131"/>
      <c r="E85" s="132"/>
      <c r="F85" s="130"/>
      <c r="G85" s="131"/>
      <c r="H85" s="132"/>
      <c r="I85" s="130"/>
      <c r="J85" s="131"/>
      <c r="K85" s="132"/>
      <c r="L85" s="130">
        <f t="shared" si="14"/>
        <v>0</v>
      </c>
      <c r="M85" s="131">
        <f t="shared" si="1"/>
        <v>0</v>
      </c>
      <c r="N85" s="132">
        <f t="shared" si="2"/>
        <v>0</v>
      </c>
    </row>
    <row r="86" spans="1:14" ht="13.5" customHeight="1">
      <c r="A86" s="128" t="s">
        <v>166</v>
      </c>
      <c r="B86" s="129" t="s">
        <v>167</v>
      </c>
      <c r="C86" s="130"/>
      <c r="D86" s="131"/>
      <c r="E86" s="132"/>
      <c r="F86" s="130"/>
      <c r="G86" s="131"/>
      <c r="H86" s="132"/>
      <c r="I86" s="130"/>
      <c r="J86" s="131"/>
      <c r="K86" s="132"/>
      <c r="L86" s="130">
        <f t="shared" si="14"/>
        <v>0</v>
      </c>
      <c r="M86" s="131">
        <f t="shared" si="1"/>
        <v>0</v>
      </c>
      <c r="N86" s="132">
        <f t="shared" si="2"/>
        <v>0</v>
      </c>
    </row>
    <row r="87" spans="1:14" ht="13.5" customHeight="1">
      <c r="A87" s="128" t="s">
        <v>168</v>
      </c>
      <c r="B87" s="129" t="s">
        <v>169</v>
      </c>
      <c r="C87" s="130"/>
      <c r="D87" s="131"/>
      <c r="E87" s="132"/>
      <c r="F87" s="130"/>
      <c r="G87" s="131"/>
      <c r="H87" s="132"/>
      <c r="I87" s="130"/>
      <c r="J87" s="131"/>
      <c r="K87" s="132"/>
      <c r="L87" s="130">
        <f t="shared" si="14"/>
        <v>0</v>
      </c>
      <c r="M87" s="131">
        <f t="shared" si="1"/>
        <v>0</v>
      </c>
      <c r="N87" s="132">
        <f t="shared" si="2"/>
        <v>0</v>
      </c>
    </row>
    <row r="88" spans="1:14" ht="13.5" customHeight="1">
      <c r="A88" s="128" t="s">
        <v>170</v>
      </c>
      <c r="B88" s="129" t="s">
        <v>171</v>
      </c>
      <c r="C88" s="130">
        <f>+'2.sz. melléklet kiadások'!F87</f>
        <v>1277291</v>
      </c>
      <c r="D88" s="131">
        <f>+'2.sz. melléklet kiadások'!G87</f>
        <v>0</v>
      </c>
      <c r="E88" s="132">
        <f>+'2.sz. melléklet kiadások'!H87</f>
        <v>0</v>
      </c>
      <c r="F88" s="130"/>
      <c r="G88" s="131"/>
      <c r="H88" s="132"/>
      <c r="I88" s="130"/>
      <c r="J88" s="131"/>
      <c r="K88" s="132"/>
      <c r="L88" s="130">
        <f t="shared" si="14"/>
        <v>1277291</v>
      </c>
      <c r="M88" s="131">
        <f t="shared" si="1"/>
        <v>0</v>
      </c>
      <c r="N88" s="132">
        <f t="shared" si="2"/>
        <v>0</v>
      </c>
    </row>
    <row r="89" spans="1:14" ht="13.5" customHeight="1">
      <c r="A89" s="128" t="s">
        <v>172</v>
      </c>
      <c r="B89" s="129" t="s">
        <v>173</v>
      </c>
      <c r="C89" s="130"/>
      <c r="D89" s="131"/>
      <c r="E89" s="132"/>
      <c r="F89" s="130"/>
      <c r="G89" s="131"/>
      <c r="H89" s="132"/>
      <c r="I89" s="130"/>
      <c r="J89" s="131"/>
      <c r="K89" s="132"/>
      <c r="L89" s="130">
        <f t="shared" si="14"/>
        <v>0</v>
      </c>
      <c r="M89" s="131">
        <f t="shared" si="1"/>
        <v>0</v>
      </c>
      <c r="N89" s="132">
        <f t="shared" si="2"/>
        <v>0</v>
      </c>
    </row>
    <row r="90" spans="1:14" ht="13.5" customHeight="1">
      <c r="A90" s="128" t="s">
        <v>174</v>
      </c>
      <c r="B90" s="129" t="s">
        <v>329</v>
      </c>
      <c r="C90" s="130"/>
      <c r="D90" s="131"/>
      <c r="E90" s="132"/>
      <c r="F90" s="130"/>
      <c r="G90" s="131"/>
      <c r="H90" s="132"/>
      <c r="I90" s="130"/>
      <c r="J90" s="131"/>
      <c r="K90" s="132"/>
      <c r="L90" s="130">
        <f t="shared" si="14"/>
        <v>0</v>
      </c>
      <c r="M90" s="131">
        <f t="shared" si="1"/>
        <v>0</v>
      </c>
      <c r="N90" s="132">
        <f t="shared" si="2"/>
        <v>0</v>
      </c>
    </row>
    <row r="91" spans="1:14" ht="13.5" customHeight="1">
      <c r="A91" s="128" t="s">
        <v>176</v>
      </c>
      <c r="B91" s="129" t="s">
        <v>177</v>
      </c>
      <c r="C91" s="130"/>
      <c r="D91" s="131"/>
      <c r="E91" s="132"/>
      <c r="F91" s="130"/>
      <c r="G91" s="131"/>
      <c r="H91" s="132"/>
      <c r="I91" s="130"/>
      <c r="J91" s="131"/>
      <c r="K91" s="132"/>
      <c r="L91" s="130">
        <f t="shared" si="14"/>
        <v>0</v>
      </c>
      <c r="M91" s="131">
        <f t="shared" si="1"/>
        <v>0</v>
      </c>
      <c r="N91" s="132">
        <f t="shared" si="2"/>
        <v>0</v>
      </c>
    </row>
    <row r="92" spans="1:14" ht="13.5" customHeight="1">
      <c r="A92" s="128"/>
      <c r="B92" s="129" t="s">
        <v>359</v>
      </c>
      <c r="C92" s="130"/>
      <c r="D92" s="131"/>
      <c r="E92" s="132"/>
      <c r="F92" s="130"/>
      <c r="G92" s="131"/>
      <c r="H92" s="132"/>
      <c r="I92" s="130"/>
      <c r="J92" s="131"/>
      <c r="K92" s="132"/>
      <c r="L92" s="130">
        <f t="shared" si="14"/>
        <v>0</v>
      </c>
      <c r="M92" s="131">
        <f t="shared" si="1"/>
        <v>0</v>
      </c>
      <c r="N92" s="132">
        <f t="shared" si="2"/>
        <v>0</v>
      </c>
    </row>
    <row r="93" spans="1:14" ht="13.5" customHeight="1">
      <c r="A93" s="128" t="s">
        <v>178</v>
      </c>
      <c r="B93" s="129" t="s">
        <v>179</v>
      </c>
      <c r="C93" s="130"/>
      <c r="D93" s="131"/>
      <c r="E93" s="132"/>
      <c r="F93" s="130"/>
      <c r="G93" s="131"/>
      <c r="H93" s="132"/>
      <c r="I93" s="130"/>
      <c r="J93" s="131"/>
      <c r="K93" s="132"/>
      <c r="L93" s="130">
        <f t="shared" si="14"/>
        <v>0</v>
      </c>
      <c r="M93" s="131">
        <f t="shared" si="1"/>
        <v>0</v>
      </c>
      <c r="N93" s="132">
        <f t="shared" si="2"/>
        <v>0</v>
      </c>
    </row>
    <row r="94" spans="1:14" s="138" customFormat="1" ht="13.5" customHeight="1">
      <c r="A94" s="133" t="s">
        <v>180</v>
      </c>
      <c r="B94" s="134" t="s">
        <v>330</v>
      </c>
      <c r="C94" s="135">
        <f aca="true" t="shared" si="16" ref="C94:K94">SUM(C85:C93)</f>
        <v>1277291</v>
      </c>
      <c r="D94" s="136">
        <f t="shared" si="16"/>
        <v>0</v>
      </c>
      <c r="E94" s="137">
        <f t="shared" si="16"/>
        <v>0</v>
      </c>
      <c r="F94" s="135">
        <f t="shared" si="16"/>
        <v>0</v>
      </c>
      <c r="G94" s="136">
        <f t="shared" si="16"/>
        <v>0</v>
      </c>
      <c r="H94" s="137">
        <f t="shared" si="16"/>
        <v>0</v>
      </c>
      <c r="I94" s="135">
        <f t="shared" si="16"/>
        <v>0</v>
      </c>
      <c r="J94" s="136">
        <f t="shared" si="16"/>
        <v>0</v>
      </c>
      <c r="K94" s="137">
        <f t="shared" si="16"/>
        <v>0</v>
      </c>
      <c r="L94" s="135">
        <f t="shared" si="14"/>
        <v>1277291</v>
      </c>
      <c r="M94" s="136">
        <f t="shared" si="1"/>
        <v>0</v>
      </c>
      <c r="N94" s="137">
        <f t="shared" si="2"/>
        <v>0</v>
      </c>
    </row>
    <row r="95" spans="1:14" s="138" customFormat="1" ht="13.5" customHeight="1">
      <c r="A95" s="133" t="s">
        <v>182</v>
      </c>
      <c r="B95" s="134" t="s">
        <v>331</v>
      </c>
      <c r="C95" s="135">
        <f aca="true" t="shared" si="17" ref="C95:K95">C22+C23+C48+C57+C70+C79+C84+C94</f>
        <v>98243026</v>
      </c>
      <c r="D95" s="136">
        <f t="shared" si="17"/>
        <v>104806767</v>
      </c>
      <c r="E95" s="137">
        <f t="shared" si="17"/>
        <v>55401750</v>
      </c>
      <c r="F95" s="135">
        <f t="shared" si="17"/>
        <v>20131021</v>
      </c>
      <c r="G95" s="136">
        <f t="shared" si="17"/>
        <v>25192613</v>
      </c>
      <c r="H95" s="137">
        <f t="shared" si="17"/>
        <v>20201729</v>
      </c>
      <c r="I95" s="135">
        <f t="shared" si="17"/>
        <v>6341176</v>
      </c>
      <c r="J95" s="136">
        <f t="shared" si="17"/>
        <v>6728617</v>
      </c>
      <c r="K95" s="137">
        <f t="shared" si="17"/>
        <v>6464980</v>
      </c>
      <c r="L95" s="135">
        <f t="shared" si="14"/>
        <v>124715223</v>
      </c>
      <c r="M95" s="136">
        <f t="shared" si="1"/>
        <v>136727997</v>
      </c>
      <c r="N95" s="137">
        <f t="shared" si="2"/>
        <v>82068459</v>
      </c>
    </row>
    <row r="96" spans="1:14" ht="13.5" customHeight="1">
      <c r="A96" s="128" t="s">
        <v>4</v>
      </c>
      <c r="B96" s="129" t="s">
        <v>332</v>
      </c>
      <c r="C96" s="130"/>
      <c r="D96" s="131"/>
      <c r="E96" s="132"/>
      <c r="F96" s="130"/>
      <c r="G96" s="131"/>
      <c r="H96" s="132"/>
      <c r="I96" s="130"/>
      <c r="J96" s="131"/>
      <c r="K96" s="132"/>
      <c r="L96" s="130">
        <f t="shared" si="14"/>
        <v>0</v>
      </c>
      <c r="M96" s="131">
        <f t="shared" si="1"/>
        <v>0</v>
      </c>
      <c r="N96" s="132">
        <f t="shared" si="2"/>
        <v>0</v>
      </c>
    </row>
    <row r="97" spans="1:14" ht="13.5" customHeight="1">
      <c r="A97" s="128" t="s">
        <v>6</v>
      </c>
      <c r="B97" s="129" t="s">
        <v>333</v>
      </c>
      <c r="C97" s="130"/>
      <c r="D97" s="131"/>
      <c r="E97" s="132"/>
      <c r="F97" s="130"/>
      <c r="G97" s="131"/>
      <c r="H97" s="132"/>
      <c r="I97" s="130"/>
      <c r="J97" s="131"/>
      <c r="K97" s="132"/>
      <c r="L97" s="130">
        <f t="shared" si="14"/>
        <v>0</v>
      </c>
      <c r="M97" s="131">
        <f t="shared" si="1"/>
        <v>0</v>
      </c>
      <c r="N97" s="132">
        <f t="shared" si="2"/>
        <v>0</v>
      </c>
    </row>
    <row r="98" spans="1:14" ht="13.5" customHeight="1">
      <c r="A98" s="128" t="s">
        <v>8</v>
      </c>
      <c r="B98" s="129" t="s">
        <v>334</v>
      </c>
      <c r="C98" s="130"/>
      <c r="D98" s="131"/>
      <c r="E98" s="132"/>
      <c r="F98" s="130"/>
      <c r="G98" s="131"/>
      <c r="H98" s="132"/>
      <c r="I98" s="130"/>
      <c r="J98" s="131"/>
      <c r="K98" s="132"/>
      <c r="L98" s="130">
        <f t="shared" si="14"/>
        <v>0</v>
      </c>
      <c r="M98" s="131">
        <f t="shared" si="1"/>
        <v>0</v>
      </c>
      <c r="N98" s="132">
        <f t="shared" si="2"/>
        <v>0</v>
      </c>
    </row>
    <row r="99" spans="1:14" ht="13.5" customHeight="1">
      <c r="A99" s="133" t="s">
        <v>10</v>
      </c>
      <c r="B99" s="134" t="s">
        <v>335</v>
      </c>
      <c r="C99" s="130">
        <f aca="true" t="shared" si="18" ref="C99:K99">C96+C97+C98</f>
        <v>0</v>
      </c>
      <c r="D99" s="131">
        <f t="shared" si="18"/>
        <v>0</v>
      </c>
      <c r="E99" s="132">
        <f t="shared" si="18"/>
        <v>0</v>
      </c>
      <c r="F99" s="130">
        <f t="shared" si="18"/>
        <v>0</v>
      </c>
      <c r="G99" s="131">
        <f t="shared" si="18"/>
        <v>0</v>
      </c>
      <c r="H99" s="132">
        <f t="shared" si="18"/>
        <v>0</v>
      </c>
      <c r="I99" s="130">
        <f t="shared" si="18"/>
        <v>0</v>
      </c>
      <c r="J99" s="131">
        <f t="shared" si="18"/>
        <v>0</v>
      </c>
      <c r="K99" s="132">
        <f t="shared" si="18"/>
        <v>0</v>
      </c>
      <c r="L99" s="130">
        <f t="shared" si="14"/>
        <v>0</v>
      </c>
      <c r="M99" s="131">
        <f t="shared" si="1"/>
        <v>0</v>
      </c>
      <c r="N99" s="132">
        <f t="shared" si="2"/>
        <v>0</v>
      </c>
    </row>
    <row r="100" spans="1:14" ht="13.5" customHeight="1">
      <c r="A100" s="128" t="s">
        <v>12</v>
      </c>
      <c r="B100" s="129" t="s">
        <v>336</v>
      </c>
      <c r="C100" s="130"/>
      <c r="D100" s="131"/>
      <c r="E100" s="132"/>
      <c r="F100" s="130"/>
      <c r="G100" s="131"/>
      <c r="H100" s="132"/>
      <c r="I100" s="130"/>
      <c r="J100" s="131"/>
      <c r="K100" s="132"/>
      <c r="L100" s="130">
        <f t="shared" si="14"/>
        <v>0</v>
      </c>
      <c r="M100" s="131">
        <f t="shared" si="1"/>
        <v>0</v>
      </c>
      <c r="N100" s="132">
        <f t="shared" si="2"/>
        <v>0</v>
      </c>
    </row>
    <row r="101" spans="1:14" ht="13.5" customHeight="1">
      <c r="A101" s="128" t="s">
        <v>14</v>
      </c>
      <c r="B101" s="129" t="s">
        <v>337</v>
      </c>
      <c r="C101" s="130"/>
      <c r="D101" s="131"/>
      <c r="E101" s="132"/>
      <c r="F101" s="130"/>
      <c r="G101" s="131"/>
      <c r="H101" s="132"/>
      <c r="I101" s="130"/>
      <c r="J101" s="131"/>
      <c r="K101" s="132"/>
      <c r="L101" s="130">
        <f t="shared" si="14"/>
        <v>0</v>
      </c>
      <c r="M101" s="131">
        <f t="shared" si="1"/>
        <v>0</v>
      </c>
      <c r="N101" s="132">
        <f t="shared" si="2"/>
        <v>0</v>
      </c>
    </row>
    <row r="102" spans="1:14" ht="13.5" customHeight="1">
      <c r="A102" s="128" t="s">
        <v>16</v>
      </c>
      <c r="B102" s="129" t="s">
        <v>338</v>
      </c>
      <c r="C102" s="130"/>
      <c r="D102" s="131"/>
      <c r="E102" s="132"/>
      <c r="F102" s="130"/>
      <c r="G102" s="131"/>
      <c r="H102" s="132"/>
      <c r="I102" s="130"/>
      <c r="J102" s="131"/>
      <c r="K102" s="132"/>
      <c r="L102" s="130">
        <f t="shared" si="14"/>
        <v>0</v>
      </c>
      <c r="M102" s="131">
        <f t="shared" si="1"/>
        <v>0</v>
      </c>
      <c r="N102" s="132">
        <f t="shared" si="2"/>
        <v>0</v>
      </c>
    </row>
    <row r="103" spans="1:14" ht="13.5" customHeight="1">
      <c r="A103" s="128" t="s">
        <v>18</v>
      </c>
      <c r="B103" s="129" t="s">
        <v>339</v>
      </c>
      <c r="C103" s="130"/>
      <c r="D103" s="131"/>
      <c r="E103" s="132"/>
      <c r="F103" s="130"/>
      <c r="G103" s="131"/>
      <c r="H103" s="132"/>
      <c r="I103" s="130"/>
      <c r="J103" s="131"/>
      <c r="K103" s="132"/>
      <c r="L103" s="130">
        <f t="shared" si="14"/>
        <v>0</v>
      </c>
      <c r="M103" s="131">
        <f t="shared" si="1"/>
        <v>0</v>
      </c>
      <c r="N103" s="132">
        <f t="shared" si="2"/>
        <v>0</v>
      </c>
    </row>
    <row r="104" spans="1:14" ht="13.5" customHeight="1">
      <c r="A104" s="128"/>
      <c r="B104" s="129" t="s">
        <v>342</v>
      </c>
      <c r="C104" s="130"/>
      <c r="D104" s="131">
        <f>+'2.sz. melléklet kiadások'!G102</f>
        <v>1840238</v>
      </c>
      <c r="E104" s="132">
        <f>+'2.sz. melléklet kiadások'!H102</f>
        <v>1840238</v>
      </c>
      <c r="F104" s="130"/>
      <c r="G104" s="131"/>
      <c r="H104" s="132"/>
      <c r="I104" s="130"/>
      <c r="J104" s="131"/>
      <c r="K104" s="132"/>
      <c r="L104" s="130">
        <f t="shared" si="14"/>
        <v>0</v>
      </c>
      <c r="M104" s="131">
        <f t="shared" si="1"/>
        <v>1840238</v>
      </c>
      <c r="N104" s="132">
        <f t="shared" si="2"/>
        <v>1840238</v>
      </c>
    </row>
    <row r="105" spans="1:14" ht="13.5" customHeight="1">
      <c r="A105" s="133" t="s">
        <v>20</v>
      </c>
      <c r="B105" s="134" t="s">
        <v>341</v>
      </c>
      <c r="C105" s="130">
        <f>C100+C101+C102+C103</f>
        <v>0</v>
      </c>
      <c r="D105" s="131">
        <f>D100+D101+D102+D103+D104</f>
        <v>1840238</v>
      </c>
      <c r="E105" s="131">
        <f>E100+E101+E102+E103+E104</f>
        <v>1840238</v>
      </c>
      <c r="F105" s="131">
        <f aca="true" t="shared" si="19" ref="F105:K105">F100+F101+F102+F103+F104</f>
        <v>0</v>
      </c>
      <c r="G105" s="131">
        <f t="shared" si="19"/>
        <v>0</v>
      </c>
      <c r="H105" s="131">
        <f t="shared" si="19"/>
        <v>0</v>
      </c>
      <c r="I105" s="131">
        <f t="shared" si="19"/>
        <v>0</v>
      </c>
      <c r="J105" s="131">
        <f t="shared" si="19"/>
        <v>0</v>
      </c>
      <c r="K105" s="131">
        <f t="shared" si="19"/>
        <v>0</v>
      </c>
      <c r="L105" s="130">
        <f t="shared" si="14"/>
        <v>0</v>
      </c>
      <c r="M105" s="131">
        <f t="shared" si="1"/>
        <v>1840238</v>
      </c>
      <c r="N105" s="132">
        <f aca="true" t="shared" si="20" ref="N105:N120">E105+H105+K105</f>
        <v>1840238</v>
      </c>
    </row>
    <row r="106" spans="1:14" ht="13.5" customHeight="1">
      <c r="A106" s="128" t="s">
        <v>22</v>
      </c>
      <c r="B106" s="129" t="s">
        <v>342</v>
      </c>
      <c r="C106" s="130"/>
      <c r="D106" s="131"/>
      <c r="E106" s="132"/>
      <c r="F106" s="130"/>
      <c r="G106" s="131"/>
      <c r="H106" s="132"/>
      <c r="I106" s="130"/>
      <c r="J106" s="131"/>
      <c r="K106" s="132"/>
      <c r="L106" s="130">
        <f t="shared" si="14"/>
        <v>0</v>
      </c>
      <c r="M106" s="131">
        <f t="shared" si="1"/>
        <v>0</v>
      </c>
      <c r="N106" s="132">
        <f t="shared" si="20"/>
        <v>0</v>
      </c>
    </row>
    <row r="107" spans="1:14" ht="13.5" customHeight="1">
      <c r="A107" s="128" t="s">
        <v>24</v>
      </c>
      <c r="B107" s="129" t="s">
        <v>343</v>
      </c>
      <c r="C107" s="130"/>
      <c r="D107" s="131"/>
      <c r="E107" s="132"/>
      <c r="F107" s="130"/>
      <c r="G107" s="131"/>
      <c r="H107" s="132"/>
      <c r="I107" s="130"/>
      <c r="J107" s="131"/>
      <c r="K107" s="132"/>
      <c r="L107" s="130">
        <f t="shared" si="14"/>
        <v>0</v>
      </c>
      <c r="M107" s="131">
        <f t="shared" si="1"/>
        <v>0</v>
      </c>
      <c r="N107" s="132">
        <f t="shared" si="20"/>
        <v>0</v>
      </c>
    </row>
    <row r="108" spans="1:14" ht="13.5" customHeight="1">
      <c r="A108" s="128" t="s">
        <v>26</v>
      </c>
      <c r="B108" s="129" t="s">
        <v>344</v>
      </c>
      <c r="C108" s="130"/>
      <c r="D108" s="131"/>
      <c r="E108" s="132"/>
      <c r="F108" s="130"/>
      <c r="G108" s="131"/>
      <c r="H108" s="132"/>
      <c r="I108" s="130"/>
      <c r="J108" s="131"/>
      <c r="K108" s="132"/>
      <c r="L108" s="130">
        <f t="shared" si="14"/>
        <v>0</v>
      </c>
      <c r="M108" s="131">
        <f t="shared" si="1"/>
        <v>0</v>
      </c>
      <c r="N108" s="132">
        <f t="shared" si="20"/>
        <v>0</v>
      </c>
    </row>
    <row r="109" spans="1:14" ht="13.5" customHeight="1">
      <c r="A109" s="128" t="s">
        <v>28</v>
      </c>
      <c r="B109" s="129" t="s">
        <v>345</v>
      </c>
      <c r="C109" s="130"/>
      <c r="D109" s="131"/>
      <c r="E109" s="132"/>
      <c r="F109" s="130"/>
      <c r="G109" s="131"/>
      <c r="H109" s="132"/>
      <c r="I109" s="130"/>
      <c r="J109" s="131"/>
      <c r="K109" s="132"/>
      <c r="L109" s="130">
        <f t="shared" si="14"/>
        <v>0</v>
      </c>
      <c r="M109" s="131">
        <f t="shared" si="1"/>
        <v>0</v>
      </c>
      <c r="N109" s="132">
        <f t="shared" si="20"/>
        <v>0</v>
      </c>
    </row>
    <row r="110" spans="1:14" ht="13.5" customHeight="1">
      <c r="A110" s="128" t="s">
        <v>30</v>
      </c>
      <c r="B110" s="129" t="s">
        <v>346</v>
      </c>
      <c r="C110" s="130"/>
      <c r="D110" s="131"/>
      <c r="E110" s="132"/>
      <c r="F110" s="130"/>
      <c r="G110" s="131"/>
      <c r="H110" s="132"/>
      <c r="I110" s="130"/>
      <c r="J110" s="131"/>
      <c r="K110" s="132"/>
      <c r="L110" s="130">
        <f t="shared" si="14"/>
        <v>0</v>
      </c>
      <c r="M110" s="131">
        <f t="shared" si="1"/>
        <v>0</v>
      </c>
      <c r="N110" s="132">
        <f t="shared" si="20"/>
        <v>0</v>
      </c>
    </row>
    <row r="111" spans="1:14" ht="13.5" customHeight="1">
      <c r="A111" s="128" t="s">
        <v>32</v>
      </c>
      <c r="B111" s="129" t="s">
        <v>347</v>
      </c>
      <c r="C111" s="130"/>
      <c r="D111" s="131"/>
      <c r="E111" s="132"/>
      <c r="F111" s="130"/>
      <c r="G111" s="131"/>
      <c r="H111" s="132"/>
      <c r="I111" s="130"/>
      <c r="J111" s="131"/>
      <c r="K111" s="132"/>
      <c r="L111" s="130">
        <f t="shared" si="14"/>
        <v>0</v>
      </c>
      <c r="M111" s="131">
        <f t="shared" si="1"/>
        <v>0</v>
      </c>
      <c r="N111" s="132">
        <f t="shared" si="20"/>
        <v>0</v>
      </c>
    </row>
    <row r="112" spans="1:14" ht="13.5" customHeight="1">
      <c r="A112" s="133" t="s">
        <v>34</v>
      </c>
      <c r="B112" s="134" t="s">
        <v>348</v>
      </c>
      <c r="C112" s="130">
        <f aca="true" t="shared" si="21" ref="C112:K112">C99+C105+C106+C107+C108+C109+C110+C111</f>
        <v>0</v>
      </c>
      <c r="D112" s="131">
        <f t="shared" si="21"/>
        <v>1840238</v>
      </c>
      <c r="E112" s="132">
        <f t="shared" si="21"/>
        <v>1840238</v>
      </c>
      <c r="F112" s="130">
        <f t="shared" si="21"/>
        <v>0</v>
      </c>
      <c r="G112" s="131">
        <f t="shared" si="21"/>
        <v>0</v>
      </c>
      <c r="H112" s="132">
        <f t="shared" si="21"/>
        <v>0</v>
      </c>
      <c r="I112" s="130">
        <f t="shared" si="21"/>
        <v>0</v>
      </c>
      <c r="J112" s="131">
        <f t="shared" si="21"/>
        <v>0</v>
      </c>
      <c r="K112" s="132">
        <f t="shared" si="21"/>
        <v>0</v>
      </c>
      <c r="L112" s="130">
        <f t="shared" si="14"/>
        <v>0</v>
      </c>
      <c r="M112" s="131">
        <f t="shared" si="1"/>
        <v>1840238</v>
      </c>
      <c r="N112" s="132">
        <f t="shared" si="20"/>
        <v>1840238</v>
      </c>
    </row>
    <row r="113" spans="1:14" ht="13.5" customHeight="1">
      <c r="A113" s="128" t="s">
        <v>36</v>
      </c>
      <c r="B113" s="129" t="s">
        <v>349</v>
      </c>
      <c r="C113" s="130"/>
      <c r="D113" s="131"/>
      <c r="E113" s="132"/>
      <c r="F113" s="130"/>
      <c r="G113" s="131"/>
      <c r="H113" s="132"/>
      <c r="I113" s="130"/>
      <c r="J113" s="131"/>
      <c r="K113" s="132"/>
      <c r="L113" s="130">
        <f t="shared" si="14"/>
        <v>0</v>
      </c>
      <c r="M113" s="131">
        <f t="shared" si="1"/>
        <v>0</v>
      </c>
      <c r="N113" s="132">
        <f t="shared" si="20"/>
        <v>0</v>
      </c>
    </row>
    <row r="114" spans="1:14" ht="13.5" customHeight="1">
      <c r="A114" s="128" t="s">
        <v>38</v>
      </c>
      <c r="B114" s="129" t="s">
        <v>350</v>
      </c>
      <c r="C114" s="130"/>
      <c r="D114" s="131"/>
      <c r="E114" s="132"/>
      <c r="F114" s="130"/>
      <c r="G114" s="131"/>
      <c r="H114" s="132"/>
      <c r="I114" s="130"/>
      <c r="J114" s="131"/>
      <c r="K114" s="132"/>
      <c r="L114" s="130">
        <f t="shared" si="14"/>
        <v>0</v>
      </c>
      <c r="M114" s="131">
        <f t="shared" si="1"/>
        <v>0</v>
      </c>
      <c r="N114" s="132">
        <f t="shared" si="20"/>
        <v>0</v>
      </c>
    </row>
    <row r="115" spans="1:14" ht="13.5" customHeight="1">
      <c r="A115" s="128" t="s">
        <v>40</v>
      </c>
      <c r="B115" s="129" t="s">
        <v>351</v>
      </c>
      <c r="C115" s="130"/>
      <c r="D115" s="131"/>
      <c r="E115" s="132"/>
      <c r="F115" s="130"/>
      <c r="G115" s="131"/>
      <c r="H115" s="132"/>
      <c r="I115" s="130"/>
      <c r="J115" s="131"/>
      <c r="K115" s="132"/>
      <c r="L115" s="130">
        <f t="shared" si="14"/>
        <v>0</v>
      </c>
      <c r="M115" s="131">
        <f t="shared" si="1"/>
        <v>0</v>
      </c>
      <c r="N115" s="132">
        <f t="shared" si="20"/>
        <v>0</v>
      </c>
    </row>
    <row r="116" spans="1:14" ht="13.5" customHeight="1">
      <c r="A116" s="128" t="s">
        <v>42</v>
      </c>
      <c r="B116" s="129" t="s">
        <v>352</v>
      </c>
      <c r="C116" s="130"/>
      <c r="D116" s="131"/>
      <c r="E116" s="132"/>
      <c r="F116" s="130"/>
      <c r="G116" s="131"/>
      <c r="H116" s="132"/>
      <c r="I116" s="130"/>
      <c r="J116" s="131"/>
      <c r="K116" s="132"/>
      <c r="L116" s="130">
        <f t="shared" si="14"/>
        <v>0</v>
      </c>
      <c r="M116" s="131">
        <f t="shared" si="1"/>
        <v>0</v>
      </c>
      <c r="N116" s="132">
        <f t="shared" si="20"/>
        <v>0</v>
      </c>
    </row>
    <row r="117" spans="1:14" ht="13.5" customHeight="1">
      <c r="A117" s="133" t="s">
        <v>44</v>
      </c>
      <c r="B117" s="134" t="s">
        <v>353</v>
      </c>
      <c r="C117" s="130">
        <f aca="true" t="shared" si="22" ref="C117:K117">C113+C114+C115+C116</f>
        <v>0</v>
      </c>
      <c r="D117" s="131">
        <f t="shared" si="22"/>
        <v>0</v>
      </c>
      <c r="E117" s="132">
        <f t="shared" si="22"/>
        <v>0</v>
      </c>
      <c r="F117" s="130">
        <f t="shared" si="22"/>
        <v>0</v>
      </c>
      <c r="G117" s="131">
        <f t="shared" si="22"/>
        <v>0</v>
      </c>
      <c r="H117" s="132">
        <f t="shared" si="22"/>
        <v>0</v>
      </c>
      <c r="I117" s="130">
        <f t="shared" si="22"/>
        <v>0</v>
      </c>
      <c r="J117" s="131">
        <f t="shared" si="22"/>
        <v>0</v>
      </c>
      <c r="K117" s="132">
        <f t="shared" si="22"/>
        <v>0</v>
      </c>
      <c r="L117" s="130">
        <f t="shared" si="14"/>
        <v>0</v>
      </c>
      <c r="M117" s="131">
        <f t="shared" si="1"/>
        <v>0</v>
      </c>
      <c r="N117" s="132">
        <f t="shared" si="20"/>
        <v>0</v>
      </c>
    </row>
    <row r="118" spans="1:14" ht="13.5" customHeight="1">
      <c r="A118" s="128" t="s">
        <v>46</v>
      </c>
      <c r="B118" s="129" t="s">
        <v>354</v>
      </c>
      <c r="C118" s="130"/>
      <c r="D118" s="131"/>
      <c r="E118" s="132"/>
      <c r="F118" s="130"/>
      <c r="G118" s="131"/>
      <c r="H118" s="132"/>
      <c r="I118" s="130"/>
      <c r="J118" s="131"/>
      <c r="K118" s="132"/>
      <c r="L118" s="130">
        <f t="shared" si="14"/>
        <v>0</v>
      </c>
      <c r="M118" s="131">
        <f t="shared" si="1"/>
        <v>0</v>
      </c>
      <c r="N118" s="132">
        <f t="shared" si="20"/>
        <v>0</v>
      </c>
    </row>
    <row r="119" spans="1:14" ht="13.5" customHeight="1">
      <c r="A119" s="133" t="s">
        <v>48</v>
      </c>
      <c r="B119" s="134" t="s">
        <v>355</v>
      </c>
      <c r="C119" s="130">
        <f aca="true" t="shared" si="23" ref="C119:K119">C112+C117+C118</f>
        <v>0</v>
      </c>
      <c r="D119" s="131">
        <f t="shared" si="23"/>
        <v>1840238</v>
      </c>
      <c r="E119" s="132">
        <f t="shared" si="23"/>
        <v>1840238</v>
      </c>
      <c r="F119" s="130">
        <f t="shared" si="23"/>
        <v>0</v>
      </c>
      <c r="G119" s="131">
        <f t="shared" si="23"/>
        <v>0</v>
      </c>
      <c r="H119" s="132">
        <f t="shared" si="23"/>
        <v>0</v>
      </c>
      <c r="I119" s="130">
        <f t="shared" si="23"/>
        <v>0</v>
      </c>
      <c r="J119" s="131">
        <f t="shared" si="23"/>
        <v>0</v>
      </c>
      <c r="K119" s="132">
        <f t="shared" si="23"/>
        <v>0</v>
      </c>
      <c r="L119" s="130">
        <f t="shared" si="14"/>
        <v>0</v>
      </c>
      <c r="M119" s="131">
        <f t="shared" si="1"/>
        <v>1840238</v>
      </c>
      <c r="N119" s="132">
        <f t="shared" si="20"/>
        <v>1840238</v>
      </c>
    </row>
    <row r="120" spans="1:14" ht="13.5" customHeight="1">
      <c r="A120" s="140"/>
      <c r="B120" s="141" t="s">
        <v>356</v>
      </c>
      <c r="C120" s="142">
        <f aca="true" t="shared" si="24" ref="C120:K120">C95+C119</f>
        <v>98243026</v>
      </c>
      <c r="D120" s="143">
        <f t="shared" si="24"/>
        <v>106647005</v>
      </c>
      <c r="E120" s="144">
        <f t="shared" si="24"/>
        <v>57241988</v>
      </c>
      <c r="F120" s="142">
        <f t="shared" si="24"/>
        <v>20131021</v>
      </c>
      <c r="G120" s="143">
        <f t="shared" si="24"/>
        <v>25192613</v>
      </c>
      <c r="H120" s="144">
        <f t="shared" si="24"/>
        <v>20201729</v>
      </c>
      <c r="I120" s="142">
        <f t="shared" si="24"/>
        <v>6341176</v>
      </c>
      <c r="J120" s="143">
        <f t="shared" si="24"/>
        <v>6728617</v>
      </c>
      <c r="K120" s="144">
        <f t="shared" si="24"/>
        <v>6464980</v>
      </c>
      <c r="L120" s="142">
        <f t="shared" si="14"/>
        <v>124715223</v>
      </c>
      <c r="M120" s="143">
        <f t="shared" si="1"/>
        <v>138568235</v>
      </c>
      <c r="N120" s="144">
        <f t="shared" si="20"/>
        <v>83908697</v>
      </c>
    </row>
  </sheetData>
  <sheetProtection selectLockedCells="1" selectUnlockedCells="1"/>
  <mergeCells count="6">
    <mergeCell ref="A1:B1"/>
    <mergeCell ref="C1:E1"/>
    <mergeCell ref="F1:H1"/>
    <mergeCell ref="I1:K1"/>
    <mergeCell ref="L1:N1"/>
    <mergeCell ref="A2:B2"/>
  </mergeCells>
  <printOptions/>
  <pageMargins left="0.39375" right="0" top="1.4840277777777777" bottom="0.9840277777777777" header="0.9840277777777777" footer="0.5118055555555555"/>
  <pageSetup fitToHeight="0" fitToWidth="1" horizontalDpi="300" verticalDpi="300" orientation="landscape" paperSize="9"/>
  <headerFooter alignWithMargins="0">
    <oddHeader>&amp;C&amp;"Times New Roman,Normál"&amp;12 2 sz. melléklet
Pecöl Község Önkormányzata 2018 évi költségvetési beszámolója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zoomScale="97" zoomScaleNormal="97" workbookViewId="0" topLeftCell="C1">
      <selection activeCell="A1" sqref="A1"/>
    </sheetView>
  </sheetViews>
  <sheetFormatPr defaultColWidth="9.140625" defaultRowHeight="12.75" customHeight="1"/>
  <cols>
    <col min="1" max="1" width="0" style="145" hidden="1" customWidth="1"/>
    <col min="2" max="2" width="0" style="146" hidden="1" customWidth="1"/>
    <col min="3" max="3" width="63.00390625" style="147" customWidth="1"/>
    <col min="4" max="4" width="0" style="148" hidden="1" customWidth="1"/>
    <col min="5" max="5" width="11.140625" style="149" customWidth="1"/>
    <col min="6" max="6" width="13.7109375" style="149" customWidth="1"/>
    <col min="7" max="8" width="14.8515625" style="149" customWidth="1"/>
  </cols>
  <sheetData>
    <row r="1" spans="1:8" ht="12.75" customHeight="1">
      <c r="A1" s="150" t="s">
        <v>360</v>
      </c>
      <c r="B1" s="151"/>
      <c r="C1" s="152" t="s">
        <v>361</v>
      </c>
      <c r="D1" s="153"/>
      <c r="E1" s="154"/>
      <c r="F1" s="154"/>
      <c r="G1" s="154"/>
      <c r="H1" s="154"/>
    </row>
    <row r="2" spans="1:8" ht="12.75" customHeight="1">
      <c r="A2" s="150"/>
      <c r="B2" s="151"/>
      <c r="C2" s="155" t="s">
        <v>362</v>
      </c>
      <c r="D2" s="156" t="s">
        <v>251</v>
      </c>
      <c r="E2" s="157" t="s">
        <v>249</v>
      </c>
      <c r="F2" s="157" t="s">
        <v>250</v>
      </c>
      <c r="G2" s="157"/>
      <c r="H2" s="158" t="s">
        <v>251</v>
      </c>
    </row>
    <row r="3" spans="1:8" s="10" customFormat="1" ht="12.75" customHeight="1">
      <c r="A3" s="150"/>
      <c r="B3" s="151"/>
      <c r="C3" s="159" t="s">
        <v>363</v>
      </c>
      <c r="D3" s="160" t="s">
        <v>254</v>
      </c>
      <c r="E3" s="158" t="s">
        <v>364</v>
      </c>
      <c r="F3" s="158" t="s">
        <v>364</v>
      </c>
      <c r="G3" s="158" t="s">
        <v>251</v>
      </c>
      <c r="H3" s="158" t="s">
        <v>254</v>
      </c>
    </row>
    <row r="4" spans="1:8" ht="11.25" customHeight="1">
      <c r="A4" s="150"/>
      <c r="B4" s="151"/>
      <c r="C4" s="155"/>
      <c r="D4" s="156"/>
      <c r="E4" s="161"/>
      <c r="F4" s="161"/>
      <c r="G4" s="161"/>
      <c r="H4" s="161"/>
    </row>
    <row r="5" spans="1:8" ht="12.75" customHeight="1">
      <c r="A5" s="162"/>
      <c r="B5" s="163"/>
      <c r="C5" s="164"/>
      <c r="D5" s="153"/>
      <c r="E5" s="165"/>
      <c r="F5" s="165"/>
      <c r="G5" s="165"/>
      <c r="H5" s="165"/>
    </row>
    <row r="6" spans="1:8" ht="12.75" customHeight="1">
      <c r="A6" s="162"/>
      <c r="B6" s="163"/>
      <c r="C6" s="164" t="s">
        <v>365</v>
      </c>
      <c r="D6" s="153" t="e">
        <f>SUM("$#REF!$#REF!"/"#REF!#REF!")*100</f>
        <v>#VALUE!</v>
      </c>
      <c r="E6" s="165"/>
      <c r="F6" s="165"/>
      <c r="G6" s="165"/>
      <c r="H6" s="166" t="e">
        <f>G6/F6</f>
        <v>#DIV/0!</v>
      </c>
    </row>
    <row r="7" spans="1:8" ht="12.75" customHeight="1">
      <c r="A7" s="162"/>
      <c r="B7" s="163"/>
      <c r="C7" s="164" t="s">
        <v>366</v>
      </c>
      <c r="D7" s="153"/>
      <c r="E7" s="165"/>
      <c r="F7" s="165"/>
      <c r="G7" s="165"/>
      <c r="H7" s="166" t="e">
        <f>G7/F7</f>
        <v>#DIV/0!</v>
      </c>
    </row>
    <row r="8" spans="1:8" ht="12.75" customHeight="1">
      <c r="A8" s="162"/>
      <c r="B8" s="163"/>
      <c r="C8" s="164" t="s">
        <v>367</v>
      </c>
      <c r="D8" s="153"/>
      <c r="E8" s="165"/>
      <c r="F8" s="165"/>
      <c r="G8" s="165"/>
      <c r="H8" s="166" t="e">
        <f>G8/F8</f>
        <v>#DIV/0!</v>
      </c>
    </row>
    <row r="9" spans="1:8" ht="12.75" customHeight="1">
      <c r="A9" s="162" t="s">
        <v>20</v>
      </c>
      <c r="B9" s="163" t="s">
        <v>368</v>
      </c>
      <c r="C9" s="164" t="s">
        <v>369</v>
      </c>
      <c r="D9" s="153" t="e">
        <f>SUM("$#REF!$#REF!"/"#REF!#REF!")*100</f>
        <v>#VALUE!</v>
      </c>
      <c r="E9" s="165"/>
      <c r="F9" s="165"/>
      <c r="G9" s="165"/>
      <c r="H9" s="166" t="e">
        <f>G9/F9</f>
        <v>#DIV/0!</v>
      </c>
    </row>
    <row r="10" spans="1:8" ht="12.75" customHeight="1">
      <c r="A10" s="162"/>
      <c r="B10" s="163"/>
      <c r="C10" s="164"/>
      <c r="D10" s="153"/>
      <c r="E10" s="165"/>
      <c r="F10" s="165"/>
      <c r="G10" s="165"/>
      <c r="H10" s="165"/>
    </row>
    <row r="11" spans="1:8" ht="12.75" customHeight="1">
      <c r="A11" s="162"/>
      <c r="B11" s="163"/>
      <c r="C11" s="167" t="s">
        <v>123</v>
      </c>
      <c r="D11" s="153"/>
      <c r="E11" s="168">
        <f>SUM(E6:E9)</f>
        <v>0</v>
      </c>
      <c r="F11" s="168">
        <f>SUM(F6:F9)</f>
        <v>0</v>
      </c>
      <c r="G11" s="168">
        <f>SUM(G6:G9)</f>
        <v>0</v>
      </c>
      <c r="H11" s="168">
        <f>SUM(H6:H9)</f>
        <v>0</v>
      </c>
    </row>
    <row r="12" spans="1:8" ht="12.75" customHeight="1">
      <c r="A12" s="162"/>
      <c r="B12" s="163"/>
      <c r="C12" s="164"/>
      <c r="D12" s="153"/>
      <c r="E12" s="165"/>
      <c r="F12" s="165"/>
      <c r="G12" s="165"/>
      <c r="H12" s="165"/>
    </row>
    <row r="13" spans="1:8" ht="12.75" customHeight="1">
      <c r="A13" s="162"/>
      <c r="B13" s="163" t="s">
        <v>368</v>
      </c>
      <c r="C13" s="164" t="s">
        <v>370</v>
      </c>
      <c r="D13" s="153" t="e">
        <f>SUM("$#REF!$#REF!"/"#REF!#REF!")*100</f>
        <v>#VALUE!</v>
      </c>
      <c r="E13" s="165"/>
      <c r="F13" s="165"/>
      <c r="G13" s="165"/>
      <c r="H13" s="166" t="e">
        <f aca="true" t="shared" si="0" ref="H13:H20">G13/F13</f>
        <v>#DIV/0!</v>
      </c>
    </row>
    <row r="14" spans="1:8" ht="12.75" customHeight="1">
      <c r="A14" s="162"/>
      <c r="B14" s="163" t="s">
        <v>371</v>
      </c>
      <c r="C14" s="164" t="s">
        <v>372</v>
      </c>
      <c r="D14" s="153" t="e">
        <f>SUM("$#REF!$#REF!"/"#REF!#REF!")*100</f>
        <v>#VALUE!</v>
      </c>
      <c r="E14" s="169"/>
      <c r="F14" s="169"/>
      <c r="G14" s="169"/>
      <c r="H14" s="166" t="e">
        <f t="shared" si="0"/>
        <v>#DIV/0!</v>
      </c>
    </row>
    <row r="15" spans="1:8" ht="12.75" customHeight="1">
      <c r="A15" s="162"/>
      <c r="B15" s="163" t="s">
        <v>373</v>
      </c>
      <c r="C15" s="164" t="s">
        <v>374</v>
      </c>
      <c r="D15" s="153" t="e">
        <f>SUM("$#REF!$#REF!"/"#REF!#REF!")*100</f>
        <v>#VALUE!</v>
      </c>
      <c r="E15" s="165"/>
      <c r="F15" s="165"/>
      <c r="G15" s="165"/>
      <c r="H15" s="166" t="e">
        <f t="shared" si="0"/>
        <v>#DIV/0!</v>
      </c>
    </row>
    <row r="16" spans="1:8" ht="12.75" customHeight="1">
      <c r="A16" s="162"/>
      <c r="B16" s="163" t="s">
        <v>368</v>
      </c>
      <c r="C16" s="164" t="s">
        <v>375</v>
      </c>
      <c r="D16" s="153" t="e">
        <f>SUM("$#REF!$#REF!"/"#REF!#REF!")*100</f>
        <v>#VALUE!</v>
      </c>
      <c r="E16" s="165"/>
      <c r="F16" s="165"/>
      <c r="G16" s="165"/>
      <c r="H16" s="166" t="e">
        <f t="shared" si="0"/>
        <v>#DIV/0!</v>
      </c>
    </row>
    <row r="17" spans="1:8" ht="12.75" customHeight="1">
      <c r="A17" s="162"/>
      <c r="B17" s="163"/>
      <c r="C17" s="164" t="s">
        <v>376</v>
      </c>
      <c r="D17" s="153"/>
      <c r="E17" s="165"/>
      <c r="F17" s="165"/>
      <c r="G17" s="165"/>
      <c r="H17" s="166" t="e">
        <f t="shared" si="0"/>
        <v>#DIV/0!</v>
      </c>
    </row>
    <row r="18" spans="1:8" s="170" customFormat="1" ht="12.75" customHeight="1">
      <c r="A18" s="162"/>
      <c r="B18" s="163"/>
      <c r="C18" s="164" t="s">
        <v>377</v>
      </c>
      <c r="D18" s="153"/>
      <c r="E18" s="165"/>
      <c r="F18" s="165"/>
      <c r="G18" s="165"/>
      <c r="H18" s="166" t="e">
        <f t="shared" si="0"/>
        <v>#DIV/0!</v>
      </c>
    </row>
    <row r="19" spans="1:8" s="171" customFormat="1" ht="12.75" customHeight="1">
      <c r="A19" s="162"/>
      <c r="B19" s="163" t="s">
        <v>368</v>
      </c>
      <c r="C19" s="164" t="s">
        <v>378</v>
      </c>
      <c r="D19" s="153" t="e">
        <f>SUM("$#REF!$#REF!"/"#REF!#REF!")*100</f>
        <v>#VALUE!</v>
      </c>
      <c r="E19" s="165"/>
      <c r="F19" s="165"/>
      <c r="G19" s="165"/>
      <c r="H19" s="166" t="e">
        <f t="shared" si="0"/>
        <v>#DIV/0!</v>
      </c>
    </row>
    <row r="20" spans="1:8" ht="12.75" customHeight="1">
      <c r="A20" s="162"/>
      <c r="B20" s="163" t="s">
        <v>368</v>
      </c>
      <c r="C20" s="164" t="s">
        <v>379</v>
      </c>
      <c r="D20" s="153" t="e">
        <f>SUM("$#REF!$#REF!"/"#REF!#REF!")*100</f>
        <v>#VALUE!</v>
      </c>
      <c r="E20" s="165"/>
      <c r="F20" s="165"/>
      <c r="G20" s="165"/>
      <c r="H20" s="166" t="e">
        <f t="shared" si="0"/>
        <v>#DIV/0!</v>
      </c>
    </row>
    <row r="21" spans="1:8" ht="12.75" customHeight="1">
      <c r="A21" s="162"/>
      <c r="B21" s="163"/>
      <c r="C21" s="164"/>
      <c r="D21" s="153"/>
      <c r="E21" s="165"/>
      <c r="F21" s="165"/>
      <c r="G21" s="165"/>
      <c r="H21" s="165"/>
    </row>
    <row r="22" spans="1:8" ht="12.75" customHeight="1">
      <c r="A22" s="172"/>
      <c r="B22" s="173"/>
      <c r="C22" s="174"/>
      <c r="D22" s="153"/>
      <c r="E22" s="175"/>
      <c r="F22" s="175"/>
      <c r="G22" s="175"/>
      <c r="H22" s="175"/>
    </row>
    <row r="23" spans="1:8" ht="12.75" customHeight="1">
      <c r="A23" s="172"/>
      <c r="B23" s="173"/>
      <c r="C23" s="167" t="s">
        <v>133</v>
      </c>
      <c r="D23" s="153"/>
      <c r="E23" s="168">
        <f>SUM(E13:E20)</f>
        <v>0</v>
      </c>
      <c r="F23" s="168">
        <f>SUM(F13:F20)</f>
        <v>0</v>
      </c>
      <c r="G23" s="168">
        <f>SUM(G13:G20)</f>
        <v>0</v>
      </c>
      <c r="H23" s="168">
        <f>SUM(H13:H20)</f>
        <v>0</v>
      </c>
    </row>
    <row r="24" spans="1:8" ht="12.75" customHeight="1">
      <c r="A24" s="172"/>
      <c r="B24" s="173"/>
      <c r="C24" s="176"/>
      <c r="D24" s="153"/>
      <c r="E24" s="175"/>
      <c r="F24" s="175"/>
      <c r="G24" s="175"/>
      <c r="H24" s="175"/>
    </row>
    <row r="25" spans="1:8" ht="12.75" customHeight="1">
      <c r="A25" s="172"/>
      <c r="B25" s="173"/>
      <c r="C25" s="176"/>
      <c r="D25" s="153"/>
      <c r="E25" s="175"/>
      <c r="F25" s="175"/>
      <c r="G25" s="175"/>
      <c r="H25" s="175"/>
    </row>
    <row r="26" spans="1:8" ht="12.75" customHeight="1">
      <c r="A26" s="172"/>
      <c r="B26" s="173"/>
      <c r="C26" s="164" t="s">
        <v>380</v>
      </c>
      <c r="D26" s="153"/>
      <c r="E26" s="165"/>
      <c r="F26" s="165"/>
      <c r="G26" s="165"/>
      <c r="H26" s="166" t="e">
        <f aca="true" t="shared" si="1" ref="H26:H41">G26/F26</f>
        <v>#DIV/0!</v>
      </c>
    </row>
    <row r="27" spans="1:8" ht="12.75" customHeight="1">
      <c r="A27" s="172"/>
      <c r="B27" s="173"/>
      <c r="C27" s="164" t="s">
        <v>381</v>
      </c>
      <c r="D27" s="153"/>
      <c r="E27" s="165"/>
      <c r="F27" s="165"/>
      <c r="G27" s="165"/>
      <c r="H27" s="166" t="e">
        <f t="shared" si="1"/>
        <v>#DIV/0!</v>
      </c>
    </row>
    <row r="28" spans="1:8" ht="12.75" customHeight="1">
      <c r="A28" s="172"/>
      <c r="B28" s="173"/>
      <c r="C28" s="164" t="s">
        <v>382</v>
      </c>
      <c r="D28" s="153"/>
      <c r="E28" s="165"/>
      <c r="F28" s="165"/>
      <c r="G28" s="165"/>
      <c r="H28" s="166" t="e">
        <f t="shared" si="1"/>
        <v>#DIV/0!</v>
      </c>
    </row>
    <row r="29" spans="1:8" ht="12.75" customHeight="1">
      <c r="A29" s="172"/>
      <c r="B29" s="173"/>
      <c r="C29" s="176" t="s">
        <v>97</v>
      </c>
      <c r="D29" s="153"/>
      <c r="E29" s="177">
        <f>E26+E27+E28</f>
        <v>0</v>
      </c>
      <c r="F29" s="177">
        <f>F26+F27+F28</f>
        <v>0</v>
      </c>
      <c r="G29" s="177">
        <f>G26+G27+G28</f>
        <v>0</v>
      </c>
      <c r="H29" s="166" t="e">
        <f t="shared" si="1"/>
        <v>#DIV/0!</v>
      </c>
    </row>
    <row r="30" spans="1:8" ht="12.75" customHeight="1">
      <c r="A30" s="172"/>
      <c r="B30" s="173"/>
      <c r="C30" s="164" t="s">
        <v>383</v>
      </c>
      <c r="D30" s="153"/>
      <c r="E30" s="165"/>
      <c r="F30" s="165"/>
      <c r="G30" s="165"/>
      <c r="H30" s="166" t="e">
        <f t="shared" si="1"/>
        <v>#DIV/0!</v>
      </c>
    </row>
    <row r="31" spans="1:8" ht="12.75" customHeight="1">
      <c r="A31" s="172"/>
      <c r="B31" s="173"/>
      <c r="C31" s="164" t="s">
        <v>384</v>
      </c>
      <c r="D31" s="153"/>
      <c r="E31" s="165"/>
      <c r="F31" s="165"/>
      <c r="G31" s="165"/>
      <c r="H31" s="166" t="e">
        <f t="shared" si="1"/>
        <v>#DIV/0!</v>
      </c>
    </row>
    <row r="32" spans="1:8" ht="15.75" customHeight="1">
      <c r="A32" s="162" t="s">
        <v>385</v>
      </c>
      <c r="B32" s="163" t="s">
        <v>386</v>
      </c>
      <c r="C32" s="176" t="s">
        <v>101</v>
      </c>
      <c r="D32" s="153" t="e">
        <f>SUM("$#REF!$#REF!"/"#REF!#REF!")*100</f>
        <v>#VALUE!</v>
      </c>
      <c r="E32" s="178">
        <f>E30+E31</f>
        <v>0</v>
      </c>
      <c r="F32" s="178">
        <f>F30+F31</f>
        <v>0</v>
      </c>
      <c r="G32" s="178">
        <f>G30+G31</f>
        <v>0</v>
      </c>
      <c r="H32" s="166" t="e">
        <f t="shared" si="1"/>
        <v>#DIV/0!</v>
      </c>
    </row>
    <row r="33" spans="1:8" ht="12.75" customHeight="1">
      <c r="A33" s="162"/>
      <c r="B33" s="163"/>
      <c r="C33" s="164" t="s">
        <v>387</v>
      </c>
      <c r="D33" s="153"/>
      <c r="E33" s="179"/>
      <c r="F33" s="179"/>
      <c r="G33" s="179"/>
      <c r="H33" s="166" t="e">
        <f t="shared" si="1"/>
        <v>#DIV/0!</v>
      </c>
    </row>
    <row r="34" spans="1:8" ht="12.75" customHeight="1">
      <c r="A34" s="162"/>
      <c r="B34" s="163"/>
      <c r="C34" s="176" t="s">
        <v>103</v>
      </c>
      <c r="D34" s="153"/>
      <c r="E34" s="178">
        <f>E33</f>
        <v>0</v>
      </c>
      <c r="F34" s="178">
        <f>F33</f>
        <v>0</v>
      </c>
      <c r="G34" s="178">
        <f>G33</f>
        <v>0</v>
      </c>
      <c r="H34" s="166" t="e">
        <f t="shared" si="1"/>
        <v>#DIV/0!</v>
      </c>
    </row>
    <row r="35" spans="1:8" ht="12.75" customHeight="1">
      <c r="A35" s="162"/>
      <c r="B35" s="163"/>
      <c r="C35" s="164" t="s">
        <v>388</v>
      </c>
      <c r="D35" s="153"/>
      <c r="E35" s="165"/>
      <c r="F35" s="165"/>
      <c r="G35" s="165"/>
      <c r="H35" s="166" t="e">
        <f t="shared" si="1"/>
        <v>#DIV/0!</v>
      </c>
    </row>
    <row r="36" spans="1:8" ht="12.75" customHeight="1">
      <c r="A36" s="162"/>
      <c r="B36" s="163"/>
      <c r="C36" s="176" t="s">
        <v>105</v>
      </c>
      <c r="D36" s="153"/>
      <c r="E36" s="178">
        <f>E35</f>
        <v>0</v>
      </c>
      <c r="F36" s="178">
        <f>F35</f>
        <v>0</v>
      </c>
      <c r="G36" s="178">
        <f>G35</f>
        <v>0</v>
      </c>
      <c r="H36" s="166" t="e">
        <f t="shared" si="1"/>
        <v>#DIV/0!</v>
      </c>
    </row>
    <row r="37" spans="1:8" s="181" customFormat="1" ht="12.75" customHeight="1">
      <c r="A37" s="162"/>
      <c r="B37" s="163"/>
      <c r="C37" s="180" t="s">
        <v>389</v>
      </c>
      <c r="D37" s="153"/>
      <c r="E37" s="165"/>
      <c r="F37" s="165"/>
      <c r="G37" s="165"/>
      <c r="H37" s="166" t="e">
        <f t="shared" si="1"/>
        <v>#DIV/0!</v>
      </c>
    </row>
    <row r="38" spans="1:8" s="170" customFormat="1" ht="12.75" customHeight="1">
      <c r="A38" s="162"/>
      <c r="B38" s="163"/>
      <c r="C38" s="164" t="s">
        <v>390</v>
      </c>
      <c r="D38" s="153"/>
      <c r="E38" s="165"/>
      <c r="F38" s="165"/>
      <c r="G38" s="165"/>
      <c r="H38" s="166" t="e">
        <f t="shared" si="1"/>
        <v>#DIV/0!</v>
      </c>
    </row>
    <row r="39" spans="1:8" s="170" customFormat="1" ht="12.75" customHeight="1">
      <c r="A39" s="162"/>
      <c r="B39" s="163"/>
      <c r="C39" s="164" t="s">
        <v>391</v>
      </c>
      <c r="D39" s="153"/>
      <c r="E39" s="179"/>
      <c r="F39" s="179"/>
      <c r="G39" s="179"/>
      <c r="H39" s="166" t="e">
        <f t="shared" si="1"/>
        <v>#DIV/0!</v>
      </c>
    </row>
    <row r="40" spans="1:8" s="170" customFormat="1" ht="12.75" customHeight="1">
      <c r="A40" s="162"/>
      <c r="B40" s="163"/>
      <c r="C40" s="164" t="s">
        <v>383</v>
      </c>
      <c r="D40" s="153"/>
      <c r="E40" s="179"/>
      <c r="F40" s="179"/>
      <c r="G40" s="179"/>
      <c r="H40" s="166" t="e">
        <f t="shared" si="1"/>
        <v>#DIV/0!</v>
      </c>
    </row>
    <row r="41" spans="1:8" ht="12.75" customHeight="1">
      <c r="A41" s="162"/>
      <c r="B41" s="163"/>
      <c r="C41" s="176" t="s">
        <v>109</v>
      </c>
      <c r="D41" s="153" t="e">
        <f>SUM("$#REF!$#REF!"/"#REF!#REF!")*100</f>
        <v>#VALUE!</v>
      </c>
      <c r="E41" s="175">
        <f>E37+E38+E39</f>
        <v>0</v>
      </c>
      <c r="F41" s="175">
        <f>F37+F38+F39</f>
        <v>0</v>
      </c>
      <c r="G41" s="175">
        <f>G37+G38+G39+G40</f>
        <v>0</v>
      </c>
      <c r="H41" s="166" t="e">
        <f t="shared" si="1"/>
        <v>#DIV/0!</v>
      </c>
    </row>
    <row r="42" spans="1:8" ht="12.75" customHeight="1">
      <c r="A42" s="162"/>
      <c r="B42" s="163"/>
      <c r="C42" s="164"/>
      <c r="D42" s="153"/>
      <c r="E42" s="177"/>
      <c r="F42" s="177"/>
      <c r="G42" s="177"/>
      <c r="H42" s="177"/>
    </row>
    <row r="43" spans="1:8" ht="12.75" customHeight="1">
      <c r="A43" s="162"/>
      <c r="B43" s="182"/>
      <c r="C43" s="167" t="s">
        <v>321</v>
      </c>
      <c r="D43" s="153" t="e">
        <f>SUM("$#REF!$#REF!"/"#REF!#REF!")*100</f>
        <v>#VALUE!</v>
      </c>
      <c r="E43" s="183">
        <f>E29+E32+E34+E36+E41</f>
        <v>0</v>
      </c>
      <c r="F43" s="183">
        <f>F29+F32+F34+F36+F41</f>
        <v>0</v>
      </c>
      <c r="G43" s="183">
        <f>G29+G32+G34+G36+G41</f>
        <v>0</v>
      </c>
      <c r="H43" s="183" t="e">
        <f>H29+H32+H34+H36+H41</f>
        <v>#DIV/0!</v>
      </c>
    </row>
  </sheetData>
  <sheetProtection selectLockedCells="1" selectUnlockedCells="1"/>
  <printOptions gridLines="1"/>
  <pageMargins left="1.1298611111111112" right="0.7" top="1" bottom="0.3798611111111111" header="0.45" footer="0.3"/>
  <pageSetup horizontalDpi="300" verticalDpi="300" orientation="landscape" paperSize="9" scale="85"/>
  <headerFooter alignWithMargins="0">
    <oddHeader>&amp;C3.sz melléklet
Csénye Község Önkormányzata 2014.évi költségvetése
SZOCIÁLIS KIAD.ÉS ÁTADOTT PÉNZEK E Ft-ban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0"/>
  <sheetViews>
    <sheetView zoomScale="97" zoomScaleNormal="97" workbookViewId="0" topLeftCell="C1">
      <selection activeCell="C5" sqref="C5"/>
    </sheetView>
  </sheetViews>
  <sheetFormatPr defaultColWidth="9.140625" defaultRowHeight="12.75" customHeight="1"/>
  <cols>
    <col min="1" max="1" width="0" style="184" hidden="1" customWidth="1"/>
    <col min="2" max="2" width="0" style="185" hidden="1" customWidth="1"/>
    <col min="3" max="3" width="37.7109375" style="186" customWidth="1"/>
    <col min="4" max="4" width="0" style="187" hidden="1" customWidth="1"/>
    <col min="5" max="5" width="11.421875" style="186" customWidth="1"/>
    <col min="6" max="7" width="10.8515625" style="186" customWidth="1"/>
    <col min="8" max="8" width="9.57421875" style="186" customWidth="1"/>
    <col min="9" max="9" width="9.421875" style="186" customWidth="1"/>
    <col min="10" max="10" width="9.7109375" style="186" customWidth="1"/>
    <col min="11" max="13" width="3.421875" style="186" customWidth="1"/>
    <col min="14" max="14" width="11.00390625" style="186" customWidth="1"/>
    <col min="15" max="15" width="11.421875" style="186" customWidth="1"/>
    <col min="16" max="16" width="11.57421875" style="186" customWidth="1"/>
    <col min="17" max="17" width="21.421875" style="188" customWidth="1"/>
    <col min="18" max="16384" width="9.140625" style="188" customWidth="1"/>
  </cols>
  <sheetData>
    <row r="2" ht="12.75" customHeight="1">
      <c r="N2" s="186" t="s">
        <v>392</v>
      </c>
    </row>
    <row r="3" spans="1:16" ht="12.75" customHeight="1">
      <c r="A3" s="189" t="s">
        <v>360</v>
      </c>
      <c r="B3" s="190"/>
      <c r="C3" s="191" t="s">
        <v>393</v>
      </c>
      <c r="D3" s="192"/>
      <c r="E3" s="193" t="s">
        <v>394</v>
      </c>
      <c r="F3" s="193"/>
      <c r="G3" s="193"/>
      <c r="H3" s="193" t="s">
        <v>395</v>
      </c>
      <c r="I3" s="193"/>
      <c r="J3" s="193"/>
      <c r="K3" s="193" t="s">
        <v>396</v>
      </c>
      <c r="L3" s="193"/>
      <c r="M3" s="193"/>
      <c r="N3" s="193" t="s">
        <v>247</v>
      </c>
      <c r="O3" s="193"/>
      <c r="P3" s="193"/>
    </row>
    <row r="4" spans="1:16" ht="12.75" customHeight="1">
      <c r="A4" s="189"/>
      <c r="B4" s="190"/>
      <c r="C4" s="194" t="s">
        <v>397</v>
      </c>
      <c r="D4" s="195" t="s">
        <v>251</v>
      </c>
      <c r="E4" s="196" t="s">
        <v>249</v>
      </c>
      <c r="F4" s="197" t="s">
        <v>250</v>
      </c>
      <c r="G4" s="198"/>
      <c r="H4" s="196" t="s">
        <v>249</v>
      </c>
      <c r="I4" s="197" t="s">
        <v>250</v>
      </c>
      <c r="J4" s="198"/>
      <c r="K4" s="196" t="s">
        <v>249</v>
      </c>
      <c r="L4" s="197" t="s">
        <v>250</v>
      </c>
      <c r="M4" s="198"/>
      <c r="N4" s="196" t="s">
        <v>249</v>
      </c>
      <c r="O4" s="197" t="s">
        <v>250</v>
      </c>
      <c r="P4" s="198"/>
    </row>
    <row r="5" spans="1:16" ht="12.75" customHeight="1">
      <c r="A5" s="189"/>
      <c r="B5" s="190"/>
      <c r="C5" s="194" t="s">
        <v>363</v>
      </c>
      <c r="D5" s="195" t="s">
        <v>254</v>
      </c>
      <c r="E5" s="199" t="s">
        <v>364</v>
      </c>
      <c r="F5" s="200" t="s">
        <v>364</v>
      </c>
      <c r="G5" s="201" t="s">
        <v>251</v>
      </c>
      <c r="H5" s="199" t="s">
        <v>364</v>
      </c>
      <c r="I5" s="200" t="s">
        <v>364</v>
      </c>
      <c r="J5" s="201" t="s">
        <v>251</v>
      </c>
      <c r="K5" s="199" t="s">
        <v>364</v>
      </c>
      <c r="L5" s="200" t="s">
        <v>364</v>
      </c>
      <c r="M5" s="201" t="s">
        <v>251</v>
      </c>
      <c r="N5" s="199" t="s">
        <v>364</v>
      </c>
      <c r="O5" s="200" t="s">
        <v>364</v>
      </c>
      <c r="P5" s="201" t="s">
        <v>251</v>
      </c>
    </row>
    <row r="6" spans="1:16" ht="11.25" customHeight="1">
      <c r="A6" s="189"/>
      <c r="B6" s="190"/>
      <c r="C6" s="194"/>
      <c r="D6" s="195"/>
      <c r="E6" s="202"/>
      <c r="F6" s="203"/>
      <c r="G6" s="204"/>
      <c r="H6" s="202"/>
      <c r="I6" s="203"/>
      <c r="J6" s="204"/>
      <c r="K6" s="202"/>
      <c r="L6" s="203"/>
      <c r="M6" s="204"/>
      <c r="N6" s="205">
        <f aca="true" t="shared" si="0" ref="N6:N16">E6+H6+K6</f>
        <v>0</v>
      </c>
      <c r="O6" s="206">
        <f aca="true" t="shared" si="1" ref="O6:O16">F6+I6+L6</f>
        <v>0</v>
      </c>
      <c r="P6" s="207">
        <f aca="true" t="shared" si="2" ref="P6:P16">G6+J6+M6</f>
        <v>0</v>
      </c>
    </row>
    <row r="7" spans="1:16" ht="12.75" customHeight="1">
      <c r="A7" s="208"/>
      <c r="B7" s="209"/>
      <c r="C7" s="210"/>
      <c r="D7" s="211"/>
      <c r="E7" s="212"/>
      <c r="F7" s="213"/>
      <c r="G7" s="214"/>
      <c r="H7" s="212"/>
      <c r="I7" s="213"/>
      <c r="J7" s="214"/>
      <c r="K7" s="212"/>
      <c r="L7" s="213"/>
      <c r="M7" s="214"/>
      <c r="N7" s="212">
        <f t="shared" si="0"/>
        <v>0</v>
      </c>
      <c r="O7" s="213">
        <f t="shared" si="1"/>
        <v>0</v>
      </c>
      <c r="P7" s="214">
        <f t="shared" si="2"/>
        <v>0</v>
      </c>
    </row>
    <row r="8" spans="1:16" ht="12.75" customHeight="1">
      <c r="A8" s="208"/>
      <c r="B8" s="209"/>
      <c r="C8" s="210" t="s">
        <v>398</v>
      </c>
      <c r="D8" s="211" t="e">
        <f>SUM("$#REF!$#REF!"/"#REF!#REF!")*100</f>
        <v>#VALUE!</v>
      </c>
      <c r="E8" s="215">
        <v>30957256</v>
      </c>
      <c r="F8" s="216">
        <v>34897678</v>
      </c>
      <c r="G8" s="217">
        <v>34897678</v>
      </c>
      <c r="H8" s="212"/>
      <c r="I8" s="213"/>
      <c r="J8" s="214"/>
      <c r="K8" s="212"/>
      <c r="L8" s="213"/>
      <c r="M8" s="214"/>
      <c r="N8" s="212">
        <f t="shared" si="0"/>
        <v>30957256</v>
      </c>
      <c r="O8" s="213">
        <f t="shared" si="1"/>
        <v>34897678</v>
      </c>
      <c r="P8" s="207">
        <f t="shared" si="2"/>
        <v>34897678</v>
      </c>
    </row>
    <row r="9" spans="1:16" ht="12.75" customHeight="1">
      <c r="A9" s="208"/>
      <c r="B9" s="209"/>
      <c r="C9" s="210" t="s">
        <v>399</v>
      </c>
      <c r="D9" s="211"/>
      <c r="E9" s="215"/>
      <c r="F9" s="216"/>
      <c r="G9" s="217"/>
      <c r="H9" s="212"/>
      <c r="I9" s="213"/>
      <c r="J9" s="214"/>
      <c r="K9" s="212"/>
      <c r="L9" s="213"/>
      <c r="M9" s="214"/>
      <c r="N9" s="212">
        <f t="shared" si="0"/>
        <v>0</v>
      </c>
      <c r="O9" s="213">
        <f t="shared" si="1"/>
        <v>0</v>
      </c>
      <c r="P9" s="207">
        <f t="shared" si="2"/>
        <v>0</v>
      </c>
    </row>
    <row r="10" spans="1:16" ht="12.75" customHeight="1">
      <c r="A10" s="208"/>
      <c r="B10" s="209"/>
      <c r="C10" s="210" t="s">
        <v>400</v>
      </c>
      <c r="D10" s="211"/>
      <c r="E10" s="215">
        <v>4245600</v>
      </c>
      <c r="F10" s="216">
        <v>4829800</v>
      </c>
      <c r="G10" s="217">
        <v>4829800</v>
      </c>
      <c r="H10" s="212"/>
      <c r="I10" s="213"/>
      <c r="J10" s="214"/>
      <c r="K10" s="212"/>
      <c r="L10" s="213"/>
      <c r="M10" s="214"/>
      <c r="N10" s="212">
        <f t="shared" si="0"/>
        <v>4245600</v>
      </c>
      <c r="O10" s="213">
        <f t="shared" si="1"/>
        <v>4829800</v>
      </c>
      <c r="P10" s="207">
        <f t="shared" si="2"/>
        <v>4829800</v>
      </c>
    </row>
    <row r="11" spans="1:16" ht="12.75" customHeight="1">
      <c r="A11" s="208" t="s">
        <v>20</v>
      </c>
      <c r="B11" s="209" t="s">
        <v>368</v>
      </c>
      <c r="C11" s="210" t="s">
        <v>401</v>
      </c>
      <c r="D11" s="211" t="e">
        <f>SUM("$#REF!$#REF!"/"#REF!#REF!")*100</f>
        <v>#VALUE!</v>
      </c>
      <c r="E11" s="215">
        <v>716322</v>
      </c>
      <c r="F11" s="216">
        <v>716322</v>
      </c>
      <c r="G11" s="217">
        <v>716322</v>
      </c>
      <c r="H11" s="212"/>
      <c r="I11" s="213"/>
      <c r="J11" s="214"/>
      <c r="K11" s="212"/>
      <c r="L11" s="213"/>
      <c r="M11" s="214"/>
      <c r="N11" s="212">
        <f t="shared" si="0"/>
        <v>716322</v>
      </c>
      <c r="O11" s="213">
        <f t="shared" si="1"/>
        <v>716322</v>
      </c>
      <c r="P11" s="207">
        <f t="shared" si="2"/>
        <v>716322</v>
      </c>
    </row>
    <row r="12" spans="1:16" ht="12.75" customHeight="1">
      <c r="A12" s="208"/>
      <c r="B12" s="209"/>
      <c r="C12" s="210" t="s">
        <v>402</v>
      </c>
      <c r="D12" s="211"/>
      <c r="E12" s="215">
        <v>2583000</v>
      </c>
      <c r="F12" s="216"/>
      <c r="G12" s="217"/>
      <c r="H12" s="212">
        <v>340000</v>
      </c>
      <c r="I12" s="213">
        <v>340000</v>
      </c>
      <c r="J12" s="214">
        <v>340000</v>
      </c>
      <c r="K12" s="212"/>
      <c r="L12" s="213"/>
      <c r="M12" s="214"/>
      <c r="N12" s="212">
        <f t="shared" si="0"/>
        <v>2923000</v>
      </c>
      <c r="O12" s="213">
        <f t="shared" si="1"/>
        <v>340000</v>
      </c>
      <c r="P12" s="207">
        <f t="shared" si="2"/>
        <v>340000</v>
      </c>
    </row>
    <row r="13" spans="1:18" ht="12.75" customHeight="1">
      <c r="A13" s="208"/>
      <c r="B13" s="209"/>
      <c r="C13" s="210" t="s">
        <v>403</v>
      </c>
      <c r="D13" s="211"/>
      <c r="E13" s="215"/>
      <c r="F13" s="216"/>
      <c r="G13" s="217"/>
      <c r="H13" s="215">
        <v>230000</v>
      </c>
      <c r="I13" s="216">
        <v>329400</v>
      </c>
      <c r="J13" s="217">
        <v>329400</v>
      </c>
      <c r="K13" s="212"/>
      <c r="L13" s="213"/>
      <c r="M13" s="214"/>
      <c r="N13" s="212">
        <f t="shared" si="0"/>
        <v>230000</v>
      </c>
      <c r="O13" s="213">
        <f t="shared" si="1"/>
        <v>329400</v>
      </c>
      <c r="P13" s="207">
        <f t="shared" si="2"/>
        <v>329400</v>
      </c>
      <c r="Q13" s="218">
        <v>239400</v>
      </c>
      <c r="R13" s="188" t="s">
        <v>404</v>
      </c>
    </row>
    <row r="14" spans="1:18" ht="12.75" customHeight="1">
      <c r="A14" s="208"/>
      <c r="B14" s="209"/>
      <c r="C14" s="210" t="s">
        <v>405</v>
      </c>
      <c r="D14" s="211"/>
      <c r="E14" s="215">
        <v>2212242</v>
      </c>
      <c r="F14" s="216">
        <v>2212242</v>
      </c>
      <c r="G14" s="217">
        <v>2212242</v>
      </c>
      <c r="H14" s="212"/>
      <c r="I14" s="213"/>
      <c r="J14" s="214"/>
      <c r="K14" s="212"/>
      <c r="L14" s="213"/>
      <c r="M14" s="214"/>
      <c r="N14" s="212">
        <f t="shared" si="0"/>
        <v>2212242</v>
      </c>
      <c r="O14" s="213">
        <f t="shared" si="1"/>
        <v>2212242</v>
      </c>
      <c r="P14" s="207">
        <f t="shared" si="2"/>
        <v>2212242</v>
      </c>
      <c r="Q14" s="218">
        <v>90000</v>
      </c>
      <c r="R14" s="188" t="s">
        <v>406</v>
      </c>
    </row>
    <row r="15" spans="1:16" ht="12.75" customHeight="1">
      <c r="A15" s="208"/>
      <c r="B15" s="209"/>
      <c r="C15" s="210" t="s">
        <v>407</v>
      </c>
      <c r="D15" s="211"/>
      <c r="E15" s="215"/>
      <c r="F15" s="213"/>
      <c r="G15" s="214"/>
      <c r="H15" s="212"/>
      <c r="I15" s="213">
        <v>200000</v>
      </c>
      <c r="J15" s="214">
        <v>200000</v>
      </c>
      <c r="K15" s="212"/>
      <c r="L15" s="213"/>
      <c r="M15" s="214"/>
      <c r="N15" s="212">
        <f t="shared" si="0"/>
        <v>0</v>
      </c>
      <c r="O15" s="213">
        <f t="shared" si="1"/>
        <v>200000</v>
      </c>
      <c r="P15" s="207">
        <f t="shared" si="2"/>
        <v>200000</v>
      </c>
    </row>
    <row r="16" spans="1:16" ht="4.5" customHeight="1">
      <c r="A16" s="208"/>
      <c r="B16" s="209"/>
      <c r="C16" s="210"/>
      <c r="D16" s="211"/>
      <c r="E16" s="215"/>
      <c r="F16" s="216"/>
      <c r="G16" s="217"/>
      <c r="H16" s="212"/>
      <c r="I16" s="213"/>
      <c r="J16" s="214"/>
      <c r="K16" s="212"/>
      <c r="L16" s="213"/>
      <c r="M16" s="214"/>
      <c r="N16" s="212">
        <f t="shared" si="0"/>
        <v>0</v>
      </c>
      <c r="O16" s="213">
        <f t="shared" si="1"/>
        <v>0</v>
      </c>
      <c r="P16" s="207">
        <f t="shared" si="2"/>
        <v>0</v>
      </c>
    </row>
    <row r="17" spans="1:16" ht="12.75" customHeight="1">
      <c r="A17" s="208"/>
      <c r="B17" s="209"/>
      <c r="C17" s="210" t="s">
        <v>408</v>
      </c>
      <c r="D17" s="211"/>
      <c r="E17" s="212"/>
      <c r="F17" s="213"/>
      <c r="G17" s="214"/>
      <c r="H17" s="212"/>
      <c r="I17" s="213"/>
      <c r="J17" s="214"/>
      <c r="K17" s="212"/>
      <c r="L17" s="213"/>
      <c r="M17" s="214"/>
      <c r="N17" s="212"/>
      <c r="O17" s="213">
        <f>+I17</f>
        <v>0</v>
      </c>
      <c r="P17" s="213">
        <f>+J17</f>
        <v>0</v>
      </c>
    </row>
    <row r="18" spans="1:16" ht="25.5" customHeight="1">
      <c r="A18" s="208"/>
      <c r="B18" s="209"/>
      <c r="C18" s="34" t="s">
        <v>123</v>
      </c>
      <c r="D18" s="211"/>
      <c r="E18" s="219">
        <f>SUM(E8:E16)</f>
        <v>40714420</v>
      </c>
      <c r="F18" s="220">
        <f>SUM(F8:F17)</f>
        <v>42656042</v>
      </c>
      <c r="G18" s="221">
        <f>SUM(G8:G16)</f>
        <v>42656042</v>
      </c>
      <c r="H18" s="219">
        <f>SUM(H8:H15)</f>
        <v>570000</v>
      </c>
      <c r="I18" s="220">
        <f>SUM(I8:I17)</f>
        <v>869400</v>
      </c>
      <c r="J18" s="221">
        <f>SUM(J8:J17)</f>
        <v>869400</v>
      </c>
      <c r="K18" s="219">
        <f>SUM(K8:K11)</f>
        <v>0</v>
      </c>
      <c r="L18" s="220">
        <f>SUM(L8:L11)</f>
        <v>0</v>
      </c>
      <c r="M18" s="221">
        <f>SUM(M8:M11)</f>
        <v>0</v>
      </c>
      <c r="N18" s="219">
        <f aca="true" t="shared" si="3" ref="N18:O24">E18+H18+K18</f>
        <v>41284420</v>
      </c>
      <c r="O18" s="220">
        <f>F18+I18+L18</f>
        <v>43525442</v>
      </c>
      <c r="P18" s="222">
        <f>SUM(P8:P17)</f>
        <v>43525442</v>
      </c>
    </row>
    <row r="19" spans="1:16" ht="12.75" customHeight="1">
      <c r="A19" s="208"/>
      <c r="B19" s="209"/>
      <c r="C19" s="210"/>
      <c r="D19" s="211"/>
      <c r="E19" s="212"/>
      <c r="F19" s="213"/>
      <c r="G19" s="214"/>
      <c r="H19" s="212"/>
      <c r="I19" s="213"/>
      <c r="J19" s="214"/>
      <c r="K19" s="212"/>
      <c r="L19" s="213"/>
      <c r="M19" s="214"/>
      <c r="N19" s="212">
        <f t="shared" si="3"/>
        <v>0</v>
      </c>
      <c r="O19" s="213">
        <f t="shared" si="3"/>
        <v>0</v>
      </c>
      <c r="P19" s="207">
        <f>G19+J19+M19</f>
        <v>0</v>
      </c>
    </row>
    <row r="20" spans="1:16" ht="12.75" customHeight="1">
      <c r="A20" s="208"/>
      <c r="B20" s="209" t="s">
        <v>368</v>
      </c>
      <c r="C20" s="210" t="s">
        <v>409</v>
      </c>
      <c r="D20" s="211" t="e">
        <f>SUM("$#REF!$#REF!"/"#REF!#REF!")*100</f>
        <v>#VALUE!</v>
      </c>
      <c r="E20" s="212"/>
      <c r="F20" s="213"/>
      <c r="G20" s="214"/>
      <c r="H20" s="215">
        <v>0</v>
      </c>
      <c r="I20" s="213">
        <v>0</v>
      </c>
      <c r="J20" s="214"/>
      <c r="K20" s="212"/>
      <c r="L20" s="213"/>
      <c r="M20" s="214"/>
      <c r="N20" s="212">
        <f t="shared" si="3"/>
        <v>0</v>
      </c>
      <c r="O20" s="213">
        <f t="shared" si="3"/>
        <v>0</v>
      </c>
      <c r="P20" s="207">
        <f>G20+J20+M20</f>
        <v>0</v>
      </c>
    </row>
    <row r="21" spans="1:18" ht="12.75" customHeight="1">
      <c r="A21" s="208"/>
      <c r="B21" s="209" t="s">
        <v>371</v>
      </c>
      <c r="C21" s="210" t="s">
        <v>410</v>
      </c>
      <c r="D21" s="211" t="e">
        <f>SUM("$#REF!$#REF!"/"#REF!#REF!")*100</f>
        <v>#VALUE!</v>
      </c>
      <c r="E21" s="223"/>
      <c r="F21" s="224"/>
      <c r="G21" s="225"/>
      <c r="H21" s="226">
        <v>0</v>
      </c>
      <c r="I21" s="224">
        <v>0</v>
      </c>
      <c r="J21" s="225"/>
      <c r="K21" s="223"/>
      <c r="L21" s="224"/>
      <c r="M21" s="225"/>
      <c r="N21" s="223">
        <f t="shared" si="3"/>
        <v>0</v>
      </c>
      <c r="O21" s="224">
        <f t="shared" si="3"/>
        <v>0</v>
      </c>
      <c r="P21" s="225">
        <f>G21+J21+M21</f>
        <v>0</v>
      </c>
      <c r="Q21" s="218">
        <v>49985</v>
      </c>
      <c r="R21" s="227" t="s">
        <v>411</v>
      </c>
    </row>
    <row r="22" spans="1:19" ht="12.75" customHeight="1">
      <c r="A22" s="208"/>
      <c r="B22" s="209" t="s">
        <v>373</v>
      </c>
      <c r="C22" s="210" t="s">
        <v>412</v>
      </c>
      <c r="D22" s="211" t="e">
        <f>SUM("$#REF!$#REF!"/"#REF!#REF!")*100</f>
        <v>#VALUE!</v>
      </c>
      <c r="E22" s="212"/>
      <c r="F22" s="213"/>
      <c r="G22" s="214"/>
      <c r="H22" s="215">
        <v>2510000</v>
      </c>
      <c r="I22" s="216">
        <v>2079985</v>
      </c>
      <c r="J22" s="217">
        <v>2079985</v>
      </c>
      <c r="K22" s="212"/>
      <c r="L22" s="213"/>
      <c r="M22" s="214"/>
      <c r="N22" s="212">
        <f t="shared" si="3"/>
        <v>2510000</v>
      </c>
      <c r="O22" s="213">
        <f t="shared" si="3"/>
        <v>2079985</v>
      </c>
      <c r="P22" s="207">
        <f>G22+J22+M22</f>
        <v>2079985</v>
      </c>
      <c r="Q22" s="218">
        <v>2000000</v>
      </c>
      <c r="R22" s="227" t="s">
        <v>413</v>
      </c>
      <c r="S22" s="227"/>
    </row>
    <row r="23" spans="1:19" ht="12.75" customHeight="1">
      <c r="A23" s="208"/>
      <c r="B23" s="209" t="s">
        <v>368</v>
      </c>
      <c r="C23" s="210" t="s">
        <v>414</v>
      </c>
      <c r="D23" s="211" t="e">
        <f>SUM("$#REF!$#REF!"/"#REF!#REF!")*100</f>
        <v>#VALUE!</v>
      </c>
      <c r="E23" s="212"/>
      <c r="F23" s="213"/>
      <c r="G23" s="214"/>
      <c r="H23" s="215">
        <v>50000</v>
      </c>
      <c r="I23" s="216">
        <v>35930</v>
      </c>
      <c r="J23" s="217">
        <v>35930</v>
      </c>
      <c r="K23" s="212"/>
      <c r="L23" s="213"/>
      <c r="M23" s="214"/>
      <c r="N23" s="212">
        <f t="shared" si="3"/>
        <v>50000</v>
      </c>
      <c r="O23" s="213">
        <f t="shared" si="3"/>
        <v>35930</v>
      </c>
      <c r="P23" s="207">
        <f>G23+J23+M23</f>
        <v>35930</v>
      </c>
      <c r="Q23" s="218">
        <v>30000</v>
      </c>
      <c r="R23" s="227" t="s">
        <v>415</v>
      </c>
      <c r="S23" s="227"/>
    </row>
    <row r="24" spans="1:19" ht="12.75" customHeight="1">
      <c r="A24" s="208"/>
      <c r="B24" s="209"/>
      <c r="C24" s="210" t="s">
        <v>416</v>
      </c>
      <c r="D24" s="211"/>
      <c r="E24" s="212"/>
      <c r="F24" s="213"/>
      <c r="G24" s="214"/>
      <c r="H24" s="215"/>
      <c r="I24" s="216">
        <v>19950</v>
      </c>
      <c r="J24" s="217">
        <v>19950</v>
      </c>
      <c r="K24" s="212"/>
      <c r="L24" s="213"/>
      <c r="M24" s="214"/>
      <c r="N24" s="212">
        <f t="shared" si="3"/>
        <v>0</v>
      </c>
      <c r="O24" s="213">
        <f t="shared" si="3"/>
        <v>19950</v>
      </c>
      <c r="P24" s="207">
        <v>0</v>
      </c>
      <c r="Q24" s="218">
        <v>0</v>
      </c>
      <c r="R24" s="188" t="s">
        <v>417</v>
      </c>
      <c r="S24" s="227"/>
    </row>
    <row r="25" spans="1:19" s="233" customFormat="1" ht="12.75" customHeight="1">
      <c r="A25" s="208"/>
      <c r="B25" s="209"/>
      <c r="C25" s="228" t="s">
        <v>418</v>
      </c>
      <c r="D25" s="229"/>
      <c r="E25" s="230"/>
      <c r="F25" s="231"/>
      <c r="G25" s="232"/>
      <c r="H25" s="215">
        <v>0</v>
      </c>
      <c r="I25" s="216">
        <v>0</v>
      </c>
      <c r="J25" s="217">
        <v>0</v>
      </c>
      <c r="K25" s="212"/>
      <c r="L25" s="213"/>
      <c r="M25" s="214"/>
      <c r="N25" s="212">
        <v>0</v>
      </c>
      <c r="O25" s="213">
        <f>I25</f>
        <v>0</v>
      </c>
      <c r="P25" s="207">
        <f>J25</f>
        <v>0</v>
      </c>
      <c r="S25" s="234"/>
    </row>
    <row r="26" spans="3:16" ht="12.75" customHeight="1">
      <c r="C26" s="235" t="s">
        <v>419</v>
      </c>
      <c r="D26" s="236"/>
      <c r="E26" s="228"/>
      <c r="F26" s="237"/>
      <c r="G26" s="238"/>
      <c r="H26" s="215">
        <v>50000</v>
      </c>
      <c r="I26" s="216">
        <v>50000</v>
      </c>
      <c r="J26" s="217">
        <v>50000</v>
      </c>
      <c r="K26" s="228"/>
      <c r="L26" s="237"/>
      <c r="M26" s="238"/>
      <c r="N26" s="212">
        <f>H26</f>
        <v>50000</v>
      </c>
      <c r="O26" s="213">
        <f>I26</f>
        <v>50000</v>
      </c>
      <c r="P26" s="207">
        <f>J26</f>
        <v>50000</v>
      </c>
    </row>
    <row r="27" spans="1:16" ht="12.75" customHeight="1">
      <c r="A27" s="208"/>
      <c r="B27" s="209" t="s">
        <v>368</v>
      </c>
      <c r="C27" s="239" t="s">
        <v>420</v>
      </c>
      <c r="D27" s="211" t="e">
        <f>SUM("$#REF!$#REF!"/"#REF!#REF!")*100</f>
        <v>#VALUE!</v>
      </c>
      <c r="E27" s="212"/>
      <c r="F27" s="213"/>
      <c r="G27" s="214"/>
      <c r="H27" s="215">
        <v>0</v>
      </c>
      <c r="I27" s="206">
        <v>0</v>
      </c>
      <c r="J27" s="207"/>
      <c r="K27" s="212"/>
      <c r="L27" s="213"/>
      <c r="M27" s="214"/>
      <c r="N27" s="212">
        <f aca="true" t="shared" si="4" ref="N27:P33">E27+H27+K27</f>
        <v>0</v>
      </c>
      <c r="O27" s="213">
        <f t="shared" si="4"/>
        <v>0</v>
      </c>
      <c r="P27" s="207">
        <f t="shared" si="4"/>
        <v>0</v>
      </c>
    </row>
    <row r="28" spans="1:16" ht="12.75" customHeight="1">
      <c r="A28" s="208"/>
      <c r="B28" s="209"/>
      <c r="C28" s="210" t="s">
        <v>408</v>
      </c>
      <c r="D28" s="211"/>
      <c r="E28" s="212"/>
      <c r="F28" s="213"/>
      <c r="G28" s="214"/>
      <c r="H28" s="215">
        <v>281200</v>
      </c>
      <c r="I28" s="206">
        <v>0</v>
      </c>
      <c r="J28" s="207">
        <v>0</v>
      </c>
      <c r="K28" s="212"/>
      <c r="L28" s="213"/>
      <c r="M28" s="214"/>
      <c r="N28" s="212">
        <f t="shared" si="4"/>
        <v>281200</v>
      </c>
      <c r="O28" s="213">
        <f t="shared" si="4"/>
        <v>0</v>
      </c>
      <c r="P28" s="207">
        <f t="shared" si="4"/>
        <v>0</v>
      </c>
    </row>
    <row r="29" spans="1:16" ht="13.5" customHeight="1">
      <c r="A29" s="208"/>
      <c r="B29" s="209"/>
      <c r="C29" s="210" t="s">
        <v>421</v>
      </c>
      <c r="D29" s="211"/>
      <c r="E29" s="212"/>
      <c r="F29" s="213"/>
      <c r="G29" s="214"/>
      <c r="H29" s="215">
        <v>0</v>
      </c>
      <c r="I29" s="216">
        <v>240000</v>
      </c>
      <c r="J29" s="217">
        <v>240000</v>
      </c>
      <c r="K29" s="212"/>
      <c r="L29" s="213"/>
      <c r="M29" s="214"/>
      <c r="N29" s="212">
        <f t="shared" si="4"/>
        <v>0</v>
      </c>
      <c r="O29" s="213">
        <f t="shared" si="4"/>
        <v>240000</v>
      </c>
      <c r="P29" s="207">
        <f t="shared" si="4"/>
        <v>240000</v>
      </c>
    </row>
    <row r="30" spans="1:16" ht="12.75" customHeight="1">
      <c r="A30" s="240"/>
      <c r="B30" s="241"/>
      <c r="C30" s="210" t="s">
        <v>422</v>
      </c>
      <c r="D30" s="211"/>
      <c r="E30" s="219"/>
      <c r="F30" s="220"/>
      <c r="G30" s="221"/>
      <c r="H30" s="242">
        <v>200000</v>
      </c>
      <c r="I30" s="216">
        <v>201655</v>
      </c>
      <c r="J30" s="217">
        <v>201655</v>
      </c>
      <c r="K30" s="212"/>
      <c r="L30" s="213"/>
      <c r="M30" s="214"/>
      <c r="N30" s="212">
        <f t="shared" si="4"/>
        <v>200000</v>
      </c>
      <c r="O30" s="213">
        <f t="shared" si="4"/>
        <v>201655</v>
      </c>
      <c r="P30" s="207">
        <f t="shared" si="4"/>
        <v>201655</v>
      </c>
    </row>
    <row r="31" spans="1:16" ht="25.5" customHeight="1">
      <c r="A31" s="240"/>
      <c r="B31" s="241"/>
      <c r="C31" s="34" t="s">
        <v>324</v>
      </c>
      <c r="D31" s="211"/>
      <c r="E31" s="219">
        <f>SUM(E20:E27)</f>
        <v>0</v>
      </c>
      <c r="F31" s="220">
        <f>SUM(F20:F27)</f>
        <v>0</v>
      </c>
      <c r="G31" s="221">
        <f>SUM(G20:G27)</f>
        <v>0</v>
      </c>
      <c r="H31" s="242">
        <f>SUM(H20:H30)</f>
        <v>3091200</v>
      </c>
      <c r="I31" s="220">
        <f>SUM(I20:I30)</f>
        <v>2627520</v>
      </c>
      <c r="J31" s="221">
        <f>SUM(J21:J30)</f>
        <v>2627520</v>
      </c>
      <c r="K31" s="219">
        <f>SUM(K20:K27)</f>
        <v>0</v>
      </c>
      <c r="L31" s="220">
        <f>SUM(L20:L27)</f>
        <v>0</v>
      </c>
      <c r="M31" s="221">
        <f>SUM(M20:M27)</f>
        <v>0</v>
      </c>
      <c r="N31" s="219">
        <f t="shared" si="4"/>
        <v>3091200</v>
      </c>
      <c r="O31" s="220">
        <f t="shared" si="4"/>
        <v>2627520</v>
      </c>
      <c r="P31" s="222">
        <f t="shared" si="4"/>
        <v>2627520</v>
      </c>
    </row>
    <row r="32" spans="1:16" ht="12.75" customHeight="1">
      <c r="A32" s="240"/>
      <c r="B32" s="241"/>
      <c r="C32" s="34"/>
      <c r="D32" s="211"/>
      <c r="E32" s="219"/>
      <c r="F32" s="220"/>
      <c r="G32" s="221"/>
      <c r="H32" s="242"/>
      <c r="I32" s="220"/>
      <c r="J32" s="221"/>
      <c r="K32" s="219"/>
      <c r="L32" s="220"/>
      <c r="M32" s="221"/>
      <c r="N32" s="219">
        <f t="shared" si="4"/>
        <v>0</v>
      </c>
      <c r="O32" s="220">
        <f t="shared" si="4"/>
        <v>0</v>
      </c>
      <c r="P32" s="221">
        <f t="shared" si="4"/>
        <v>0</v>
      </c>
    </row>
    <row r="33" spans="1:16" s="244" customFormat="1" ht="27" customHeight="1">
      <c r="A33" s="208"/>
      <c r="B33" s="209" t="s">
        <v>368</v>
      </c>
      <c r="C33" s="243" t="s">
        <v>423</v>
      </c>
      <c r="D33" s="211" t="e">
        <f>SUM("$#REF!$#REF!"/"#REF!#REF!")*100</f>
        <v>#VALUE!</v>
      </c>
      <c r="E33" s="212"/>
      <c r="F33" s="213"/>
      <c r="G33" s="214"/>
      <c r="H33" s="215"/>
      <c r="I33" s="216">
        <v>0</v>
      </c>
      <c r="J33" s="217">
        <v>0</v>
      </c>
      <c r="K33" s="212"/>
      <c r="L33" s="213"/>
      <c r="M33" s="214"/>
      <c r="N33" s="212">
        <f t="shared" si="4"/>
        <v>0</v>
      </c>
      <c r="O33" s="213">
        <f t="shared" si="4"/>
        <v>0</v>
      </c>
      <c r="P33" s="214">
        <f t="shared" si="4"/>
        <v>0</v>
      </c>
    </row>
    <row r="34" spans="1:16" ht="10.5" customHeight="1">
      <c r="A34" s="240"/>
      <c r="B34" s="241"/>
      <c r="C34" s="245"/>
      <c r="D34" s="211"/>
      <c r="E34" s="212"/>
      <c r="F34" s="213"/>
      <c r="G34" s="214"/>
      <c r="H34" s="215"/>
      <c r="I34" s="216"/>
      <c r="J34" s="217"/>
      <c r="K34" s="212"/>
      <c r="L34" s="213"/>
      <c r="M34" s="214"/>
      <c r="N34" s="212"/>
      <c r="O34" s="213">
        <f>I34</f>
        <v>0</v>
      </c>
      <c r="P34" s="214">
        <f>J34</f>
        <v>0</v>
      </c>
    </row>
    <row r="35" spans="1:17" ht="12.75" customHeight="1">
      <c r="A35" s="240"/>
      <c r="B35" s="241"/>
      <c r="C35" s="210" t="s">
        <v>424</v>
      </c>
      <c r="D35" s="211"/>
      <c r="E35" s="212">
        <v>2170591</v>
      </c>
      <c r="F35" s="213">
        <v>2170591</v>
      </c>
      <c r="G35" s="214">
        <v>2170591</v>
      </c>
      <c r="H35" s="215"/>
      <c r="I35" s="213"/>
      <c r="J35" s="214"/>
      <c r="K35" s="212"/>
      <c r="L35" s="213"/>
      <c r="M35" s="214"/>
      <c r="N35" s="212">
        <f>+E35+H35+K35</f>
        <v>2170591</v>
      </c>
      <c r="O35" s="213">
        <f>F35+I35+L35</f>
        <v>2170591</v>
      </c>
      <c r="P35" s="214">
        <f aca="true" t="shared" si="5" ref="P35:P50">G35+J35+M35</f>
        <v>2170591</v>
      </c>
      <c r="Q35" s="188" t="s">
        <v>425</v>
      </c>
    </row>
    <row r="36" spans="1:16" ht="12.75" customHeight="1">
      <c r="A36" s="240"/>
      <c r="B36" s="241"/>
      <c r="C36" s="235"/>
      <c r="D36" s="211"/>
      <c r="E36" s="212"/>
      <c r="F36" s="213"/>
      <c r="G36" s="214"/>
      <c r="H36" s="215"/>
      <c r="I36" s="213"/>
      <c r="J36" s="214"/>
      <c r="K36" s="212"/>
      <c r="L36" s="213"/>
      <c r="M36" s="214"/>
      <c r="N36" s="212">
        <f aca="true" t="shared" si="6" ref="N36:N50">E36+H36+K36</f>
        <v>0</v>
      </c>
      <c r="O36" s="213">
        <f aca="true" t="shared" si="7" ref="O36:O50">F36+I36+L36</f>
        <v>0</v>
      </c>
      <c r="P36" s="214">
        <f t="shared" si="5"/>
        <v>0</v>
      </c>
    </row>
    <row r="37" spans="1:16" ht="12.75" customHeight="1">
      <c r="A37" s="240"/>
      <c r="B37" s="241"/>
      <c r="C37" s="34" t="s">
        <v>97</v>
      </c>
      <c r="D37" s="211"/>
      <c r="E37" s="246"/>
      <c r="F37" s="247"/>
      <c r="G37" s="222"/>
      <c r="H37" s="242"/>
      <c r="I37" s="247"/>
      <c r="J37" s="222"/>
      <c r="K37" s="246">
        <f>K34+K35+K36</f>
        <v>0</v>
      </c>
      <c r="L37" s="247">
        <f>L34+L35+L36</f>
        <v>0</v>
      </c>
      <c r="M37" s="222">
        <f>M34+M35+M36</f>
        <v>0</v>
      </c>
      <c r="N37" s="246">
        <f t="shared" si="6"/>
        <v>0</v>
      </c>
      <c r="O37" s="247">
        <f t="shared" si="7"/>
        <v>0</v>
      </c>
      <c r="P37" s="222">
        <f t="shared" si="5"/>
        <v>0</v>
      </c>
    </row>
    <row r="38" spans="1:16" ht="12.75" customHeight="1">
      <c r="A38" s="240"/>
      <c r="B38" s="241"/>
      <c r="C38" s="210" t="s">
        <v>383</v>
      </c>
      <c r="D38" s="211"/>
      <c r="E38" s="212"/>
      <c r="F38" s="213"/>
      <c r="G38" s="214"/>
      <c r="H38" s="215"/>
      <c r="I38" s="213"/>
      <c r="J38" s="214"/>
      <c r="K38" s="212"/>
      <c r="L38" s="213"/>
      <c r="M38" s="214"/>
      <c r="N38" s="212">
        <f t="shared" si="6"/>
        <v>0</v>
      </c>
      <c r="O38" s="213">
        <f t="shared" si="7"/>
        <v>0</v>
      </c>
      <c r="P38" s="214">
        <f t="shared" si="5"/>
        <v>0</v>
      </c>
    </row>
    <row r="39" spans="1:16" ht="12.75" customHeight="1">
      <c r="A39" s="240"/>
      <c r="B39" s="241"/>
      <c r="C39" s="210" t="s">
        <v>384</v>
      </c>
      <c r="D39" s="211"/>
      <c r="E39" s="212"/>
      <c r="F39" s="213"/>
      <c r="G39" s="214"/>
      <c r="H39" s="215"/>
      <c r="I39" s="213"/>
      <c r="J39" s="214"/>
      <c r="K39" s="212"/>
      <c r="L39" s="213"/>
      <c r="M39" s="214"/>
      <c r="N39" s="212">
        <f t="shared" si="6"/>
        <v>0</v>
      </c>
      <c r="O39" s="213">
        <f t="shared" si="7"/>
        <v>0</v>
      </c>
      <c r="P39" s="214">
        <f t="shared" si="5"/>
        <v>0</v>
      </c>
    </row>
    <row r="40" spans="1:16" ht="15.75" customHeight="1">
      <c r="A40" s="208" t="s">
        <v>385</v>
      </c>
      <c r="B40" s="209" t="s">
        <v>386</v>
      </c>
      <c r="C40" s="34" t="s">
        <v>101</v>
      </c>
      <c r="D40" s="211" t="e">
        <f>SUM("$#REF!$#REF!"/"#REF!#REF!")*100</f>
        <v>#VALUE!</v>
      </c>
      <c r="E40" s="248">
        <f aca="true" t="shared" si="8" ref="E40:M40">E38+E39</f>
        <v>0</v>
      </c>
      <c r="F40" s="249">
        <f t="shared" si="8"/>
        <v>0</v>
      </c>
      <c r="G40" s="250">
        <f t="shared" si="8"/>
        <v>0</v>
      </c>
      <c r="H40" s="251">
        <f t="shared" si="8"/>
        <v>0</v>
      </c>
      <c r="I40" s="249">
        <f t="shared" si="8"/>
        <v>0</v>
      </c>
      <c r="J40" s="250">
        <f t="shared" si="8"/>
        <v>0</v>
      </c>
      <c r="K40" s="248">
        <f t="shared" si="8"/>
        <v>0</v>
      </c>
      <c r="L40" s="249">
        <f t="shared" si="8"/>
        <v>0</v>
      </c>
      <c r="M40" s="250">
        <f t="shared" si="8"/>
        <v>0</v>
      </c>
      <c r="N40" s="248">
        <f t="shared" si="6"/>
        <v>0</v>
      </c>
      <c r="O40" s="249">
        <f t="shared" si="7"/>
        <v>0</v>
      </c>
      <c r="P40" s="250">
        <f t="shared" si="5"/>
        <v>0</v>
      </c>
    </row>
    <row r="41" spans="1:16" ht="12.75" customHeight="1">
      <c r="A41" s="208"/>
      <c r="B41" s="209"/>
      <c r="C41" s="210" t="s">
        <v>387</v>
      </c>
      <c r="D41" s="211"/>
      <c r="E41" s="205"/>
      <c r="F41" s="252"/>
      <c r="G41" s="253"/>
      <c r="H41" s="215"/>
      <c r="I41" s="206"/>
      <c r="J41" s="207"/>
      <c r="K41" s="205"/>
      <c r="L41" s="206"/>
      <c r="M41" s="207"/>
      <c r="N41" s="205">
        <f t="shared" si="6"/>
        <v>0</v>
      </c>
      <c r="O41" s="206">
        <f t="shared" si="7"/>
        <v>0</v>
      </c>
      <c r="P41" s="207">
        <f t="shared" si="5"/>
        <v>0</v>
      </c>
    </row>
    <row r="42" spans="1:16" ht="12.75" customHeight="1">
      <c r="A42" s="208"/>
      <c r="B42" s="209"/>
      <c r="C42" s="34" t="s">
        <v>103</v>
      </c>
      <c r="D42" s="211"/>
      <c r="E42" s="248">
        <f aca="true" t="shared" si="9" ref="E42:M42">E41</f>
        <v>0</v>
      </c>
      <c r="F42" s="249">
        <f t="shared" si="9"/>
        <v>0</v>
      </c>
      <c r="G42" s="250">
        <f t="shared" si="9"/>
        <v>0</v>
      </c>
      <c r="H42" s="251">
        <f t="shared" si="9"/>
        <v>0</v>
      </c>
      <c r="I42" s="249">
        <f t="shared" si="9"/>
        <v>0</v>
      </c>
      <c r="J42" s="250">
        <f t="shared" si="9"/>
        <v>0</v>
      </c>
      <c r="K42" s="248">
        <f t="shared" si="9"/>
        <v>0</v>
      </c>
      <c r="L42" s="249">
        <f t="shared" si="9"/>
        <v>0</v>
      </c>
      <c r="M42" s="250">
        <f t="shared" si="9"/>
        <v>0</v>
      </c>
      <c r="N42" s="248">
        <f t="shared" si="6"/>
        <v>0</v>
      </c>
      <c r="O42" s="249">
        <f t="shared" si="7"/>
        <v>0</v>
      </c>
      <c r="P42" s="250">
        <f t="shared" si="5"/>
        <v>0</v>
      </c>
    </row>
    <row r="43" spans="1:17" ht="12.75" customHeight="1">
      <c r="A43" s="208"/>
      <c r="B43" s="209"/>
      <c r="C43" s="210" t="s">
        <v>426</v>
      </c>
      <c r="D43" s="211"/>
      <c r="E43" s="212"/>
      <c r="F43" s="252"/>
      <c r="G43" s="253"/>
      <c r="H43" s="215">
        <v>702000</v>
      </c>
      <c r="I43" s="213">
        <v>702000</v>
      </c>
      <c r="J43" s="214">
        <v>702000</v>
      </c>
      <c r="K43" s="212"/>
      <c r="L43" s="213"/>
      <c r="M43" s="214"/>
      <c r="N43" s="212">
        <f t="shared" si="6"/>
        <v>702000</v>
      </c>
      <c r="O43" s="213">
        <f t="shared" si="7"/>
        <v>702000</v>
      </c>
      <c r="P43" s="214">
        <f t="shared" si="5"/>
        <v>702000</v>
      </c>
      <c r="Q43" s="188" t="s">
        <v>427</v>
      </c>
    </row>
    <row r="44" spans="1:16" ht="12.75" customHeight="1">
      <c r="A44" s="208"/>
      <c r="B44" s="209"/>
      <c r="C44" s="34" t="s">
        <v>105</v>
      </c>
      <c r="D44" s="211"/>
      <c r="E44" s="248"/>
      <c r="F44" s="249">
        <f aca="true" t="shared" si="10" ref="F44:M44">F43</f>
        <v>0</v>
      </c>
      <c r="G44" s="250">
        <f t="shared" si="10"/>
        <v>0</v>
      </c>
      <c r="H44" s="251"/>
      <c r="I44" s="249"/>
      <c r="J44" s="250"/>
      <c r="K44" s="248">
        <f t="shared" si="10"/>
        <v>0</v>
      </c>
      <c r="L44" s="249">
        <f t="shared" si="10"/>
        <v>0</v>
      </c>
      <c r="M44" s="250">
        <f t="shared" si="10"/>
        <v>0</v>
      </c>
      <c r="N44" s="248">
        <f t="shared" si="6"/>
        <v>0</v>
      </c>
      <c r="O44" s="249">
        <f t="shared" si="7"/>
        <v>0</v>
      </c>
      <c r="P44" s="250">
        <f t="shared" si="5"/>
        <v>0</v>
      </c>
    </row>
    <row r="45" spans="1:16" s="233" customFormat="1" ht="48.75" customHeight="1">
      <c r="A45" s="208"/>
      <c r="B45" s="209"/>
      <c r="C45" s="254" t="s">
        <v>428</v>
      </c>
      <c r="D45" s="211"/>
      <c r="E45" s="212"/>
      <c r="F45" s="213"/>
      <c r="G45" s="214"/>
      <c r="H45" s="215">
        <v>4055000</v>
      </c>
      <c r="I45" s="213">
        <v>4451480</v>
      </c>
      <c r="J45" s="214">
        <v>4451480</v>
      </c>
      <c r="K45" s="212"/>
      <c r="L45" s="213"/>
      <c r="M45" s="214"/>
      <c r="N45" s="212">
        <f t="shared" si="6"/>
        <v>4055000</v>
      </c>
      <c r="O45" s="213">
        <f t="shared" si="7"/>
        <v>4451480</v>
      </c>
      <c r="P45" s="214">
        <f t="shared" si="5"/>
        <v>4451480</v>
      </c>
    </row>
    <row r="46" spans="1:16" s="233" customFormat="1" ht="17.25" customHeight="1">
      <c r="A46" s="208"/>
      <c r="B46" s="209"/>
      <c r="C46" s="255"/>
      <c r="D46" s="211"/>
      <c r="E46" s="212"/>
      <c r="F46" s="213"/>
      <c r="G46" s="214"/>
      <c r="H46" s="215"/>
      <c r="I46" s="213"/>
      <c r="J46" s="214"/>
      <c r="K46" s="212"/>
      <c r="L46" s="213"/>
      <c r="M46" s="214"/>
      <c r="N46" s="212">
        <f t="shared" si="6"/>
        <v>0</v>
      </c>
      <c r="O46" s="213">
        <f t="shared" si="7"/>
        <v>0</v>
      </c>
      <c r="P46" s="214">
        <f t="shared" si="5"/>
        <v>0</v>
      </c>
    </row>
    <row r="47" spans="1:16" s="233" customFormat="1" ht="12.75" customHeight="1">
      <c r="A47" s="208"/>
      <c r="B47" s="209"/>
      <c r="C47" s="210"/>
      <c r="D47" s="211"/>
      <c r="E47" s="205">
        <v>0</v>
      </c>
      <c r="F47" s="206"/>
      <c r="G47" s="207"/>
      <c r="H47" s="215"/>
      <c r="I47" s="206"/>
      <c r="J47" s="207"/>
      <c r="K47" s="205"/>
      <c r="L47" s="206"/>
      <c r="M47" s="207"/>
      <c r="N47" s="205">
        <f t="shared" si="6"/>
        <v>0</v>
      </c>
      <c r="O47" s="206">
        <f t="shared" si="7"/>
        <v>0</v>
      </c>
      <c r="P47" s="207">
        <f t="shared" si="5"/>
        <v>0</v>
      </c>
    </row>
    <row r="48" spans="1:16" ht="12.75" customHeight="1">
      <c r="A48" s="208"/>
      <c r="B48" s="209"/>
      <c r="C48" s="34" t="s">
        <v>109</v>
      </c>
      <c r="D48" s="211" t="e">
        <f>SUM("$#REF!$#REF!"/"#REF!#REF!")*100</f>
        <v>#VALUE!</v>
      </c>
      <c r="E48" s="219">
        <f aca="true" t="shared" si="11" ref="E48:M48">E45+E46+E47</f>
        <v>0</v>
      </c>
      <c r="F48" s="220">
        <f t="shared" si="11"/>
        <v>0</v>
      </c>
      <c r="G48" s="221">
        <f t="shared" si="11"/>
        <v>0</v>
      </c>
      <c r="H48" s="242">
        <f>+H46+H45</f>
        <v>4055000</v>
      </c>
      <c r="I48" s="242">
        <f>+I46+I45</f>
        <v>4451480</v>
      </c>
      <c r="J48" s="242">
        <f>+J46+J45</f>
        <v>4451480</v>
      </c>
      <c r="K48" s="219">
        <f t="shared" si="11"/>
        <v>0</v>
      </c>
      <c r="L48" s="220">
        <f t="shared" si="11"/>
        <v>0</v>
      </c>
      <c r="M48" s="221">
        <f t="shared" si="11"/>
        <v>0</v>
      </c>
      <c r="N48" s="219">
        <f t="shared" si="6"/>
        <v>4055000</v>
      </c>
      <c r="O48" s="220">
        <f t="shared" si="7"/>
        <v>4451480</v>
      </c>
      <c r="P48" s="221">
        <f t="shared" si="5"/>
        <v>4451480</v>
      </c>
    </row>
    <row r="49" spans="1:16" ht="12.75" customHeight="1">
      <c r="A49" s="208"/>
      <c r="B49" s="209"/>
      <c r="C49" s="210"/>
      <c r="D49" s="211"/>
      <c r="E49" s="246"/>
      <c r="F49" s="247"/>
      <c r="G49" s="222"/>
      <c r="H49" s="242"/>
      <c r="I49" s="247"/>
      <c r="J49" s="222"/>
      <c r="K49" s="246"/>
      <c r="L49" s="247"/>
      <c r="M49" s="222"/>
      <c r="N49" s="246">
        <f t="shared" si="6"/>
        <v>0</v>
      </c>
      <c r="O49" s="247">
        <f t="shared" si="7"/>
        <v>0</v>
      </c>
      <c r="P49" s="222">
        <f t="shared" si="5"/>
        <v>0</v>
      </c>
    </row>
    <row r="50" spans="1:16" ht="12.75" customHeight="1">
      <c r="A50" s="208"/>
      <c r="B50" s="256"/>
      <c r="C50" s="257" t="s">
        <v>321</v>
      </c>
      <c r="D50" s="258" t="e">
        <f>SUM("$#REF!$#REF!"/"#REF!#REF!")*100</f>
        <v>#VALUE!</v>
      </c>
      <c r="E50" s="259">
        <f aca="true" t="shared" si="12" ref="E50:M50">E37+E40+E42+E44+E48</f>
        <v>0</v>
      </c>
      <c r="F50" s="260">
        <f t="shared" si="12"/>
        <v>0</v>
      </c>
      <c r="G50" s="261">
        <f t="shared" si="12"/>
        <v>0</v>
      </c>
      <c r="H50" s="262">
        <f>+H48</f>
        <v>4055000</v>
      </c>
      <c r="I50" s="262">
        <f>+I48</f>
        <v>4451480</v>
      </c>
      <c r="J50" s="262">
        <f>+J48</f>
        <v>4451480</v>
      </c>
      <c r="K50" s="259">
        <f t="shared" si="12"/>
        <v>0</v>
      </c>
      <c r="L50" s="260">
        <f t="shared" si="12"/>
        <v>0</v>
      </c>
      <c r="M50" s="261">
        <f t="shared" si="12"/>
        <v>0</v>
      </c>
      <c r="N50" s="259">
        <f t="shared" si="6"/>
        <v>4055000</v>
      </c>
      <c r="O50" s="260">
        <f t="shared" si="7"/>
        <v>4451480</v>
      </c>
      <c r="P50" s="261">
        <f t="shared" si="5"/>
        <v>4451480</v>
      </c>
    </row>
  </sheetData>
  <sheetProtection selectLockedCells="1" selectUnlockedCells="1"/>
  <mergeCells count="4">
    <mergeCell ref="E3:G3"/>
    <mergeCell ref="H3:J3"/>
    <mergeCell ref="K3:M3"/>
    <mergeCell ref="N3:P3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Penzügy-Pecöl</dc:creator>
  <cp:keywords/>
  <dc:description/>
  <cp:lastModifiedBy/>
  <cp:lastPrinted>2019-04-23T11:38:12Z</cp:lastPrinted>
  <dcterms:created xsi:type="dcterms:W3CDTF">2016-04-06T12:42:03Z</dcterms:created>
  <dcterms:modified xsi:type="dcterms:W3CDTF">2020-06-25T13:46:47Z</dcterms:modified>
  <cp:category/>
  <cp:version/>
  <cp:contentType/>
  <cp:contentStatus/>
  <cp:revision>18</cp:revision>
</cp:coreProperties>
</file>