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7\költségvetés táblák testület 2017\"/>
    </mc:Choice>
  </mc:AlternateContent>
  <bookViews>
    <workbookView xWindow="0" yWindow="1545" windowWidth="15480" windowHeight="9675"/>
  </bookViews>
  <sheets>
    <sheet name="02" sheetId="22" r:id="rId1"/>
  </sheets>
  <definedNames>
    <definedName name="_xlnm.Print_Titles" localSheetId="0">'02'!$1:$5</definedName>
    <definedName name="_xlnm.Print_Area" localSheetId="0">'02'!$A$1:$AH$81</definedName>
  </definedNames>
  <calcPr calcId="162913"/>
</workbook>
</file>

<file path=xl/calcChain.xml><?xml version="1.0" encoding="utf-8"?>
<calcChain xmlns="http://schemas.openxmlformats.org/spreadsheetml/2006/main">
  <c r="AD78" i="22" l="1"/>
  <c r="AD27" i="22"/>
  <c r="AD72" i="22"/>
  <c r="AD57" i="22"/>
  <c r="AD50" i="22"/>
  <c r="AD63" i="22" s="1"/>
  <c r="AD43" i="22"/>
  <c r="AD39" i="22"/>
  <c r="AD42" i="22" s="1"/>
  <c r="AD35" i="22"/>
  <c r="AD46" i="22" s="1"/>
  <c r="AH80" i="22"/>
  <c r="AC80" i="22"/>
  <c r="AH78" i="22"/>
  <c r="AC68" i="22"/>
  <c r="AH68" i="22"/>
  <c r="AH39" i="22"/>
  <c r="AH42" i="22" s="1"/>
  <c r="AH46" i="22" s="1"/>
  <c r="AH35" i="22"/>
  <c r="AH19" i="22"/>
  <c r="AC19" i="22"/>
  <c r="AH6" i="22"/>
  <c r="AH27" i="22" s="1"/>
  <c r="AH28" i="22"/>
  <c r="AH15" i="22"/>
  <c r="AC72" i="22"/>
  <c r="AC65" i="22"/>
  <c r="AC57" i="22"/>
  <c r="AC50" i="22"/>
  <c r="AC43" i="22"/>
  <c r="AC39" i="22"/>
  <c r="AC42" i="22" s="1"/>
  <c r="AC35" i="22"/>
  <c r="AC34" i="22"/>
  <c r="AC28" i="22"/>
  <c r="AC15" i="22"/>
  <c r="AC6" i="22"/>
  <c r="AH57" i="22"/>
  <c r="AH34" i="22"/>
  <c r="AH43" i="22"/>
  <c r="AH50" i="22"/>
  <c r="AH65" i="22"/>
  <c r="AH72" i="22"/>
  <c r="AD73" i="22" l="1"/>
  <c r="AD81" i="22" s="1"/>
  <c r="AH31" i="22"/>
  <c r="AH73" i="22" s="1"/>
  <c r="AH81" i="22" s="1"/>
  <c r="AH63" i="22"/>
  <c r="AC27" i="22"/>
  <c r="AC31" i="22" s="1"/>
  <c r="AC46" i="22"/>
  <c r="AC63" i="22"/>
  <c r="AC73" i="22" s="1"/>
  <c r="AC81" i="22" s="1"/>
</calcChain>
</file>

<file path=xl/sharedStrings.xml><?xml version="1.0" encoding="utf-8"?>
<sst xmlns="http://schemas.openxmlformats.org/spreadsheetml/2006/main" count="97" uniqueCount="97">
  <si>
    <t>01</t>
  </si>
  <si>
    <t>02</t>
  </si>
  <si>
    <t>03</t>
  </si>
  <si>
    <t>04</t>
  </si>
  <si>
    <t>05</t>
  </si>
  <si>
    <t>06</t>
  </si>
  <si>
    <t>07</t>
  </si>
  <si>
    <t>Rovat megnevezése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</si>
  <si>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</si>
  <si>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</si>
  <si>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</si>
  <si>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</si>
  <si>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Egyéb működési célú támogatások bevételei államháztartáson belülről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</si>
  <si>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</si>
  <si>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</si>
  <si>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</si>
  <si>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Egyéb közhatalmi bevételek </t>
  </si>
  <si>
    <t>Áru- és készletértékesítés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</si>
  <si>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</si>
  <si>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</si>
  <si>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</si>
  <si>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</si>
  <si>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</si>
  <si>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</si>
  <si>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célú visszatérítendő támogatások, kölcsönök visszatérülése államháztartáson kívülről</t>
  </si>
  <si>
    <t>Sor-
szám</t>
  </si>
  <si>
    <t>1.</t>
  </si>
  <si>
    <t>2.</t>
  </si>
  <si>
    <t>4.</t>
  </si>
  <si>
    <t>Önkormányzatok működési támogatásai (=01+…+06)</t>
  </si>
  <si>
    <t>Építményadó</t>
  </si>
  <si>
    <t>Magánszemélyek kommunális adója</t>
  </si>
  <si>
    <t>Telekadó</t>
  </si>
  <si>
    <t>Közigazgatási bírság</t>
  </si>
  <si>
    <t>Kecskéd Község Önkormányzata</t>
  </si>
  <si>
    <t xml:space="preserve">         Zöldterület-gazdálkodással kapcsolato feladatok ellátásanak támogatása</t>
  </si>
  <si>
    <t xml:space="preserve">         Közutak fenntartásának támogatása</t>
  </si>
  <si>
    <t>Egyéb önkormányzati feladatok támogatása</t>
  </si>
  <si>
    <t>Óvodapedagógusok elismert létszáma</t>
  </si>
  <si>
    <t>Óvodapedagógusok nevelő munkáját közvetlenül segítők száma</t>
  </si>
  <si>
    <t>Óvodaműködtetési támogatás</t>
  </si>
  <si>
    <t>Hozzájárulás pénbeli szociális ellátásokhoz</t>
  </si>
  <si>
    <t xml:space="preserve">         Köztemető fenntartással kapcsolatos feladatok támogatása</t>
  </si>
  <si>
    <t xml:space="preserve">         Közvilágítás fenntartásának támogatása</t>
  </si>
  <si>
    <t xml:space="preserve">         Önkormányzati hivatal működési támogatása</t>
  </si>
  <si>
    <t>Helyi iparűzési adó</t>
  </si>
  <si>
    <t>Reptér bérlet</t>
  </si>
  <si>
    <t>OEP finanszírozás ( védőnő, iskolai eü.)</t>
  </si>
  <si>
    <t>Lakbér</t>
  </si>
  <si>
    <t>Felhalmozási célú támogatások államháztartáson belülről (=10)</t>
  </si>
  <si>
    <t xml:space="preserve">Termékek és szolgáltatások adói (=13+14) </t>
  </si>
  <si>
    <t>Közhatalmi bevételek (=12+15+16)</t>
  </si>
  <si>
    <t>Működési célú támogatások államháztartáson belülről (=07+08)</t>
  </si>
  <si>
    <t>Működési bevételek (=18+…+26)</t>
  </si>
  <si>
    <t>Felhalmozási bevételek (=28+…+32)</t>
  </si>
  <si>
    <t>Működési célú átvett pénzeszközök (=34)</t>
  </si>
  <si>
    <t>Felhalmozási célú átvett pénzeszközök (=36)</t>
  </si>
  <si>
    <t>Költségvetési bevételek (=9+11+17+27+33+35+37)</t>
  </si>
  <si>
    <t>Lakott külterület</t>
  </si>
  <si>
    <t>Helyi önkormányzatok kiegészítő támogatásai/ pótelőirányzatban lesz év közben</t>
  </si>
  <si>
    <t>Működési célú központosított előirányzatok / pótelőirányzatban lesz év közben</t>
  </si>
  <si>
    <t xml:space="preserve">Közvetített szolgáltatások értéke </t>
  </si>
  <si>
    <t>Közfoglalkoztatásra átadott pe Munkaügyi központ</t>
  </si>
  <si>
    <t>Felhalmozási célra átvett pénzeszközök</t>
  </si>
  <si>
    <t>Sport bérlet</t>
  </si>
  <si>
    <t>5.</t>
  </si>
  <si>
    <t>Késedelmi és önellenőrzési pótlék, különféle közhatalmi bevételek</t>
  </si>
  <si>
    <t>Egyéb váll. Felhalm. Célú átvett pénzeszköz ( rendezésiterv )</t>
  </si>
  <si>
    <t>Felhalmozási célú önkorm. Támogatások ( adósságkonszolidációs támogatás )</t>
  </si>
  <si>
    <t>28-32</t>
  </si>
  <si>
    <t>Közterület - mozgóárus</t>
  </si>
  <si>
    <t xml:space="preserve">Szolgáltatások ellenértéke  / igazgatási tevékenység </t>
  </si>
  <si>
    <t>Előző év költségvetési maradványának igénybevétele / tervezéskor bankszla és lekötött betét állomány értéke</t>
  </si>
  <si>
    <t>Lekötött betét állománya</t>
  </si>
  <si>
    <t>Tájékoztató várható teljesítés 2016.</t>
  </si>
  <si>
    <t>Tervezett 2017. eredeti előirányzat</t>
  </si>
  <si>
    <t>Eredeti előirány-zat 2016.</t>
  </si>
  <si>
    <t>2017. évi   Költségvetési bevételek</t>
  </si>
  <si>
    <t>Gépjárműadó</t>
  </si>
  <si>
    <t>Felhalmozási célú visszatérítendő támogatások, kölcsönök visszatérülése államháztartáson kívülről ( kölcsön törl. Első lakás)</t>
  </si>
  <si>
    <t>Ezer forint</t>
  </si>
  <si>
    <t>Felhalmozási célú pe átvétel alapítványtól</t>
  </si>
  <si>
    <t>2016.évi áthúzódó bérkompenzáció</t>
  </si>
  <si>
    <t>Szünidei gyermekétkeztetés</t>
  </si>
  <si>
    <t>Önkormányzati pénzforgalmi bankszámla egyenlege 2016 dec 31.</t>
  </si>
  <si>
    <t>Gépjárműadó beszedési számla egyenlege 2016 dec 31.</t>
  </si>
  <si>
    <t>40.</t>
  </si>
  <si>
    <t>Maradvány igénybevétele (=40)</t>
  </si>
  <si>
    <t>Számla egyenlegek 2016 dec 31-én</t>
  </si>
  <si>
    <t>Bevételek mindösszesen: (38+41)</t>
  </si>
  <si>
    <t>3.</t>
  </si>
  <si>
    <t>Gyermekétkeztetés üzemeltetési támogatás</t>
  </si>
  <si>
    <t>Önkormányzat beruh. Célu fedezetbizt. Szla. Egyenleg 2016 dec 31. (csatorna)</t>
  </si>
  <si>
    <t>Csatorna bérleti díj</t>
  </si>
  <si>
    <t>Gyermekétkeztetés támogatása, elismert dolgozók bért.</t>
  </si>
  <si>
    <t>IAR  hulladékszállító bérletidíj +áfa</t>
  </si>
  <si>
    <t>Gyermekétkeztetés szülői befizetés +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</si>
</sst>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8" fontId="2" fillId="0" borderId="4" xfId="1" applyNumberFormat="1" applyFont="1" applyFill="1" applyBorder="1" applyAlignment="1">
      <alignment horizontal="right" vertical="center"/>
    </xf>
    <xf numFmtId="38" fontId="2" fillId="0" borderId="4" xfId="1" applyNumberFormat="1" applyFont="1" applyFill="1" applyBorder="1" applyAlignment="1">
      <alignment horizontal="center" vertical="center"/>
    </xf>
    <xf numFmtId="38" fontId="7" fillId="0" borderId="4" xfId="1" applyNumberFormat="1" applyFont="1" applyFill="1" applyBorder="1" applyAlignment="1">
      <alignment horizontal="right" vertical="center"/>
    </xf>
    <xf numFmtId="38" fontId="3" fillId="0" borderId="4" xfId="1" applyNumberFormat="1" applyFont="1" applyFill="1" applyBorder="1" applyAlignment="1">
      <alignment horizontal="right" vertical="center"/>
    </xf>
    <xf numFmtId="38" fontId="7" fillId="0" borderId="4" xfId="1" applyNumberFormat="1" applyFont="1" applyFill="1" applyBorder="1" applyAlignment="1">
      <alignment vertical="center"/>
    </xf>
    <xf numFmtId="38" fontId="7" fillId="0" borderId="4" xfId="0" applyNumberFormat="1" applyFont="1" applyFill="1" applyBorder="1" applyAlignment="1">
      <alignment horizontal="right" vertical="center"/>
    </xf>
    <xf numFmtId="38" fontId="7" fillId="0" borderId="4" xfId="0" applyNumberFormat="1" applyFont="1" applyFill="1" applyBorder="1" applyAlignment="1">
      <alignment vertical="center"/>
    </xf>
    <xf numFmtId="38" fontId="3" fillId="0" borderId="1" xfId="1" applyNumberFormat="1" applyFont="1" applyFill="1" applyBorder="1" applyAlignment="1">
      <alignment vertical="center"/>
    </xf>
    <xf numFmtId="0" fontId="2" fillId="0" borderId="3" xfId="0" quotePrefix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38" fontId="9" fillId="2" borderId="4" xfId="1" applyNumberFormat="1" applyFont="1" applyFill="1" applyBorder="1" applyAlignment="1">
      <alignment horizontal="right" vertical="center"/>
    </xf>
    <xf numFmtId="38" fontId="7" fillId="2" borderId="4" xfId="1" applyNumberFormat="1" applyFont="1" applyFill="1" applyBorder="1" applyAlignment="1">
      <alignment vertical="center"/>
    </xf>
    <xf numFmtId="38" fontId="7" fillId="0" borderId="4" xfId="1" applyNumberFormat="1" applyFont="1" applyFill="1" applyBorder="1" applyAlignment="1">
      <alignment horizontal="center" vertical="center"/>
    </xf>
    <xf numFmtId="38" fontId="2" fillId="2" borderId="4" xfId="1" applyNumberFormat="1" applyFont="1" applyFill="1" applyBorder="1" applyAlignment="1">
      <alignment horizontal="right" vertical="center"/>
    </xf>
    <xf numFmtId="38" fontId="3" fillId="2" borderId="4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38" fontId="3" fillId="0" borderId="0" xfId="0" applyNumberFormat="1" applyFont="1" applyFill="1"/>
    <xf numFmtId="38" fontId="7" fillId="0" borderId="0" xfId="1" applyNumberFormat="1" applyFont="1" applyFill="1" applyBorder="1" applyAlignment="1">
      <alignment horizontal="center" vertical="center"/>
    </xf>
    <xf numFmtId="38" fontId="2" fillId="0" borderId="4" xfId="0" applyNumberFormat="1" applyFont="1" applyFill="1" applyBorder="1"/>
    <xf numFmtId="38" fontId="8" fillId="0" borderId="4" xfId="1" applyNumberFormat="1" applyFont="1" applyFill="1" applyBorder="1" applyAlignment="1">
      <alignment horizontal="right" vertical="center"/>
    </xf>
    <xf numFmtId="38" fontId="7" fillId="0" borderId="1" xfId="1" applyNumberFormat="1" applyFont="1" applyFill="1" applyBorder="1" applyAlignment="1">
      <alignment horizontal="right" vertical="center"/>
    </xf>
    <xf numFmtId="38" fontId="2" fillId="2" borderId="4" xfId="1" applyNumberFormat="1" applyFont="1" applyFill="1" applyBorder="1" applyAlignment="1">
      <alignment vertical="center"/>
    </xf>
    <xf numFmtId="38" fontId="2" fillId="2" borderId="4" xfId="0" applyNumberFormat="1" applyFont="1" applyFill="1" applyBorder="1" applyAlignment="1">
      <alignment horizontal="right" vertical="center"/>
    </xf>
    <xf numFmtId="38" fontId="2" fillId="0" borderId="0" xfId="0" applyNumberFormat="1" applyFont="1" applyFill="1"/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38" fontId="3" fillId="0" borderId="4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right" vertical="center"/>
    </xf>
    <xf numFmtId="38" fontId="3" fillId="0" borderId="4" xfId="0" applyNumberFormat="1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4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38" fontId="3" fillId="2" borderId="1" xfId="1" applyNumberFormat="1" applyFont="1" applyFill="1" applyBorder="1" applyAlignment="1">
      <alignment horizontal="right" vertical="center"/>
    </xf>
    <xf numFmtId="38" fontId="3" fillId="2" borderId="2" xfId="1" applyNumberFormat="1" applyFont="1" applyFill="1" applyBorder="1" applyAlignment="1">
      <alignment horizontal="right" vertical="center"/>
    </xf>
    <xf numFmtId="38" fontId="3" fillId="2" borderId="3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38" fontId="2" fillId="2" borderId="1" xfId="1" applyNumberFormat="1" applyFont="1" applyFill="1" applyBorder="1" applyAlignment="1">
      <alignment horizontal="right" vertical="center"/>
    </xf>
    <xf numFmtId="38" fontId="2" fillId="2" borderId="2" xfId="1" applyNumberFormat="1" applyFont="1" applyFill="1" applyBorder="1" applyAlignment="1">
      <alignment horizontal="right" vertical="center"/>
    </xf>
    <xf numFmtId="38" fontId="2" fillId="2" borderId="3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8" fontId="7" fillId="2" borderId="1" xfId="1" applyNumberFormat="1" applyFont="1" applyFill="1" applyBorder="1" applyAlignment="1">
      <alignment horizontal="right" vertical="center"/>
    </xf>
    <xf numFmtId="38" fontId="7" fillId="2" borderId="2" xfId="1" applyNumberFormat="1" applyFont="1" applyFill="1" applyBorder="1" applyAlignment="1">
      <alignment horizontal="right" vertical="center"/>
    </xf>
    <xf numFmtId="38" fontId="7" fillId="2" borderId="3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9" fillId="2" borderId="1" xfId="1" applyNumberFormat="1" applyFont="1" applyFill="1" applyBorder="1" applyAlignment="1">
      <alignment horizontal="right" vertical="center"/>
    </xf>
    <xf numFmtId="38" fontId="9" fillId="2" borderId="2" xfId="1" applyNumberFormat="1" applyFont="1" applyFill="1" applyBorder="1" applyAlignment="1">
      <alignment horizontal="right" vertical="center"/>
    </xf>
    <xf numFmtId="38" fontId="9" fillId="2" borderId="3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38" fontId="2" fillId="2" borderId="1" xfId="1" applyNumberFormat="1" applyFont="1" applyFill="1" applyBorder="1" applyAlignment="1">
      <alignment horizontal="center" vertical="center"/>
    </xf>
    <xf numFmtId="38" fontId="2" fillId="2" borderId="2" xfId="1" applyNumberFormat="1" applyFont="1" applyFill="1" applyBorder="1" applyAlignment="1">
      <alignment horizontal="center" vertical="center"/>
    </xf>
    <xf numFmtId="38" fontId="2" fillId="2" borderId="3" xfId="1" applyNumberFormat="1" applyFont="1" applyFill="1" applyBorder="1" applyAlignment="1">
      <alignment horizontal="center" vertical="center"/>
    </xf>
    <xf numFmtId="38" fontId="7" fillId="2" borderId="1" xfId="1" applyNumberFormat="1" applyFont="1" applyFill="1" applyBorder="1" applyAlignment="1">
      <alignment horizontal="center" vertical="center"/>
    </xf>
    <xf numFmtId="38" fontId="7" fillId="2" borderId="2" xfId="1" applyNumberFormat="1" applyFont="1" applyFill="1" applyBorder="1" applyAlignment="1">
      <alignment horizontal="center" vertical="center"/>
    </xf>
    <xf numFmtId="38" fontId="7" fillId="2" borderId="3" xfId="1" applyNumberFormat="1" applyFont="1" applyFill="1" applyBorder="1" applyAlignment="1">
      <alignment horizontal="center" vertical="center"/>
    </xf>
    <xf numFmtId="38" fontId="2" fillId="2" borderId="1" xfId="1" applyNumberFormat="1" applyFont="1" applyFill="1" applyBorder="1" applyAlignment="1">
      <alignment vertical="center"/>
    </xf>
    <xf numFmtId="38" fontId="2" fillId="2" borderId="2" xfId="1" applyNumberFormat="1" applyFont="1" applyFill="1" applyBorder="1" applyAlignment="1">
      <alignment vertical="center"/>
    </xf>
    <xf numFmtId="38" fontId="2" fillId="2" borderId="3" xfId="1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38" fontId="7" fillId="2" borderId="1" xfId="0" applyNumberFormat="1" applyFont="1" applyFill="1" applyBorder="1" applyAlignment="1">
      <alignment horizontal="right" vertical="center"/>
    </xf>
    <xf numFmtId="38" fontId="7" fillId="2" borderId="2" xfId="0" applyNumberFormat="1" applyFont="1" applyFill="1" applyBorder="1" applyAlignment="1">
      <alignment horizontal="right" vertical="center"/>
    </xf>
    <xf numFmtId="38" fontId="7" fillId="2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38" fontId="8" fillId="2" borderId="1" xfId="1" applyNumberFormat="1" applyFont="1" applyFill="1" applyBorder="1" applyAlignment="1">
      <alignment horizontal="center" vertical="center"/>
    </xf>
    <xf numFmtId="38" fontId="8" fillId="2" borderId="2" xfId="1" applyNumberFormat="1" applyFont="1" applyFill="1" applyBorder="1" applyAlignment="1">
      <alignment horizontal="center" vertical="center"/>
    </xf>
    <xf numFmtId="38" fontId="8" fillId="2" borderId="3" xfId="1" applyNumberFormat="1" applyFont="1" applyFill="1" applyBorder="1" applyAlignment="1">
      <alignment horizontal="center" vertical="center"/>
    </xf>
    <xf numFmtId="38" fontId="2" fillId="0" borderId="2" xfId="1" applyNumberFormat="1" applyFont="1" applyFill="1" applyBorder="1" applyAlignment="1">
      <alignment horizontal="left" vertical="center" wrapText="1"/>
    </xf>
    <xf numFmtId="38" fontId="2" fillId="0" borderId="3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tabSelected="1" view="pageLayout" zoomScale="80" zoomScaleNormal="100" zoomScaleSheetLayoutView="100" zoomScalePageLayoutView="80" workbookViewId="0">
      <selection sqref="A1:AH1"/>
    </sheetView>
  </sheetViews>
  <sheetFormatPr defaultColWidth="9.140625" defaultRowHeight="12.75" x14ac:dyDescent="0.2"/>
  <cols>
    <col min="1" max="26" width="2.7109375" style="1" customWidth="1"/>
    <col min="27" max="28" width="2.7109375" style="1" hidden="1" customWidth="1"/>
    <col min="29" max="29" width="11.42578125" style="1" customWidth="1"/>
    <col min="30" max="32" width="2.7109375" style="1" customWidth="1"/>
    <col min="33" max="33" width="2.42578125" style="1" customWidth="1"/>
    <col min="34" max="34" width="14.28515625" style="1" customWidth="1"/>
    <col min="35" max="16384" width="9.140625" style="1"/>
  </cols>
  <sheetData>
    <row r="1" spans="1:34" ht="25.5" customHeight="1" x14ac:dyDescent="0.2">
      <c r="A1" s="82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</row>
    <row r="2" spans="1:34" ht="19.5" customHeight="1" x14ac:dyDescent="0.2">
      <c r="A2" s="82" t="s">
        <v>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15.95" customHeight="1" x14ac:dyDescent="0.2">
      <c r="A3" s="84" t="s">
        <v>80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</row>
    <row r="4" spans="1:34" ht="55.15" customHeight="1" x14ac:dyDescent="0.2">
      <c r="A4" s="128" t="s">
        <v>25</v>
      </c>
      <c r="B4" s="129"/>
      <c r="C4" s="121" t="s">
        <v>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22"/>
      <c r="AC4" s="35" t="s">
        <v>76</v>
      </c>
      <c r="AD4" s="125" t="s">
        <v>74</v>
      </c>
      <c r="AE4" s="126"/>
      <c r="AF4" s="126"/>
      <c r="AG4" s="127"/>
      <c r="AH4" s="25" t="s">
        <v>75</v>
      </c>
    </row>
    <row r="5" spans="1:34" x14ac:dyDescent="0.2">
      <c r="A5" s="132" t="s">
        <v>26</v>
      </c>
      <c r="B5" s="133"/>
      <c r="C5" s="92" t="s">
        <v>27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93"/>
      <c r="AC5" s="9" t="s">
        <v>90</v>
      </c>
      <c r="AD5" s="123" t="s">
        <v>28</v>
      </c>
      <c r="AE5" s="124"/>
      <c r="AF5" s="124"/>
      <c r="AG5" s="124"/>
      <c r="AH5" s="12" t="s">
        <v>65</v>
      </c>
    </row>
    <row r="6" spans="1:34" s="3" customFormat="1" ht="19.5" customHeight="1" x14ac:dyDescent="0.2">
      <c r="A6" s="62" t="s">
        <v>0</v>
      </c>
      <c r="B6" s="63"/>
      <c r="C6" s="139" t="s">
        <v>8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1"/>
      <c r="AC6" s="43">
        <f>SUM(AC7:AC14)</f>
        <v>43379</v>
      </c>
      <c r="AD6" s="85">
        <v>43379</v>
      </c>
      <c r="AE6" s="86"/>
      <c r="AF6" s="86"/>
      <c r="AG6" s="87"/>
      <c r="AH6" s="43">
        <f>SUM(AH7:AH14)</f>
        <v>38032</v>
      </c>
    </row>
    <row r="7" spans="1:34" s="3" customFormat="1" ht="19.5" customHeight="1" x14ac:dyDescent="0.2">
      <c r="A7" s="8"/>
      <c r="B7" s="9"/>
      <c r="C7" s="57" t="s">
        <v>44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9"/>
      <c r="AC7" s="33">
        <v>27892</v>
      </c>
      <c r="AD7" s="72"/>
      <c r="AE7" s="73"/>
      <c r="AF7" s="73"/>
      <c r="AG7" s="74"/>
      <c r="AH7" s="33">
        <v>27984</v>
      </c>
    </row>
    <row r="8" spans="1:34" s="3" customFormat="1" x14ac:dyDescent="0.2">
      <c r="A8" s="8"/>
      <c r="B8" s="9"/>
      <c r="C8" s="57" t="s">
        <v>35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9"/>
      <c r="AC8" s="33">
        <v>2847</v>
      </c>
      <c r="AD8" s="72"/>
      <c r="AE8" s="73"/>
      <c r="AF8" s="73"/>
      <c r="AG8" s="74"/>
      <c r="AH8" s="33">
        <v>2848</v>
      </c>
    </row>
    <row r="9" spans="1:34" s="3" customFormat="1" ht="19.5" customHeight="1" x14ac:dyDescent="0.2">
      <c r="A9" s="8"/>
      <c r="B9" s="9"/>
      <c r="C9" s="57" t="s">
        <v>43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9"/>
      <c r="AC9" s="33">
        <v>4256</v>
      </c>
      <c r="AD9" s="72"/>
      <c r="AE9" s="73"/>
      <c r="AF9" s="73"/>
      <c r="AG9" s="74"/>
      <c r="AH9" s="33">
        <v>4320</v>
      </c>
    </row>
    <row r="10" spans="1:34" s="3" customFormat="1" ht="19.5" customHeight="1" x14ac:dyDescent="0.2">
      <c r="A10" s="8"/>
      <c r="B10" s="9"/>
      <c r="C10" s="57" t="s">
        <v>42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9"/>
      <c r="AC10" s="33">
        <v>100</v>
      </c>
      <c r="AD10" s="72"/>
      <c r="AE10" s="73"/>
      <c r="AF10" s="73"/>
      <c r="AG10" s="74"/>
      <c r="AH10" s="33">
        <v>128</v>
      </c>
    </row>
    <row r="11" spans="1:34" s="3" customFormat="1" ht="19.5" customHeight="1" x14ac:dyDescent="0.2">
      <c r="A11" s="8"/>
      <c r="B11" s="9"/>
      <c r="C11" s="57" t="s">
        <v>36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9"/>
      <c r="AC11" s="33">
        <v>1868</v>
      </c>
      <c r="AD11" s="72"/>
      <c r="AE11" s="73"/>
      <c r="AF11" s="73"/>
      <c r="AG11" s="74"/>
      <c r="AH11" s="33">
        <v>1868</v>
      </c>
    </row>
    <row r="12" spans="1:34" s="3" customFormat="1" ht="19.5" customHeight="1" x14ac:dyDescent="0.2">
      <c r="A12" s="8"/>
      <c r="B12" s="9"/>
      <c r="C12" s="6"/>
      <c r="D12" s="7"/>
      <c r="E12" s="58" t="s">
        <v>37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33">
        <v>6000</v>
      </c>
      <c r="AD12" s="72"/>
      <c r="AE12" s="73"/>
      <c r="AF12" s="73"/>
      <c r="AG12" s="74"/>
      <c r="AH12" s="33">
        <v>456</v>
      </c>
    </row>
    <row r="13" spans="1:34" s="3" customFormat="1" ht="19.5" customHeight="1" x14ac:dyDescent="0.2">
      <c r="A13" s="8"/>
      <c r="B13" s="9"/>
      <c r="C13" s="6"/>
      <c r="D13" s="7"/>
      <c r="E13" s="58" t="s">
        <v>58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33">
        <v>291</v>
      </c>
      <c r="AD13" s="72"/>
      <c r="AE13" s="73"/>
      <c r="AF13" s="73"/>
      <c r="AG13" s="74"/>
      <c r="AH13" s="33">
        <v>326</v>
      </c>
    </row>
    <row r="14" spans="1:34" s="3" customFormat="1" ht="19.5" customHeight="1" x14ac:dyDescent="0.2">
      <c r="A14" s="8"/>
      <c r="B14" s="9"/>
      <c r="C14" s="6"/>
      <c r="D14" s="7"/>
      <c r="E14" s="58" t="s">
        <v>82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7"/>
      <c r="AB14" s="11"/>
      <c r="AC14" s="33">
        <v>125</v>
      </c>
      <c r="AD14" s="105"/>
      <c r="AE14" s="106"/>
      <c r="AF14" s="106"/>
      <c r="AG14" s="107"/>
      <c r="AH14" s="33">
        <v>102</v>
      </c>
    </row>
    <row r="15" spans="1:34" s="3" customFormat="1" ht="19.5" customHeight="1" x14ac:dyDescent="0.2">
      <c r="A15" s="62" t="s">
        <v>1</v>
      </c>
      <c r="B15" s="63"/>
      <c r="C15" s="57" t="s">
        <v>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9"/>
      <c r="AC15" s="33">
        <f>SUM(AC16:AC18)</f>
        <v>38947</v>
      </c>
      <c r="AD15" s="72">
        <v>38573</v>
      </c>
      <c r="AE15" s="73"/>
      <c r="AF15" s="73"/>
      <c r="AG15" s="74"/>
      <c r="AH15" s="33">
        <f>SUM(AH16:AH18)</f>
        <v>38328</v>
      </c>
    </row>
    <row r="16" spans="1:34" s="3" customFormat="1" ht="19.5" customHeight="1" x14ac:dyDescent="0.2">
      <c r="A16" s="8"/>
      <c r="B16" s="9"/>
      <c r="C16" s="6"/>
      <c r="D16" s="7"/>
      <c r="E16" s="58" t="s">
        <v>38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9"/>
      <c r="AC16" s="33">
        <v>26787</v>
      </c>
      <c r="AD16" s="72"/>
      <c r="AE16" s="73"/>
      <c r="AF16" s="73"/>
      <c r="AG16" s="74"/>
      <c r="AH16" s="33">
        <v>26389</v>
      </c>
    </row>
    <row r="17" spans="1:34" s="3" customFormat="1" ht="19.5" customHeight="1" x14ac:dyDescent="0.2">
      <c r="A17" s="8"/>
      <c r="B17" s="9"/>
      <c r="C17" s="6"/>
      <c r="D17" s="7"/>
      <c r="E17" s="58" t="s">
        <v>39</v>
      </c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33">
        <v>7200</v>
      </c>
      <c r="AD17" s="72"/>
      <c r="AE17" s="73"/>
      <c r="AF17" s="73"/>
      <c r="AG17" s="74"/>
      <c r="AH17" s="33">
        <v>7200</v>
      </c>
    </row>
    <row r="18" spans="1:34" s="3" customFormat="1" ht="19.5" customHeight="1" x14ac:dyDescent="0.2">
      <c r="A18" s="8"/>
      <c r="B18" s="9"/>
      <c r="C18" s="6"/>
      <c r="D18" s="7"/>
      <c r="E18" s="58" t="s">
        <v>40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9"/>
      <c r="AC18" s="33">
        <v>4960</v>
      </c>
      <c r="AD18" s="72"/>
      <c r="AE18" s="73"/>
      <c r="AF18" s="73"/>
      <c r="AG18" s="74"/>
      <c r="AH18" s="33">
        <v>4739</v>
      </c>
    </row>
    <row r="19" spans="1:34" s="3" customFormat="1" ht="27" customHeight="1" x14ac:dyDescent="0.2">
      <c r="A19" s="62" t="s">
        <v>2</v>
      </c>
      <c r="B19" s="63"/>
      <c r="C19" s="57" t="s">
        <v>10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9"/>
      <c r="AC19" s="33">
        <f>SUM(AC20:AC23)</f>
        <v>26057</v>
      </c>
      <c r="AD19" s="72">
        <v>26055</v>
      </c>
      <c r="AE19" s="73"/>
      <c r="AF19" s="73"/>
      <c r="AG19" s="74"/>
      <c r="AH19" s="33">
        <f>SUM(AH20:AH23)</f>
        <v>32055</v>
      </c>
    </row>
    <row r="20" spans="1:34" s="3" customFormat="1" ht="19.5" customHeight="1" x14ac:dyDescent="0.2">
      <c r="A20" s="8"/>
      <c r="B20" s="9"/>
      <c r="C20" s="6"/>
      <c r="D20" s="7"/>
      <c r="E20" s="137" t="s">
        <v>41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42">
        <v>11686</v>
      </c>
      <c r="AD20" s="72"/>
      <c r="AE20" s="73"/>
      <c r="AF20" s="73"/>
      <c r="AG20" s="74"/>
      <c r="AH20" s="33">
        <v>12683</v>
      </c>
    </row>
    <row r="21" spans="1:34" s="3" customFormat="1" ht="19.5" customHeight="1" x14ac:dyDescent="0.2">
      <c r="A21" s="8"/>
      <c r="B21" s="9"/>
      <c r="C21" s="6"/>
      <c r="D21" s="7"/>
      <c r="E21" s="58" t="s">
        <v>83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9"/>
      <c r="AC21" s="33">
        <v>0</v>
      </c>
      <c r="AD21" s="72">
        <v>80</v>
      </c>
      <c r="AE21" s="73"/>
      <c r="AF21" s="73"/>
      <c r="AG21" s="74"/>
      <c r="AH21" s="33">
        <v>140</v>
      </c>
    </row>
    <row r="22" spans="1:34" s="3" customFormat="1" ht="19.5" customHeight="1" x14ac:dyDescent="0.2">
      <c r="A22" s="8"/>
      <c r="B22" s="9"/>
      <c r="C22" s="6"/>
      <c r="D22" s="7"/>
      <c r="E22" s="58" t="s">
        <v>91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9"/>
      <c r="AC22" s="33">
        <v>0</v>
      </c>
      <c r="AD22" s="72">
        <v>5201</v>
      </c>
      <c r="AE22" s="73"/>
      <c r="AF22" s="73"/>
      <c r="AG22" s="74"/>
      <c r="AH22" s="33">
        <v>9897</v>
      </c>
    </row>
    <row r="23" spans="1:34" s="3" customFormat="1" ht="19.5" customHeight="1" x14ac:dyDescent="0.2">
      <c r="A23" s="8"/>
      <c r="B23" s="9"/>
      <c r="C23" s="6"/>
      <c r="D23" s="7"/>
      <c r="E23" s="58" t="s">
        <v>94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9"/>
      <c r="AC23" s="33">
        <v>14371</v>
      </c>
      <c r="AD23" s="72">
        <v>9090</v>
      </c>
      <c r="AE23" s="73"/>
      <c r="AF23" s="73"/>
      <c r="AG23" s="74"/>
      <c r="AH23" s="33">
        <v>9335</v>
      </c>
    </row>
    <row r="24" spans="1:34" ht="19.5" customHeight="1" x14ac:dyDescent="0.2">
      <c r="A24" s="62" t="s">
        <v>3</v>
      </c>
      <c r="B24" s="63"/>
      <c r="C24" s="57" t="s">
        <v>11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9"/>
      <c r="AC24" s="33">
        <v>2333</v>
      </c>
      <c r="AD24" s="72">
        <v>2334</v>
      </c>
      <c r="AE24" s="73"/>
      <c r="AF24" s="73"/>
      <c r="AG24" s="74"/>
      <c r="AH24" s="33">
        <v>2345</v>
      </c>
    </row>
    <row r="25" spans="1:34" s="2" customFormat="1" ht="19.5" customHeight="1" x14ac:dyDescent="0.2">
      <c r="A25" s="62" t="s">
        <v>4</v>
      </c>
      <c r="B25" s="63"/>
      <c r="C25" s="57" t="s">
        <v>60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9"/>
      <c r="AC25" s="16">
        <v>0</v>
      </c>
      <c r="AD25" s="72"/>
      <c r="AE25" s="73"/>
      <c r="AF25" s="73"/>
      <c r="AG25" s="74"/>
      <c r="AH25" s="16">
        <v>0</v>
      </c>
    </row>
    <row r="26" spans="1:34" s="2" customFormat="1" ht="27" customHeight="1" x14ac:dyDescent="0.2">
      <c r="A26" s="62" t="s">
        <v>5</v>
      </c>
      <c r="B26" s="63"/>
      <c r="C26" s="57" t="s">
        <v>59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9"/>
      <c r="AC26" s="16">
        <v>0</v>
      </c>
      <c r="AD26" s="72"/>
      <c r="AE26" s="73"/>
      <c r="AF26" s="73"/>
      <c r="AG26" s="74"/>
      <c r="AH26" s="16">
        <v>0</v>
      </c>
    </row>
    <row r="27" spans="1:34" ht="19.5" customHeight="1" x14ac:dyDescent="0.2">
      <c r="A27" s="64" t="s">
        <v>6</v>
      </c>
      <c r="B27" s="65"/>
      <c r="C27" s="69" t="s">
        <v>29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1"/>
      <c r="AC27" s="40">
        <f>SUM(AC6,AC15,AC19,AC24,AC25,)</f>
        <v>110716</v>
      </c>
      <c r="AD27" s="134">
        <f>AD6+AD15+AD19+AD24+AD25+AD26</f>
        <v>110341</v>
      </c>
      <c r="AE27" s="135"/>
      <c r="AF27" s="135"/>
      <c r="AG27" s="136"/>
      <c r="AH27" s="40">
        <f>SUM(AH6,AH15,AH19,AH24,AH25,AH26)</f>
        <v>110760</v>
      </c>
    </row>
    <row r="28" spans="1:34" ht="19.5" customHeight="1" x14ac:dyDescent="0.2">
      <c r="A28" s="62">
        <v>8</v>
      </c>
      <c r="B28" s="63"/>
      <c r="C28" s="57" t="s">
        <v>12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9"/>
      <c r="AC28" s="16">
        <f>SUM(AC29:AC30)</f>
        <v>3972</v>
      </c>
      <c r="AD28" s="72">
        <v>4448</v>
      </c>
      <c r="AE28" s="73"/>
      <c r="AF28" s="73"/>
      <c r="AG28" s="74"/>
      <c r="AH28" s="16">
        <f>SUM(AH29:AH30)</f>
        <v>6526</v>
      </c>
    </row>
    <row r="29" spans="1:34" ht="19.5" customHeight="1" x14ac:dyDescent="0.2">
      <c r="A29" s="8"/>
      <c r="B29" s="9"/>
      <c r="C29" s="6"/>
      <c r="D29" s="7"/>
      <c r="E29" s="58" t="s">
        <v>47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9"/>
      <c r="AC29" s="33">
        <v>3972</v>
      </c>
      <c r="AD29" s="111">
        <v>4448</v>
      </c>
      <c r="AE29" s="112"/>
      <c r="AF29" s="112"/>
      <c r="AG29" s="113"/>
      <c r="AH29" s="33">
        <v>4448</v>
      </c>
    </row>
    <row r="30" spans="1:34" ht="19.5" customHeight="1" x14ac:dyDescent="0.2">
      <c r="A30" s="8"/>
      <c r="B30" s="9"/>
      <c r="C30" s="6"/>
      <c r="D30" s="7"/>
      <c r="E30" s="58" t="s">
        <v>62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7"/>
      <c r="AB30" s="11"/>
      <c r="AC30" s="16">
        <v>0</v>
      </c>
      <c r="AD30" s="111"/>
      <c r="AE30" s="112"/>
      <c r="AF30" s="112"/>
      <c r="AG30" s="113"/>
      <c r="AH30" s="16">
        <v>2078</v>
      </c>
    </row>
    <row r="31" spans="1:34" ht="19.5" customHeight="1" x14ac:dyDescent="0.2">
      <c r="A31" s="64">
        <v>9</v>
      </c>
      <c r="B31" s="65"/>
      <c r="C31" s="69" t="s">
        <v>52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1"/>
      <c r="AC31" s="41">
        <f>SUM(AC28,AC27)</f>
        <v>114688</v>
      </c>
      <c r="AD31" s="108">
        <v>102672</v>
      </c>
      <c r="AE31" s="109"/>
      <c r="AF31" s="109"/>
      <c r="AG31" s="110"/>
      <c r="AH31" s="41">
        <f>SUM(AH28,AH27)</f>
        <v>117286</v>
      </c>
    </row>
    <row r="32" spans="1:34" ht="29.25" customHeight="1" x14ac:dyDescent="0.2">
      <c r="A32" s="62">
        <v>10</v>
      </c>
      <c r="B32" s="63"/>
      <c r="C32" s="57" t="s">
        <v>13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9"/>
      <c r="AC32" s="16">
        <v>0</v>
      </c>
      <c r="AD32" s="72"/>
      <c r="AE32" s="73"/>
      <c r="AF32" s="73"/>
      <c r="AG32" s="74"/>
      <c r="AH32" s="16">
        <v>0</v>
      </c>
    </row>
    <row r="33" spans="1:35" ht="29.25" customHeight="1" x14ac:dyDescent="0.2">
      <c r="A33" s="8"/>
      <c r="B33" s="9"/>
      <c r="C33" s="97" t="s">
        <v>68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9"/>
      <c r="AC33" s="16">
        <v>0</v>
      </c>
      <c r="AD33" s="105"/>
      <c r="AE33" s="106"/>
      <c r="AF33" s="106"/>
      <c r="AG33" s="107"/>
      <c r="AH33" s="16">
        <v>0</v>
      </c>
    </row>
    <row r="34" spans="1:35" ht="19.5" customHeight="1" x14ac:dyDescent="0.2">
      <c r="A34" s="64">
        <v>11</v>
      </c>
      <c r="B34" s="65"/>
      <c r="C34" s="69" t="s">
        <v>49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1"/>
      <c r="AC34" s="18">
        <f>SUM(AC32)</f>
        <v>0</v>
      </c>
      <c r="AD34" s="77"/>
      <c r="AE34" s="78"/>
      <c r="AF34" s="78"/>
      <c r="AG34" s="79"/>
      <c r="AH34" s="18">
        <f>SUM(AH32)</f>
        <v>0</v>
      </c>
    </row>
    <row r="35" spans="1:35" s="10" customFormat="1" ht="19.5" customHeight="1" x14ac:dyDescent="0.2">
      <c r="A35" s="100">
        <v>12</v>
      </c>
      <c r="B35" s="101"/>
      <c r="C35" s="89" t="s">
        <v>14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1"/>
      <c r="AC35" s="41">
        <f>SUM(AC36:AC38)</f>
        <v>7340</v>
      </c>
      <c r="AD35" s="102">
        <f>SUM(AD36:AG38)</f>
        <v>7866</v>
      </c>
      <c r="AE35" s="103"/>
      <c r="AF35" s="103"/>
      <c r="AG35" s="104"/>
      <c r="AH35" s="41">
        <f>SUM(AH36,AH37,AH38)</f>
        <v>7380</v>
      </c>
    </row>
    <row r="36" spans="1:35" ht="19.5" customHeight="1" x14ac:dyDescent="0.2">
      <c r="A36" s="8"/>
      <c r="B36" s="9"/>
      <c r="C36" s="6"/>
      <c r="D36" s="7"/>
      <c r="E36" s="58" t="s">
        <v>30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9"/>
      <c r="AC36" s="33">
        <v>2940</v>
      </c>
      <c r="AD36" s="114">
        <v>2983</v>
      </c>
      <c r="AE36" s="115"/>
      <c r="AF36" s="115"/>
      <c r="AG36" s="116"/>
      <c r="AH36" s="33">
        <v>2940</v>
      </c>
    </row>
    <row r="37" spans="1:35" ht="19.5" customHeight="1" x14ac:dyDescent="0.2">
      <c r="A37" s="8"/>
      <c r="B37" s="9"/>
      <c r="C37" s="6"/>
      <c r="D37" s="7"/>
      <c r="E37" s="58" t="s">
        <v>31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9"/>
      <c r="AC37" s="33">
        <v>3210</v>
      </c>
      <c r="AD37" s="114">
        <v>3240</v>
      </c>
      <c r="AE37" s="115"/>
      <c r="AF37" s="115"/>
      <c r="AG37" s="116"/>
      <c r="AH37" s="33">
        <v>3240</v>
      </c>
    </row>
    <row r="38" spans="1:35" ht="19.5" customHeight="1" x14ac:dyDescent="0.2">
      <c r="A38" s="8"/>
      <c r="B38" s="9"/>
      <c r="C38" s="6"/>
      <c r="D38" s="7"/>
      <c r="E38" s="58" t="s">
        <v>32</v>
      </c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/>
      <c r="AC38" s="16">
        <v>1190</v>
      </c>
      <c r="AD38" s="72">
        <v>1643</v>
      </c>
      <c r="AE38" s="73"/>
      <c r="AF38" s="73"/>
      <c r="AG38" s="74"/>
      <c r="AH38" s="16">
        <v>1200</v>
      </c>
    </row>
    <row r="39" spans="1:35" ht="19.5" customHeight="1" x14ac:dyDescent="0.2">
      <c r="A39" s="64">
        <v>13</v>
      </c>
      <c r="B39" s="65"/>
      <c r="C39" s="69" t="s">
        <v>15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23">
        <f>SUM(AC40)</f>
        <v>44200</v>
      </c>
      <c r="AD39" s="66">
        <f>AD40</f>
        <v>46000</v>
      </c>
      <c r="AE39" s="67"/>
      <c r="AF39" s="67"/>
      <c r="AG39" s="68"/>
      <c r="AH39" s="23">
        <f>SUM(AH40)</f>
        <v>46000</v>
      </c>
    </row>
    <row r="40" spans="1:35" ht="19.5" customHeight="1" x14ac:dyDescent="0.2">
      <c r="A40" s="8"/>
      <c r="B40" s="9"/>
      <c r="C40" s="6"/>
      <c r="D40" s="7"/>
      <c r="E40" s="58" t="s">
        <v>45</v>
      </c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9"/>
      <c r="AC40" s="33">
        <v>44200</v>
      </c>
      <c r="AD40" s="72">
        <v>46000</v>
      </c>
      <c r="AE40" s="73"/>
      <c r="AF40" s="73"/>
      <c r="AG40" s="74"/>
      <c r="AH40" s="33">
        <v>46000</v>
      </c>
    </row>
    <row r="41" spans="1:35" ht="19.5" customHeight="1" x14ac:dyDescent="0.2">
      <c r="A41" s="64">
        <v>14</v>
      </c>
      <c r="B41" s="65"/>
      <c r="C41" s="75" t="s">
        <v>78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88"/>
      <c r="AC41" s="34">
        <v>8500</v>
      </c>
      <c r="AD41" s="66">
        <v>7833</v>
      </c>
      <c r="AE41" s="67"/>
      <c r="AF41" s="67"/>
      <c r="AG41" s="68"/>
      <c r="AH41" s="34">
        <v>8000</v>
      </c>
    </row>
    <row r="42" spans="1:35" ht="19.5" customHeight="1" x14ac:dyDescent="0.2">
      <c r="A42" s="64">
        <v>15</v>
      </c>
      <c r="B42" s="65"/>
      <c r="C42" s="69" t="s">
        <v>50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18">
        <f>SUM(AC39,AC41,)</f>
        <v>52700</v>
      </c>
      <c r="AD42" s="77">
        <f>AD39+AD41</f>
        <v>53833</v>
      </c>
      <c r="AE42" s="78"/>
      <c r="AF42" s="78"/>
      <c r="AG42" s="79"/>
      <c r="AH42" s="37">
        <f>SUM(AH39,AH41)</f>
        <v>54000</v>
      </c>
      <c r="AI42" s="18"/>
    </row>
    <row r="43" spans="1:35" ht="19.5" customHeight="1" x14ac:dyDescent="0.2">
      <c r="A43" s="64">
        <v>16</v>
      </c>
      <c r="B43" s="65"/>
      <c r="C43" s="69" t="s">
        <v>16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19">
        <f>SUM(AC44:AC45)</f>
        <v>350</v>
      </c>
      <c r="AD43" s="66">
        <f>AD44+AD45</f>
        <v>351</v>
      </c>
      <c r="AE43" s="67"/>
      <c r="AF43" s="67"/>
      <c r="AG43" s="68"/>
      <c r="AH43" s="19">
        <f>SUM(AH44:AH45)</f>
        <v>400</v>
      </c>
    </row>
    <row r="44" spans="1:35" ht="19.5" customHeight="1" x14ac:dyDescent="0.2">
      <c r="A44" s="8"/>
      <c r="B44" s="9"/>
      <c r="C44" s="6"/>
      <c r="D44" s="7"/>
      <c r="E44" s="58" t="s">
        <v>33</v>
      </c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9"/>
      <c r="AC44" s="33">
        <v>150</v>
      </c>
      <c r="AD44" s="72">
        <v>304</v>
      </c>
      <c r="AE44" s="73"/>
      <c r="AF44" s="73"/>
      <c r="AG44" s="74"/>
      <c r="AH44" s="33">
        <v>300</v>
      </c>
    </row>
    <row r="45" spans="1:35" ht="19.5" customHeight="1" x14ac:dyDescent="0.2">
      <c r="A45" s="8"/>
      <c r="B45" s="9"/>
      <c r="C45" s="6"/>
      <c r="D45" s="7"/>
      <c r="E45" s="58" t="s">
        <v>66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33">
        <v>200</v>
      </c>
      <c r="AD45" s="72">
        <v>47</v>
      </c>
      <c r="AE45" s="73"/>
      <c r="AF45" s="73"/>
      <c r="AG45" s="74"/>
      <c r="AH45" s="33">
        <v>100</v>
      </c>
    </row>
    <row r="46" spans="1:35" ht="19.5" customHeight="1" x14ac:dyDescent="0.2">
      <c r="A46" s="64">
        <v>17</v>
      </c>
      <c r="B46" s="65"/>
      <c r="C46" s="69" t="s">
        <v>51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31">
        <f>SUM(AC43,AC42,AC35)</f>
        <v>60390</v>
      </c>
      <c r="AD46" s="77">
        <f>AD35+AD42+AD43</f>
        <v>62050</v>
      </c>
      <c r="AE46" s="78"/>
      <c r="AF46" s="78"/>
      <c r="AG46" s="79"/>
      <c r="AH46" s="31">
        <f>SUM(AH35,AH42,AH43)</f>
        <v>61780</v>
      </c>
    </row>
    <row r="47" spans="1:35" ht="19.5" customHeight="1" x14ac:dyDescent="0.2">
      <c r="A47" s="62">
        <v>18</v>
      </c>
      <c r="B47" s="63"/>
      <c r="C47" s="60" t="s">
        <v>17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80"/>
      <c r="AC47" s="33">
        <v>0</v>
      </c>
      <c r="AD47" s="72"/>
      <c r="AE47" s="73"/>
      <c r="AF47" s="73"/>
      <c r="AG47" s="74"/>
      <c r="AH47" s="33">
        <v>0</v>
      </c>
    </row>
    <row r="48" spans="1:35" ht="19.5" customHeight="1" x14ac:dyDescent="0.2">
      <c r="A48" s="62">
        <v>19</v>
      </c>
      <c r="B48" s="63"/>
      <c r="C48" s="60" t="s">
        <v>71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80"/>
      <c r="AC48" s="33">
        <v>20</v>
      </c>
      <c r="AD48" s="72">
        <v>4</v>
      </c>
      <c r="AE48" s="73"/>
      <c r="AF48" s="73"/>
      <c r="AG48" s="74"/>
      <c r="AH48" s="33">
        <v>20</v>
      </c>
    </row>
    <row r="49" spans="1:34" ht="19.5" customHeight="1" x14ac:dyDescent="0.2">
      <c r="A49" s="62">
        <v>20</v>
      </c>
      <c r="B49" s="63"/>
      <c r="C49" s="60" t="s">
        <v>61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80"/>
      <c r="AC49" s="33">
        <v>20</v>
      </c>
      <c r="AD49" s="72">
        <v>15</v>
      </c>
      <c r="AE49" s="73"/>
      <c r="AF49" s="73"/>
      <c r="AG49" s="74"/>
      <c r="AH49" s="33">
        <v>20</v>
      </c>
    </row>
    <row r="50" spans="1:34" ht="19.5" customHeight="1" x14ac:dyDescent="0.2">
      <c r="A50" s="62">
        <v>21</v>
      </c>
      <c r="B50" s="63"/>
      <c r="C50" s="60" t="s">
        <v>18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80"/>
      <c r="AC50" s="33">
        <f>SUM(AC51:AC56)</f>
        <v>6268</v>
      </c>
      <c r="AD50" s="72">
        <f>SUM(AD51:AG56)</f>
        <v>11336</v>
      </c>
      <c r="AE50" s="73"/>
      <c r="AF50" s="73"/>
      <c r="AG50" s="74"/>
      <c r="AH50" s="33">
        <f>SUM(AH51:AH56)</f>
        <v>6271</v>
      </c>
    </row>
    <row r="51" spans="1:34" ht="19.5" customHeight="1" x14ac:dyDescent="0.2">
      <c r="A51" s="8"/>
      <c r="B51" s="9"/>
      <c r="C51" s="4"/>
      <c r="D51" s="5"/>
      <c r="E51" s="61" t="s">
        <v>46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80"/>
      <c r="AC51" s="33">
        <v>3354</v>
      </c>
      <c r="AD51" s="72">
        <v>3354</v>
      </c>
      <c r="AE51" s="73"/>
      <c r="AF51" s="73"/>
      <c r="AG51" s="74"/>
      <c r="AH51" s="33">
        <v>3387</v>
      </c>
    </row>
    <row r="52" spans="1:34" ht="19.5" customHeight="1" x14ac:dyDescent="0.2">
      <c r="A52" s="8"/>
      <c r="B52" s="9"/>
      <c r="C52" s="4"/>
      <c r="D52" s="5"/>
      <c r="E52" s="61" t="s">
        <v>48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80"/>
      <c r="AC52" s="33">
        <v>968</v>
      </c>
      <c r="AD52" s="72">
        <v>980</v>
      </c>
      <c r="AE52" s="73"/>
      <c r="AF52" s="73"/>
      <c r="AG52" s="74"/>
      <c r="AH52" s="33">
        <v>938</v>
      </c>
    </row>
    <row r="53" spans="1:34" ht="19.5" customHeight="1" x14ac:dyDescent="0.2">
      <c r="A53" s="8"/>
      <c r="B53" s="9"/>
      <c r="C53" s="13"/>
      <c r="D53" s="14"/>
      <c r="E53" s="61" t="s">
        <v>64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14"/>
      <c r="AB53" s="15"/>
      <c r="AC53" s="33">
        <v>768</v>
      </c>
      <c r="AD53" s="72">
        <v>768</v>
      </c>
      <c r="AE53" s="73"/>
      <c r="AF53" s="73"/>
      <c r="AG53" s="74"/>
      <c r="AH53" s="33">
        <v>768</v>
      </c>
    </row>
    <row r="54" spans="1:34" ht="19.5" customHeight="1" x14ac:dyDescent="0.2">
      <c r="A54" s="8"/>
      <c r="B54" s="9"/>
      <c r="C54" s="13"/>
      <c r="D54" s="14"/>
      <c r="E54" s="61" t="s">
        <v>95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14"/>
      <c r="AB54" s="15"/>
      <c r="AC54" s="33">
        <v>242</v>
      </c>
      <c r="AD54" s="72">
        <v>285</v>
      </c>
      <c r="AE54" s="73"/>
      <c r="AF54" s="73"/>
      <c r="AG54" s="74"/>
      <c r="AH54" s="33">
        <v>242</v>
      </c>
    </row>
    <row r="55" spans="1:34" ht="19.5" customHeight="1" x14ac:dyDescent="0.2">
      <c r="A55" s="52"/>
      <c r="B55" s="53"/>
      <c r="C55" s="13"/>
      <c r="D55" s="14"/>
      <c r="E55" s="61" t="s">
        <v>70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14"/>
      <c r="AB55" s="15"/>
      <c r="AC55" s="33">
        <v>936</v>
      </c>
      <c r="AD55" s="72">
        <v>584</v>
      </c>
      <c r="AE55" s="73"/>
      <c r="AF55" s="73"/>
      <c r="AG55" s="74"/>
      <c r="AH55" s="33">
        <v>936</v>
      </c>
    </row>
    <row r="56" spans="1:34" ht="19.5" customHeight="1" x14ac:dyDescent="0.2">
      <c r="A56" s="8"/>
      <c r="B56" s="9"/>
      <c r="C56" s="13"/>
      <c r="D56" s="14"/>
      <c r="E56" s="81" t="s">
        <v>93</v>
      </c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55"/>
      <c r="AB56" s="56"/>
      <c r="AC56" s="33">
        <v>0</v>
      </c>
      <c r="AD56" s="72">
        <v>5365</v>
      </c>
      <c r="AE56" s="73"/>
      <c r="AF56" s="73"/>
      <c r="AG56" s="74"/>
      <c r="AH56" s="33">
        <v>0</v>
      </c>
    </row>
    <row r="57" spans="1:34" ht="19.5" customHeight="1" x14ac:dyDescent="0.2">
      <c r="A57" s="62">
        <v>22</v>
      </c>
      <c r="B57" s="63"/>
      <c r="C57" s="60" t="s">
        <v>19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80"/>
      <c r="AC57" s="33">
        <f>SUM(AC58)</f>
        <v>7221</v>
      </c>
      <c r="AD57" s="72">
        <f>AD58</f>
        <v>6857</v>
      </c>
      <c r="AE57" s="73"/>
      <c r="AF57" s="73"/>
      <c r="AG57" s="74"/>
      <c r="AH57" s="33">
        <f>SUM(AH58)</f>
        <v>7000</v>
      </c>
    </row>
    <row r="58" spans="1:34" ht="19.5" customHeight="1" x14ac:dyDescent="0.2">
      <c r="A58" s="8"/>
      <c r="B58" s="9"/>
      <c r="C58" s="4"/>
      <c r="D58" s="5"/>
      <c r="E58" s="61" t="s">
        <v>96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80"/>
      <c r="AC58" s="30">
        <v>7221</v>
      </c>
      <c r="AD58" s="94">
        <v>6857</v>
      </c>
      <c r="AE58" s="95"/>
      <c r="AF58" s="95"/>
      <c r="AG58" s="96"/>
      <c r="AH58" s="30">
        <v>7000</v>
      </c>
    </row>
    <row r="59" spans="1:34" ht="19.5" customHeight="1" x14ac:dyDescent="0.2">
      <c r="A59" s="62">
        <v>23</v>
      </c>
      <c r="B59" s="63"/>
      <c r="C59" s="60" t="s">
        <v>20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80"/>
      <c r="AC59" s="33">
        <v>1950</v>
      </c>
      <c r="AD59" s="72">
        <v>1858</v>
      </c>
      <c r="AE59" s="73"/>
      <c r="AF59" s="73"/>
      <c r="AG59" s="74"/>
      <c r="AH59" s="33">
        <v>1890</v>
      </c>
    </row>
    <row r="60" spans="1:34" ht="19.5" customHeight="1" x14ac:dyDescent="0.2">
      <c r="A60" s="62">
        <v>24</v>
      </c>
      <c r="B60" s="63"/>
      <c r="C60" s="60" t="s">
        <v>21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80"/>
      <c r="AC60" s="16">
        <v>0</v>
      </c>
      <c r="AD60" s="72">
        <v>0</v>
      </c>
      <c r="AE60" s="73"/>
      <c r="AF60" s="73"/>
      <c r="AG60" s="74"/>
      <c r="AH60" s="16">
        <v>0</v>
      </c>
    </row>
    <row r="61" spans="1:34" ht="19.5" customHeight="1" x14ac:dyDescent="0.2">
      <c r="A61" s="62">
        <v>25</v>
      </c>
      <c r="B61" s="63"/>
      <c r="C61" s="60" t="s">
        <v>22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80"/>
      <c r="AC61" s="16">
        <v>800</v>
      </c>
      <c r="AD61" s="72">
        <v>624</v>
      </c>
      <c r="AE61" s="73"/>
      <c r="AF61" s="73"/>
      <c r="AG61" s="74"/>
      <c r="AH61" s="16">
        <v>620</v>
      </c>
    </row>
    <row r="62" spans="1:34" ht="19.5" customHeight="1" x14ac:dyDescent="0.2">
      <c r="A62" s="62">
        <v>26</v>
      </c>
      <c r="B62" s="63"/>
      <c r="C62" s="60" t="s">
        <v>23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80"/>
      <c r="AC62" s="16">
        <v>0</v>
      </c>
      <c r="AD62" s="72">
        <v>8</v>
      </c>
      <c r="AE62" s="73"/>
      <c r="AF62" s="73"/>
      <c r="AG62" s="74"/>
      <c r="AH62" s="16">
        <v>0</v>
      </c>
    </row>
    <row r="63" spans="1:34" ht="19.5" customHeight="1" x14ac:dyDescent="0.2">
      <c r="A63" s="64">
        <v>27</v>
      </c>
      <c r="B63" s="65"/>
      <c r="C63" s="75" t="s">
        <v>53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88"/>
      <c r="AC63" s="20">
        <f>SUM(AC47,AC48,AC49,AC50,AC57,AC59,AC60,AC61,AC62)</f>
        <v>16279</v>
      </c>
      <c r="AD63" s="77">
        <f>SUM(AD47+AD48+AD49+AD50+AD57+AD59+AD60+AD61+AD62)</f>
        <v>20702</v>
      </c>
      <c r="AE63" s="78"/>
      <c r="AF63" s="78"/>
      <c r="AG63" s="79"/>
      <c r="AH63" s="20">
        <f>SUM(AH47,AH48,AH49,AH50,AH57,AH59,AH60,AH61,AH62)</f>
        <v>15821</v>
      </c>
    </row>
    <row r="64" spans="1:34" ht="19.5" customHeight="1" x14ac:dyDescent="0.2">
      <c r="A64" s="92" t="s">
        <v>69</v>
      </c>
      <c r="B64" s="93"/>
      <c r="C64" s="60" t="s">
        <v>63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80"/>
      <c r="AC64" s="16">
        <v>0</v>
      </c>
      <c r="AD64" s="72"/>
      <c r="AE64" s="73"/>
      <c r="AF64" s="73"/>
      <c r="AG64" s="74"/>
      <c r="AH64" s="16">
        <v>0</v>
      </c>
    </row>
    <row r="65" spans="1:35" ht="19.5" customHeight="1" x14ac:dyDescent="0.2">
      <c r="A65" s="64">
        <v>33</v>
      </c>
      <c r="B65" s="65"/>
      <c r="C65" s="69" t="s">
        <v>54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1"/>
      <c r="AC65" s="18">
        <f>SUM(AC64)</f>
        <v>0</v>
      </c>
      <c r="AD65" s="77"/>
      <c r="AE65" s="78"/>
      <c r="AF65" s="78"/>
      <c r="AG65" s="79"/>
      <c r="AH65" s="18">
        <f>SUM(AH64)</f>
        <v>0</v>
      </c>
    </row>
    <row r="66" spans="1:35" ht="29.25" customHeight="1" x14ac:dyDescent="0.2">
      <c r="A66" s="62">
        <v>34</v>
      </c>
      <c r="B66" s="63"/>
      <c r="C66" s="57" t="s">
        <v>24</v>
      </c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9"/>
      <c r="AC66" s="16">
        <v>0</v>
      </c>
      <c r="AD66" s="72"/>
      <c r="AE66" s="73"/>
      <c r="AF66" s="73"/>
      <c r="AG66" s="74"/>
      <c r="AH66" s="16">
        <v>0</v>
      </c>
    </row>
    <row r="67" spans="1:35" ht="29.25" customHeight="1" x14ac:dyDescent="0.2">
      <c r="A67" s="8"/>
      <c r="B67" s="24"/>
      <c r="C67" s="57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9"/>
      <c r="AC67" s="16"/>
      <c r="AD67" s="105"/>
      <c r="AE67" s="106"/>
      <c r="AF67" s="106"/>
      <c r="AG67" s="107"/>
      <c r="AH67" s="16"/>
    </row>
    <row r="68" spans="1:35" ht="19.5" customHeight="1" x14ac:dyDescent="0.2">
      <c r="A68" s="64">
        <v>35</v>
      </c>
      <c r="B68" s="65"/>
      <c r="C68" s="69" t="s">
        <v>55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1"/>
      <c r="AC68" s="18">
        <f>SUM(AC66,AC67)</f>
        <v>0</v>
      </c>
      <c r="AD68" s="77">
        <v>0</v>
      </c>
      <c r="AE68" s="78"/>
      <c r="AF68" s="78"/>
      <c r="AG68" s="79"/>
      <c r="AH68" s="18">
        <f>SUM(AH66,AH67)</f>
        <v>0</v>
      </c>
    </row>
    <row r="69" spans="1:35" ht="29.25" customHeight="1" x14ac:dyDescent="0.2">
      <c r="A69" s="62">
        <v>36</v>
      </c>
      <c r="B69" s="63"/>
      <c r="C69" s="57" t="s">
        <v>79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9"/>
      <c r="AC69" s="16">
        <v>230</v>
      </c>
      <c r="AD69" s="72">
        <v>60</v>
      </c>
      <c r="AE69" s="73"/>
      <c r="AF69" s="73"/>
      <c r="AG69" s="74"/>
      <c r="AH69" s="16">
        <v>60</v>
      </c>
    </row>
    <row r="70" spans="1:35" ht="29.25" customHeight="1" x14ac:dyDescent="0.2">
      <c r="A70" s="8"/>
      <c r="B70" s="24"/>
      <c r="C70" s="57" t="s">
        <v>81</v>
      </c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9"/>
      <c r="AC70" s="16">
        <v>0</v>
      </c>
      <c r="AD70" s="72">
        <v>0</v>
      </c>
      <c r="AE70" s="73"/>
      <c r="AF70" s="73"/>
      <c r="AG70" s="74"/>
      <c r="AH70" s="16">
        <v>0</v>
      </c>
    </row>
    <row r="71" spans="1:35" ht="29.25" customHeight="1" x14ac:dyDescent="0.2">
      <c r="A71" s="8"/>
      <c r="B71" s="24"/>
      <c r="C71" s="57" t="s">
        <v>67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9"/>
      <c r="AC71" s="16">
        <v>0</v>
      </c>
      <c r="AD71" s="72">
        <v>0</v>
      </c>
      <c r="AE71" s="73"/>
      <c r="AF71" s="73"/>
      <c r="AG71" s="74"/>
      <c r="AH71" s="16">
        <v>0</v>
      </c>
    </row>
    <row r="72" spans="1:35" ht="19.5" customHeight="1" x14ac:dyDescent="0.2">
      <c r="A72" s="64">
        <v>37</v>
      </c>
      <c r="B72" s="65"/>
      <c r="C72" s="69" t="s">
        <v>56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1"/>
      <c r="AC72" s="18">
        <f>SUM(AC69)</f>
        <v>230</v>
      </c>
      <c r="AD72" s="77">
        <f>AD69</f>
        <v>60</v>
      </c>
      <c r="AE72" s="78"/>
      <c r="AF72" s="78"/>
      <c r="AG72" s="79"/>
      <c r="AH72" s="18">
        <f>SUM(AH69)</f>
        <v>60</v>
      </c>
    </row>
    <row r="73" spans="1:35" ht="19.5" customHeight="1" x14ac:dyDescent="0.2">
      <c r="A73" s="64">
        <v>38</v>
      </c>
      <c r="B73" s="65"/>
      <c r="C73" s="75" t="s">
        <v>57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88"/>
      <c r="AC73" s="20">
        <f>SUM(AC31,AC34,AC46,AC63,AC65,AC68,AC72)</f>
        <v>191587</v>
      </c>
      <c r="AD73" s="77">
        <f>AD31+AD34+AD46+AD63+AD65+AD68+AD72</f>
        <v>185484</v>
      </c>
      <c r="AE73" s="78"/>
      <c r="AF73" s="78"/>
      <c r="AG73" s="79"/>
      <c r="AH73" s="20">
        <f>SUM(AH31,AH34,AH46,AH63,AH65,AH68,AH72)</f>
        <v>194947</v>
      </c>
    </row>
    <row r="74" spans="1:35" ht="19.5" customHeight="1" x14ac:dyDescent="0.2">
      <c r="A74" s="28"/>
      <c r="B74" s="29"/>
      <c r="C74" s="60" t="s">
        <v>73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5"/>
      <c r="AB74" s="36"/>
      <c r="AC74" s="17">
        <v>103871</v>
      </c>
      <c r="AD74" s="72">
        <v>70311</v>
      </c>
      <c r="AE74" s="73"/>
      <c r="AF74" s="73"/>
      <c r="AG74" s="74"/>
      <c r="AH74" s="44">
        <v>70311</v>
      </c>
      <c r="AI74" s="32"/>
    </row>
    <row r="75" spans="1:35" ht="19.5" customHeight="1" x14ac:dyDescent="0.2">
      <c r="A75" s="28"/>
      <c r="B75" s="29"/>
      <c r="C75" s="60" t="s">
        <v>84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5"/>
      <c r="AB75" s="36"/>
      <c r="AC75" s="17"/>
      <c r="AD75" s="72">
        <v>87186</v>
      </c>
      <c r="AE75" s="73"/>
      <c r="AF75" s="73"/>
      <c r="AG75" s="74"/>
      <c r="AH75" s="39">
        <v>87186</v>
      </c>
      <c r="AI75" s="38"/>
    </row>
    <row r="76" spans="1:35" ht="19.5" customHeight="1" x14ac:dyDescent="0.2">
      <c r="A76" s="28"/>
      <c r="B76" s="29"/>
      <c r="C76" s="60" t="s">
        <v>85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5"/>
      <c r="AB76" s="36"/>
      <c r="AC76" s="17"/>
      <c r="AD76" s="72">
        <v>7</v>
      </c>
      <c r="AE76" s="73"/>
      <c r="AF76" s="73"/>
      <c r="AG76" s="74"/>
      <c r="AH76" s="39">
        <v>7</v>
      </c>
      <c r="AI76" s="38"/>
    </row>
    <row r="77" spans="1:35" ht="32.450000000000003" customHeight="1" x14ac:dyDescent="0.2">
      <c r="A77" s="28"/>
      <c r="B77" s="29"/>
      <c r="C77" s="60" t="s">
        <v>92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5"/>
      <c r="AB77" s="36"/>
      <c r="AC77" s="17"/>
      <c r="AD77" s="72">
        <v>3389</v>
      </c>
      <c r="AE77" s="73"/>
      <c r="AF77" s="73"/>
      <c r="AG77" s="74"/>
      <c r="AH77" s="54">
        <v>3389</v>
      </c>
      <c r="AI77" s="38"/>
    </row>
    <row r="78" spans="1:35" s="3" customFormat="1" ht="30.6" customHeight="1" x14ac:dyDescent="0.2">
      <c r="A78" s="64">
        <v>39</v>
      </c>
      <c r="B78" s="65"/>
      <c r="C78" s="75" t="s">
        <v>88</v>
      </c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26"/>
      <c r="AB78" s="27"/>
      <c r="AC78" s="33"/>
      <c r="AD78" s="66">
        <f>SUM(AD74:AG77)</f>
        <v>160893</v>
      </c>
      <c r="AE78" s="67"/>
      <c r="AF78" s="67"/>
      <c r="AG78" s="68"/>
      <c r="AH78" s="34">
        <f>SUM(AH74:AH77)</f>
        <v>160893</v>
      </c>
    </row>
    <row r="79" spans="1:35" s="3" customFormat="1" ht="25.5" customHeight="1" x14ac:dyDescent="0.2">
      <c r="A79" s="92" t="s">
        <v>86</v>
      </c>
      <c r="B79" s="63"/>
      <c r="C79" s="57" t="s">
        <v>72</v>
      </c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9"/>
      <c r="AC79" s="21">
        <v>14647</v>
      </c>
      <c r="AD79" s="118"/>
      <c r="AE79" s="119"/>
      <c r="AF79" s="119"/>
      <c r="AG79" s="120"/>
      <c r="AH79" s="21">
        <v>0</v>
      </c>
    </row>
    <row r="80" spans="1:35" s="3" customFormat="1" ht="25.5" customHeight="1" x14ac:dyDescent="0.2">
      <c r="A80" s="121">
        <v>41</v>
      </c>
      <c r="B80" s="122"/>
      <c r="C80" s="69" t="s">
        <v>87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45"/>
      <c r="AB80" s="46"/>
      <c r="AC80" s="47">
        <f>SUM(AC79)</f>
        <v>14647</v>
      </c>
      <c r="AD80" s="48"/>
      <c r="AE80" s="49"/>
      <c r="AF80" s="49"/>
      <c r="AG80" s="50"/>
      <c r="AH80" s="51">
        <f>SUM(AH79)</f>
        <v>0</v>
      </c>
    </row>
    <row r="81" spans="1:34" s="3" customFormat="1" ht="19.5" customHeight="1" x14ac:dyDescent="0.2">
      <c r="A81" s="64">
        <v>42</v>
      </c>
      <c r="B81" s="65"/>
      <c r="C81" s="117" t="s">
        <v>89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22">
        <f>SUM(AC73,AC74,AC80)</f>
        <v>310105</v>
      </c>
      <c r="AD81" s="118">
        <f>AD73+AD78</f>
        <v>346377</v>
      </c>
      <c r="AE81" s="119"/>
      <c r="AF81" s="119"/>
      <c r="AG81" s="120"/>
      <c r="AH81" s="22">
        <f>SUM(AH73,AH78)</f>
        <v>355840</v>
      </c>
    </row>
  </sheetData>
  <mergeCells count="198">
    <mergeCell ref="AD66:AG66"/>
    <mergeCell ref="AD47:AG47"/>
    <mergeCell ref="AD67:AG67"/>
    <mergeCell ref="AD46:AG46"/>
    <mergeCell ref="AD65:AG65"/>
    <mergeCell ref="E30:Z30"/>
    <mergeCell ref="AD64:AG64"/>
    <mergeCell ref="AD49:AG49"/>
    <mergeCell ref="AD60:AG60"/>
    <mergeCell ref="AD52:AG52"/>
    <mergeCell ref="AD56:AG56"/>
    <mergeCell ref="AD38:AG38"/>
    <mergeCell ref="AD40:AG40"/>
    <mergeCell ref="AD54:AG54"/>
    <mergeCell ref="AD44:AG44"/>
    <mergeCell ref="AD43:AG43"/>
    <mergeCell ref="E55:Z55"/>
    <mergeCell ref="AD55:AG55"/>
    <mergeCell ref="AD63:AG63"/>
    <mergeCell ref="AD42:AG42"/>
    <mergeCell ref="AD51:AG51"/>
    <mergeCell ref="E54:Z54"/>
    <mergeCell ref="AD59:AG59"/>
    <mergeCell ref="AD57:AG57"/>
    <mergeCell ref="AD5:AG5"/>
    <mergeCell ref="AD4:AG4"/>
    <mergeCell ref="A4:B4"/>
    <mergeCell ref="C4:AB4"/>
    <mergeCell ref="C5:AB5"/>
    <mergeCell ref="A5:B5"/>
    <mergeCell ref="AD27:AG27"/>
    <mergeCell ref="A6:B6"/>
    <mergeCell ref="C7:AB7"/>
    <mergeCell ref="C8:AB8"/>
    <mergeCell ref="A25:B25"/>
    <mergeCell ref="E23:AB23"/>
    <mergeCell ref="C27:AB27"/>
    <mergeCell ref="E16:AB16"/>
    <mergeCell ref="E18:AB18"/>
    <mergeCell ref="E13:AB13"/>
    <mergeCell ref="AD21:AG21"/>
    <mergeCell ref="E20:AB20"/>
    <mergeCell ref="A15:B15"/>
    <mergeCell ref="C6:AB6"/>
    <mergeCell ref="C15:AB15"/>
    <mergeCell ref="C19:AB19"/>
    <mergeCell ref="C9:AB9"/>
    <mergeCell ref="C10:AB10"/>
    <mergeCell ref="A81:B81"/>
    <mergeCell ref="C81:AB81"/>
    <mergeCell ref="AD79:AG79"/>
    <mergeCell ref="AD73:AG73"/>
    <mergeCell ref="AD81:AG81"/>
    <mergeCell ref="A73:B73"/>
    <mergeCell ref="C73:AB73"/>
    <mergeCell ref="A79:B79"/>
    <mergeCell ref="C74:Z74"/>
    <mergeCell ref="AD74:AG74"/>
    <mergeCell ref="A80:B80"/>
    <mergeCell ref="C80:Z80"/>
    <mergeCell ref="AD75:AG75"/>
    <mergeCell ref="AD76:AG76"/>
    <mergeCell ref="C11:AB11"/>
    <mergeCell ref="E22:AB22"/>
    <mergeCell ref="E12:AB12"/>
    <mergeCell ref="E14:Z14"/>
    <mergeCell ref="AD14:AG14"/>
    <mergeCell ref="AD31:AG31"/>
    <mergeCell ref="AD29:AG29"/>
    <mergeCell ref="AD34:AG34"/>
    <mergeCell ref="AD37:AG37"/>
    <mergeCell ref="C28:AB28"/>
    <mergeCell ref="AD20:AG20"/>
    <mergeCell ref="E17:AB17"/>
    <mergeCell ref="E21:AB21"/>
    <mergeCell ref="AD19:AG19"/>
    <mergeCell ref="AD22:AG22"/>
    <mergeCell ref="AD23:AG23"/>
    <mergeCell ref="AD30:AG30"/>
    <mergeCell ref="C24:AB24"/>
    <mergeCell ref="AD24:AG24"/>
    <mergeCell ref="AD28:AG28"/>
    <mergeCell ref="AD25:AG25"/>
    <mergeCell ref="AD26:AG26"/>
    <mergeCell ref="C25:AB25"/>
    <mergeCell ref="AD36:AG36"/>
    <mergeCell ref="AD62:AG62"/>
    <mergeCell ref="AD61:AG61"/>
    <mergeCell ref="AD58:AG58"/>
    <mergeCell ref="A31:B31"/>
    <mergeCell ref="A32:B32"/>
    <mergeCell ref="C31:AB31"/>
    <mergeCell ref="A26:B26"/>
    <mergeCell ref="A27:B27"/>
    <mergeCell ref="A19:B19"/>
    <mergeCell ref="A24:B24"/>
    <mergeCell ref="A28:B28"/>
    <mergeCell ref="C33:AB33"/>
    <mergeCell ref="C26:AB26"/>
    <mergeCell ref="E29:AB29"/>
    <mergeCell ref="A41:B41"/>
    <mergeCell ref="A43:B43"/>
    <mergeCell ref="A35:B35"/>
    <mergeCell ref="AD50:AG50"/>
    <mergeCell ref="AD41:AG41"/>
    <mergeCell ref="AD35:AG35"/>
    <mergeCell ref="AD39:AG39"/>
    <mergeCell ref="AD32:AG32"/>
    <mergeCell ref="AD33:AG33"/>
    <mergeCell ref="AD48:AG48"/>
    <mergeCell ref="E44:AB44"/>
    <mergeCell ref="C35:AB35"/>
    <mergeCell ref="C43:AB43"/>
    <mergeCell ref="A34:B34"/>
    <mergeCell ref="A66:B66"/>
    <mergeCell ref="A61:B61"/>
    <mergeCell ref="C62:AB62"/>
    <mergeCell ref="C63:AB63"/>
    <mergeCell ref="C64:AB64"/>
    <mergeCell ref="C61:AB61"/>
    <mergeCell ref="C66:AB66"/>
    <mergeCell ref="A62:B62"/>
    <mergeCell ref="A63:B63"/>
    <mergeCell ref="C65:AB65"/>
    <mergeCell ref="A65:B65"/>
    <mergeCell ref="A64:B64"/>
    <mergeCell ref="A60:B60"/>
    <mergeCell ref="C60:AB60"/>
    <mergeCell ref="A1:AH1"/>
    <mergeCell ref="A2:AH2"/>
    <mergeCell ref="A3:AH3"/>
    <mergeCell ref="E53:Z53"/>
    <mergeCell ref="AD53:AG53"/>
    <mergeCell ref="AD6:AG6"/>
    <mergeCell ref="AD13:AG13"/>
    <mergeCell ref="AD15:AG15"/>
    <mergeCell ref="AD18:AG18"/>
    <mergeCell ref="AD7:AG7"/>
    <mergeCell ref="C49:AB49"/>
    <mergeCell ref="E36:AB36"/>
    <mergeCell ref="E37:AB37"/>
    <mergeCell ref="C47:AB47"/>
    <mergeCell ref="C48:AB48"/>
    <mergeCell ref="A49:B49"/>
    <mergeCell ref="A48:B48"/>
    <mergeCell ref="E40:AB40"/>
    <mergeCell ref="C41:AB41"/>
    <mergeCell ref="C50:AB50"/>
    <mergeCell ref="E51:AB51"/>
    <mergeCell ref="E52:AB52"/>
    <mergeCell ref="A42:B42"/>
    <mergeCell ref="A39:B39"/>
    <mergeCell ref="AD8:AG8"/>
    <mergeCell ref="AD9:AG9"/>
    <mergeCell ref="AD10:AG10"/>
    <mergeCell ref="AD17:AG17"/>
    <mergeCell ref="AD11:AG11"/>
    <mergeCell ref="AD12:AG12"/>
    <mergeCell ref="AD16:AG16"/>
    <mergeCell ref="A59:B59"/>
    <mergeCell ref="C59:AB59"/>
    <mergeCell ref="E58:AB58"/>
    <mergeCell ref="C57:AB57"/>
    <mergeCell ref="A57:B57"/>
    <mergeCell ref="A50:B50"/>
    <mergeCell ref="E45:AB45"/>
    <mergeCell ref="E56:Z56"/>
    <mergeCell ref="E38:AB38"/>
    <mergeCell ref="C42:AB42"/>
    <mergeCell ref="A47:B47"/>
    <mergeCell ref="C46:AB46"/>
    <mergeCell ref="A46:B46"/>
    <mergeCell ref="C32:AB32"/>
    <mergeCell ref="C34:AB34"/>
    <mergeCell ref="AD45:AG45"/>
    <mergeCell ref="C39:AB39"/>
    <mergeCell ref="C67:AB67"/>
    <mergeCell ref="C75:Z75"/>
    <mergeCell ref="C76:Z76"/>
    <mergeCell ref="C77:Z77"/>
    <mergeCell ref="A69:B69"/>
    <mergeCell ref="A68:B68"/>
    <mergeCell ref="AD78:AG78"/>
    <mergeCell ref="C72:AB72"/>
    <mergeCell ref="C79:AB79"/>
    <mergeCell ref="AD71:AG71"/>
    <mergeCell ref="C70:AB70"/>
    <mergeCell ref="A78:B78"/>
    <mergeCell ref="C78:Z78"/>
    <mergeCell ref="A72:B72"/>
    <mergeCell ref="AD69:AG69"/>
    <mergeCell ref="AD72:AG72"/>
    <mergeCell ref="AD70:AG70"/>
    <mergeCell ref="AD77:AG77"/>
    <mergeCell ref="C71:AB71"/>
    <mergeCell ref="AD68:AG68"/>
    <mergeCell ref="C68:AB68"/>
    <mergeCell ref="C69:AB69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91" fitToHeight="0" orientation="portrait" verticalDpi="360" r:id="rId1"/>
  <headerFooter alignWithMargins="0">
    <oddHeader>&amp;R1. sz. melléklet. 1/2017.(II.15) Önkormányzati rendelethez</oddHeader>
  </headerFooter>
  <rowBreaks count="1" manualBreakCount="1">
    <brk id="37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02</vt:lpstr>
      <vt:lpstr>'02'!Nyomtatási_cím</vt:lpstr>
      <vt:lpstr>'02'!Nyomtatási_terület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</dc:creator>
  <cp:lastModifiedBy>Tatai Mónika</cp:lastModifiedBy>
  <cp:lastPrinted>2017-04-04T13:46:05Z</cp:lastPrinted>
  <dcterms:created xsi:type="dcterms:W3CDTF">1998-12-06T10:54:59Z</dcterms:created>
  <dcterms:modified xsi:type="dcterms:W3CDTF">2017-04-04T13:49:38Z</dcterms:modified>
</cp:coreProperties>
</file>