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75" windowWidth="11700" windowHeight="6480" tabRatio="727" firstSheet="3" activeTab="9"/>
  </bookViews>
  <sheets>
    <sheet name="ÖSSZEFÜGGÉSEK" sheetId="75" r:id="rId1"/>
    <sheet name="1.1.sz.mell." sheetId="1" r:id="rId2"/>
    <sheet name="2.1.sz.mell  " sheetId="73" r:id="rId3"/>
    <sheet name="2.2.sz.mell  " sheetId="61" r:id="rId4"/>
    <sheet name="ELLENŐRZÉS-1.sz.2.1.sz.2.2.sz." sheetId="76" r:id="rId5"/>
    <sheet name="9.sz.mell" sheetId="134" r:id="rId6"/>
    <sheet name="4. tájékoztató tábla" sheetId="98" r:id="rId7"/>
    <sheet name="7.1. tájékoztató tábla" sheetId="130" r:id="rId8"/>
    <sheet name="7.2. tájékoztató tábla" sheetId="131" r:id="rId9"/>
    <sheet name="Munka2" sheetId="133" r:id="rId10"/>
    <sheet name="Munka1" sheetId="135" r:id="rId11"/>
  </sheets>
  <definedNames>
    <definedName name="_xlnm.Print_Titles" localSheetId="7">'7.1. tájékoztató tábla'!$2:$6</definedName>
    <definedName name="_xlnm.Print_Area" localSheetId="1">'1.1.sz.mell.'!$A$1:$E$146</definedName>
    <definedName name="_xlnm.Print_Area" localSheetId="2">'2.1.sz.mell  '!$A$1:$J$32</definedName>
  </definedNames>
  <calcPr calcId="114210" fullCalcOnLoad="1"/>
</workbook>
</file>

<file path=xl/calcChain.xml><?xml version="1.0" encoding="utf-8"?>
<calcChain xmlns="http://schemas.openxmlformats.org/spreadsheetml/2006/main">
  <c r="C11" i="133"/>
  <c r="D18" i="73"/>
  <c r="E18"/>
  <c r="C18"/>
  <c r="A1" i="98"/>
  <c r="J1"/>
  <c r="A2" i="131"/>
  <c r="C18"/>
  <c r="C14"/>
  <c r="A1" i="130"/>
  <c r="C66"/>
  <c r="C63"/>
  <c r="C59"/>
  <c r="C54"/>
  <c r="C45"/>
  <c r="C40"/>
  <c r="C35"/>
  <c r="C29"/>
  <c r="C24"/>
  <c r="C19"/>
  <c r="C14"/>
  <c r="C9"/>
  <c r="C3" i="1"/>
  <c r="J1" i="61"/>
  <c r="A34" i="75"/>
  <c r="A34" i="76"/>
  <c r="A28" i="75"/>
  <c r="A28" i="76"/>
  <c r="A22" i="75"/>
  <c r="A22" i="76"/>
  <c r="A16" i="75"/>
  <c r="A16" i="76"/>
  <c r="A10" i="75"/>
  <c r="A10" i="76"/>
  <c r="A4"/>
  <c r="H17" i="61"/>
  <c r="D32"/>
  <c r="I17"/>
  <c r="H30"/>
  <c r="I30"/>
  <c r="H31"/>
  <c r="I31"/>
  <c r="H33"/>
  <c r="I33"/>
  <c r="G33"/>
  <c r="G30"/>
  <c r="G17"/>
  <c r="G31"/>
  <c r="D17"/>
  <c r="E17"/>
  <c r="D18"/>
  <c r="E18"/>
  <c r="D24"/>
  <c r="E24"/>
  <c r="D30"/>
  <c r="E30"/>
  <c r="D31"/>
  <c r="E31"/>
  <c r="E32"/>
  <c r="D33"/>
  <c r="E33"/>
  <c r="C33"/>
  <c r="C24"/>
  <c r="C18"/>
  <c r="C30"/>
  <c r="C17"/>
  <c r="G32"/>
  <c r="E4" i="73"/>
  <c r="I4" i="61"/>
  <c r="C4" i="73"/>
  <c r="G4" i="61"/>
  <c r="H18" i="73"/>
  <c r="D30" i="76"/>
  <c r="I18" i="73"/>
  <c r="D36" i="76"/>
  <c r="H27" i="73"/>
  <c r="D31" i="76"/>
  <c r="I27" i="73"/>
  <c r="D37" i="76"/>
  <c r="H28" i="73"/>
  <c r="D32" i="76"/>
  <c r="I28" i="73"/>
  <c r="D38" i="76"/>
  <c r="G27" i="73"/>
  <c r="D25" i="76"/>
  <c r="G18" i="73"/>
  <c r="D24" i="76"/>
  <c r="D12"/>
  <c r="D18"/>
  <c r="D19" i="73"/>
  <c r="E19"/>
  <c r="D24"/>
  <c r="E24"/>
  <c r="D27"/>
  <c r="D13" i="76"/>
  <c r="E27" i="73"/>
  <c r="D19" i="76"/>
  <c r="C24" i="73"/>
  <c r="C19"/>
  <c r="D92" i="1"/>
  <c r="E92"/>
  <c r="D108"/>
  <c r="E108"/>
  <c r="D122"/>
  <c r="E122"/>
  <c r="D125"/>
  <c r="B30" i="76"/>
  <c r="E125" i="1"/>
  <c r="B36" i="76"/>
  <c r="D126" i="1"/>
  <c r="E126"/>
  <c r="D130"/>
  <c r="E130"/>
  <c r="D135"/>
  <c r="E135"/>
  <c r="D140"/>
  <c r="E140"/>
  <c r="D145"/>
  <c r="B31" i="76"/>
  <c r="E145" i="1"/>
  <c r="B37" i="76"/>
  <c r="D146" i="1"/>
  <c r="B32" i="76"/>
  <c r="E146" i="1"/>
  <c r="B38" i="76"/>
  <c r="C140" i="1"/>
  <c r="C135"/>
  <c r="C130"/>
  <c r="C126"/>
  <c r="C145"/>
  <c r="B25" i="76"/>
  <c r="C122" i="1"/>
  <c r="C108"/>
  <c r="C92"/>
  <c r="C89"/>
  <c r="D28"/>
  <c r="D27"/>
  <c r="E28"/>
  <c r="C28"/>
  <c r="C27"/>
  <c r="D6"/>
  <c r="E6"/>
  <c r="D13"/>
  <c r="E13"/>
  <c r="D20"/>
  <c r="E20"/>
  <c r="E27"/>
  <c r="D34"/>
  <c r="E34"/>
  <c r="D45"/>
  <c r="E45"/>
  <c r="D51"/>
  <c r="E51"/>
  <c r="D56"/>
  <c r="E56"/>
  <c r="D62"/>
  <c r="E62"/>
  <c r="D66"/>
  <c r="E66"/>
  <c r="D71"/>
  <c r="E71"/>
  <c r="D74"/>
  <c r="E74"/>
  <c r="D78"/>
  <c r="E78"/>
  <c r="D84"/>
  <c r="E84"/>
  <c r="C78"/>
  <c r="C74"/>
  <c r="C71"/>
  <c r="C66"/>
  <c r="C62"/>
  <c r="C84"/>
  <c r="C56"/>
  <c r="C51"/>
  <c r="C45"/>
  <c r="C34"/>
  <c r="C20"/>
  <c r="C13"/>
  <c r="C6"/>
  <c r="G18" i="98"/>
  <c r="F18"/>
  <c r="E18"/>
  <c r="D18"/>
  <c r="C18"/>
  <c r="H17"/>
  <c r="I17"/>
  <c r="H16"/>
  <c r="H18"/>
  <c r="G14"/>
  <c r="G19"/>
  <c r="F14"/>
  <c r="F19"/>
  <c r="E14"/>
  <c r="E19"/>
  <c r="D14"/>
  <c r="D19"/>
  <c r="C14"/>
  <c r="C19"/>
  <c r="H13"/>
  <c r="I13"/>
  <c r="H12"/>
  <c r="I12"/>
  <c r="H11"/>
  <c r="I11"/>
  <c r="H10"/>
  <c r="I10"/>
  <c r="H9"/>
  <c r="I9"/>
  <c r="H8"/>
  <c r="I8"/>
  <c r="H7"/>
  <c r="G29" i="73"/>
  <c r="I7" i="98"/>
  <c r="H14"/>
  <c r="H19"/>
  <c r="H29" i="73"/>
  <c r="J1"/>
  <c r="D4"/>
  <c r="D4" i="61"/>
  <c r="H4" i="73"/>
  <c r="C4" i="61"/>
  <c r="H4"/>
  <c r="E38" i="76"/>
  <c r="E30"/>
  <c r="E32"/>
  <c r="C21" i="131"/>
  <c r="C34" i="130"/>
  <c r="C8"/>
  <c r="I14" i="98"/>
  <c r="I32" i="61"/>
  <c r="H32"/>
  <c r="E31" i="76"/>
  <c r="E36"/>
  <c r="D6"/>
  <c r="C27" i="73"/>
  <c r="D7" i="76"/>
  <c r="E29" i="73"/>
  <c r="E28"/>
  <c r="I30"/>
  <c r="D29"/>
  <c r="D28"/>
  <c r="C125" i="1"/>
  <c r="C146"/>
  <c r="B26" i="76"/>
  <c r="E61" i="1"/>
  <c r="E85"/>
  <c r="B20" i="76"/>
  <c r="D61" i="1"/>
  <c r="D85"/>
  <c r="B14" i="76"/>
  <c r="C61" i="1"/>
  <c r="C85"/>
  <c r="B8" i="76"/>
  <c r="B24"/>
  <c r="E24"/>
  <c r="C151" i="1"/>
  <c r="B7" i="76"/>
  <c r="B13"/>
  <c r="E13"/>
  <c r="D151" i="1"/>
  <c r="E25" i="76"/>
  <c r="I16" i="98"/>
  <c r="I18"/>
  <c r="B19" i="76"/>
  <c r="E19"/>
  <c r="E151" i="1"/>
  <c r="E37" i="76"/>
  <c r="C28" i="73"/>
  <c r="I29"/>
  <c r="C32" i="61"/>
  <c r="C29" i="73"/>
  <c r="G28"/>
  <c r="D26" i="76"/>
  <c r="C31" i="61"/>
  <c r="E4"/>
  <c r="I4" i="73"/>
  <c r="G4"/>
  <c r="C51" i="130"/>
  <c r="C68"/>
  <c r="I19" i="98"/>
  <c r="E7" i="76"/>
  <c r="D20"/>
  <c r="E20"/>
  <c r="E30" i="73"/>
  <c r="D14" i="76"/>
  <c r="E14"/>
  <c r="D30" i="73"/>
  <c r="H30"/>
  <c r="B18" i="76"/>
  <c r="E18"/>
  <c r="E150" i="1"/>
  <c r="B6" i="76"/>
  <c r="E6"/>
  <c r="B12"/>
  <c r="E12"/>
  <c r="D150" i="1"/>
  <c r="C150"/>
  <c r="D8" i="76"/>
  <c r="E8"/>
  <c r="G30" i="73"/>
  <c r="C30"/>
  <c r="E26" i="76"/>
</calcChain>
</file>

<file path=xl/sharedStrings.xml><?xml version="1.0" encoding="utf-8"?>
<sst xmlns="http://schemas.openxmlformats.org/spreadsheetml/2006/main" count="824" uniqueCount="557">
  <si>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</si>
  <si>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</si>
  <si>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</si>
  <si>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</si>
  <si>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</si>
  <si>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</si>
  <si>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</si>
  <si>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</si>
  <si>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</si>
  <si>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</si>
  <si>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</si>
  <si>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</si>
  <si>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</si>
  <si>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</si>
  <si>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</si>
  <si>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</si>
  <si>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</si>
  <si>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</si>
  <si>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</si>
  <si>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</si>
  <si>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</si>
  <si>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</si>
  <si>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</si>
  <si>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</si>
  <si>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</si>
  <si>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</si>
  <si>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</si>
  <si>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</si>
  <si>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</si>
  <si>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</si>
  <si>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</si>
  <si>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</si>
  <si>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</si>
  <si>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Személyi  juttatások</t>
  </si>
  <si>
    <t>Tartalékok</t>
  </si>
  <si>
    <t>Bevételek</t>
  </si>
  <si>
    <t>Kiadások</t>
  </si>
  <si>
    <t>Általános tartalék</t>
  </si>
  <si>
    <t>Céltartalék</t>
  </si>
  <si>
    <t xml:space="preserve"> Ezer forintban !</t>
  </si>
  <si>
    <t>Megnevezés</t>
  </si>
  <si>
    <t>Személyi juttatások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</si>
  <si>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</si>
  <si>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</si>
  <si>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</si>
  <si>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</si>
  <si>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</si>
  <si>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</si>
  <si>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</si>
  <si>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</si>
  <si>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</si>
  <si>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</si>
  <si>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</si>
  <si>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</si>
  <si>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</si>
  <si>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</si>
  <si>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</si>
  <si>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</si>
  <si>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</si>
  <si>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</si>
  <si>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</si>
  <si>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</si>
  <si>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</si>
  <si>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</si>
  <si>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</si>
  <si>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</si>
  <si>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</si>
  <si>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</si>
  <si>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</si>
  <si>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</si>
  <si>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</si>
  <si>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</si>
  <si>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</si>
  <si>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30.</t>
  </si>
  <si>
    <t>Dologi  kiadások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</si>
  <si>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</si>
  <si>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</si>
  <si>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</si>
  <si>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</si>
  <si>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</si>
  <si>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</si>
  <si>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</si>
  <si>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</si>
  <si>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</si>
  <si>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</si>
  <si>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</si>
  <si>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</si>
  <si>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</si>
  <si>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</si>
  <si>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</si>
  <si>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</si>
  <si>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</si>
  <si>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</si>
  <si>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</si>
  <si>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</si>
  <si>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</si>
  <si>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</si>
  <si>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</si>
  <si>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</si>
  <si>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</si>
  <si>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</si>
  <si>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</si>
  <si>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</si>
  <si>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</si>
  <si>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</si>
  <si>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</si>
  <si>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</si>
  <si>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</si>
  <si>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</si>
  <si>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</si>
  <si>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</si>
  <si>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</si>
  <si>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</si>
  <si>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</si>
  <si>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</si>
  <si>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</si>
  <si>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</si>
  <si>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</si>
  <si>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</si>
  <si>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</si>
  <si>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</si>
  <si>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</si>
  <si>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</si>
  <si>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</si>
  <si>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</si>
  <si>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</si>
  <si>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</si>
  <si>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</si>
  <si>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</si>
  <si>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</si>
  <si>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</si>
  <si>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</si>
  <si>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</si>
  <si>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</si>
  <si>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</si>
  <si>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</si>
  <si>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</si>
  <si>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</si>
  <si>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</si>
  <si>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</si>
  <si>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</si>
  <si>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</si>
  <si>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Kiadási jogcím</t>
  </si>
  <si>
    <t>Eredeti előirányzat</t>
  </si>
  <si>
    <t>Módosított előirányzat</t>
  </si>
  <si>
    <t>Teljesítés</t>
  </si>
  <si>
    <t>31.</t>
  </si>
  <si>
    <t>Ezer forintban!</t>
  </si>
  <si>
    <t xml:space="preserve">Adósságállomány 
eszközök szerint </t>
  </si>
  <si>
    <t>Nem lejárt</t>
  </si>
  <si>
    <t>Lejárt</t>
  </si>
  <si>
    <t>Nem lejárt, lejárt összes tartozás</t>
  </si>
  <si>
    <t>1-90 nap közötti</t>
  </si>
  <si>
    <t>91-180 nap közötti</t>
  </si>
  <si>
    <t>181-360 nap közötti</t>
  </si>
  <si>
    <t>360 napon 
túli</t>
  </si>
  <si>
    <t>Összes lejárt tartozás</t>
  </si>
  <si>
    <t>I. Belföldi hitelezők</t>
  </si>
  <si>
    <t>Adóhatósággal szembeni tartozások</t>
  </si>
  <si>
    <t>Szállítói tartozás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</si>
  <si>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</si>
  <si>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</si>
  <si>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</si>
  <si>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</si>
  <si>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</si>
  <si>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</si>
  <si>
    <t>32.</t>
  </si>
  <si>
    <t>33.</t>
  </si>
  <si>
    <t>Adatok: ezer forintban!</t>
  </si>
  <si>
    <t>ESZKÖZÖK</t>
  </si>
  <si>
    <t>Sorszám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</si>
  <si>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</si>
  <si>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</si>
  <si>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</si>
  <si>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</si>
  <si>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</si>
  <si>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</si>
  <si>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</si>
  <si>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</si>
  <si>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</si>
  <si>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</si>
  <si>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</si>
  <si>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</si>
  <si>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</si>
  <si>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</si>
  <si>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</si>
  <si>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</si>
  <si>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</si>
  <si>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</si>
  <si>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</si>
  <si>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</si>
  <si>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</si>
  <si>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</si>
  <si>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</si>
  <si>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</si>
  <si>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</si>
  <si>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</si>
  <si>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</si>
  <si>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</si>
  <si>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</si>
  <si>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</si>
  <si>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</si>
  <si>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</si>
  <si>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</si>
  <si>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</si>
  <si>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</si>
  <si>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</si>
  <si>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</si>
  <si>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</si>
  <si>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VAGYONKIMUTATÁS
a könyvviteli mérlegben értékkel szereplő forrásokról</t>
  </si>
  <si>
    <t>FORRÁSOK</t>
  </si>
  <si>
    <t>állományi 
érték</t>
  </si>
  <si>
    <t>PÉNZESZKÖZÖK VÁLTOZÁSÁNAK LEVEZETÉSE</t>
  </si>
  <si>
    <t>Összeg  ( E Ft )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</si>
  <si>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</si>
  <si>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</si>
  <si>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Bevételek   ( + )</t>
  </si>
  <si>
    <t>Kiadások    ( - 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</si>
  <si>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</si>
  <si>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</si>
  <si>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</si>
  <si>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</si>
  <si>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</si>
  <si>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</si>
  <si>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</si>
  <si>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</si>
  <si>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</si>
  <si>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</si>
  <si>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</si>
  <si>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Működési célú visszatérítendő támogatások, kölcsönök igénybevétele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</si>
  <si>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</si>
  <si>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</si>
  <si>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</si>
  <si>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</si>
  <si>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</si>
  <si>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Felhalmozási célú visszatérítendő támogatások, kölcsönök visszatérülése</t>
  </si>
  <si>
    <t>Felhalmozási célú visszatérítendő támogatások, kölcsönök igénybevétele</t>
  </si>
  <si>
    <t>Egyéb felhalmozási célú támogatások bevételei</t>
  </si>
  <si>
    <t>3.5.-ből EU-s támogatás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</si>
  <si>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</si>
  <si>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</si>
  <si>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</si>
  <si>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</si>
  <si>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</si>
  <si>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</si>
  <si>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</si>
  <si>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</si>
  <si>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</si>
  <si>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</si>
  <si>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</si>
  <si>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</si>
  <si>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</si>
  <si>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Működési bevételek (5.1.+…+ 5.10.)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</si>
  <si>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</si>
  <si>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</si>
  <si>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</si>
  <si>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</si>
  <si>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</si>
  <si>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</si>
  <si>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</si>
  <si>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</si>
  <si>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5.9.</t>
  </si>
  <si>
    <t>Egyéb pénzügyi műveletek bevételei</t>
  </si>
  <si>
    <t>5.10.</t>
  </si>
  <si>
    <t>Egyéb működési bevételek</t>
  </si>
  <si>
    <t>Felhalmozási bevételek (6.1.+…+6.5.)</t>
  </si>
  <si>
    <t>Immateriális javak értékesítése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</si>
  <si>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</si>
  <si>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</si>
  <si>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</si>
  <si>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</si>
  <si>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</si>
  <si>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</si>
  <si>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</si>
  <si>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</si>
  <si>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</si>
  <si>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</si>
  <si>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</si>
  <si>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</si>
  <si>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</si>
  <si>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</si>
  <si>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</si>
  <si>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Felhalm. célú garancia- és kezességvállalásból megtérülések ÁH-n kívülről</t>
  </si>
  <si>
    <t>Felhalm. célú visszatérítendő támogatások, kölcsönök visszatér. ÁH-n kívülről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</si>
  <si>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</si>
  <si>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</si>
  <si>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</si>
  <si>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</si>
  <si>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</si>
  <si>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</si>
  <si>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</si>
  <si>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</si>
  <si>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</si>
  <si>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</si>
  <si>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</si>
  <si>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</si>
  <si>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</si>
  <si>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</si>
  <si>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</si>
  <si>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</si>
  <si>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</si>
  <si>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</si>
  <si>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</si>
  <si>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</si>
  <si>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</si>
  <si>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</si>
  <si>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</si>
  <si>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</si>
  <si>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</si>
  <si>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</si>
  <si>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</si>
  <si>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</si>
  <si>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</si>
  <si>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</si>
  <si>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</si>
  <si>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</si>
  <si>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</si>
  <si>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</si>
  <si>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</si>
  <si>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</si>
  <si>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</si>
  <si>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</si>
  <si>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</si>
  <si>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</si>
  <si>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</si>
  <si>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</si>
  <si>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</si>
  <si>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</si>
  <si>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</si>
  <si>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</si>
  <si>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</si>
  <si>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</si>
  <si>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</si>
  <si>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A</t>
  </si>
  <si>
    <t>B</t>
  </si>
  <si>
    <t>C</t>
  </si>
  <si>
    <t>D</t>
  </si>
  <si>
    <t>E</t>
  </si>
  <si>
    <t xml:space="preserve">   Rövid lejáratú  hitelek, kölcsönök felvétele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</si>
  <si>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</si>
  <si>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</si>
  <si>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</si>
  <si>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</si>
  <si>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</si>
  <si>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</si>
  <si>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</si>
  <si>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</si>
  <si>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</si>
  <si>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</si>
  <si>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</si>
  <si>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</si>
  <si>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</si>
  <si>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</si>
  <si>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</si>
  <si>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</si>
  <si>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</si>
  <si>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 xml:space="preserve">   - Visszatérítendő támogatások, kölcsönök nyújtása ÁH-n belülre</t>
  </si>
  <si>
    <t xml:space="preserve">   - Egyéb felhalmozási célú támogatások ÁH-n belülre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</si>
  <si>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</si>
  <si>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</si>
  <si>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</si>
  <si>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</si>
  <si>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</si>
  <si>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</si>
  <si>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</si>
  <si>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</si>
  <si>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</si>
  <si>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</si>
  <si>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</si>
  <si>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</si>
  <si>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</si>
  <si>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</si>
  <si>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</si>
  <si>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</si>
  <si>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</si>
  <si>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</si>
  <si>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</si>
  <si>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</si>
  <si>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</si>
  <si>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</si>
  <si>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</si>
  <si>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</si>
  <si>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</si>
  <si>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</si>
  <si>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</si>
  <si>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</si>
  <si>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</si>
  <si>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</si>
  <si>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</si>
  <si>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</si>
  <si>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</si>
  <si>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</si>
  <si>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2.-ból EU-s támogatás</t>
  </si>
  <si>
    <t>Működési célú átvett pénzeszközök</t>
  </si>
  <si>
    <t>Költségvetési bevételek összesen (1.+2.+4.+5.+7.+…+12.)</t>
  </si>
  <si>
    <t>Hiány belső finanszírozásának bevételei (15.+…+18. )</t>
  </si>
  <si>
    <t xml:space="preserve">Hiány külső finanszírozásának bevételei (20.+…+21.) </t>
  </si>
  <si>
    <t xml:space="preserve">   Likviditási célú hitelek, kölcsönök felvétele</t>
  </si>
  <si>
    <t xml:space="preserve">   Értékpapírok bevételei</t>
  </si>
  <si>
    <t>Működési célú finanszírozási bevételek összesen (14.+19.)</t>
  </si>
  <si>
    <t>BEVÉTEL ÖSSZESEN (13.+22.)</t>
  </si>
  <si>
    <t>Költségvetési kiadások összesen (1.+...+12.)</t>
  </si>
  <si>
    <t>Likviditási célú hitelek törlesztése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</si>
  <si>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</si>
  <si>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</si>
  <si>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</si>
  <si>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</si>
  <si>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bevételek</t>
  </si>
  <si>
    <t>Felhalmozási célú átvett pénzeszközök átvétele</t>
  </si>
  <si>
    <t>4.-ből EU-s támogatás (közvetlen)</t>
  </si>
  <si>
    <t>Egyéb felhalmozási célú bevételek</t>
  </si>
  <si>
    <t>Költségvetési bevételek összesen: (1.+3.+4.+6.+…+11.)</t>
  </si>
  <si>
    <t>Felhalmozási célú finanszírozási bevételek összesen (13.+19.)</t>
  </si>
  <si>
    <t>BEVÉTEL ÖSSZESEN (12+25)</t>
  </si>
  <si>
    <t>F</t>
  </si>
  <si>
    <t>G</t>
  </si>
  <si>
    <t>H</t>
  </si>
  <si>
    <t>I</t>
  </si>
  <si>
    <t>1.-ből EU-s forrásból megvalósuló beruházás</t>
  </si>
  <si>
    <t>3.-ból EU-s forrásból megvalósuló felújítás</t>
  </si>
  <si>
    <t>Költségvetési kiadások összesen: (1.+3.+5.+...+11.)</t>
  </si>
  <si>
    <t>Pénzügyi lízing kiadásai</t>
  </si>
  <si>
    <t>KIADÁSOK ÖSSZESEN (12+25)</t>
  </si>
  <si>
    <t>Felhalmozási célú finanszírozási kiadások összesen (13.+...+24.)</t>
  </si>
  <si>
    <t>2014. évi eredeti előirányzat BEVÉTELEK</t>
  </si>
  <si>
    <t>1. sz. melléklet Kiadások táblázat C. oszlop 9 sora =</t>
  </si>
  <si>
    <t>1. sz. melléklet Kiadások táblázat D. oszlop 9 sora =</t>
  </si>
  <si>
    <t>1. sz. melléklet Kiadások táblázat E. oszlop 9 sora =</t>
  </si>
  <si>
    <t>1. sz. melléklet Bevételek táblázat C. oszlop 9 sora =</t>
  </si>
  <si>
    <t>2.1. számú melléklet C. oszlop 13. sor + 2.2. számú melléklet C. oszlop 12. sor</t>
  </si>
  <si>
    <t>1. sz. melléklet Bevételek táblázat C. oszlop 16 sora =</t>
  </si>
  <si>
    <t>2.1. számú melléklet C. oszlop 22. sor + 2.2. számú melléklet C. oszlop 25. sor</t>
  </si>
  <si>
    <t>1. sz. melléklet Bevételek táblázat C. oszlop 17 sora =</t>
  </si>
  <si>
    <t>2.1. számú melléklet C. oszlop 23. sor + 2.2. számú melléklet C. oszlop 26. sor</t>
  </si>
  <si>
    <t>1. sz. melléklet Bevételek táblázat D. oszlop 9 sora =</t>
  </si>
  <si>
    <t>1. sz. melléklet Bevételek táblázat D. oszlop 16 sora =</t>
  </si>
  <si>
    <t>1. sz. melléklet Bevételek táblázat D. oszlop 17 sora =</t>
  </si>
  <si>
    <t>1. sz. melléklet Bevételek táblázat E. oszlop 9 sora =</t>
  </si>
  <si>
    <t>1. sz. melléklet Bevételek táblázat E. oszlop 16 sora =</t>
  </si>
  <si>
    <t>1. sz. melléklet Bevételek táblázat E. oszlop 17 sora =</t>
  </si>
  <si>
    <t>2.1. számú melléklet D. oszlop 13. sor + 2.2. számú melléklet D. oszlop 12. sor</t>
  </si>
  <si>
    <t>2.1. számú melléklet D. oszlop 22. sor + 2.2. számú melléklet D. oszlop 25. sor</t>
  </si>
  <si>
    <t>2.1. számú melléklet D. oszlop 23. sor + 2.2. számú melléklet D. oszlop 26. sor</t>
  </si>
  <si>
    <t>2.1. számú melléklet E. oszlop 13. sor + 2.2. számú melléklet E. oszlop 12. sor</t>
  </si>
  <si>
    <t>2.1. számú melléklet E. oszlop 22. sor + 2.2. számú melléklet E. oszlop 25. sor</t>
  </si>
  <si>
    <t>2.1. számú melléklet E. oszlop 23. sor + 2.2. számú melléklet E. oszlop 26. sor</t>
  </si>
  <si>
    <t>1. sz. melléklet Kiadások táblázat C. oszlop 4 sora =</t>
  </si>
  <si>
    <t>1. sz. melléklet Kiadások táblázat C. oszlop 10 sora =</t>
  </si>
  <si>
    <t>1. sz. melléklet Kiadások táblázat D. oszlop 4 sora =</t>
  </si>
  <si>
    <t>1. sz. melléklet Kiadások táblázat D. oszlop 10 sora =</t>
  </si>
  <si>
    <t>1. sz. melléklet Kiadások táblázat E. oszlop 4 sora =</t>
  </si>
  <si>
    <t>1. sz. melléklet Kiadások táblázat E. oszlop 10 sora =</t>
  </si>
  <si>
    <t>2.1. számú melléklet G. oszlop 13. sor + 2.2. számú melléklet G. oszlop 12. sor</t>
  </si>
  <si>
    <t>2.1. számú melléklet G. oszlop 22. sor + 2.2. számú melléklet G. oszlop 25. sor</t>
  </si>
  <si>
    <t>2.1. számú melléklet G. oszlop 23. sor + 2.2. számú melléklet G. oszlop 26. sor</t>
  </si>
  <si>
    <t>2.1. számú melléklet H. oszlop 23. sor + 2.2. számú melléklet H. oszlop 26. sor</t>
  </si>
  <si>
    <t>2.1. számú melléklet H. oszlop 22. sor + 2.2. számú melléklet H. oszlop 25. sor</t>
  </si>
  <si>
    <t>2.1. számú melléklet I. oszlop 23. sor + 2.2. számú melléklet I. oszlop 26. sor</t>
  </si>
  <si>
    <t>2.1. számú melléklet I. oszlop 22. sor + 2.2. számú melléklet I. oszlop 25. sor</t>
  </si>
  <si>
    <t>2.1. számú melléklet H. oszlop 13. sor + 2.2. számú melléklet H. oszlop 12. sor</t>
  </si>
  <si>
    <t>2.1. számú melléklet I. oszlop 13. sor + 2.2. számú melléklet I. oszlop 12. sor</t>
  </si>
  <si>
    <t>H=(D+…+G)</t>
  </si>
  <si>
    <t>I=(C+H)</t>
  </si>
  <si>
    <t xml:space="preserve"> I. Immateriális javak </t>
  </si>
  <si>
    <t>II. Tárgyi eszközök (03+08+13+18+23)</t>
  </si>
  <si>
    <t>1. Ingatlanok és kapcsolódó vagyoni értékű jogok   (04+05+06+07)</t>
  </si>
  <si>
    <t>1.1. Forgalomképtelen ingatlanok és kapcsolódó vagyoni értékű jogok</t>
  </si>
  <si>
    <t>1.2. Nemzetgazdasági szempontból kiemelt jelentőségű ingatlanok és kapcsolódó 
       vagyoni értékű jogok</t>
  </si>
  <si>
    <t>1.3. Korlátozottan forgalomképes ingatlanok és kapcsolódó vagyoni értékű jogok</t>
  </si>
  <si>
    <t>1.4. Üzleti ingatlanok és kapcsolódó vagyoni értékű jogok</t>
  </si>
  <si>
    <t>2. Gépek, berendezések, felszerelések, járművek (09+10+11+12)</t>
  </si>
  <si>
    <t>2.1. Forgalomképtelen gépek, berendezések, felszerelések, járművek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</si>
  <si>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</si>
  <si>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</si>
  <si>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</si>
  <si>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</si>
  <si>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</si>
  <si>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</si>
  <si>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</si>
  <si>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</si>
  <si>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</si>
  <si>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</si>
  <si>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</si>
  <si>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</si>
  <si>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</si>
  <si>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5. Tárgyi eszközök értékhelyesbítése (24+25+26+27)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</si>
  <si>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</si>
  <si>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</si>
  <si>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</si>
  <si>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</si>
  <si>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</si>
  <si>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1. Tartós részesedések (30+31+32+33)</t>
  </si>
  <si>
    <t>1.1. Forgalomképtelen tartós részesedések</t>
  </si>
  <si>
    <t>1.2. Nemzetgazdasági szempontból kiemelt jelentőségű tartós részesedések</t>
  </si>
  <si>
    <t>1.3. Korlátozottan forgalomképes tartós részesedések</t>
  </si>
  <si>
    <t>1.4. Üzleti tartós részesedések</t>
  </si>
  <si>
    <t>2. Tartós hitelviszonyt megtestesítő értékpapírok (35+36+37+38)</t>
  </si>
  <si>
    <t>2.1. Forgalomképtelen tartós hitelviszonyt megtestesítő értékpapírok</t>
  </si>
  <si>
    <t>2.2. Nemzetgazdasági szempontból kiemelt jelentőségű tartós hitelviszonyt 
       megtestesítő értékpapírok</t>
  </si>
  <si>
    <t>2.3. Korlátozottan forgalomképes tartós hitelviszonyt megtestesítő értékpapírok</t>
  </si>
  <si>
    <t>2.4. Üzleti tartós hitelviszonyt megtestesítő értékpapírok</t>
  </si>
  <si>
    <t>3. Befektetett pénzügyi eszközök értékhelyesbítése (40+41+42+43)</t>
  </si>
  <si>
    <t>3.1. Forgalomképtelen befektetett pénzügyi eszközök értékhelyesbítése</t>
  </si>
  <si>
    <t>3.2. Nemzetgazdasági szempontból kiemelt jelentőségű befektetett pénzügyi 
       eszközök értékhelyesbítése</t>
  </si>
  <si>
    <t>3.3. Korlátozottan forgalomképes befektetett pénzügyi eszközök értékhelyesbítése</t>
  </si>
  <si>
    <t>3.4. Üzleti befektetett pénzügyi eszközök értékhelyesbítése</t>
  </si>
  <si>
    <t>IV. Koncesszióba, vagyonkezelésbe adott eszközök</t>
  </si>
  <si>
    <t>A) NEMZETI VAGYONBA TARTOZÓ BEFEKTETETT ESZKÖZÖK 
     (01+02+28+44)</t>
  </si>
  <si>
    <t>I. Készletek</t>
  </si>
  <si>
    <t>II. Értékpapírok</t>
  </si>
  <si>
    <t>B) NEMZETI VAGYONBA TARTOZÓ FORGÓESZKÖZÖK (46+47)</t>
  </si>
  <si>
    <t>I. Lekötött bankbetétek</t>
  </si>
  <si>
    <t>II. Pénztárak, csekkek, betétkönyvek</t>
  </si>
  <si>
    <t>III. Forintszámlák</t>
  </si>
  <si>
    <t>IV. Devizaszámlák</t>
  </si>
  <si>
    <t>C) PÉNZESZKÖZÖK (49+50+51+52)</t>
  </si>
  <si>
    <t>I. Költségvetési évben esedékes követelések</t>
  </si>
  <si>
    <t>II. Költségvetési évet követően esedékes követelések</t>
  </si>
  <si>
    <t>III. Követelés jellegű sajátos elszámolások</t>
  </si>
  <si>
    <t>D) KÖVETELÉSEK (54+55+56)</t>
  </si>
  <si>
    <t>I. December havi illetmények, munkabérek elszámolása</t>
  </si>
  <si>
    <t>II. Utalványok, bérletek és más hasonló, készpénz-helyettesítő fizetési 
     eszköznek nem minősülő eszközök elszámolásai</t>
  </si>
  <si>
    <t>E) EGYÉB SAJÁTOS ESZKÖZOLDALI ELSZÁMOLÁSOK (58+59)</t>
  </si>
  <si>
    <t>F) AKTÍV IDŐBELI ELHATÁROLÁSOK</t>
  </si>
  <si>
    <t>ESZKÖZÖK ÖSSZESEN  (45+48+53+57+60+61)</t>
  </si>
  <si>
    <t xml:space="preserve">A 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</si>
  <si>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</si>
  <si>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</si>
  <si>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</si>
  <si>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</si>
  <si>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</si>
  <si>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</si>
  <si>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</si>
  <si>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</si>
  <si>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</si>
  <si>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</si>
  <si>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</si>
  <si>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</si>
  <si>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</si>
  <si>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5.-ből EU-s támogatás</t>
  </si>
  <si>
    <t>I. Költségvetési évben esedékes kötelezettségek</t>
  </si>
  <si>
    <t>Államháztartáson belüli megelőlegezés visszafizetése</t>
  </si>
  <si>
    <r>
      <t>Pénzkészlet 2014. január 1-jén
e</t>
    </r>
    <r>
      <rPr>
        <i/>
        <sz val="10"/>
        <rFont val="Times New Roman CE"/>
        <charset val="238"/>
      </rPr>
      <t>bből:</t>
    </r>
  </si>
  <si>
    <t>10. tájékoztató tábla a ……/2015. (……) önkormányzati rendelethez</t>
  </si>
  <si>
    <t>Költségvetési szerv neve</t>
  </si>
  <si>
    <t>Költségvetési maradvány összege</t>
  </si>
  <si>
    <t>Elvonás
(-)</t>
  </si>
  <si>
    <t>Intézményt megillető maradvány</t>
  </si>
  <si>
    <t>Jóváhagyott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</si>
  <si>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</si>
  <si>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Összesen:</t>
  </si>
  <si>
    <t>Jóváhagyottból működési</t>
  </si>
  <si>
    <t>Jóváhagyottból felhalmozási</t>
  </si>
  <si>
    <t>9.sz. melléklet</t>
  </si>
  <si>
    <t>Nettó érték</t>
  </si>
  <si>
    <t>Alsóberekci Község Önkormányzata</t>
  </si>
  <si>
    <r>
      <t>Záró pénzkészlet 2014. december 31-én
e</t>
    </r>
    <r>
      <rPr>
        <i/>
        <sz val="10"/>
        <rFont val="Times New Roman CE"/>
        <charset val="238"/>
      </rPr>
      <t>bből:</t>
    </r>
  </si>
</sst>
</file>

<file path=xl/styles.xml><?xml version="1.0" encoding="utf-8"?>
<styleSheet xmlns="http://schemas.openxmlformats.org/spreadsheetml/2006/main">
  <numFmts count="6">
    <numFmt numFmtId="43" formatCode="_-* #,##0.00\ _F_t_-;\-* #,##0.00\ _F_t_-;_-* &quot;-&quot;??\ _F_t_-;_-@_-"/>
    <numFmt numFmtId="164" formatCode="#,###"/>
    <numFmt numFmtId="165" formatCode="#,###__;\-#,###__"/>
    <numFmt numFmtId="166" formatCode="00"/>
    <numFmt numFmtId="167" formatCode="#,###\ _F_t;\-#,###\ _F_t"/>
    <numFmt numFmtId="168" formatCode="#,###__"/>
  </numFmts>
  <fonts count="48">
    <font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i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12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sz val="8"/>
      <name val="Times New Roman"/>
      <family val="1"/>
    </font>
    <font>
      <b/>
      <i/>
      <sz val="8"/>
      <name val="Times New Roman"/>
      <family val="1"/>
    </font>
    <font>
      <b/>
      <i/>
      <sz val="11"/>
      <name val="Times New Roman CE"/>
      <family val="1"/>
      <charset val="238"/>
    </font>
    <font>
      <sz val="10"/>
      <name val="Wingdings"/>
      <charset val="2"/>
    </font>
    <font>
      <sz val="12"/>
      <color indexed="10"/>
      <name val="Times New Roman"/>
      <family val="1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1" fillId="0" borderId="0"/>
    <xf numFmtId="0" fontId="35" fillId="0" borderId="0"/>
  </cellStyleXfs>
  <cellXfs count="357">
    <xf numFmtId="0" fontId="0" fillId="0" borderId="0" xfId="0"/>
    <xf numFmtId="164" fontId="15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164" fontId="0" fillId="0" borderId="0" xfId="0" applyNumberFormat="1" applyFill="1" applyAlignment="1" applyProtection="1">
      <alignment vertical="center" wrapText="1"/>
    </xf>
    <xf numFmtId="164" fontId="15" fillId="0" borderId="2" xfId="0" applyNumberFormat="1" applyFont="1" applyFill="1" applyBorder="1" applyAlignment="1" applyProtection="1">
      <alignment horizontal="left" vertical="center" wrapText="1" indent="1"/>
      <protection locked="0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Protection="1">
      <protection locked="0"/>
    </xf>
    <xf numFmtId="164" fontId="23" fillId="0" borderId="3" xfId="0" applyNumberFormat="1" applyFont="1" applyFill="1" applyBorder="1" applyAlignment="1" applyProtection="1">
      <alignment vertical="center"/>
      <protection locked="0"/>
    </xf>
    <xf numFmtId="164" fontId="23" fillId="0" borderId="4" xfId="0" applyNumberFormat="1" applyFont="1" applyFill="1" applyBorder="1" applyAlignment="1" applyProtection="1">
      <alignment vertical="center"/>
      <protection locked="0"/>
    </xf>
    <xf numFmtId="0" fontId="2" fillId="0" borderId="0" xfId="0" applyFont="1" applyFill="1"/>
    <xf numFmtId="164" fontId="0" fillId="0" borderId="0" xfId="0" applyNumberFormat="1" applyFill="1" applyAlignment="1" applyProtection="1">
      <alignment horizontal="center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5" fillId="0" borderId="6" xfId="0" applyNumberFormat="1" applyFont="1" applyFill="1" applyBorder="1" applyAlignment="1" applyProtection="1">
      <alignment horizontal="center" vertical="center" wrapText="1"/>
    </xf>
    <xf numFmtId="0" fontId="23" fillId="0" borderId="3" xfId="0" applyFont="1" applyFill="1" applyBorder="1" applyAlignment="1" applyProtection="1">
      <alignment vertical="center" wrapText="1"/>
    </xf>
    <xf numFmtId="0" fontId="23" fillId="0" borderId="1" xfId="0" applyFont="1" applyFill="1" applyBorder="1" applyAlignment="1" applyProtection="1">
      <alignment horizontal="center" vertical="center"/>
    </xf>
    <xf numFmtId="164" fontId="22" fillId="0" borderId="7" xfId="0" applyNumberFormat="1" applyFont="1" applyFill="1" applyBorder="1" applyAlignment="1" applyProtection="1">
      <alignment vertical="center"/>
    </xf>
    <xf numFmtId="0" fontId="23" fillId="0" borderId="2" xfId="0" applyFont="1" applyFill="1" applyBorder="1" applyAlignment="1" applyProtection="1">
      <alignment horizontal="center" vertical="center"/>
    </xf>
    <xf numFmtId="0" fontId="23" fillId="0" borderId="4" xfId="0" applyFont="1" applyFill="1" applyBorder="1" applyAlignment="1" applyProtection="1">
      <alignment vertical="center" wrapText="1"/>
    </xf>
    <xf numFmtId="164" fontId="22" fillId="0" borderId="6" xfId="0" applyNumberFormat="1" applyFont="1" applyFill="1" applyBorder="1" applyAlignment="1" applyProtection="1">
      <alignment vertical="center"/>
    </xf>
    <xf numFmtId="164" fontId="22" fillId="0" borderId="8" xfId="0" applyNumberFormat="1" applyFont="1" applyFill="1" applyBorder="1" applyAlignment="1" applyProtection="1">
      <alignment vertical="center"/>
    </xf>
    <xf numFmtId="164" fontId="3" fillId="0" borderId="0" xfId="0" applyNumberFormat="1" applyFont="1" applyFill="1" applyAlignment="1" applyProtection="1">
      <alignment horizontal="right" vertical="center"/>
    </xf>
    <xf numFmtId="164" fontId="26" fillId="0" borderId="9" xfId="0" applyNumberFormat="1" applyFont="1" applyFill="1" applyBorder="1" applyAlignment="1" applyProtection="1">
      <alignment horizontal="right" vertical="center" wrapText="1" indent="1"/>
    </xf>
    <xf numFmtId="164" fontId="28" fillId="0" borderId="10" xfId="7" applyNumberFormat="1" applyFont="1" applyFill="1" applyBorder="1" applyAlignment="1" applyProtection="1">
      <alignment vertical="center"/>
    </xf>
    <xf numFmtId="164" fontId="28" fillId="0" borderId="10" xfId="7" applyNumberFormat="1" applyFont="1" applyFill="1" applyBorder="1" applyAlignment="1" applyProtection="1"/>
    <xf numFmtId="0" fontId="5" fillId="0" borderId="11" xfId="7" applyFont="1" applyFill="1" applyBorder="1" applyAlignment="1" applyProtection="1">
      <alignment horizontal="center" vertical="center" wrapText="1"/>
    </xf>
    <xf numFmtId="0" fontId="5" fillId="0" borderId="12" xfId="7" applyFont="1" applyFill="1" applyBorder="1" applyAlignment="1" applyProtection="1">
      <alignment horizontal="center" vertical="center" wrapText="1"/>
    </xf>
    <xf numFmtId="164" fontId="15" fillId="0" borderId="13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1" xfId="7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6" xfId="0" applyNumberFormat="1" applyFont="1" applyBorder="1" applyAlignment="1" applyProtection="1">
      <alignment horizontal="right" vertical="center" wrapText="1" indent="1"/>
    </xf>
    <xf numFmtId="164" fontId="25" fillId="0" borderId="6" xfId="0" applyNumberFormat="1" applyFont="1" applyFill="1" applyBorder="1" applyAlignment="1" applyProtection="1">
      <alignment horizontal="right" vertical="center" wrapText="1" indent="1"/>
    </xf>
    <xf numFmtId="164" fontId="25" fillId="0" borderId="8" xfId="0" applyNumberFormat="1" applyFont="1" applyFill="1" applyBorder="1" applyAlignment="1" applyProtection="1">
      <alignment horizontal="right" vertical="center" wrapText="1" indent="1"/>
    </xf>
    <xf numFmtId="164" fontId="23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6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164" fontId="23" fillId="0" borderId="17" xfId="0" applyNumberFormat="1" applyFont="1" applyFill="1" applyBorder="1" applyAlignment="1" applyProtection="1">
      <alignment vertical="center"/>
      <protection locked="0"/>
    </xf>
    <xf numFmtId="164" fontId="22" fillId="0" borderId="17" xfId="0" applyNumberFormat="1" applyFont="1" applyFill="1" applyBorder="1" applyAlignment="1" applyProtection="1">
      <alignment vertical="center"/>
    </xf>
    <xf numFmtId="164" fontId="23" fillId="0" borderId="18" xfId="0" applyNumberFormat="1" applyFont="1" applyFill="1" applyBorder="1" applyAlignment="1" applyProtection="1">
      <alignment vertical="center"/>
      <protection locked="0"/>
    </xf>
    <xf numFmtId="0" fontId="23" fillId="0" borderId="19" xfId="0" applyFont="1" applyFill="1" applyBorder="1" applyAlignment="1" applyProtection="1">
      <alignment horizontal="center" vertical="center"/>
    </xf>
    <xf numFmtId="0" fontId="23" fillId="0" borderId="11" xfId="0" applyFont="1" applyFill="1" applyBorder="1" applyAlignment="1" applyProtection="1">
      <alignment vertical="center" wrapText="1"/>
    </xf>
    <xf numFmtId="164" fontId="23" fillId="0" borderId="11" xfId="0" applyNumberFormat="1" applyFont="1" applyFill="1" applyBorder="1" applyAlignment="1" applyProtection="1">
      <alignment vertical="center"/>
      <protection locked="0"/>
    </xf>
    <xf numFmtId="164" fontId="23" fillId="0" borderId="20" xfId="0" applyNumberFormat="1" applyFont="1" applyFill="1" applyBorder="1" applyAlignment="1" applyProtection="1">
      <alignment vertical="center"/>
      <protection locked="0"/>
    </xf>
    <xf numFmtId="164" fontId="22" fillId="0" borderId="16" xfId="0" applyNumberFormat="1" applyFont="1" applyFill="1" applyBorder="1" applyAlignment="1" applyProtection="1">
      <alignment vertical="center"/>
    </xf>
    <xf numFmtId="164" fontId="22" fillId="0" borderId="12" xfId="0" applyNumberFormat="1" applyFont="1" applyFill="1" applyBorder="1" applyAlignment="1" applyProtection="1">
      <alignment vertical="center"/>
    </xf>
    <xf numFmtId="164" fontId="24" fillId="0" borderId="6" xfId="0" applyNumberFormat="1" applyFont="1" applyFill="1" applyBorder="1" applyAlignment="1" applyProtection="1">
      <alignment vertical="center"/>
    </xf>
    <xf numFmtId="165" fontId="20" fillId="0" borderId="3" xfId="9" applyNumberFormat="1" applyFont="1" applyFill="1" applyBorder="1" applyAlignment="1" applyProtection="1">
      <alignment horizontal="right" vertical="center" wrapText="1"/>
      <protection locked="0"/>
    </xf>
    <xf numFmtId="165" fontId="43" fillId="0" borderId="3" xfId="9" applyNumberFormat="1" applyFont="1" applyFill="1" applyBorder="1" applyAlignment="1" applyProtection="1">
      <alignment horizontal="right" vertical="center" wrapText="1"/>
      <protection locked="0"/>
    </xf>
    <xf numFmtId="0" fontId="11" fillId="0" borderId="0" xfId="8" applyFill="1" applyAlignment="1" applyProtection="1">
      <alignment vertical="center" wrapText="1"/>
    </xf>
    <xf numFmtId="0" fontId="11" fillId="0" borderId="0" xfId="8" applyFill="1" applyAlignment="1" applyProtection="1">
      <alignment horizontal="center" vertical="center"/>
    </xf>
    <xf numFmtId="49" fontId="14" fillId="0" borderId="19" xfId="8" applyNumberFormat="1" applyFont="1" applyFill="1" applyBorder="1" applyAlignment="1" applyProtection="1">
      <alignment horizontal="center" vertical="center" wrapText="1"/>
    </xf>
    <xf numFmtId="49" fontId="14" fillId="0" borderId="11" xfId="8" applyNumberFormat="1" applyFont="1" applyFill="1" applyBorder="1" applyAlignment="1" applyProtection="1">
      <alignment horizontal="center" vertical="center"/>
    </xf>
    <xf numFmtId="49" fontId="14" fillId="0" borderId="12" xfId="8" applyNumberFormat="1" applyFont="1" applyFill="1" applyBorder="1" applyAlignment="1" applyProtection="1">
      <alignment horizontal="center" vertical="center"/>
    </xf>
    <xf numFmtId="49" fontId="10" fillId="0" borderId="0" xfId="8" applyNumberFormat="1" applyFont="1" applyFill="1" applyAlignment="1" applyProtection="1">
      <alignment horizontal="center" vertical="center"/>
    </xf>
    <xf numFmtId="166" fontId="15" fillId="0" borderId="14" xfId="8" applyNumberFormat="1" applyFont="1" applyFill="1" applyBorder="1" applyAlignment="1" applyProtection="1">
      <alignment horizontal="center" vertical="center"/>
    </xf>
    <xf numFmtId="167" fontId="15" fillId="0" borderId="21" xfId="8" applyNumberFormat="1" applyFont="1" applyFill="1" applyBorder="1" applyAlignment="1" applyProtection="1">
      <alignment vertical="center"/>
      <protection locked="0"/>
    </xf>
    <xf numFmtId="166" fontId="15" fillId="0" borderId="3" xfId="8" applyNumberFormat="1" applyFont="1" applyFill="1" applyBorder="1" applyAlignment="1" applyProtection="1">
      <alignment horizontal="center" vertical="center"/>
    </xf>
    <xf numFmtId="167" fontId="15" fillId="0" borderId="7" xfId="8" applyNumberFormat="1" applyFont="1" applyFill="1" applyBorder="1" applyAlignment="1" applyProtection="1">
      <alignment vertical="center"/>
      <protection locked="0"/>
    </xf>
    <xf numFmtId="167" fontId="14" fillId="0" borderId="7" xfId="8" applyNumberFormat="1" applyFont="1" applyFill="1" applyBorder="1" applyAlignment="1" applyProtection="1">
      <alignment vertical="center"/>
    </xf>
    <xf numFmtId="0" fontId="14" fillId="0" borderId="19" xfId="8" applyFont="1" applyFill="1" applyBorder="1" applyAlignment="1" applyProtection="1">
      <alignment horizontal="left" vertical="center" wrapText="1"/>
    </xf>
    <xf numFmtId="166" fontId="15" fillId="0" borderId="11" xfId="8" applyNumberFormat="1" applyFont="1" applyFill="1" applyBorder="1" applyAlignment="1" applyProtection="1">
      <alignment horizontal="center" vertical="center"/>
    </xf>
    <xf numFmtId="167" fontId="14" fillId="0" borderId="12" xfId="8" applyNumberFormat="1" applyFont="1" applyFill="1" applyBorder="1" applyAlignment="1" applyProtection="1">
      <alignment vertical="center"/>
    </xf>
    <xf numFmtId="0" fontId="13" fillId="0" borderId="0" xfId="8" applyFont="1" applyFill="1" applyAlignment="1" applyProtection="1">
      <alignment horizontal="center" vertical="center"/>
    </xf>
    <xf numFmtId="0" fontId="44" fillId="0" borderId="0" xfId="0" applyFont="1" applyFill="1" applyAlignment="1">
      <alignment horizontal="right"/>
    </xf>
    <xf numFmtId="0" fontId="36" fillId="0" borderId="0" xfId="0" applyFont="1" applyFill="1" applyAlignment="1">
      <alignment horizontal="center"/>
    </xf>
    <xf numFmtId="0" fontId="16" fillId="0" borderId="0" xfId="0" applyFont="1" applyFill="1" applyAlignment="1">
      <alignment horizontal="right"/>
    </xf>
    <xf numFmtId="0" fontId="2" fillId="0" borderId="5" xfId="0" applyFont="1" applyFill="1" applyBorder="1" applyAlignment="1">
      <alignment horizontal="center" vertical="center" wrapText="1"/>
    </xf>
    <xf numFmtId="0" fontId="36" fillId="0" borderId="6" xfId="0" applyFont="1" applyFill="1" applyBorder="1" applyAlignment="1">
      <alignment horizontal="center" vertical="center"/>
    </xf>
    <xf numFmtId="0" fontId="36" fillId="0" borderId="8" xfId="0" applyFont="1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/>
    </xf>
    <xf numFmtId="0" fontId="0" fillId="0" borderId="14" xfId="0" applyFill="1" applyBorder="1" applyAlignment="1" applyProtection="1">
      <alignment horizontal="left" vertical="center" wrapText="1" indent="1"/>
      <protection locked="0"/>
    </xf>
    <xf numFmtId="168" fontId="24" fillId="0" borderId="21" xfId="0" applyNumberFormat="1" applyFont="1" applyFill="1" applyBorder="1" applyAlignment="1" applyProtection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45" fillId="0" borderId="3" xfId="0" applyFont="1" applyFill="1" applyBorder="1" applyAlignment="1">
      <alignment horizontal="left" vertical="center" indent="5"/>
    </xf>
    <xf numFmtId="168" fontId="30" fillId="0" borderId="7" xfId="0" applyNumberFormat="1" applyFont="1" applyFill="1" applyBorder="1" applyAlignment="1" applyProtection="1">
      <alignment horizontal="right" vertical="center"/>
      <protection locked="0"/>
    </xf>
    <xf numFmtId="0" fontId="0" fillId="0" borderId="2" xfId="0" applyFill="1" applyBorder="1" applyAlignment="1">
      <alignment horizontal="center" vertical="center"/>
    </xf>
    <xf numFmtId="168" fontId="30" fillId="0" borderId="23" xfId="0" applyNumberFormat="1" applyFont="1" applyFill="1" applyBorder="1" applyAlignment="1" applyProtection="1">
      <alignment horizontal="right" vertical="center"/>
      <protection locked="0"/>
    </xf>
    <xf numFmtId="0" fontId="0" fillId="0" borderId="24" xfId="0" applyFill="1" applyBorder="1" applyAlignment="1">
      <alignment horizontal="center" vertical="center"/>
    </xf>
    <xf numFmtId="0" fontId="0" fillId="0" borderId="13" xfId="0" applyFill="1" applyBorder="1" applyAlignment="1" applyProtection="1">
      <alignment horizontal="left" vertical="center" wrapText="1" indent="1"/>
      <protection locked="0"/>
    </xf>
    <xf numFmtId="168" fontId="24" fillId="0" borderId="25" xfId="0" applyNumberFormat="1" applyFont="1" applyFill="1" applyBorder="1" applyAlignment="1" applyProtection="1">
      <alignment horizontal="right" vertical="center"/>
    </xf>
    <xf numFmtId="0" fontId="0" fillId="0" borderId="19" xfId="0" applyFill="1" applyBorder="1" applyAlignment="1">
      <alignment horizontal="center" vertical="center"/>
    </xf>
    <xf numFmtId="0" fontId="45" fillId="0" borderId="11" xfId="0" applyFont="1" applyFill="1" applyBorder="1" applyAlignment="1">
      <alignment horizontal="left" vertical="center" indent="5"/>
    </xf>
    <xf numFmtId="168" fontId="30" fillId="0" borderId="12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Protection="1"/>
    <xf numFmtId="0" fontId="19" fillId="0" borderId="0" xfId="0" applyFont="1" applyBorder="1" applyAlignment="1" applyProtection="1">
      <alignment horizontal="left" vertical="center" wrapText="1" indent="1"/>
    </xf>
    <xf numFmtId="164" fontId="24" fillId="0" borderId="0" xfId="7" applyNumberFormat="1" applyFont="1" applyFill="1" applyBorder="1" applyAlignment="1" applyProtection="1">
      <alignment horizontal="right" vertical="center" wrapText="1" indent="1"/>
    </xf>
    <xf numFmtId="0" fontId="21" fillId="0" borderId="6" xfId="0" applyFont="1" applyBorder="1" applyAlignment="1" applyProtection="1">
      <alignment vertical="center" wrapText="1"/>
    </xf>
    <xf numFmtId="164" fontId="15" fillId="0" borderId="26" xfId="7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4" xfId="0" applyFont="1" applyBorder="1" applyAlignment="1" applyProtection="1">
      <alignment vertical="center" wrapText="1"/>
    </xf>
    <xf numFmtId="0" fontId="21" fillId="0" borderId="27" xfId="0" applyFont="1" applyBorder="1" applyAlignment="1" applyProtection="1">
      <alignment vertical="center" wrapText="1"/>
    </xf>
    <xf numFmtId="164" fontId="19" fillId="0" borderId="6" xfId="0" quotePrefix="1" applyNumberFormat="1" applyFont="1" applyBorder="1" applyAlignment="1" applyProtection="1">
      <alignment horizontal="right" vertical="center" wrapText="1" indent="1"/>
    </xf>
    <xf numFmtId="164" fontId="19" fillId="0" borderId="28" xfId="0" quotePrefix="1" applyNumberFormat="1" applyFont="1" applyBorder="1" applyAlignment="1" applyProtection="1">
      <alignment horizontal="right" vertical="center" wrapText="1" indent="1"/>
    </xf>
    <xf numFmtId="164" fontId="21" fillId="0" borderId="28" xfId="0" applyNumberFormat="1" applyFont="1" applyBorder="1" applyAlignment="1" applyProtection="1">
      <alignment horizontal="right" vertical="center" wrapText="1" indent="1"/>
    </xf>
    <xf numFmtId="164" fontId="15" fillId="0" borderId="29" xfId="7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30" xfId="7" applyNumberFormat="1" applyFont="1" applyFill="1" applyBorder="1" applyAlignment="1" applyProtection="1">
      <alignment horizontal="right" vertical="center" wrapText="1" indent="1"/>
    </xf>
    <xf numFmtId="0" fontId="15" fillId="0" borderId="9" xfId="7" applyFont="1" applyFill="1" applyBorder="1" applyAlignment="1" applyProtection="1">
      <alignment horizontal="left" vertical="center" wrapText="1" indent="1"/>
    </xf>
    <xf numFmtId="0" fontId="15" fillId="0" borderId="3" xfId="7" applyFont="1" applyFill="1" applyBorder="1" applyAlignment="1" applyProtection="1">
      <alignment horizontal="left" vertical="center" wrapText="1" indent="1"/>
    </xf>
    <xf numFmtId="0" fontId="15" fillId="0" borderId="14" xfId="7" applyFont="1" applyFill="1" applyBorder="1" applyAlignment="1" applyProtection="1">
      <alignment horizontal="left" vertical="center" wrapText="1" indent="1"/>
    </xf>
    <xf numFmtId="0" fontId="15" fillId="0" borderId="13" xfId="7" applyFont="1" applyFill="1" applyBorder="1" applyAlignment="1" applyProtection="1">
      <alignment horizontal="left" vertical="center" wrapText="1" indent="1"/>
    </xf>
    <xf numFmtId="0" fontId="15" fillId="0" borderId="31" xfId="7" applyFont="1" applyFill="1" applyBorder="1" applyAlignment="1" applyProtection="1">
      <alignment horizontal="left" vertical="center" wrapText="1" indent="1"/>
    </xf>
    <xf numFmtId="0" fontId="15" fillId="0" borderId="4" xfId="7" applyFont="1" applyFill="1" applyBorder="1" applyAlignment="1" applyProtection="1">
      <alignment horizontal="left" vertical="center" wrapText="1" indent="1"/>
    </xf>
    <xf numFmtId="49" fontId="15" fillId="0" borderId="32" xfId="7" applyNumberFormat="1" applyFont="1" applyFill="1" applyBorder="1" applyAlignment="1" applyProtection="1">
      <alignment horizontal="left" vertical="center" wrapText="1" indent="1"/>
    </xf>
    <xf numFmtId="49" fontId="15" fillId="0" borderId="1" xfId="7" applyNumberFormat="1" applyFont="1" applyFill="1" applyBorder="1" applyAlignment="1" applyProtection="1">
      <alignment horizontal="left" vertical="center" wrapText="1" indent="1"/>
    </xf>
    <xf numFmtId="49" fontId="15" fillId="0" borderId="22" xfId="7" applyNumberFormat="1" applyFont="1" applyFill="1" applyBorder="1" applyAlignment="1" applyProtection="1">
      <alignment horizontal="left" vertical="center" wrapText="1" indent="1"/>
    </xf>
    <xf numFmtId="49" fontId="15" fillId="0" borderId="2" xfId="7" applyNumberFormat="1" applyFont="1" applyFill="1" applyBorder="1" applyAlignment="1" applyProtection="1">
      <alignment horizontal="left" vertical="center" wrapText="1" indent="1"/>
    </xf>
    <xf numFmtId="49" fontId="15" fillId="0" borderId="24" xfId="7" applyNumberFormat="1" applyFont="1" applyFill="1" applyBorder="1" applyAlignment="1" applyProtection="1">
      <alignment horizontal="left" vertical="center" wrapText="1" indent="1"/>
    </xf>
    <xf numFmtId="49" fontId="15" fillId="0" borderId="19" xfId="7" applyNumberFormat="1" applyFont="1" applyFill="1" applyBorder="1" applyAlignment="1" applyProtection="1">
      <alignment horizontal="left" vertical="center" wrapText="1" indent="1"/>
    </xf>
    <xf numFmtId="0" fontId="15" fillId="0" borderId="0" xfId="7" applyFont="1" applyFill="1" applyBorder="1" applyAlignment="1" applyProtection="1">
      <alignment horizontal="left" vertical="center" wrapText="1" indent="1"/>
    </xf>
    <xf numFmtId="0" fontId="14" fillId="0" borderId="5" xfId="7" applyFont="1" applyFill="1" applyBorder="1" applyAlignment="1" applyProtection="1">
      <alignment horizontal="left" vertical="center" wrapText="1" indent="1"/>
    </xf>
    <xf numFmtId="0" fontId="14" fillId="0" borderId="6" xfId="7" applyFont="1" applyFill="1" applyBorder="1" applyAlignment="1" applyProtection="1">
      <alignment horizontal="left" vertical="center" wrapText="1" indent="1"/>
    </xf>
    <xf numFmtId="0" fontId="14" fillId="0" borderId="33" xfId="7" applyFont="1" applyFill="1" applyBorder="1" applyAlignment="1" applyProtection="1">
      <alignment horizontal="left" vertical="center" wrapText="1" indent="1"/>
    </xf>
    <xf numFmtId="0" fontId="14" fillId="0" borderId="6" xfId="7" applyFont="1" applyFill="1" applyBorder="1" applyAlignment="1" applyProtection="1">
      <alignment vertical="center" wrapText="1"/>
    </xf>
    <xf numFmtId="0" fontId="14" fillId="0" borderId="34" xfId="7" applyFont="1" applyFill="1" applyBorder="1" applyAlignment="1" applyProtection="1">
      <alignment vertical="center" wrapText="1"/>
    </xf>
    <xf numFmtId="0" fontId="14" fillId="0" borderId="5" xfId="7" applyFont="1" applyFill="1" applyBorder="1" applyAlignment="1" applyProtection="1">
      <alignment horizontal="center" vertical="center" wrapText="1"/>
    </xf>
    <xf numFmtId="0" fontId="14" fillId="0" borderId="6" xfId="7" applyFont="1" applyFill="1" applyBorder="1" applyAlignment="1" applyProtection="1">
      <alignment horizontal="center" vertical="center" wrapText="1"/>
    </xf>
    <xf numFmtId="0" fontId="14" fillId="0" borderId="8" xfId="7" applyFont="1" applyFill="1" applyBorder="1" applyAlignment="1" applyProtection="1">
      <alignment horizontal="center" vertical="center" wrapText="1"/>
    </xf>
    <xf numFmtId="0" fontId="22" fillId="0" borderId="6" xfId="7" applyFont="1" applyFill="1" applyBorder="1" applyAlignment="1" applyProtection="1">
      <alignment horizontal="left" vertical="center" wrapText="1" indent="1"/>
    </xf>
    <xf numFmtId="0" fontId="3" fillId="0" borderId="10" xfId="0" applyFont="1" applyFill="1" applyBorder="1" applyAlignment="1" applyProtection="1">
      <alignment horizontal="right"/>
    </xf>
    <xf numFmtId="164" fontId="28" fillId="0" borderId="10" xfId="7" applyNumberFormat="1" applyFont="1" applyFill="1" applyBorder="1" applyAlignment="1" applyProtection="1">
      <alignment horizontal="left" vertical="center"/>
    </xf>
    <xf numFmtId="0" fontId="15" fillId="0" borderId="3" xfId="7" applyFont="1" applyFill="1" applyBorder="1" applyAlignment="1" applyProtection="1">
      <alignment horizontal="left" indent="6"/>
    </xf>
    <xf numFmtId="0" fontId="15" fillId="0" borderId="3" xfId="7" applyFont="1" applyFill="1" applyBorder="1" applyAlignment="1" applyProtection="1">
      <alignment horizontal="left" vertical="center" wrapText="1" indent="6"/>
    </xf>
    <xf numFmtId="0" fontId="15" fillId="0" borderId="4" xfId="7" applyFont="1" applyFill="1" applyBorder="1" applyAlignment="1" applyProtection="1">
      <alignment horizontal="left" vertical="center" wrapText="1" indent="6"/>
    </xf>
    <xf numFmtId="0" fontId="15" fillId="0" borderId="11" xfId="7" applyFont="1" applyFill="1" applyBorder="1" applyAlignment="1" applyProtection="1">
      <alignment horizontal="left" vertical="center" wrapText="1" indent="6"/>
    </xf>
    <xf numFmtId="164" fontId="14" fillId="0" borderId="28" xfId="7" applyNumberFormat="1" applyFont="1" applyFill="1" applyBorder="1" applyAlignment="1" applyProtection="1">
      <alignment horizontal="right" vertical="center" wrapText="1" indent="1"/>
    </xf>
    <xf numFmtId="164" fontId="15" fillId="0" borderId="15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5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6" xfId="7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5" xfId="7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36" xfId="7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35" xfId="7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6" xfId="0" applyFont="1" applyBorder="1" applyAlignment="1" applyProtection="1">
      <alignment horizontal="left" vertical="center" wrapText="1" indent="1"/>
    </xf>
    <xf numFmtId="0" fontId="20" fillId="0" borderId="3" xfId="0" applyFont="1" applyBorder="1" applyAlignment="1" applyProtection="1">
      <alignment horizontal="left" vertical="center" wrapText="1" indent="1"/>
    </xf>
    <xf numFmtId="0" fontId="20" fillId="0" borderId="4" xfId="0" applyFont="1" applyBorder="1" applyAlignment="1" applyProtection="1">
      <alignment horizontal="left" vertical="center" wrapText="1" indent="1"/>
    </xf>
    <xf numFmtId="0" fontId="21" fillId="0" borderId="37" xfId="0" applyFont="1" applyBorder="1" applyAlignment="1" applyProtection="1">
      <alignment horizontal="left" vertical="center" wrapText="1" indent="1"/>
    </xf>
    <xf numFmtId="164" fontId="14" fillId="0" borderId="8" xfId="7" applyNumberFormat="1" applyFont="1" applyFill="1" applyBorder="1" applyAlignment="1" applyProtection="1">
      <alignment horizontal="right" vertical="center" wrapText="1" indent="1"/>
    </xf>
    <xf numFmtId="0" fontId="3" fillId="0" borderId="10" xfId="0" applyFont="1" applyFill="1" applyBorder="1" applyAlignment="1" applyProtection="1">
      <alignment horizontal="right" vertical="center"/>
    </xf>
    <xf numFmtId="0" fontId="19" fillId="0" borderId="27" xfId="0" applyFont="1" applyBorder="1" applyAlignment="1" applyProtection="1">
      <alignment horizontal="left" vertical="center" wrapText="1" indent="1"/>
    </xf>
    <xf numFmtId="0" fontId="7" fillId="0" borderId="0" xfId="7" applyFont="1" applyFill="1" applyProtection="1"/>
    <xf numFmtId="0" fontId="7" fillId="0" borderId="0" xfId="7" applyFont="1" applyFill="1" applyAlignment="1" applyProtection="1">
      <alignment horizontal="right" vertical="center" indent="1"/>
    </xf>
    <xf numFmtId="164" fontId="14" fillId="0" borderId="34" xfId="7" applyNumberFormat="1" applyFont="1" applyFill="1" applyBorder="1" applyAlignment="1" applyProtection="1">
      <alignment horizontal="right" vertical="center" wrapText="1" indent="1"/>
    </xf>
    <xf numFmtId="164" fontId="14" fillId="0" borderId="6" xfId="7" applyNumberFormat="1" applyFont="1" applyFill="1" applyBorder="1" applyAlignment="1" applyProtection="1">
      <alignment horizontal="right" vertical="center" wrapText="1" indent="1"/>
    </xf>
    <xf numFmtId="164" fontId="15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" xfId="7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4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7" applyNumberFormat="1" applyFont="1" applyFill="1" applyBorder="1" applyAlignment="1" applyProtection="1">
      <alignment horizontal="right" vertical="center" wrapText="1" indent="1"/>
    </xf>
    <xf numFmtId="0" fontId="15" fillId="0" borderId="14" xfId="7" applyFont="1" applyFill="1" applyBorder="1" applyAlignment="1" applyProtection="1">
      <alignment horizontal="left" vertical="center" wrapText="1" indent="6"/>
    </xf>
    <xf numFmtId="0" fontId="7" fillId="0" borderId="0" xfId="7" applyFill="1" applyProtection="1"/>
    <xf numFmtId="0" fontId="15" fillId="0" borderId="0" xfId="7" applyFont="1" applyFill="1" applyProtection="1"/>
    <xf numFmtId="0" fontId="10" fillId="0" borderId="0" xfId="7" applyFont="1" applyFill="1" applyProtection="1"/>
    <xf numFmtId="0" fontId="20" fillId="0" borderId="14" xfId="0" applyFont="1" applyBorder="1" applyAlignment="1" applyProtection="1">
      <alignment horizontal="left" wrapText="1" indent="1"/>
    </xf>
    <xf numFmtId="0" fontId="20" fillId="0" borderId="3" xfId="0" applyFont="1" applyBorder="1" applyAlignment="1" applyProtection="1">
      <alignment horizontal="left" wrapText="1" indent="1"/>
    </xf>
    <xf numFmtId="0" fontId="20" fillId="0" borderId="4" xfId="0" applyFont="1" applyBorder="1" applyAlignment="1" applyProtection="1">
      <alignment horizontal="left" wrapText="1" indent="1"/>
    </xf>
    <xf numFmtId="0" fontId="20" fillId="0" borderId="22" xfId="0" applyFont="1" applyBorder="1" applyAlignment="1" applyProtection="1">
      <alignment wrapText="1"/>
    </xf>
    <xf numFmtId="0" fontId="20" fillId="0" borderId="1" xfId="0" applyFont="1" applyBorder="1" applyAlignment="1" applyProtection="1">
      <alignment wrapText="1"/>
    </xf>
    <xf numFmtId="0" fontId="7" fillId="0" borderId="0" xfId="7" applyFill="1" applyAlignment="1" applyProtection="1"/>
    <xf numFmtId="0" fontId="18" fillId="0" borderId="0" xfId="7" applyFont="1" applyFill="1" applyProtection="1"/>
    <xf numFmtId="0" fontId="17" fillId="0" borderId="0" xfId="7" applyFont="1" applyFill="1" applyProtection="1"/>
    <xf numFmtId="164" fontId="22" fillId="0" borderId="28" xfId="7" applyNumberFormat="1" applyFont="1" applyFill="1" applyBorder="1" applyAlignment="1" applyProtection="1">
      <alignment horizontal="right" vertical="center" wrapText="1" indent="1"/>
    </xf>
    <xf numFmtId="164" fontId="15" fillId="0" borderId="35" xfId="7" applyNumberFormat="1" applyFont="1" applyFill="1" applyBorder="1" applyAlignment="1" applyProtection="1">
      <alignment horizontal="right" vertical="center" wrapText="1" indent="1"/>
    </xf>
    <xf numFmtId="164" fontId="15" fillId="0" borderId="14" xfId="7" applyNumberFormat="1" applyFont="1" applyFill="1" applyBorder="1" applyAlignment="1" applyProtection="1">
      <alignment horizontal="right" vertical="center" wrapText="1" indent="1"/>
    </xf>
    <xf numFmtId="0" fontId="14" fillId="0" borderId="28" xfId="7" applyFont="1" applyFill="1" applyBorder="1" applyAlignment="1" applyProtection="1">
      <alignment horizontal="center" vertical="center" wrapText="1"/>
    </xf>
    <xf numFmtId="164" fontId="23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5" xfId="0" applyFont="1" applyBorder="1" applyAlignment="1" applyProtection="1">
      <alignment vertical="center" wrapText="1"/>
    </xf>
    <xf numFmtId="0" fontId="20" fillId="0" borderId="2" xfId="0" applyFont="1" applyBorder="1" applyAlignment="1" applyProtection="1">
      <alignment vertical="center" wrapText="1"/>
    </xf>
    <xf numFmtId="0" fontId="21" fillId="0" borderId="37" xfId="0" applyFont="1" applyBorder="1" applyAlignment="1" applyProtection="1">
      <alignment vertical="center" wrapText="1"/>
    </xf>
    <xf numFmtId="164" fontId="14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7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0" xfId="7" applyFill="1" applyAlignment="1" applyProtection="1">
      <alignment horizontal="left" vertical="center" indent="1"/>
    </xf>
    <xf numFmtId="164" fontId="5" fillId="0" borderId="38" xfId="0" applyNumberFormat="1" applyFont="1" applyFill="1" applyBorder="1" applyAlignment="1" applyProtection="1">
      <alignment horizontal="center" vertical="center" wrapText="1"/>
    </xf>
    <xf numFmtId="164" fontId="23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" xfId="0" applyNumberFormat="1" applyFont="1" applyFill="1" applyBorder="1" applyAlignment="1" applyProtection="1">
      <alignment horizontal="left" vertical="center" wrapText="1" indent="1"/>
    </xf>
    <xf numFmtId="164" fontId="15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0" applyNumberFormat="1" applyFont="1" applyFill="1" applyBorder="1" applyAlignment="1" applyProtection="1">
      <alignment horizontal="right" vertical="center" wrapText="1" indent="1"/>
    </xf>
    <xf numFmtId="164" fontId="23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2" fillId="0" borderId="0" xfId="0" applyNumberFormat="1" applyFont="1" applyFill="1" applyAlignment="1" applyProtection="1">
      <alignment horizontal="center" vertical="center" wrapText="1"/>
    </xf>
    <xf numFmtId="164" fontId="22" fillId="0" borderId="0" xfId="0" applyNumberFormat="1" applyFont="1" applyFill="1" applyAlignment="1" applyProtection="1">
      <alignment horizontal="center" vertical="center" wrapText="1"/>
    </xf>
    <xf numFmtId="164" fontId="0" fillId="0" borderId="39" xfId="0" applyNumberFormat="1" applyFill="1" applyBorder="1" applyAlignment="1" applyProtection="1">
      <alignment horizontal="left" vertical="center" wrapText="1" indent="1"/>
    </xf>
    <xf numFmtId="164" fontId="15" fillId="0" borderId="22" xfId="0" applyNumberFormat="1" applyFont="1" applyFill="1" applyBorder="1" applyAlignment="1" applyProtection="1">
      <alignment horizontal="left" vertical="center" wrapText="1" indent="1"/>
    </xf>
    <xf numFmtId="164" fontId="0" fillId="0" borderId="40" xfId="0" applyNumberFormat="1" applyFill="1" applyBorder="1" applyAlignment="1" applyProtection="1">
      <alignment horizontal="left" vertical="center" wrapText="1" indent="1"/>
    </xf>
    <xf numFmtId="164" fontId="15" fillId="0" borderId="1" xfId="0" applyNumberFormat="1" applyFont="1" applyFill="1" applyBorder="1" applyAlignment="1" applyProtection="1">
      <alignment horizontal="left" vertical="center" wrapText="1" indent="1"/>
    </xf>
    <xf numFmtId="164" fontId="15" fillId="0" borderId="41" xfId="0" applyNumberFormat="1" applyFont="1" applyFill="1" applyBorder="1" applyAlignment="1" applyProtection="1">
      <alignment horizontal="left" vertical="center" wrapText="1" indent="1"/>
    </xf>
    <xf numFmtId="164" fontId="25" fillId="0" borderId="42" xfId="0" applyNumberFormat="1" applyFont="1" applyFill="1" applyBorder="1" applyAlignment="1" applyProtection="1">
      <alignment horizontal="left" vertical="center" wrapText="1" indent="1"/>
    </xf>
    <xf numFmtId="164" fontId="11" fillId="0" borderId="43" xfId="0" applyNumberFormat="1" applyFont="1" applyFill="1" applyBorder="1" applyAlignment="1" applyProtection="1">
      <alignment horizontal="left" vertical="center" wrapText="1" indent="1"/>
    </xf>
    <xf numFmtId="164" fontId="23" fillId="0" borderId="32" xfId="0" applyNumberFormat="1" applyFont="1" applyFill="1" applyBorder="1" applyAlignment="1" applyProtection="1">
      <alignment horizontal="left" vertical="center" wrapText="1" indent="1"/>
    </xf>
    <xf numFmtId="164" fontId="23" fillId="0" borderId="1" xfId="0" applyNumberFormat="1" applyFont="1" applyFill="1" applyBorder="1" applyAlignment="1" applyProtection="1">
      <alignment horizontal="left" vertical="center" wrapText="1" indent="1"/>
    </xf>
    <xf numFmtId="164" fontId="11" fillId="0" borderId="40" xfId="0" applyNumberFormat="1" applyFont="1" applyFill="1" applyBorder="1" applyAlignment="1" applyProtection="1">
      <alignment horizontal="left" vertical="center" wrapText="1" indent="1"/>
    </xf>
    <xf numFmtId="164" fontId="26" fillId="0" borderId="3" xfId="0" applyNumberFormat="1" applyFont="1" applyFill="1" applyBorder="1" applyAlignment="1" applyProtection="1">
      <alignment horizontal="right" vertical="center" wrapText="1" indent="1"/>
    </xf>
    <xf numFmtId="164" fontId="25" fillId="0" borderId="5" xfId="0" applyNumberFormat="1" applyFont="1" applyFill="1" applyBorder="1" applyAlignment="1" applyProtection="1">
      <alignment horizontal="left" vertical="center" wrapText="1" indent="1"/>
    </xf>
    <xf numFmtId="164" fontId="25" fillId="0" borderId="28" xfId="0" applyNumberFormat="1" applyFont="1" applyFill="1" applyBorder="1" applyAlignment="1" applyProtection="1">
      <alignment horizontal="right" vertical="center" wrapText="1" indent="1"/>
    </xf>
    <xf numFmtId="164" fontId="23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8" xfId="0" applyNumberFormat="1" applyFont="1" applyFill="1" applyBorder="1" applyAlignment="1" applyProtection="1">
      <alignment horizontal="center" vertical="center" wrapText="1"/>
    </xf>
    <xf numFmtId="164" fontId="2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2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 applyProtection="1"/>
    <xf numFmtId="0" fontId="17" fillId="0" borderId="0" xfId="0" applyFont="1" applyFill="1" applyProtection="1"/>
    <xf numFmtId="164" fontId="22" fillId="0" borderId="8" xfId="0" applyNumberFormat="1" applyFont="1" applyFill="1" applyBorder="1" applyAlignment="1" applyProtection="1">
      <alignment horizontal="right" vertical="center" wrapText="1" indent="1"/>
    </xf>
    <xf numFmtId="164" fontId="5" fillId="0" borderId="5" xfId="0" applyNumberFormat="1" applyFont="1" applyFill="1" applyBorder="1" applyAlignment="1" applyProtection="1">
      <alignment horizontal="centerContinuous" vertical="center" wrapText="1"/>
    </xf>
    <xf numFmtId="164" fontId="5" fillId="0" borderId="6" xfId="0" applyNumberFormat="1" applyFont="1" applyFill="1" applyBorder="1" applyAlignment="1" applyProtection="1">
      <alignment horizontal="centerContinuous" vertical="center" wrapText="1"/>
    </xf>
    <xf numFmtId="164" fontId="5" fillId="0" borderId="8" xfId="0" applyNumberFormat="1" applyFont="1" applyFill="1" applyBorder="1" applyAlignment="1" applyProtection="1">
      <alignment horizontal="centerContinuous" vertical="center" wrapText="1"/>
    </xf>
    <xf numFmtId="164" fontId="22" fillId="0" borderId="42" xfId="0" applyNumberFormat="1" applyFont="1" applyFill="1" applyBorder="1" applyAlignment="1" applyProtection="1">
      <alignment horizontal="center" vertical="center" wrapText="1"/>
    </xf>
    <xf numFmtId="164" fontId="22" fillId="0" borderId="5" xfId="0" applyNumberFormat="1" applyFont="1" applyFill="1" applyBorder="1" applyAlignment="1" applyProtection="1">
      <alignment horizontal="center" vertical="center" wrapText="1"/>
    </xf>
    <xf numFmtId="164" fontId="22" fillId="0" borderId="6" xfId="0" applyNumberFormat="1" applyFont="1" applyFill="1" applyBorder="1" applyAlignment="1" applyProtection="1">
      <alignment horizontal="center" vertical="center" wrapText="1"/>
    </xf>
    <xf numFmtId="164" fontId="22" fillId="0" borderId="8" xfId="0" applyNumberFormat="1" applyFont="1" applyFill="1" applyBorder="1" applyAlignment="1" applyProtection="1">
      <alignment horizontal="center" vertical="center" wrapText="1"/>
    </xf>
    <xf numFmtId="164" fontId="23" fillId="0" borderId="22" xfId="0" applyNumberFormat="1" applyFont="1" applyFill="1" applyBorder="1" applyAlignment="1" applyProtection="1">
      <alignment horizontal="left" vertical="center" wrapText="1" indent="1"/>
      <protection locked="0"/>
    </xf>
    <xf numFmtId="164" fontId="26" fillId="0" borderId="32" xfId="0" applyNumberFormat="1" applyFont="1" applyFill="1" applyBorder="1" applyAlignment="1" applyProtection="1">
      <alignment horizontal="left" vertical="center" wrapText="1" indent="1"/>
    </xf>
    <xf numFmtId="164" fontId="23" fillId="0" borderId="1" xfId="0" applyNumberFormat="1" applyFont="1" applyFill="1" applyBorder="1" applyAlignment="1" applyProtection="1">
      <alignment horizontal="left" vertical="center" wrapText="1" indent="2"/>
    </xf>
    <xf numFmtId="164" fontId="23" fillId="0" borderId="3" xfId="0" applyNumberFormat="1" applyFont="1" applyFill="1" applyBorder="1" applyAlignment="1" applyProtection="1">
      <alignment horizontal="left" vertical="center" wrapText="1" indent="2"/>
    </xf>
    <xf numFmtId="164" fontId="26" fillId="0" borderId="3" xfId="0" applyNumberFormat="1" applyFont="1" applyFill="1" applyBorder="1" applyAlignment="1" applyProtection="1">
      <alignment horizontal="left" vertical="center" wrapText="1" indent="1"/>
    </xf>
    <xf numFmtId="164" fontId="23" fillId="0" borderId="22" xfId="0" applyNumberFormat="1" applyFont="1" applyFill="1" applyBorder="1" applyAlignment="1" applyProtection="1">
      <alignment horizontal="left" vertical="center" wrapText="1" indent="1"/>
    </xf>
    <xf numFmtId="164" fontId="15" fillId="0" borderId="22" xfId="0" applyNumberFormat="1" applyFont="1" applyFill="1" applyBorder="1" applyAlignment="1" applyProtection="1">
      <alignment horizontal="left" vertical="center" wrapText="1" indent="2"/>
    </xf>
    <xf numFmtId="164" fontId="15" fillId="0" borderId="2" xfId="0" applyNumberFormat="1" applyFont="1" applyFill="1" applyBorder="1" applyAlignment="1" applyProtection="1">
      <alignment horizontal="left" vertical="center" wrapText="1" indent="2"/>
    </xf>
    <xf numFmtId="164" fontId="26" fillId="0" borderId="14" xfId="0" applyNumberFormat="1" applyFont="1" applyFill="1" applyBorder="1" applyAlignment="1" applyProtection="1">
      <alignment horizontal="right" vertical="center" wrapText="1" indent="1"/>
    </xf>
    <xf numFmtId="164" fontId="0" fillId="0" borderId="43" xfId="0" applyNumberFormat="1" applyFill="1" applyBorder="1" applyAlignment="1" applyProtection="1">
      <alignment horizontal="left" vertical="center" wrapText="1" indent="1"/>
    </xf>
    <xf numFmtId="164" fontId="15" fillId="0" borderId="32" xfId="0" applyNumberFormat="1" applyFont="1" applyFill="1" applyBorder="1" applyAlignment="1" applyProtection="1">
      <alignment horizontal="left" vertical="center" wrapText="1" indent="1"/>
    </xf>
    <xf numFmtId="164" fontId="15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5" fillId="0" borderId="32" xfId="0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1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3" fillId="0" borderId="1" xfId="0" quotePrefix="1" applyNumberFormat="1" applyFont="1" applyFill="1" applyBorder="1" applyAlignment="1" applyProtection="1">
      <alignment horizontal="left" vertical="center" wrapText="1" indent="6"/>
      <protection locked="0"/>
    </xf>
    <xf numFmtId="0" fontId="29" fillId="0" borderId="0" xfId="0" applyFont="1" applyProtection="1"/>
    <xf numFmtId="0" fontId="30" fillId="0" borderId="0" xfId="0" applyFont="1" applyFill="1" applyProtection="1"/>
    <xf numFmtId="0" fontId="31" fillId="0" borderId="0" xfId="0" applyFont="1" applyFill="1" applyProtection="1"/>
    <xf numFmtId="0" fontId="32" fillId="0" borderId="0" xfId="0" applyFont="1" applyProtection="1"/>
    <xf numFmtId="0" fontId="27" fillId="0" borderId="0" xfId="0" applyFont="1" applyProtection="1"/>
    <xf numFmtId="0" fontId="17" fillId="0" borderId="0" xfId="0" applyFont="1" applyProtection="1"/>
    <xf numFmtId="0" fontId="18" fillId="0" borderId="0" xfId="0" applyFont="1" applyAlignment="1" applyProtection="1">
      <alignment horizontal="center"/>
    </xf>
    <xf numFmtId="3" fontId="30" fillId="0" borderId="0" xfId="0" applyNumberFormat="1" applyFont="1" applyFill="1" applyAlignment="1" applyProtection="1">
      <alignment horizontal="right" indent="1"/>
    </xf>
    <xf numFmtId="0" fontId="30" fillId="0" borderId="0" xfId="0" applyFont="1" applyFill="1" applyAlignment="1" applyProtection="1">
      <alignment horizontal="right" indent="1"/>
    </xf>
    <xf numFmtId="3" fontId="24" fillId="0" borderId="0" xfId="0" applyNumberFormat="1" applyFont="1" applyFill="1" applyAlignment="1" applyProtection="1">
      <alignment horizontal="right" indent="1"/>
    </xf>
    <xf numFmtId="0" fontId="27" fillId="0" borderId="0" xfId="0" applyFont="1" applyFill="1" applyProtection="1"/>
    <xf numFmtId="0" fontId="14" fillId="0" borderId="5" xfId="0" applyFont="1" applyFill="1" applyBorder="1" applyAlignment="1">
      <alignment horizontal="center" vertical="center" wrapText="1"/>
    </xf>
    <xf numFmtId="0" fontId="35" fillId="0" borderId="0" xfId="9" applyFill="1" applyProtection="1"/>
    <xf numFmtId="0" fontId="46" fillId="0" borderId="0" xfId="9" applyFont="1" applyFill="1" applyProtection="1"/>
    <xf numFmtId="0" fontId="34" fillId="0" borderId="19" xfId="9" applyFont="1" applyFill="1" applyBorder="1" applyAlignment="1" applyProtection="1">
      <alignment horizontal="center" vertical="center" wrapText="1"/>
    </xf>
    <xf numFmtId="0" fontId="34" fillId="0" borderId="11" xfId="9" applyFont="1" applyFill="1" applyBorder="1" applyAlignment="1" applyProtection="1">
      <alignment horizontal="center" vertical="center" wrapText="1"/>
    </xf>
    <xf numFmtId="0" fontId="35" fillId="0" borderId="0" xfId="9" applyFill="1" applyAlignment="1" applyProtection="1">
      <alignment horizontal="center" vertical="center"/>
    </xf>
    <xf numFmtId="0" fontId="21" fillId="0" borderId="24" xfId="9" applyFont="1" applyFill="1" applyBorder="1" applyAlignment="1" applyProtection="1">
      <alignment vertical="center" wrapText="1"/>
    </xf>
    <xf numFmtId="166" fontId="15" fillId="0" borderId="13" xfId="8" applyNumberFormat="1" applyFont="1" applyFill="1" applyBorder="1" applyAlignment="1" applyProtection="1">
      <alignment horizontal="center" vertical="center"/>
    </xf>
    <xf numFmtId="165" fontId="42" fillId="0" borderId="13" xfId="9" applyNumberFormat="1" applyFont="1" applyFill="1" applyBorder="1" applyAlignment="1" applyProtection="1">
      <alignment horizontal="right" vertical="center" wrapText="1"/>
      <protection locked="0"/>
    </xf>
    <xf numFmtId="0" fontId="35" fillId="0" borderId="0" xfId="9" applyFill="1" applyAlignment="1" applyProtection="1">
      <alignment vertical="center"/>
    </xf>
    <xf numFmtId="0" fontId="21" fillId="0" borderId="1" xfId="9" applyFont="1" applyFill="1" applyBorder="1" applyAlignment="1" applyProtection="1">
      <alignment vertical="center" wrapText="1"/>
    </xf>
    <xf numFmtId="165" fontId="42" fillId="0" borderId="3" xfId="9" applyNumberFormat="1" applyFont="1" applyFill="1" applyBorder="1" applyAlignment="1" applyProtection="1">
      <alignment horizontal="right" vertical="center" wrapText="1"/>
    </xf>
    <xf numFmtId="0" fontId="33" fillId="0" borderId="1" xfId="9" applyFont="1" applyFill="1" applyBorder="1" applyAlignment="1" applyProtection="1">
      <alignment horizontal="left" vertical="center" wrapText="1" indent="1"/>
    </xf>
    <xf numFmtId="165" fontId="20" fillId="0" borderId="3" xfId="9" applyNumberFormat="1" applyFont="1" applyFill="1" applyBorder="1" applyAlignment="1" applyProtection="1">
      <alignment horizontal="right" vertical="center" wrapText="1"/>
    </xf>
    <xf numFmtId="0" fontId="21" fillId="0" borderId="19" xfId="9" applyFont="1" applyFill="1" applyBorder="1" applyAlignment="1" applyProtection="1">
      <alignment vertical="center" wrapText="1"/>
    </xf>
    <xf numFmtId="165" fontId="42" fillId="0" borderId="11" xfId="9" applyNumberFormat="1" applyFont="1" applyFill="1" applyBorder="1" applyAlignment="1" applyProtection="1">
      <alignment horizontal="right" vertical="center" wrapText="1"/>
    </xf>
    <xf numFmtId="0" fontId="20" fillId="0" borderId="0" xfId="9" applyFont="1" applyFill="1" applyProtection="1"/>
    <xf numFmtId="3" fontId="35" fillId="0" borderId="0" xfId="9" applyNumberFormat="1" applyFont="1" applyFill="1" applyProtection="1"/>
    <xf numFmtId="0" fontId="35" fillId="0" borderId="0" xfId="9" applyFont="1" applyFill="1" applyProtection="1"/>
    <xf numFmtId="0" fontId="11" fillId="0" borderId="0" xfId="8" applyFill="1" applyAlignment="1" applyProtection="1">
      <alignment vertical="center"/>
    </xf>
    <xf numFmtId="167" fontId="14" fillId="0" borderId="7" xfId="8" applyNumberFormat="1" applyFont="1" applyFill="1" applyBorder="1" applyAlignment="1" applyProtection="1">
      <alignment vertical="center"/>
      <protection locked="0"/>
    </xf>
    <xf numFmtId="0" fontId="10" fillId="0" borderId="0" xfId="8" applyFont="1" applyFill="1" applyAlignment="1" applyProtection="1">
      <alignment vertical="center"/>
    </xf>
    <xf numFmtId="0" fontId="35" fillId="0" borderId="0" xfId="9" applyFont="1" applyFill="1" applyAlignment="1" applyProtection="1"/>
    <xf numFmtId="0" fontId="39" fillId="0" borderId="0" xfId="9" applyFont="1" applyFill="1" applyBorder="1" applyAlignment="1" applyProtection="1">
      <alignment horizontal="right"/>
    </xf>
    <xf numFmtId="0" fontId="39" fillId="0" borderId="3" xfId="9" applyFont="1" applyFill="1" applyBorder="1" applyAlignment="1" applyProtection="1">
      <alignment horizontal="center" wrapText="1"/>
    </xf>
    <xf numFmtId="0" fontId="1" fillId="0" borderId="3" xfId="0" applyFont="1" applyFill="1" applyBorder="1" applyAlignment="1">
      <alignment horizontal="left" vertical="center" indent="1"/>
    </xf>
    <xf numFmtId="0" fontId="1" fillId="0" borderId="4" xfId="0" applyFont="1" applyFill="1" applyBorder="1" applyAlignment="1">
      <alignment horizontal="left" vertical="center" indent="1"/>
    </xf>
    <xf numFmtId="164" fontId="15" fillId="0" borderId="3" xfId="0" applyNumberFormat="1" applyFont="1" applyFill="1" applyBorder="1" applyAlignment="1" applyProtection="1">
      <alignment vertical="center" wrapText="1"/>
      <protection locked="0"/>
    </xf>
    <xf numFmtId="164" fontId="15" fillId="0" borderId="4" xfId="0" applyNumberFormat="1" applyFont="1" applyFill="1" applyBorder="1" applyAlignment="1" applyProtection="1">
      <alignment vertical="center" wrapText="1"/>
      <protection locked="0"/>
    </xf>
    <xf numFmtId="164" fontId="14" fillId="0" borderId="6" xfId="0" applyNumberFormat="1" applyFont="1" applyFill="1" applyBorder="1" applyAlignment="1" applyProtection="1">
      <alignment vertical="center" wrapText="1"/>
    </xf>
    <xf numFmtId="164" fontId="14" fillId="0" borderId="8" xfId="0" applyNumberFormat="1" applyFont="1" applyFill="1" applyBorder="1" applyAlignment="1" applyProtection="1">
      <alignment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164" fontId="15" fillId="0" borderId="7" xfId="0" applyNumberFormat="1" applyFont="1" applyFill="1" applyBorder="1" applyAlignment="1" applyProtection="1">
      <alignment vertical="center" wrapText="1"/>
      <protection locked="0"/>
    </xf>
    <xf numFmtId="0" fontId="15" fillId="0" borderId="22" xfId="0" applyFont="1" applyFill="1" applyBorder="1" applyAlignment="1" applyProtection="1">
      <alignment horizontal="right" vertical="center" wrapText="1" indent="1"/>
    </xf>
    <xf numFmtId="0" fontId="15" fillId="0" borderId="14" xfId="0" applyFont="1" applyFill="1" applyBorder="1" applyAlignment="1" applyProtection="1">
      <alignment horizontal="left" vertical="center" wrapText="1"/>
      <protection locked="0"/>
    </xf>
    <xf numFmtId="164" fontId="15" fillId="0" borderId="14" xfId="0" applyNumberFormat="1" applyFont="1" applyFill="1" applyBorder="1" applyAlignment="1" applyProtection="1">
      <alignment vertical="center" wrapText="1"/>
      <protection locked="0"/>
    </xf>
    <xf numFmtId="164" fontId="15" fillId="0" borderId="14" xfId="0" applyNumberFormat="1" applyFont="1" applyFill="1" applyBorder="1" applyAlignment="1" applyProtection="1">
      <alignment vertical="center" wrapText="1"/>
    </xf>
    <xf numFmtId="164" fontId="15" fillId="0" borderId="21" xfId="0" applyNumberFormat="1" applyFont="1" applyFill="1" applyBorder="1" applyAlignment="1" applyProtection="1">
      <alignment vertical="center" wrapText="1"/>
      <protection locked="0"/>
    </xf>
    <xf numFmtId="0" fontId="15" fillId="0" borderId="1" xfId="0" applyFont="1" applyFill="1" applyBorder="1" applyAlignment="1" applyProtection="1">
      <alignment horizontal="right" vertical="center" wrapText="1" indent="1"/>
    </xf>
    <xf numFmtId="0" fontId="15" fillId="0" borderId="3" xfId="0" applyFont="1" applyFill="1" applyBorder="1" applyAlignment="1" applyProtection="1">
      <alignment horizontal="left" vertical="center" wrapText="1"/>
      <protection locked="0"/>
    </xf>
    <xf numFmtId="0" fontId="15" fillId="0" borderId="4" xfId="0" applyFont="1" applyFill="1" applyBorder="1" applyAlignment="1" applyProtection="1">
      <alignment horizontal="left" vertical="center" wrapText="1"/>
      <protection locked="0"/>
    </xf>
    <xf numFmtId="164" fontId="15" fillId="0" borderId="23" xfId="0" applyNumberFormat="1" applyFont="1" applyFill="1" applyBorder="1" applyAlignment="1" applyProtection="1">
      <alignment vertical="center" wrapText="1"/>
      <protection locked="0"/>
    </xf>
    <xf numFmtId="0" fontId="14" fillId="0" borderId="5" xfId="0" applyFont="1" applyFill="1" applyBorder="1" applyAlignment="1" applyProtection="1">
      <alignment horizontal="center" vertical="center" wrapText="1"/>
    </xf>
    <xf numFmtId="0" fontId="14" fillId="0" borderId="6" xfId="0" applyFont="1" applyFill="1" applyBorder="1" applyAlignment="1" applyProtection="1">
      <alignment horizontal="center" vertical="center" wrapText="1"/>
    </xf>
    <xf numFmtId="0" fontId="14" fillId="0" borderId="8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17" fillId="0" borderId="0" xfId="7" applyFont="1" applyFill="1" applyAlignment="1" applyProtection="1">
      <alignment horizontal="center"/>
    </xf>
    <xf numFmtId="164" fontId="4" fillId="0" borderId="0" xfId="7" applyNumberFormat="1" applyFont="1" applyFill="1" applyBorder="1" applyAlignment="1" applyProtection="1">
      <alignment horizontal="center" vertical="center"/>
    </xf>
    <xf numFmtId="0" fontId="5" fillId="0" borderId="24" xfId="7" applyFont="1" applyFill="1" applyBorder="1" applyAlignment="1" applyProtection="1">
      <alignment horizontal="center" vertical="center" wrapText="1"/>
    </xf>
    <xf numFmtId="0" fontId="5" fillId="0" borderId="19" xfId="7" applyFont="1" applyFill="1" applyBorder="1" applyAlignment="1" applyProtection="1">
      <alignment horizontal="center" vertical="center" wrapText="1"/>
    </xf>
    <xf numFmtId="0" fontId="5" fillId="0" borderId="13" xfId="7" applyFont="1" applyFill="1" applyBorder="1" applyAlignment="1" applyProtection="1">
      <alignment horizontal="center" vertical="center" wrapText="1"/>
    </xf>
    <xf numFmtId="0" fontId="5" fillId="0" borderId="11" xfId="7" applyFont="1" applyFill="1" applyBorder="1" applyAlignment="1" applyProtection="1">
      <alignment horizontal="center" vertical="center" wrapText="1"/>
    </xf>
    <xf numFmtId="164" fontId="24" fillId="0" borderId="13" xfId="7" applyNumberFormat="1" applyFont="1" applyFill="1" applyBorder="1" applyAlignment="1" applyProtection="1">
      <alignment horizontal="center" vertical="center"/>
    </xf>
    <xf numFmtId="164" fontId="24" fillId="0" borderId="25" xfId="7" applyNumberFormat="1" applyFont="1" applyFill="1" applyBorder="1" applyAlignment="1" applyProtection="1">
      <alignment horizontal="center" vertical="center"/>
    </xf>
    <xf numFmtId="164" fontId="24" fillId="0" borderId="45" xfId="0" applyNumberFormat="1" applyFont="1" applyFill="1" applyBorder="1" applyAlignment="1" applyProtection="1">
      <alignment horizontal="center" vertical="center" wrapText="1"/>
    </xf>
    <xf numFmtId="164" fontId="24" fillId="0" borderId="46" xfId="0" applyNumberFormat="1" applyFont="1" applyFill="1" applyBorder="1" applyAlignment="1" applyProtection="1">
      <alignment horizontal="center" vertical="center" wrapText="1"/>
    </xf>
    <xf numFmtId="164" fontId="12" fillId="0" borderId="0" xfId="0" applyNumberFormat="1" applyFont="1" applyFill="1" applyAlignment="1" applyProtection="1">
      <alignment horizontal="center" textRotation="180" wrapText="1"/>
    </xf>
    <xf numFmtId="164" fontId="24" fillId="0" borderId="47" xfId="0" applyNumberFormat="1" applyFont="1" applyFill="1" applyBorder="1" applyAlignment="1" applyProtection="1">
      <alignment horizontal="center" vertical="center" wrapText="1"/>
    </xf>
    <xf numFmtId="164" fontId="24" fillId="0" borderId="48" xfId="0" applyNumberFormat="1" applyFont="1" applyFill="1" applyBorder="1" applyAlignment="1" applyProtection="1">
      <alignment horizontal="center" vertical="center" wrapText="1"/>
    </xf>
    <xf numFmtId="164" fontId="12" fillId="0" borderId="0" xfId="0" applyNumberFormat="1" applyFont="1" applyFill="1" applyAlignment="1" applyProtection="1">
      <alignment horizontal="center" textRotation="180" wrapText="1"/>
      <protection locked="0"/>
    </xf>
    <xf numFmtId="0" fontId="24" fillId="0" borderId="6" xfId="0" applyFont="1" applyFill="1" applyBorder="1" applyAlignment="1" applyProtection="1">
      <alignment horizontal="center" vertical="center" wrapText="1"/>
    </xf>
    <xf numFmtId="0" fontId="24" fillId="0" borderId="8" xfId="0" applyFont="1" applyFill="1" applyBorder="1" applyAlignment="1" applyProtection="1">
      <alignment horizontal="center" vertical="center" wrapText="1"/>
    </xf>
    <xf numFmtId="0" fontId="5" fillId="0" borderId="49" xfId="0" applyFont="1" applyFill="1" applyBorder="1" applyAlignment="1" applyProtection="1">
      <alignment horizontal="left" vertical="center" wrapText="1" indent="1"/>
    </xf>
    <xf numFmtId="0" fontId="5" fillId="0" borderId="38" xfId="0" applyFont="1" applyFill="1" applyBorder="1" applyAlignment="1" applyProtection="1">
      <alignment horizontal="left" vertical="center" wrapText="1" indent="1"/>
    </xf>
    <xf numFmtId="0" fontId="5" fillId="0" borderId="33" xfId="0" applyFont="1" applyFill="1" applyBorder="1" applyAlignment="1" applyProtection="1">
      <alignment horizontal="center" vertical="center" wrapText="1"/>
    </xf>
    <xf numFmtId="0" fontId="5" fillId="0" borderId="37" xfId="0" applyFont="1" applyFill="1" applyBorder="1" applyAlignment="1" applyProtection="1">
      <alignment horizontal="center" vertical="center" wrapText="1"/>
    </xf>
    <xf numFmtId="0" fontId="5" fillId="0" borderId="34" xfId="0" applyFont="1" applyFill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center" wrapText="1"/>
    </xf>
    <xf numFmtId="0" fontId="24" fillId="0" borderId="16" xfId="0" applyFont="1" applyFill="1" applyBorder="1" applyAlignment="1">
      <alignment horizontal="center"/>
    </xf>
    <xf numFmtId="0" fontId="24" fillId="0" borderId="53" xfId="0" applyFont="1" applyFill="1" applyBorder="1" applyAlignment="1">
      <alignment horizontal="center"/>
    </xf>
    <xf numFmtId="0" fontId="5" fillId="0" borderId="54" xfId="0" applyFont="1" applyFill="1" applyBorder="1" applyAlignment="1">
      <alignment horizontal="center" vertical="center" wrapText="1"/>
    </xf>
    <xf numFmtId="0" fontId="5" fillId="0" borderId="55" xfId="0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left" vertical="center" wrapText="1"/>
    </xf>
    <xf numFmtId="0" fontId="5" fillId="0" borderId="51" xfId="0" applyFont="1" applyFill="1" applyBorder="1" applyAlignment="1">
      <alignment horizontal="left" vertical="center" wrapText="1"/>
    </xf>
    <xf numFmtId="0" fontId="5" fillId="0" borderId="30" xfId="0" applyFont="1" applyFill="1" applyBorder="1" applyAlignment="1">
      <alignment horizontal="left" vertical="center" wrapText="1"/>
    </xf>
    <xf numFmtId="0" fontId="22" fillId="0" borderId="49" xfId="0" applyFont="1" applyFill="1" applyBorder="1" applyAlignment="1" applyProtection="1">
      <alignment horizontal="left" vertical="center"/>
    </xf>
    <xf numFmtId="0" fontId="22" fillId="0" borderId="38" xfId="0" applyFont="1" applyFill="1" applyBorder="1" applyAlignment="1" applyProtection="1">
      <alignment horizontal="left" vertical="center"/>
    </xf>
    <xf numFmtId="0" fontId="5" fillId="0" borderId="50" xfId="0" applyFont="1" applyFill="1" applyBorder="1" applyAlignment="1" applyProtection="1">
      <alignment horizontal="left" vertical="center" wrapText="1"/>
    </xf>
    <xf numFmtId="0" fontId="5" fillId="0" borderId="51" xfId="0" applyFont="1" applyFill="1" applyBorder="1" applyAlignment="1" applyProtection="1">
      <alignment horizontal="left" vertical="center" wrapText="1"/>
    </xf>
    <xf numFmtId="0" fontId="5" fillId="0" borderId="30" xfId="0" applyFont="1" applyFill="1" applyBorder="1" applyAlignment="1" applyProtection="1">
      <alignment horizontal="left" vertical="center" wrapText="1"/>
    </xf>
    <xf numFmtId="164" fontId="6" fillId="0" borderId="0" xfId="0" applyNumberFormat="1" applyFont="1" applyFill="1" applyAlignment="1">
      <alignment horizontal="center" textRotation="180" wrapText="1"/>
    </xf>
    <xf numFmtId="0" fontId="25" fillId="0" borderId="49" xfId="0" applyFont="1" applyFill="1" applyBorder="1" applyAlignment="1" applyProtection="1">
      <alignment horizontal="left" vertical="center"/>
    </xf>
    <xf numFmtId="0" fontId="25" fillId="0" borderId="38" xfId="0" applyFont="1" applyFill="1" applyBorder="1" applyAlignment="1" applyProtection="1">
      <alignment horizontal="left" vertical="center"/>
    </xf>
    <xf numFmtId="0" fontId="17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37" fillId="0" borderId="10" xfId="0" applyFont="1" applyFill="1" applyBorder="1" applyAlignment="1">
      <alignment horizontal="right"/>
    </xf>
    <xf numFmtId="0" fontId="5" fillId="0" borderId="50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35" fillId="0" borderId="0" xfId="9" applyFont="1" applyFill="1" applyAlignment="1" applyProtection="1">
      <alignment horizontal="left"/>
    </xf>
    <xf numFmtId="0" fontId="38" fillId="0" borderId="0" xfId="9" applyFont="1" applyFill="1" applyAlignment="1" applyProtection="1">
      <alignment horizontal="center" vertical="center" wrapText="1"/>
    </xf>
    <xf numFmtId="0" fontId="38" fillId="0" borderId="0" xfId="9" applyFont="1" applyFill="1" applyAlignment="1" applyProtection="1">
      <alignment horizontal="center" vertical="center"/>
    </xf>
    <xf numFmtId="0" fontId="40" fillId="0" borderId="33" xfId="9" applyFont="1" applyFill="1" applyBorder="1" applyAlignment="1" applyProtection="1">
      <alignment horizontal="center" vertical="center" wrapText="1"/>
    </xf>
    <xf numFmtId="0" fontId="40" fillId="0" borderId="32" xfId="9" applyFont="1" applyFill="1" applyBorder="1" applyAlignment="1" applyProtection="1">
      <alignment horizontal="center" vertical="center" wrapText="1"/>
    </xf>
    <xf numFmtId="0" fontId="40" fillId="0" borderId="22" xfId="9" applyFont="1" applyFill="1" applyBorder="1" applyAlignment="1" applyProtection="1">
      <alignment horizontal="center" vertical="center" wrapText="1"/>
    </xf>
    <xf numFmtId="0" fontId="41" fillId="0" borderId="34" xfId="8" applyFont="1" applyFill="1" applyBorder="1" applyAlignment="1" applyProtection="1">
      <alignment horizontal="center" vertical="center" textRotation="90"/>
    </xf>
    <xf numFmtId="0" fontId="41" fillId="0" borderId="9" xfId="8" applyFont="1" applyFill="1" applyBorder="1" applyAlignment="1" applyProtection="1">
      <alignment horizontal="center" vertical="center" textRotation="90"/>
    </xf>
    <xf numFmtId="0" fontId="41" fillId="0" borderId="14" xfId="8" applyFont="1" applyFill="1" applyBorder="1" applyAlignment="1" applyProtection="1">
      <alignment horizontal="center" vertical="center" textRotation="90"/>
    </xf>
    <xf numFmtId="0" fontId="39" fillId="0" borderId="13" xfId="9" applyFont="1" applyFill="1" applyBorder="1" applyAlignment="1" applyProtection="1">
      <alignment horizontal="center" vertical="center" wrapText="1"/>
    </xf>
    <xf numFmtId="0" fontId="39" fillId="0" borderId="3" xfId="9" applyFont="1" applyFill="1" applyBorder="1" applyAlignment="1" applyProtection="1">
      <alignment horizontal="center" vertical="center" wrapText="1"/>
    </xf>
    <xf numFmtId="0" fontId="35" fillId="0" borderId="0" xfId="9" applyFont="1" applyFill="1" applyAlignment="1" applyProtection="1">
      <alignment horizontal="center"/>
    </xf>
    <xf numFmtId="0" fontId="25" fillId="0" borderId="0" xfId="8" applyFont="1" applyFill="1" applyAlignment="1" applyProtection="1">
      <alignment horizontal="center" vertical="center" wrapText="1"/>
    </xf>
    <xf numFmtId="0" fontId="17" fillId="0" borderId="0" xfId="8" applyFont="1" applyFill="1" applyAlignment="1" applyProtection="1">
      <alignment horizontal="center" vertical="center" wrapText="1"/>
    </xf>
    <xf numFmtId="0" fontId="28" fillId="0" borderId="0" xfId="8" applyFont="1" applyFill="1" applyBorder="1" applyAlignment="1" applyProtection="1">
      <alignment horizontal="right" vertical="center"/>
    </xf>
    <xf numFmtId="0" fontId="17" fillId="0" borderId="24" xfId="8" applyFont="1" applyFill="1" applyBorder="1" applyAlignment="1" applyProtection="1">
      <alignment horizontal="center" vertical="center" wrapText="1"/>
    </xf>
    <xf numFmtId="0" fontId="17" fillId="0" borderId="1" xfId="8" applyFont="1" applyFill="1" applyBorder="1" applyAlignment="1" applyProtection="1">
      <alignment horizontal="center" vertical="center" wrapText="1"/>
    </xf>
    <xf numFmtId="0" fontId="41" fillId="0" borderId="13" xfId="8" applyFont="1" applyFill="1" applyBorder="1" applyAlignment="1" applyProtection="1">
      <alignment horizontal="center" vertical="center" textRotation="90"/>
    </xf>
    <xf numFmtId="0" fontId="41" fillId="0" borderId="3" xfId="8" applyFont="1" applyFill="1" applyBorder="1" applyAlignment="1" applyProtection="1">
      <alignment horizontal="center" vertical="center" textRotation="90"/>
    </xf>
    <xf numFmtId="0" fontId="3" fillId="0" borderId="25" xfId="8" applyFont="1" applyFill="1" applyBorder="1" applyAlignment="1" applyProtection="1">
      <alignment horizontal="center" vertical="center" wrapText="1"/>
    </xf>
    <xf numFmtId="0" fontId="3" fillId="0" borderId="7" xfId="8" applyFont="1" applyFill="1" applyBorder="1" applyAlignment="1" applyProtection="1">
      <alignment horizontal="center" vertical="center"/>
    </xf>
    <xf numFmtId="0" fontId="36" fillId="0" borderId="0" xfId="0" applyFont="1" applyFill="1" applyAlignment="1" applyProtection="1">
      <alignment horizontal="center" vertical="top" wrapText="1"/>
      <protection locked="0"/>
    </xf>
  </cellXfs>
  <cellStyles count="10">
    <cellStyle name="Ezres 2" xfId="1"/>
    <cellStyle name="Ezres 2 2" xfId="2"/>
    <cellStyle name="Ezres 3" xfId="3"/>
    <cellStyle name="Ezres 3 2" xfId="4"/>
    <cellStyle name="Hiperhivatkozás" xfId="5"/>
    <cellStyle name="Már látott hiperhivatkozás" xfId="6"/>
    <cellStyle name="Normál" xfId="0" builtinId="0"/>
    <cellStyle name="Normál_KVRENMUNKA" xfId="7"/>
    <cellStyle name="Normál_VAGYONK" xfId="8"/>
    <cellStyle name="Normál_VAGYONKIM" xfId="9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B38"/>
  <sheetViews>
    <sheetView workbookViewId="0">
      <selection activeCell="C47" sqref="C47"/>
    </sheetView>
  </sheetViews>
  <sheetFormatPr defaultRowHeight="12.75"/>
  <cols>
    <col min="1" max="1" width="46.33203125" style="85" customWidth="1"/>
    <col min="2" max="2" width="66.1640625" style="85" customWidth="1"/>
    <col min="3" max="16384" width="9.33203125" style="85"/>
  </cols>
  <sheetData>
    <row r="1" spans="1:2" ht="18.75">
      <c r="A1" s="232" t="s">
        <v>78</v>
      </c>
    </row>
    <row r="3" spans="1:2">
      <c r="A3" s="233"/>
      <c r="B3" s="233"/>
    </row>
    <row r="4" spans="1:2" ht="15.75">
      <c r="A4" s="207" t="s">
        <v>424</v>
      </c>
      <c r="B4" s="234"/>
    </row>
    <row r="5" spans="1:2" s="235" customFormat="1">
      <c r="A5" s="233"/>
      <c r="B5" s="233"/>
    </row>
    <row r="6" spans="1:2">
      <c r="A6" s="233" t="s">
        <v>428</v>
      </c>
      <c r="B6" s="233" t="s">
        <v>429</v>
      </c>
    </row>
    <row r="7" spans="1:2">
      <c r="A7" s="233" t="s">
        <v>430</v>
      </c>
      <c r="B7" s="233" t="s">
        <v>431</v>
      </c>
    </row>
    <row r="8" spans="1:2">
      <c r="A8" s="233" t="s">
        <v>432</v>
      </c>
      <c r="B8" s="233" t="s">
        <v>433</v>
      </c>
    </row>
    <row r="9" spans="1:2">
      <c r="A9" s="233"/>
      <c r="B9" s="233"/>
    </row>
    <row r="10" spans="1:2" ht="15.75">
      <c r="A10" s="207" t="str">
        <f>+CONCATENATE(LEFT(A4,4),". évi módosított előirányzat BEVÉTELEK")</f>
        <v>2014. évi módosított előirányzat BEVÉTELEK</v>
      </c>
      <c r="B10" s="234"/>
    </row>
    <row r="11" spans="1:2">
      <c r="A11" s="233"/>
      <c r="B11" s="233"/>
    </row>
    <row r="12" spans="1:2" s="235" customFormat="1">
      <c r="A12" s="233" t="s">
        <v>434</v>
      </c>
      <c r="B12" s="233" t="s">
        <v>440</v>
      </c>
    </row>
    <row r="13" spans="1:2">
      <c r="A13" s="233" t="s">
        <v>435</v>
      </c>
      <c r="B13" s="233" t="s">
        <v>441</v>
      </c>
    </row>
    <row r="14" spans="1:2">
      <c r="A14" s="233" t="s">
        <v>436</v>
      </c>
      <c r="B14" s="233" t="s">
        <v>442</v>
      </c>
    </row>
    <row r="15" spans="1:2">
      <c r="A15" s="233"/>
      <c r="B15" s="233"/>
    </row>
    <row r="16" spans="1:2" ht="14.25">
      <c r="A16" s="236" t="str">
        <f>+CONCATENATE(LEFT(A4,4),". évi teljesítés BEVÉTELEK")</f>
        <v>2014. évi teljesítés BEVÉTELEK</v>
      </c>
      <c r="B16" s="234"/>
    </row>
    <row r="17" spans="1:2">
      <c r="A17" s="233"/>
      <c r="B17" s="233"/>
    </row>
    <row r="18" spans="1:2">
      <c r="A18" s="233" t="s">
        <v>437</v>
      </c>
      <c r="B18" s="233" t="s">
        <v>443</v>
      </c>
    </row>
    <row r="19" spans="1:2">
      <c r="A19" s="233" t="s">
        <v>438</v>
      </c>
      <c r="B19" s="233" t="s">
        <v>444</v>
      </c>
    </row>
    <row r="20" spans="1:2">
      <c r="A20" s="233" t="s">
        <v>439</v>
      </c>
      <c r="B20" s="233" t="s">
        <v>445</v>
      </c>
    </row>
    <row r="21" spans="1:2">
      <c r="A21" s="233"/>
      <c r="B21" s="233"/>
    </row>
    <row r="22" spans="1:2" ht="15.75">
      <c r="A22" s="207" t="str">
        <f>+CONCATENATE(LEFT(A4,4),". évi eredeti előirányzat KIADÁSOK")</f>
        <v>2014. évi eredeti előirányzat KIADÁSOK</v>
      </c>
      <c r="B22" s="234"/>
    </row>
    <row r="23" spans="1:2">
      <c r="A23" s="233"/>
      <c r="B23" s="233"/>
    </row>
    <row r="24" spans="1:2">
      <c r="A24" s="233" t="s">
        <v>446</v>
      </c>
      <c r="B24" s="233" t="s">
        <v>452</v>
      </c>
    </row>
    <row r="25" spans="1:2">
      <c r="A25" s="233" t="s">
        <v>425</v>
      </c>
      <c r="B25" s="233" t="s">
        <v>453</v>
      </c>
    </row>
    <row r="26" spans="1:2">
      <c r="A26" s="233" t="s">
        <v>447</v>
      </c>
      <c r="B26" s="233" t="s">
        <v>454</v>
      </c>
    </row>
    <row r="27" spans="1:2">
      <c r="A27" s="233"/>
      <c r="B27" s="233"/>
    </row>
    <row r="28" spans="1:2" ht="15.75">
      <c r="A28" s="207" t="str">
        <f>+CONCATENATE(LEFT(A4,4),". évi módosított előirányzat KIADÁSOK")</f>
        <v>2014. évi módosított előirányzat KIADÁSOK</v>
      </c>
      <c r="B28" s="234"/>
    </row>
    <row r="29" spans="1:2">
      <c r="A29" s="233"/>
      <c r="B29" s="233"/>
    </row>
    <row r="30" spans="1:2">
      <c r="A30" s="233" t="s">
        <v>448</v>
      </c>
      <c r="B30" s="233" t="s">
        <v>459</v>
      </c>
    </row>
    <row r="31" spans="1:2">
      <c r="A31" s="233" t="s">
        <v>426</v>
      </c>
      <c r="B31" s="233" t="s">
        <v>456</v>
      </c>
    </row>
    <row r="32" spans="1:2">
      <c r="A32" s="233" t="s">
        <v>449</v>
      </c>
      <c r="B32" s="233" t="s">
        <v>455</v>
      </c>
    </row>
    <row r="33" spans="1:2">
      <c r="A33" s="233"/>
      <c r="B33" s="233"/>
    </row>
    <row r="34" spans="1:2" ht="15.75">
      <c r="A34" s="237" t="str">
        <f>+CONCATENATE(LEFT(A4,4),". évi teljesítés KIADÁSOK")</f>
        <v>2014. évi teljesítés KIADÁSOK</v>
      </c>
      <c r="B34" s="234"/>
    </row>
    <row r="35" spans="1:2">
      <c r="A35" s="233"/>
      <c r="B35" s="233"/>
    </row>
    <row r="36" spans="1:2">
      <c r="A36" s="233" t="s">
        <v>450</v>
      </c>
      <c r="B36" s="233" t="s">
        <v>460</v>
      </c>
    </row>
    <row r="37" spans="1:2">
      <c r="A37" s="233" t="s">
        <v>427</v>
      </c>
      <c r="B37" s="233" t="s">
        <v>458</v>
      </c>
    </row>
    <row r="38" spans="1:2">
      <c r="A38" s="233" t="s">
        <v>451</v>
      </c>
      <c r="B38" s="233" t="s">
        <v>457</v>
      </c>
    </row>
  </sheetData>
  <phoneticPr fontId="23" type="noConversion"/>
  <pageMargins left="1.0629921259842521" right="1.0236220472440944" top="0.78740157480314965" bottom="0.78740157480314965" header="0.70866141732283472" footer="0.70866141732283472"/>
  <pageSetup paperSize="9" scale="7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13"/>
  <sheetViews>
    <sheetView tabSelected="1" workbookViewId="0">
      <selection activeCell="D20" sqref="D20"/>
    </sheetView>
  </sheetViews>
  <sheetFormatPr defaultRowHeight="12.75"/>
  <cols>
    <col min="1" max="1" width="7.6640625" style="2" customWidth="1"/>
    <col min="2" max="2" width="60.83203125" style="2" customWidth="1"/>
    <col min="3" max="3" width="25.6640625" style="2" customWidth="1"/>
  </cols>
  <sheetData>
    <row r="1" spans="1:3" ht="15">
      <c r="C1" s="65" t="s">
        <v>543</v>
      </c>
    </row>
    <row r="2" spans="1:3" ht="14.25">
      <c r="A2" s="66"/>
      <c r="B2" s="66"/>
      <c r="C2" s="66"/>
    </row>
    <row r="3" spans="1:3" ht="14.25">
      <c r="A3" s="356" t="s">
        <v>212</v>
      </c>
      <c r="B3" s="356"/>
      <c r="C3" s="356"/>
    </row>
    <row r="4" spans="1:3" ht="13.5" thickBot="1">
      <c r="C4" s="67"/>
    </row>
    <row r="5" spans="1:3" ht="26.25" thickBot="1">
      <c r="A5" s="68" t="s">
        <v>1</v>
      </c>
      <c r="B5" s="69" t="s">
        <v>40</v>
      </c>
      <c r="C5" s="70" t="s">
        <v>213</v>
      </c>
    </row>
    <row r="6" spans="1:3" ht="25.5">
      <c r="A6" s="71" t="s">
        <v>3</v>
      </c>
      <c r="B6" s="72" t="s">
        <v>542</v>
      </c>
      <c r="C6" s="73">
        <v>8650</v>
      </c>
    </row>
    <row r="7" spans="1:3">
      <c r="A7" s="74" t="s">
        <v>4</v>
      </c>
      <c r="B7" s="75" t="s">
        <v>214</v>
      </c>
      <c r="C7" s="76">
        <v>8630</v>
      </c>
    </row>
    <row r="8" spans="1:3">
      <c r="A8" s="74" t="s">
        <v>5</v>
      </c>
      <c r="B8" s="75" t="s">
        <v>215</v>
      </c>
      <c r="C8" s="76">
        <v>20</v>
      </c>
    </row>
    <row r="9" spans="1:3">
      <c r="A9" s="74" t="s">
        <v>6</v>
      </c>
      <c r="B9" s="268" t="s">
        <v>216</v>
      </c>
      <c r="C9" s="76">
        <v>154941</v>
      </c>
    </row>
    <row r="10" spans="1:3" ht="13.5" thickBot="1">
      <c r="A10" s="77" t="s">
        <v>7</v>
      </c>
      <c r="B10" s="269" t="s">
        <v>217</v>
      </c>
      <c r="C10" s="78">
        <v>130225</v>
      </c>
    </row>
    <row r="11" spans="1:3" ht="25.5">
      <c r="A11" s="79" t="s">
        <v>8</v>
      </c>
      <c r="B11" s="80" t="s">
        <v>556</v>
      </c>
      <c r="C11" s="81">
        <f>C6+C9-C10</f>
        <v>33366</v>
      </c>
    </row>
    <row r="12" spans="1:3">
      <c r="A12" s="74" t="s">
        <v>9</v>
      </c>
      <c r="B12" s="75" t="s">
        <v>214</v>
      </c>
      <c r="C12" s="76">
        <v>33235</v>
      </c>
    </row>
    <row r="13" spans="1:3" ht="13.5" thickBot="1">
      <c r="A13" s="82" t="s">
        <v>10</v>
      </c>
      <c r="B13" s="83" t="s">
        <v>215</v>
      </c>
      <c r="C13" s="84">
        <v>131</v>
      </c>
    </row>
  </sheetData>
  <mergeCells count="1">
    <mergeCell ref="A3:C3"/>
  </mergeCells>
  <phoneticPr fontId="23" type="noConversion"/>
  <conditionalFormatting sqref="C11">
    <cfRule type="cellIs" dxfId="0" priority="1" stopIfTrue="1" operator="notEqual">
      <formula>SUM(C12:C13)</formula>
    </cfRule>
  </conditionalFormatting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I161"/>
  <sheetViews>
    <sheetView topLeftCell="B1" zoomScale="130" zoomScaleNormal="130" zoomScaleSheetLayoutView="100" workbookViewId="0">
      <selection activeCell="E151" sqref="E151"/>
    </sheetView>
  </sheetViews>
  <sheetFormatPr defaultRowHeight="15.75"/>
  <cols>
    <col min="1" max="1" width="9.5" style="139" customWidth="1"/>
    <col min="2" max="2" width="60.83203125" style="139" customWidth="1"/>
    <col min="3" max="5" width="15.83203125" style="140" customWidth="1"/>
    <col min="6" max="16384" width="9.33203125" style="150"/>
  </cols>
  <sheetData>
    <row r="1" spans="1:5" ht="15.95" customHeight="1">
      <c r="A1" s="290" t="s">
        <v>0</v>
      </c>
      <c r="B1" s="290"/>
      <c r="C1" s="290"/>
      <c r="D1" s="290"/>
      <c r="E1" s="290"/>
    </row>
    <row r="2" spans="1:5" ht="15.95" customHeight="1" thickBot="1">
      <c r="A2" s="22" t="s">
        <v>79</v>
      </c>
      <c r="B2" s="22"/>
      <c r="C2" s="137"/>
      <c r="D2" s="137"/>
      <c r="E2" s="137" t="s">
        <v>121</v>
      </c>
    </row>
    <row r="3" spans="1:5" ht="15.95" customHeight="1">
      <c r="A3" s="291" t="s">
        <v>42</v>
      </c>
      <c r="B3" s="293" t="s">
        <v>2</v>
      </c>
      <c r="C3" s="295" t="str">
        <f ca="1">+CONCATENATE(LEFT(ÖSSZEFÜGGÉSEK!A4,4),". évi")</f>
        <v>2014. évi</v>
      </c>
      <c r="D3" s="295"/>
      <c r="E3" s="296"/>
    </row>
    <row r="4" spans="1:5" ht="38.1" customHeight="1" thickBot="1">
      <c r="A4" s="292"/>
      <c r="B4" s="294"/>
      <c r="C4" s="24" t="s">
        <v>143</v>
      </c>
      <c r="D4" s="24" t="s">
        <v>144</v>
      </c>
      <c r="E4" s="25" t="s">
        <v>145</v>
      </c>
    </row>
    <row r="5" spans="1:5" s="151" customFormat="1" ht="12" customHeight="1" thickBot="1">
      <c r="A5" s="115" t="s">
        <v>333</v>
      </c>
      <c r="B5" s="116" t="s">
        <v>334</v>
      </c>
      <c r="C5" s="116" t="s">
        <v>335</v>
      </c>
      <c r="D5" s="116" t="s">
        <v>336</v>
      </c>
      <c r="E5" s="164" t="s">
        <v>337</v>
      </c>
    </row>
    <row r="6" spans="1:5" s="152" customFormat="1" ht="12" customHeight="1" thickBot="1">
      <c r="A6" s="110" t="s">
        <v>3</v>
      </c>
      <c r="B6" s="111" t="s">
        <v>218</v>
      </c>
      <c r="C6" s="142">
        <f>SUM(C7:C12)</f>
        <v>36192</v>
      </c>
      <c r="D6" s="142">
        <f>SUM(D7:D12)</f>
        <v>62299</v>
      </c>
      <c r="E6" s="125">
        <f>SUM(E7:E12)</f>
        <v>62299</v>
      </c>
    </row>
    <row r="7" spans="1:5" s="152" customFormat="1" ht="12" customHeight="1">
      <c r="A7" s="105" t="s">
        <v>54</v>
      </c>
      <c r="B7" s="153" t="s">
        <v>219</v>
      </c>
      <c r="C7" s="144">
        <v>13349</v>
      </c>
      <c r="D7" s="144">
        <v>13349</v>
      </c>
      <c r="E7" s="127">
        <v>13349</v>
      </c>
    </row>
    <row r="8" spans="1:5" s="152" customFormat="1" ht="12" customHeight="1">
      <c r="A8" s="104" t="s">
        <v>55</v>
      </c>
      <c r="B8" s="154" t="s">
        <v>220</v>
      </c>
      <c r="C8" s="143">
        <v>10230</v>
      </c>
      <c r="D8" s="143">
        <v>10585</v>
      </c>
      <c r="E8" s="126">
        <v>10585</v>
      </c>
    </row>
    <row r="9" spans="1:5" s="152" customFormat="1" ht="12" customHeight="1">
      <c r="A9" s="104" t="s">
        <v>56</v>
      </c>
      <c r="B9" s="154" t="s">
        <v>221</v>
      </c>
      <c r="C9" s="143">
        <v>11715</v>
      </c>
      <c r="D9" s="143">
        <v>10712</v>
      </c>
      <c r="E9" s="126">
        <v>10712</v>
      </c>
    </row>
    <row r="10" spans="1:5" s="152" customFormat="1" ht="12" customHeight="1">
      <c r="A10" s="104" t="s">
        <v>57</v>
      </c>
      <c r="B10" s="154" t="s">
        <v>222</v>
      </c>
      <c r="C10" s="143">
        <v>898</v>
      </c>
      <c r="D10" s="143">
        <v>898</v>
      </c>
      <c r="E10" s="126">
        <v>898</v>
      </c>
    </row>
    <row r="11" spans="1:5" s="152" customFormat="1" ht="12" customHeight="1">
      <c r="A11" s="104" t="s">
        <v>75</v>
      </c>
      <c r="B11" s="154" t="s">
        <v>223</v>
      </c>
      <c r="C11" s="143"/>
      <c r="D11" s="143">
        <v>8148</v>
      </c>
      <c r="E11" s="126">
        <v>8148</v>
      </c>
    </row>
    <row r="12" spans="1:5" s="152" customFormat="1" ht="12" customHeight="1" thickBot="1">
      <c r="A12" s="106" t="s">
        <v>58</v>
      </c>
      <c r="B12" s="155" t="s">
        <v>224</v>
      </c>
      <c r="C12" s="145"/>
      <c r="D12" s="145">
        <v>18607</v>
      </c>
      <c r="E12" s="128">
        <v>18607</v>
      </c>
    </row>
    <row r="13" spans="1:5" s="152" customFormat="1" ht="12" customHeight="1" thickBot="1">
      <c r="A13" s="110" t="s">
        <v>4</v>
      </c>
      <c r="B13" s="132" t="s">
        <v>225</v>
      </c>
      <c r="C13" s="142">
        <f>SUM(C14:C18)</f>
        <v>34135</v>
      </c>
      <c r="D13" s="142">
        <f>SUM(D14:D18)</f>
        <v>34135</v>
      </c>
      <c r="E13" s="125">
        <f>SUM(E14:E18)</f>
        <v>39310</v>
      </c>
    </row>
    <row r="14" spans="1:5" s="152" customFormat="1" ht="12" customHeight="1">
      <c r="A14" s="105" t="s">
        <v>60</v>
      </c>
      <c r="B14" s="153" t="s">
        <v>226</v>
      </c>
      <c r="C14" s="144"/>
      <c r="D14" s="144"/>
      <c r="E14" s="127"/>
    </row>
    <row r="15" spans="1:5" s="152" customFormat="1" ht="12" customHeight="1">
      <c r="A15" s="104" t="s">
        <v>61</v>
      </c>
      <c r="B15" s="154" t="s">
        <v>227</v>
      </c>
      <c r="C15" s="143"/>
      <c r="D15" s="143"/>
      <c r="E15" s="126"/>
    </row>
    <row r="16" spans="1:5" s="152" customFormat="1" ht="12" customHeight="1">
      <c r="A16" s="104" t="s">
        <v>62</v>
      </c>
      <c r="B16" s="154" t="s">
        <v>228</v>
      </c>
      <c r="C16" s="143"/>
      <c r="D16" s="143"/>
      <c r="E16" s="126"/>
    </row>
    <row r="17" spans="1:5" s="152" customFormat="1" ht="12" customHeight="1">
      <c r="A17" s="104" t="s">
        <v>63</v>
      </c>
      <c r="B17" s="154" t="s">
        <v>229</v>
      </c>
      <c r="C17" s="143"/>
      <c r="D17" s="143"/>
      <c r="E17" s="126"/>
    </row>
    <row r="18" spans="1:5" s="152" customFormat="1" ht="12" customHeight="1">
      <c r="A18" s="104" t="s">
        <v>64</v>
      </c>
      <c r="B18" s="154" t="s">
        <v>230</v>
      </c>
      <c r="C18" s="143">
        <v>34135</v>
      </c>
      <c r="D18" s="143">
        <v>34135</v>
      </c>
      <c r="E18" s="126">
        <v>39310</v>
      </c>
    </row>
    <row r="19" spans="1:5" s="152" customFormat="1" ht="12" customHeight="1" thickBot="1">
      <c r="A19" s="106" t="s">
        <v>70</v>
      </c>
      <c r="B19" s="155" t="s">
        <v>231</v>
      </c>
      <c r="C19" s="145"/>
      <c r="D19" s="145"/>
      <c r="E19" s="128"/>
    </row>
    <row r="20" spans="1:5" s="152" customFormat="1" ht="12" customHeight="1" thickBot="1">
      <c r="A20" s="110" t="s">
        <v>5</v>
      </c>
      <c r="B20" s="111" t="s">
        <v>232</v>
      </c>
      <c r="C20" s="142">
        <f>SUM(C21:C25)</f>
        <v>18614</v>
      </c>
      <c r="D20" s="142">
        <f>SUM(D21:D25)</f>
        <v>27254</v>
      </c>
      <c r="E20" s="125">
        <f>SUM(E21:E25)</f>
        <v>27254</v>
      </c>
    </row>
    <row r="21" spans="1:5" s="152" customFormat="1" ht="12" customHeight="1">
      <c r="A21" s="105" t="s">
        <v>43</v>
      </c>
      <c r="B21" s="153" t="s">
        <v>233</v>
      </c>
      <c r="C21" s="144"/>
      <c r="D21" s="144">
        <v>25982</v>
      </c>
      <c r="E21" s="127">
        <v>25982</v>
      </c>
    </row>
    <row r="22" spans="1:5" s="152" customFormat="1" ht="12" customHeight="1">
      <c r="A22" s="104" t="s">
        <v>44</v>
      </c>
      <c r="B22" s="154" t="s">
        <v>234</v>
      </c>
      <c r="C22" s="143"/>
      <c r="D22" s="143"/>
      <c r="E22" s="126"/>
    </row>
    <row r="23" spans="1:5" s="152" customFormat="1" ht="12" customHeight="1">
      <c r="A23" s="104" t="s">
        <v>45</v>
      </c>
      <c r="B23" s="154" t="s">
        <v>235</v>
      </c>
      <c r="C23" s="143"/>
      <c r="D23" s="143"/>
      <c r="E23" s="126"/>
    </row>
    <row r="24" spans="1:5" s="152" customFormat="1" ht="12" customHeight="1">
      <c r="A24" s="104" t="s">
        <v>46</v>
      </c>
      <c r="B24" s="154" t="s">
        <v>236</v>
      </c>
      <c r="C24" s="143"/>
      <c r="D24" s="143"/>
      <c r="E24" s="126"/>
    </row>
    <row r="25" spans="1:5" s="152" customFormat="1" ht="12" customHeight="1">
      <c r="A25" s="104" t="s">
        <v>89</v>
      </c>
      <c r="B25" s="154" t="s">
        <v>237</v>
      </c>
      <c r="C25" s="143">
        <v>18614</v>
      </c>
      <c r="D25" s="143">
        <v>1272</v>
      </c>
      <c r="E25" s="126">
        <v>1272</v>
      </c>
    </row>
    <row r="26" spans="1:5" s="152" customFormat="1" ht="12" customHeight="1" thickBot="1">
      <c r="A26" s="106" t="s">
        <v>90</v>
      </c>
      <c r="B26" s="134" t="s">
        <v>238</v>
      </c>
      <c r="C26" s="145">
        <v>18614</v>
      </c>
      <c r="D26" s="145">
        <v>1272</v>
      </c>
      <c r="E26" s="128">
        <v>1272</v>
      </c>
    </row>
    <row r="27" spans="1:5" s="152" customFormat="1" ht="12" customHeight="1" thickBot="1">
      <c r="A27" s="110" t="s">
        <v>91</v>
      </c>
      <c r="B27" s="111" t="s">
        <v>239</v>
      </c>
      <c r="C27" s="148">
        <f>+C28+C31+C32+C33</f>
        <v>5220</v>
      </c>
      <c r="D27" s="148">
        <f>+D28+D31+D32+D33</f>
        <v>5070</v>
      </c>
      <c r="E27" s="161">
        <f>+E28+E31+E32+E33</f>
        <v>5583</v>
      </c>
    </row>
    <row r="28" spans="1:5" s="152" customFormat="1" ht="12" customHeight="1">
      <c r="A28" s="105" t="s">
        <v>240</v>
      </c>
      <c r="B28" s="153" t="s">
        <v>241</v>
      </c>
      <c r="C28" s="163">
        <f>+C29+C30</f>
        <v>3770</v>
      </c>
      <c r="D28" s="163">
        <f>+D29+D30</f>
        <v>3770</v>
      </c>
      <c r="E28" s="162">
        <f>+E29+E30</f>
        <v>4258</v>
      </c>
    </row>
    <row r="29" spans="1:5" s="152" customFormat="1" ht="12" customHeight="1">
      <c r="A29" s="104" t="s">
        <v>242</v>
      </c>
      <c r="B29" s="154" t="s">
        <v>243</v>
      </c>
      <c r="C29" s="143">
        <v>770</v>
      </c>
      <c r="D29" s="143">
        <v>770</v>
      </c>
      <c r="E29" s="126">
        <v>768</v>
      </c>
    </row>
    <row r="30" spans="1:5" s="152" customFormat="1" ht="12" customHeight="1">
      <c r="A30" s="104" t="s">
        <v>244</v>
      </c>
      <c r="B30" s="154" t="s">
        <v>245</v>
      </c>
      <c r="C30" s="143">
        <v>3000</v>
      </c>
      <c r="D30" s="143">
        <v>3000</v>
      </c>
      <c r="E30" s="126">
        <v>3490</v>
      </c>
    </row>
    <row r="31" spans="1:5" s="152" customFormat="1" ht="12" customHeight="1">
      <c r="A31" s="104" t="s">
        <v>246</v>
      </c>
      <c r="B31" s="154" t="s">
        <v>247</v>
      </c>
      <c r="C31" s="143">
        <v>1100</v>
      </c>
      <c r="D31" s="143">
        <v>1100</v>
      </c>
      <c r="E31" s="126">
        <v>1100</v>
      </c>
    </row>
    <row r="32" spans="1:5" s="152" customFormat="1" ht="12" customHeight="1">
      <c r="A32" s="104" t="s">
        <v>248</v>
      </c>
      <c r="B32" s="154" t="s">
        <v>249</v>
      </c>
      <c r="C32" s="143">
        <v>150</v>
      </c>
      <c r="D32" s="143"/>
      <c r="E32" s="126"/>
    </row>
    <row r="33" spans="1:5" s="152" customFormat="1" ht="12" customHeight="1" thickBot="1">
      <c r="A33" s="106" t="s">
        <v>250</v>
      </c>
      <c r="B33" s="134" t="s">
        <v>251</v>
      </c>
      <c r="C33" s="145">
        <v>200</v>
      </c>
      <c r="D33" s="145">
        <v>200</v>
      </c>
      <c r="E33" s="128">
        <v>225</v>
      </c>
    </row>
    <row r="34" spans="1:5" s="152" customFormat="1" ht="12" customHeight="1" thickBot="1">
      <c r="A34" s="110" t="s">
        <v>7</v>
      </c>
      <c r="B34" s="111" t="s">
        <v>252</v>
      </c>
      <c r="C34" s="142">
        <f>SUM(C35:C44)</f>
        <v>5815</v>
      </c>
      <c r="D34" s="142">
        <f>SUM(D35:D44)</f>
        <v>6489</v>
      </c>
      <c r="E34" s="125">
        <f>SUM(E35:E44)</f>
        <v>7258</v>
      </c>
    </row>
    <row r="35" spans="1:5" s="152" customFormat="1" ht="12" customHeight="1">
      <c r="A35" s="105" t="s">
        <v>47</v>
      </c>
      <c r="B35" s="153" t="s">
        <v>253</v>
      </c>
      <c r="C35" s="144"/>
      <c r="D35" s="144"/>
      <c r="E35" s="127"/>
    </row>
    <row r="36" spans="1:5" s="152" customFormat="1" ht="12" customHeight="1">
      <c r="A36" s="104" t="s">
        <v>48</v>
      </c>
      <c r="B36" s="154" t="s">
        <v>254</v>
      </c>
      <c r="C36" s="143">
        <v>4500</v>
      </c>
      <c r="D36" s="143">
        <v>4500</v>
      </c>
      <c r="E36" s="126">
        <v>5165</v>
      </c>
    </row>
    <row r="37" spans="1:5" s="152" customFormat="1" ht="12" customHeight="1">
      <c r="A37" s="104" t="s">
        <v>49</v>
      </c>
      <c r="B37" s="154" t="s">
        <v>255</v>
      </c>
      <c r="C37" s="143"/>
      <c r="D37" s="143"/>
      <c r="E37" s="126"/>
    </row>
    <row r="38" spans="1:5" s="152" customFormat="1" ht="12" customHeight="1">
      <c r="A38" s="104" t="s">
        <v>93</v>
      </c>
      <c r="B38" s="154" t="s">
        <v>256</v>
      </c>
      <c r="C38" s="143"/>
      <c r="D38" s="143"/>
      <c r="E38" s="126"/>
    </row>
    <row r="39" spans="1:5" s="152" customFormat="1" ht="12" customHeight="1">
      <c r="A39" s="104" t="s">
        <v>94</v>
      </c>
      <c r="B39" s="154" t="s">
        <v>257</v>
      </c>
      <c r="C39" s="143"/>
      <c r="D39" s="143">
        <v>219</v>
      </c>
      <c r="E39" s="126">
        <v>219</v>
      </c>
    </row>
    <row r="40" spans="1:5" s="152" customFormat="1" ht="12" customHeight="1">
      <c r="A40" s="104" t="s">
        <v>95</v>
      </c>
      <c r="B40" s="154" t="s">
        <v>258</v>
      </c>
      <c r="C40" s="143">
        <v>1215</v>
      </c>
      <c r="D40" s="143">
        <v>1215</v>
      </c>
      <c r="E40" s="126">
        <v>1319</v>
      </c>
    </row>
    <row r="41" spans="1:5" s="152" customFormat="1" ht="12" customHeight="1">
      <c r="A41" s="104" t="s">
        <v>96</v>
      </c>
      <c r="B41" s="154" t="s">
        <v>259</v>
      </c>
      <c r="C41" s="143"/>
      <c r="D41" s="143"/>
      <c r="E41" s="126"/>
    </row>
    <row r="42" spans="1:5" s="152" customFormat="1" ht="12" customHeight="1">
      <c r="A42" s="104" t="s">
        <v>97</v>
      </c>
      <c r="B42" s="154" t="s">
        <v>260</v>
      </c>
      <c r="C42" s="143">
        <v>100</v>
      </c>
      <c r="D42" s="143"/>
      <c r="E42" s="126"/>
    </row>
    <row r="43" spans="1:5" s="152" customFormat="1" ht="12" customHeight="1">
      <c r="A43" s="104" t="s">
        <v>261</v>
      </c>
      <c r="B43" s="154" t="s">
        <v>262</v>
      </c>
      <c r="C43" s="146"/>
      <c r="D43" s="146"/>
      <c r="E43" s="129"/>
    </row>
    <row r="44" spans="1:5" s="152" customFormat="1" ht="12" customHeight="1" thickBot="1">
      <c r="A44" s="106" t="s">
        <v>263</v>
      </c>
      <c r="B44" s="155" t="s">
        <v>264</v>
      </c>
      <c r="C44" s="147"/>
      <c r="D44" s="147">
        <v>555</v>
      </c>
      <c r="E44" s="130">
        <v>555</v>
      </c>
    </row>
    <row r="45" spans="1:5" s="152" customFormat="1" ht="12" customHeight="1" thickBot="1">
      <c r="A45" s="110" t="s">
        <v>8</v>
      </c>
      <c r="B45" s="111" t="s">
        <v>265</v>
      </c>
      <c r="C45" s="142">
        <f>SUM(C46:C50)</f>
        <v>0</v>
      </c>
      <c r="D45" s="142">
        <f>SUM(D46:D50)</f>
        <v>0</v>
      </c>
      <c r="E45" s="125">
        <f>SUM(E46:E50)</f>
        <v>0</v>
      </c>
    </row>
    <row r="46" spans="1:5" s="152" customFormat="1" ht="12" customHeight="1">
      <c r="A46" s="105" t="s">
        <v>50</v>
      </c>
      <c r="B46" s="153" t="s">
        <v>266</v>
      </c>
      <c r="C46" s="165"/>
      <c r="D46" s="165"/>
      <c r="E46" s="131"/>
    </row>
    <row r="47" spans="1:5" s="152" customFormat="1" ht="12" customHeight="1">
      <c r="A47" s="104" t="s">
        <v>51</v>
      </c>
      <c r="B47" s="154" t="s">
        <v>267</v>
      </c>
      <c r="C47" s="146"/>
      <c r="D47" s="146"/>
      <c r="E47" s="129"/>
    </row>
    <row r="48" spans="1:5" s="152" customFormat="1" ht="12" customHeight="1">
      <c r="A48" s="104" t="s">
        <v>268</v>
      </c>
      <c r="B48" s="154" t="s">
        <v>269</v>
      </c>
      <c r="C48" s="146"/>
      <c r="D48" s="146"/>
      <c r="E48" s="129"/>
    </row>
    <row r="49" spans="1:5" s="152" customFormat="1" ht="12" customHeight="1">
      <c r="A49" s="104" t="s">
        <v>270</v>
      </c>
      <c r="B49" s="154" t="s">
        <v>271</v>
      </c>
      <c r="C49" s="146"/>
      <c r="D49" s="146"/>
      <c r="E49" s="129"/>
    </row>
    <row r="50" spans="1:5" s="152" customFormat="1" ht="12" customHeight="1" thickBot="1">
      <c r="A50" s="106" t="s">
        <v>272</v>
      </c>
      <c r="B50" s="155" t="s">
        <v>273</v>
      </c>
      <c r="C50" s="147"/>
      <c r="D50" s="147"/>
      <c r="E50" s="130"/>
    </row>
    <row r="51" spans="1:5" s="152" customFormat="1" ht="17.25" customHeight="1" thickBot="1">
      <c r="A51" s="110" t="s">
        <v>98</v>
      </c>
      <c r="B51" s="111" t="s">
        <v>274</v>
      </c>
      <c r="C51" s="142">
        <f>SUM(C52:C54)</f>
        <v>0</v>
      </c>
      <c r="D51" s="142">
        <f>SUM(D52:D54)</f>
        <v>100</v>
      </c>
      <c r="E51" s="125">
        <f>SUM(E52:E54)</f>
        <v>100</v>
      </c>
    </row>
    <row r="52" spans="1:5" s="152" customFormat="1" ht="12" customHeight="1">
      <c r="A52" s="105" t="s">
        <v>52</v>
      </c>
      <c r="B52" s="153" t="s">
        <v>275</v>
      </c>
      <c r="C52" s="144"/>
      <c r="D52" s="144"/>
      <c r="E52" s="127"/>
    </row>
    <row r="53" spans="1:5" s="152" customFormat="1" ht="12" customHeight="1">
      <c r="A53" s="104" t="s">
        <v>53</v>
      </c>
      <c r="B53" s="154" t="s">
        <v>276</v>
      </c>
      <c r="C53" s="143"/>
      <c r="D53" s="143"/>
      <c r="E53" s="126"/>
    </row>
    <row r="54" spans="1:5" s="152" customFormat="1" ht="12" customHeight="1">
      <c r="A54" s="104" t="s">
        <v>277</v>
      </c>
      <c r="B54" s="154" t="s">
        <v>278</v>
      </c>
      <c r="C54" s="143"/>
      <c r="D54" s="143">
        <v>100</v>
      </c>
      <c r="E54" s="126">
        <v>100</v>
      </c>
    </row>
    <row r="55" spans="1:5" s="152" customFormat="1" ht="12" customHeight="1" thickBot="1">
      <c r="A55" s="106" t="s">
        <v>279</v>
      </c>
      <c r="B55" s="155" t="s">
        <v>280</v>
      </c>
      <c r="C55" s="145"/>
      <c r="D55" s="145"/>
      <c r="E55" s="128"/>
    </row>
    <row r="56" spans="1:5" s="152" customFormat="1" ht="12" customHeight="1" thickBot="1">
      <c r="A56" s="110" t="s">
        <v>10</v>
      </c>
      <c r="B56" s="132" t="s">
        <v>281</v>
      </c>
      <c r="C56" s="142">
        <f>SUM(C57:C59)</f>
        <v>0</v>
      </c>
      <c r="D56" s="142">
        <f>SUM(D57:D59)</f>
        <v>0</v>
      </c>
      <c r="E56" s="125">
        <f>SUM(E57:E59)</f>
        <v>0</v>
      </c>
    </row>
    <row r="57" spans="1:5" s="152" customFormat="1" ht="12" customHeight="1">
      <c r="A57" s="105" t="s">
        <v>99</v>
      </c>
      <c r="B57" s="153" t="s">
        <v>282</v>
      </c>
      <c r="C57" s="146"/>
      <c r="D57" s="146"/>
      <c r="E57" s="129"/>
    </row>
    <row r="58" spans="1:5" s="152" customFormat="1" ht="12" customHeight="1">
      <c r="A58" s="104" t="s">
        <v>100</v>
      </c>
      <c r="B58" s="154" t="s">
        <v>283</v>
      </c>
      <c r="C58" s="146"/>
      <c r="D58" s="146"/>
      <c r="E58" s="129"/>
    </row>
    <row r="59" spans="1:5" s="152" customFormat="1" ht="12" customHeight="1">
      <c r="A59" s="104" t="s">
        <v>122</v>
      </c>
      <c r="B59" s="154" t="s">
        <v>284</v>
      </c>
      <c r="C59" s="146"/>
      <c r="D59" s="146"/>
      <c r="E59" s="129"/>
    </row>
    <row r="60" spans="1:5" s="152" customFormat="1" ht="12" customHeight="1" thickBot="1">
      <c r="A60" s="106" t="s">
        <v>285</v>
      </c>
      <c r="B60" s="155" t="s">
        <v>286</v>
      </c>
      <c r="C60" s="146"/>
      <c r="D60" s="146"/>
      <c r="E60" s="129"/>
    </row>
    <row r="61" spans="1:5" s="152" customFormat="1" ht="12" customHeight="1" thickBot="1">
      <c r="A61" s="110" t="s">
        <v>11</v>
      </c>
      <c r="B61" s="111" t="s">
        <v>287</v>
      </c>
      <c r="C61" s="148">
        <f>+C6+C13+C20+C27+C34+C45+C51+C56</f>
        <v>99976</v>
      </c>
      <c r="D61" s="148">
        <f>+D6+D13+D20+D27+D34+D45+D51+D56</f>
        <v>135347</v>
      </c>
      <c r="E61" s="161">
        <f>+E6+E13+E20+E27+E34+E45+E51+E56</f>
        <v>141804</v>
      </c>
    </row>
    <row r="62" spans="1:5" s="152" customFormat="1" ht="12" customHeight="1" thickBot="1">
      <c r="A62" s="166" t="s">
        <v>288</v>
      </c>
      <c r="B62" s="132" t="s">
        <v>289</v>
      </c>
      <c r="C62" s="142">
        <f>+C63+C64+C65</f>
        <v>18612</v>
      </c>
      <c r="D62" s="142">
        <f>+D63+D64+D65</f>
        <v>0</v>
      </c>
      <c r="E62" s="125">
        <f>+E63+E64+E65</f>
        <v>0</v>
      </c>
    </row>
    <row r="63" spans="1:5" s="152" customFormat="1" ht="12" customHeight="1">
      <c r="A63" s="105" t="s">
        <v>290</v>
      </c>
      <c r="B63" s="153" t="s">
        <v>291</v>
      </c>
      <c r="C63" s="146"/>
      <c r="D63" s="146"/>
      <c r="E63" s="129"/>
    </row>
    <row r="64" spans="1:5" s="152" customFormat="1" ht="12" customHeight="1">
      <c r="A64" s="104" t="s">
        <v>292</v>
      </c>
      <c r="B64" s="154" t="s">
        <v>293</v>
      </c>
      <c r="C64" s="146">
        <v>18612</v>
      </c>
      <c r="D64" s="146"/>
      <c r="E64" s="129"/>
    </row>
    <row r="65" spans="1:5" s="152" customFormat="1" ht="12" customHeight="1" thickBot="1">
      <c r="A65" s="106" t="s">
        <v>294</v>
      </c>
      <c r="B65" s="90" t="s">
        <v>338</v>
      </c>
      <c r="C65" s="146"/>
      <c r="D65" s="146"/>
      <c r="E65" s="129"/>
    </row>
    <row r="66" spans="1:5" s="152" customFormat="1" ht="12" customHeight="1" thickBot="1">
      <c r="A66" s="166" t="s">
        <v>295</v>
      </c>
      <c r="B66" s="132" t="s">
        <v>296</v>
      </c>
      <c r="C66" s="142">
        <f>+C67+C68+C69+C70</f>
        <v>0</v>
      </c>
      <c r="D66" s="142">
        <f>+D67+D68+D69+D70</f>
        <v>0</v>
      </c>
      <c r="E66" s="125">
        <f>+E67+E68+E69+E70</f>
        <v>0</v>
      </c>
    </row>
    <row r="67" spans="1:5" s="152" customFormat="1" ht="13.5" customHeight="1">
      <c r="A67" s="105" t="s">
        <v>76</v>
      </c>
      <c r="B67" s="153" t="s">
        <v>297</v>
      </c>
      <c r="C67" s="146"/>
      <c r="D67" s="146"/>
      <c r="E67" s="129"/>
    </row>
    <row r="68" spans="1:5" s="152" customFormat="1" ht="12" customHeight="1">
      <c r="A68" s="104" t="s">
        <v>77</v>
      </c>
      <c r="B68" s="154" t="s">
        <v>298</v>
      </c>
      <c r="C68" s="146"/>
      <c r="D68" s="146"/>
      <c r="E68" s="129"/>
    </row>
    <row r="69" spans="1:5" s="152" customFormat="1" ht="12" customHeight="1">
      <c r="A69" s="104" t="s">
        <v>299</v>
      </c>
      <c r="B69" s="154" t="s">
        <v>300</v>
      </c>
      <c r="C69" s="146"/>
      <c r="D69" s="146"/>
      <c r="E69" s="129"/>
    </row>
    <row r="70" spans="1:5" s="152" customFormat="1" ht="12" customHeight="1" thickBot="1">
      <c r="A70" s="106" t="s">
        <v>301</v>
      </c>
      <c r="B70" s="155" t="s">
        <v>302</v>
      </c>
      <c r="C70" s="146"/>
      <c r="D70" s="146"/>
      <c r="E70" s="129"/>
    </row>
    <row r="71" spans="1:5" s="152" customFormat="1" ht="12" customHeight="1" thickBot="1">
      <c r="A71" s="166" t="s">
        <v>303</v>
      </c>
      <c r="B71" s="132" t="s">
        <v>304</v>
      </c>
      <c r="C71" s="142">
        <f>+C72+C73</f>
        <v>0</v>
      </c>
      <c r="D71" s="142">
        <f>+D72+D73</f>
        <v>12055</v>
      </c>
      <c r="E71" s="125">
        <f>+E72+E73</f>
        <v>12055</v>
      </c>
    </row>
    <row r="72" spans="1:5" s="152" customFormat="1" ht="12" customHeight="1">
      <c r="A72" s="105" t="s">
        <v>305</v>
      </c>
      <c r="B72" s="153" t="s">
        <v>306</v>
      </c>
      <c r="C72" s="146"/>
      <c r="D72" s="146">
        <v>12055</v>
      </c>
      <c r="E72" s="129">
        <v>12055</v>
      </c>
    </row>
    <row r="73" spans="1:5" s="152" customFormat="1" ht="12" customHeight="1" thickBot="1">
      <c r="A73" s="106" t="s">
        <v>307</v>
      </c>
      <c r="B73" s="155" t="s">
        <v>308</v>
      </c>
      <c r="C73" s="146"/>
      <c r="D73" s="146"/>
      <c r="E73" s="129"/>
    </row>
    <row r="74" spans="1:5" s="152" customFormat="1" ht="12" customHeight="1" thickBot="1">
      <c r="A74" s="166" t="s">
        <v>309</v>
      </c>
      <c r="B74" s="132" t="s">
        <v>310</v>
      </c>
      <c r="C74" s="142">
        <f>+C75+C76+C77</f>
        <v>0</v>
      </c>
      <c r="D74" s="142">
        <f>+D75+D76+D77</f>
        <v>0</v>
      </c>
      <c r="E74" s="125">
        <f>+E75+E76+E77</f>
        <v>1082</v>
      </c>
    </row>
    <row r="75" spans="1:5" s="152" customFormat="1" ht="12" customHeight="1">
      <c r="A75" s="105" t="s">
        <v>311</v>
      </c>
      <c r="B75" s="153" t="s">
        <v>312</v>
      </c>
      <c r="C75" s="146"/>
      <c r="D75" s="146"/>
      <c r="E75" s="129">
        <v>1082</v>
      </c>
    </row>
    <row r="76" spans="1:5" s="152" customFormat="1" ht="12" customHeight="1">
      <c r="A76" s="104" t="s">
        <v>313</v>
      </c>
      <c r="B76" s="154" t="s">
        <v>314</v>
      </c>
      <c r="C76" s="146"/>
      <c r="D76" s="146"/>
      <c r="E76" s="129"/>
    </row>
    <row r="77" spans="1:5" s="152" customFormat="1" ht="12" customHeight="1" thickBot="1">
      <c r="A77" s="106" t="s">
        <v>315</v>
      </c>
      <c r="B77" s="134" t="s">
        <v>316</v>
      </c>
      <c r="C77" s="146"/>
      <c r="D77" s="146"/>
      <c r="E77" s="129"/>
    </row>
    <row r="78" spans="1:5" s="152" customFormat="1" ht="12" customHeight="1" thickBot="1">
      <c r="A78" s="166" t="s">
        <v>317</v>
      </c>
      <c r="B78" s="132" t="s">
        <v>318</v>
      </c>
      <c r="C78" s="142">
        <f>+C79+C80+C81+C82</f>
        <v>0</v>
      </c>
      <c r="D78" s="142">
        <f>+D79+D80+D81+D82</f>
        <v>0</v>
      </c>
      <c r="E78" s="125">
        <f>+E79+E80+E81+E82</f>
        <v>0</v>
      </c>
    </row>
    <row r="79" spans="1:5" s="152" customFormat="1" ht="12" customHeight="1">
      <c r="A79" s="156" t="s">
        <v>319</v>
      </c>
      <c r="B79" s="153" t="s">
        <v>320</v>
      </c>
      <c r="C79" s="146"/>
      <c r="D79" s="146"/>
      <c r="E79" s="129"/>
    </row>
    <row r="80" spans="1:5" s="152" customFormat="1" ht="12" customHeight="1">
      <c r="A80" s="157" t="s">
        <v>321</v>
      </c>
      <c r="B80" s="154" t="s">
        <v>322</v>
      </c>
      <c r="C80" s="146"/>
      <c r="D80" s="146"/>
      <c r="E80" s="129"/>
    </row>
    <row r="81" spans="1:5" s="152" customFormat="1" ht="12" customHeight="1">
      <c r="A81" s="157" t="s">
        <v>323</v>
      </c>
      <c r="B81" s="154" t="s">
        <v>324</v>
      </c>
      <c r="C81" s="146"/>
      <c r="D81" s="146"/>
      <c r="E81" s="129"/>
    </row>
    <row r="82" spans="1:5" s="152" customFormat="1" ht="12" customHeight="1" thickBot="1">
      <c r="A82" s="167" t="s">
        <v>325</v>
      </c>
      <c r="B82" s="134" t="s">
        <v>326</v>
      </c>
      <c r="C82" s="146"/>
      <c r="D82" s="146"/>
      <c r="E82" s="129"/>
    </row>
    <row r="83" spans="1:5" s="152" customFormat="1" ht="12" customHeight="1" thickBot="1">
      <c r="A83" s="166" t="s">
        <v>327</v>
      </c>
      <c r="B83" s="132" t="s">
        <v>328</v>
      </c>
      <c r="C83" s="169"/>
      <c r="D83" s="169"/>
      <c r="E83" s="170"/>
    </row>
    <row r="84" spans="1:5" s="152" customFormat="1" ht="12" customHeight="1" thickBot="1">
      <c r="A84" s="166" t="s">
        <v>329</v>
      </c>
      <c r="B84" s="88" t="s">
        <v>330</v>
      </c>
      <c r="C84" s="148">
        <f>+C62+C66+C71+C74+C78+C83</f>
        <v>18612</v>
      </c>
      <c r="D84" s="148">
        <f>+D62+D66+D71+D74+D78+D83</f>
        <v>12055</v>
      </c>
      <c r="E84" s="161">
        <f>+E62+E66+E71+E74+E78+E83</f>
        <v>13137</v>
      </c>
    </row>
    <row r="85" spans="1:5" s="152" customFormat="1" ht="12" customHeight="1" thickBot="1">
      <c r="A85" s="168" t="s">
        <v>331</v>
      </c>
      <c r="B85" s="91" t="s">
        <v>332</v>
      </c>
      <c r="C85" s="148">
        <f>+C61+C84</f>
        <v>118588</v>
      </c>
      <c r="D85" s="148">
        <f>+D61+D84</f>
        <v>147402</v>
      </c>
      <c r="E85" s="161">
        <f>+E61+E84</f>
        <v>154941</v>
      </c>
    </row>
    <row r="86" spans="1:5" s="152" customFormat="1" ht="12" customHeight="1">
      <c r="A86" s="86"/>
      <c r="B86" s="86"/>
      <c r="C86" s="87"/>
      <c r="D86" s="87"/>
      <c r="E86" s="87"/>
    </row>
    <row r="87" spans="1:5" ht="16.5" customHeight="1">
      <c r="A87" s="290" t="s">
        <v>32</v>
      </c>
      <c r="B87" s="290"/>
      <c r="C87" s="290"/>
      <c r="D87" s="290"/>
      <c r="E87" s="290"/>
    </row>
    <row r="88" spans="1:5" s="158" customFormat="1" ht="16.5" customHeight="1" thickBot="1">
      <c r="A88" s="23" t="s">
        <v>80</v>
      </c>
      <c r="B88" s="23"/>
      <c r="C88" s="119"/>
      <c r="D88" s="119"/>
      <c r="E88" s="119" t="s">
        <v>121</v>
      </c>
    </row>
    <row r="89" spans="1:5" s="158" customFormat="1" ht="16.5" customHeight="1">
      <c r="A89" s="291" t="s">
        <v>42</v>
      </c>
      <c r="B89" s="293" t="s">
        <v>142</v>
      </c>
      <c r="C89" s="295" t="str">
        <f>+C3</f>
        <v>2014. évi</v>
      </c>
      <c r="D89" s="295"/>
      <c r="E89" s="296"/>
    </row>
    <row r="90" spans="1:5" ht="38.1" customHeight="1" thickBot="1">
      <c r="A90" s="292"/>
      <c r="B90" s="294"/>
      <c r="C90" s="24" t="s">
        <v>143</v>
      </c>
      <c r="D90" s="24" t="s">
        <v>144</v>
      </c>
      <c r="E90" s="25" t="s">
        <v>145</v>
      </c>
    </row>
    <row r="91" spans="1:5" s="151" customFormat="1" ht="12" customHeight="1" thickBot="1">
      <c r="A91" s="115" t="s">
        <v>333</v>
      </c>
      <c r="B91" s="116" t="s">
        <v>334</v>
      </c>
      <c r="C91" s="116" t="s">
        <v>335</v>
      </c>
      <c r="D91" s="116" t="s">
        <v>336</v>
      </c>
      <c r="E91" s="117" t="s">
        <v>337</v>
      </c>
    </row>
    <row r="92" spans="1:5" ht="12" customHeight="1" thickBot="1">
      <c r="A92" s="112" t="s">
        <v>3</v>
      </c>
      <c r="B92" s="114" t="s">
        <v>339</v>
      </c>
      <c r="C92" s="141">
        <f>SUM(C93:C97)</f>
        <v>99974</v>
      </c>
      <c r="D92" s="141">
        <f>SUM(D93:D97)</f>
        <v>126418</v>
      </c>
      <c r="E92" s="96">
        <f>SUM(E93:E97)</f>
        <v>124062</v>
      </c>
    </row>
    <row r="93" spans="1:5" ht="12" customHeight="1">
      <c r="A93" s="107" t="s">
        <v>54</v>
      </c>
      <c r="B93" s="100" t="s">
        <v>33</v>
      </c>
      <c r="C93" s="26">
        <v>38206</v>
      </c>
      <c r="D93" s="26">
        <v>47470</v>
      </c>
      <c r="E93" s="95">
        <v>47470</v>
      </c>
    </row>
    <row r="94" spans="1:5" ht="12" customHeight="1">
      <c r="A94" s="104" t="s">
        <v>55</v>
      </c>
      <c r="B94" s="98" t="s">
        <v>101</v>
      </c>
      <c r="C94" s="143">
        <v>10314</v>
      </c>
      <c r="D94" s="143">
        <v>8265</v>
      </c>
      <c r="E94" s="126">
        <v>8265</v>
      </c>
    </row>
    <row r="95" spans="1:5" ht="12" customHeight="1">
      <c r="A95" s="104" t="s">
        <v>56</v>
      </c>
      <c r="B95" s="98" t="s">
        <v>74</v>
      </c>
      <c r="C95" s="145">
        <v>18054</v>
      </c>
      <c r="D95" s="145">
        <v>22047</v>
      </c>
      <c r="E95" s="128">
        <v>19987</v>
      </c>
    </row>
    <row r="96" spans="1:5" ht="12" customHeight="1">
      <c r="A96" s="104" t="s">
        <v>57</v>
      </c>
      <c r="B96" s="101" t="s">
        <v>102</v>
      </c>
      <c r="C96" s="145">
        <v>14400</v>
      </c>
      <c r="D96" s="145">
        <v>10381</v>
      </c>
      <c r="E96" s="128">
        <v>10381</v>
      </c>
    </row>
    <row r="97" spans="1:5" ht="12" customHeight="1">
      <c r="A97" s="104" t="s">
        <v>65</v>
      </c>
      <c r="B97" s="109" t="s">
        <v>103</v>
      </c>
      <c r="C97" s="145">
        <v>19000</v>
      </c>
      <c r="D97" s="145">
        <v>38255</v>
      </c>
      <c r="E97" s="128">
        <v>37959</v>
      </c>
    </row>
    <row r="98" spans="1:5" ht="12" customHeight="1">
      <c r="A98" s="104" t="s">
        <v>58</v>
      </c>
      <c r="B98" s="98" t="s">
        <v>340</v>
      </c>
      <c r="C98" s="145"/>
      <c r="D98" s="145">
        <v>14575</v>
      </c>
      <c r="E98" s="128">
        <v>14575</v>
      </c>
    </row>
    <row r="99" spans="1:5" ht="12" customHeight="1">
      <c r="A99" s="104" t="s">
        <v>59</v>
      </c>
      <c r="B99" s="121" t="s">
        <v>341</v>
      </c>
      <c r="C99" s="145"/>
      <c r="D99" s="145"/>
      <c r="E99" s="128"/>
    </row>
    <row r="100" spans="1:5" ht="12" customHeight="1">
      <c r="A100" s="104" t="s">
        <v>66</v>
      </c>
      <c r="B100" s="122" t="s">
        <v>342</v>
      </c>
      <c r="C100" s="145"/>
      <c r="D100" s="145"/>
      <c r="E100" s="128"/>
    </row>
    <row r="101" spans="1:5" ht="12" customHeight="1">
      <c r="A101" s="104" t="s">
        <v>67</v>
      </c>
      <c r="B101" s="122" t="s">
        <v>343</v>
      </c>
      <c r="C101" s="145"/>
      <c r="D101" s="145"/>
      <c r="E101" s="128"/>
    </row>
    <row r="102" spans="1:5" ht="12" customHeight="1">
      <c r="A102" s="104" t="s">
        <v>68</v>
      </c>
      <c r="B102" s="121" t="s">
        <v>344</v>
      </c>
      <c r="C102" s="145">
        <v>19000</v>
      </c>
      <c r="D102" s="145">
        <v>16026</v>
      </c>
      <c r="E102" s="128">
        <v>15730</v>
      </c>
    </row>
    <row r="103" spans="1:5" ht="12" customHeight="1">
      <c r="A103" s="104" t="s">
        <v>69</v>
      </c>
      <c r="B103" s="121" t="s">
        <v>345</v>
      </c>
      <c r="C103" s="145"/>
      <c r="D103" s="145"/>
      <c r="E103" s="128"/>
    </row>
    <row r="104" spans="1:5" ht="12" customHeight="1">
      <c r="A104" s="104" t="s">
        <v>71</v>
      </c>
      <c r="B104" s="122" t="s">
        <v>346</v>
      </c>
      <c r="C104" s="145"/>
      <c r="D104" s="145"/>
      <c r="E104" s="128"/>
    </row>
    <row r="105" spans="1:5" ht="12" customHeight="1">
      <c r="A105" s="103" t="s">
        <v>104</v>
      </c>
      <c r="B105" s="123" t="s">
        <v>347</v>
      </c>
      <c r="C105" s="145"/>
      <c r="D105" s="145"/>
      <c r="E105" s="128"/>
    </row>
    <row r="106" spans="1:5" ht="12" customHeight="1">
      <c r="A106" s="104" t="s">
        <v>348</v>
      </c>
      <c r="B106" s="123" t="s">
        <v>349</v>
      </c>
      <c r="C106" s="145"/>
      <c r="D106" s="145"/>
      <c r="E106" s="128"/>
    </row>
    <row r="107" spans="1:5" ht="12" customHeight="1" thickBot="1">
      <c r="A107" s="108" t="s">
        <v>350</v>
      </c>
      <c r="B107" s="124" t="s">
        <v>351</v>
      </c>
      <c r="C107" s="27"/>
      <c r="D107" s="27">
        <v>7654</v>
      </c>
      <c r="E107" s="89">
        <v>7654</v>
      </c>
    </row>
    <row r="108" spans="1:5" ht="12" customHeight="1" thickBot="1">
      <c r="A108" s="110" t="s">
        <v>4</v>
      </c>
      <c r="B108" s="113" t="s">
        <v>352</v>
      </c>
      <c r="C108" s="142">
        <f>+C109+C111+C113</f>
        <v>18614</v>
      </c>
      <c r="D108" s="142">
        <f>+D109+D111+D113</f>
        <v>20984</v>
      </c>
      <c r="E108" s="125">
        <f>+E109+E111+E113</f>
        <v>3376</v>
      </c>
    </row>
    <row r="109" spans="1:5" ht="12" customHeight="1">
      <c r="A109" s="105" t="s">
        <v>60</v>
      </c>
      <c r="B109" s="98" t="s">
        <v>120</v>
      </c>
      <c r="C109" s="144">
        <v>18614</v>
      </c>
      <c r="D109" s="144">
        <v>6352</v>
      </c>
      <c r="E109" s="127">
        <v>2806</v>
      </c>
    </row>
    <row r="110" spans="1:5" ht="12" customHeight="1">
      <c r="A110" s="105" t="s">
        <v>61</v>
      </c>
      <c r="B110" s="102" t="s">
        <v>353</v>
      </c>
      <c r="C110" s="144">
        <v>18614</v>
      </c>
      <c r="D110" s="144">
        <v>1272</v>
      </c>
      <c r="E110" s="127">
        <v>1272</v>
      </c>
    </row>
    <row r="111" spans="1:5">
      <c r="A111" s="105" t="s">
        <v>62</v>
      </c>
      <c r="B111" s="102" t="s">
        <v>105</v>
      </c>
      <c r="C111" s="143"/>
      <c r="D111" s="143">
        <v>14632</v>
      </c>
      <c r="E111" s="126">
        <v>570</v>
      </c>
    </row>
    <row r="112" spans="1:5" ht="12" customHeight="1">
      <c r="A112" s="105" t="s">
        <v>63</v>
      </c>
      <c r="B112" s="102" t="s">
        <v>354</v>
      </c>
      <c r="C112" s="143"/>
      <c r="D112" s="143"/>
      <c r="E112" s="126"/>
    </row>
    <row r="113" spans="1:5" ht="12" customHeight="1">
      <c r="A113" s="105" t="s">
        <v>64</v>
      </c>
      <c r="B113" s="134" t="s">
        <v>123</v>
      </c>
      <c r="C113" s="143"/>
      <c r="D113" s="143"/>
      <c r="E113" s="126"/>
    </row>
    <row r="114" spans="1:5" ht="21.75" customHeight="1">
      <c r="A114" s="105" t="s">
        <v>70</v>
      </c>
      <c r="B114" s="133" t="s">
        <v>355</v>
      </c>
      <c r="C114" s="143"/>
      <c r="D114" s="143"/>
      <c r="E114" s="126"/>
    </row>
    <row r="115" spans="1:5" ht="24" customHeight="1">
      <c r="A115" s="105" t="s">
        <v>72</v>
      </c>
      <c r="B115" s="149" t="s">
        <v>356</v>
      </c>
      <c r="C115" s="143"/>
      <c r="D115" s="143"/>
      <c r="E115" s="126"/>
    </row>
    <row r="116" spans="1:5" ht="12" customHeight="1">
      <c r="A116" s="105" t="s">
        <v>106</v>
      </c>
      <c r="B116" s="122" t="s">
        <v>343</v>
      </c>
      <c r="C116" s="143"/>
      <c r="D116" s="143"/>
      <c r="E116" s="126"/>
    </row>
    <row r="117" spans="1:5" ht="12" customHeight="1">
      <c r="A117" s="105" t="s">
        <v>107</v>
      </c>
      <c r="B117" s="122" t="s">
        <v>357</v>
      </c>
      <c r="C117" s="143"/>
      <c r="D117" s="143"/>
      <c r="E117" s="126"/>
    </row>
    <row r="118" spans="1:5" ht="12" customHeight="1">
      <c r="A118" s="105" t="s">
        <v>108</v>
      </c>
      <c r="B118" s="122" t="s">
        <v>358</v>
      </c>
      <c r="C118" s="143"/>
      <c r="D118" s="143"/>
      <c r="E118" s="126"/>
    </row>
    <row r="119" spans="1:5" s="171" customFormat="1" ht="12" customHeight="1">
      <c r="A119" s="105" t="s">
        <v>359</v>
      </c>
      <c r="B119" s="122" t="s">
        <v>346</v>
      </c>
      <c r="C119" s="143"/>
      <c r="D119" s="143"/>
      <c r="E119" s="126"/>
    </row>
    <row r="120" spans="1:5" ht="12" customHeight="1">
      <c r="A120" s="105" t="s">
        <v>360</v>
      </c>
      <c r="B120" s="122" t="s">
        <v>361</v>
      </c>
      <c r="C120" s="143"/>
      <c r="D120" s="143"/>
      <c r="E120" s="126"/>
    </row>
    <row r="121" spans="1:5" ht="12" customHeight="1" thickBot="1">
      <c r="A121" s="103" t="s">
        <v>362</v>
      </c>
      <c r="B121" s="122" t="s">
        <v>363</v>
      </c>
      <c r="C121" s="145"/>
      <c r="D121" s="145"/>
      <c r="E121" s="128"/>
    </row>
    <row r="122" spans="1:5" ht="12" customHeight="1" thickBot="1">
      <c r="A122" s="110" t="s">
        <v>5</v>
      </c>
      <c r="B122" s="118" t="s">
        <v>364</v>
      </c>
      <c r="C122" s="142">
        <f>+C123+C124</f>
        <v>0</v>
      </c>
      <c r="D122" s="142">
        <f>+D123+D124</f>
        <v>0</v>
      </c>
      <c r="E122" s="125">
        <f>+E123+E124</f>
        <v>0</v>
      </c>
    </row>
    <row r="123" spans="1:5" ht="12" customHeight="1">
      <c r="A123" s="105" t="s">
        <v>43</v>
      </c>
      <c r="B123" s="99" t="s">
        <v>37</v>
      </c>
      <c r="C123" s="144"/>
      <c r="D123" s="144"/>
      <c r="E123" s="127"/>
    </row>
    <row r="124" spans="1:5" ht="12" customHeight="1" thickBot="1">
      <c r="A124" s="106" t="s">
        <v>44</v>
      </c>
      <c r="B124" s="102" t="s">
        <v>38</v>
      </c>
      <c r="C124" s="145"/>
      <c r="D124" s="145"/>
      <c r="E124" s="128"/>
    </row>
    <row r="125" spans="1:5" ht="12" customHeight="1" thickBot="1">
      <c r="A125" s="110" t="s">
        <v>6</v>
      </c>
      <c r="B125" s="118" t="s">
        <v>365</v>
      </c>
      <c r="C125" s="142">
        <f>+C92+C108+C122</f>
        <v>118588</v>
      </c>
      <c r="D125" s="142">
        <f>+D92+D108+D122</f>
        <v>147402</v>
      </c>
      <c r="E125" s="125">
        <f>+E92+E108+E122</f>
        <v>127438</v>
      </c>
    </row>
    <row r="126" spans="1:5" ht="12" customHeight="1" thickBot="1">
      <c r="A126" s="110" t="s">
        <v>7</v>
      </c>
      <c r="B126" s="118" t="s">
        <v>366</v>
      </c>
      <c r="C126" s="142">
        <f>+C127+C128+C129</f>
        <v>0</v>
      </c>
      <c r="D126" s="142">
        <f>+D127+D128+D129</f>
        <v>0</v>
      </c>
      <c r="E126" s="125">
        <f>+E127+E128+E129</f>
        <v>0</v>
      </c>
    </row>
    <row r="127" spans="1:5" ht="12" customHeight="1">
      <c r="A127" s="105" t="s">
        <v>47</v>
      </c>
      <c r="B127" s="99" t="s">
        <v>367</v>
      </c>
      <c r="C127" s="143"/>
      <c r="D127" s="143"/>
      <c r="E127" s="126"/>
    </row>
    <row r="128" spans="1:5" ht="12" customHeight="1">
      <c r="A128" s="105" t="s">
        <v>48</v>
      </c>
      <c r="B128" s="99" t="s">
        <v>368</v>
      </c>
      <c r="C128" s="143"/>
      <c r="D128" s="143"/>
      <c r="E128" s="126"/>
    </row>
    <row r="129" spans="1:9" ht="12" customHeight="1" thickBot="1">
      <c r="A129" s="103" t="s">
        <v>49</v>
      </c>
      <c r="B129" s="97" t="s">
        <v>369</v>
      </c>
      <c r="C129" s="143"/>
      <c r="D129" s="143"/>
      <c r="E129" s="126"/>
    </row>
    <row r="130" spans="1:9" ht="12" customHeight="1" thickBot="1">
      <c r="A130" s="110" t="s">
        <v>8</v>
      </c>
      <c r="B130" s="118" t="s">
        <v>370</v>
      </c>
      <c r="C130" s="142">
        <f>+C131+C132+C134+C133</f>
        <v>0</v>
      </c>
      <c r="D130" s="142">
        <f>+D131+D132+D134+D133</f>
        <v>0</v>
      </c>
      <c r="E130" s="125">
        <f>+E131+E132+E134+E133</f>
        <v>0</v>
      </c>
    </row>
    <row r="131" spans="1:9" ht="12" customHeight="1">
      <c r="A131" s="105" t="s">
        <v>50</v>
      </c>
      <c r="B131" s="99" t="s">
        <v>371</v>
      </c>
      <c r="C131" s="143"/>
      <c r="D131" s="143"/>
      <c r="E131" s="126"/>
    </row>
    <row r="132" spans="1:9" ht="12" customHeight="1">
      <c r="A132" s="105" t="s">
        <v>51</v>
      </c>
      <c r="B132" s="99" t="s">
        <v>372</v>
      </c>
      <c r="C132" s="143"/>
      <c r="D132" s="143"/>
      <c r="E132" s="126"/>
    </row>
    <row r="133" spans="1:9" ht="12" customHeight="1">
      <c r="A133" s="105" t="s">
        <v>268</v>
      </c>
      <c r="B133" s="99" t="s">
        <v>373</v>
      </c>
      <c r="C133" s="143"/>
      <c r="D133" s="143"/>
      <c r="E133" s="126"/>
    </row>
    <row r="134" spans="1:9" ht="12" customHeight="1" thickBot="1">
      <c r="A134" s="103" t="s">
        <v>270</v>
      </c>
      <c r="B134" s="97" t="s">
        <v>374</v>
      </c>
      <c r="C134" s="143"/>
      <c r="D134" s="143"/>
      <c r="E134" s="126"/>
    </row>
    <row r="135" spans="1:9" ht="12" customHeight="1" thickBot="1">
      <c r="A135" s="110" t="s">
        <v>9</v>
      </c>
      <c r="B135" s="118" t="s">
        <v>375</v>
      </c>
      <c r="C135" s="148">
        <f>+C136+C137+C138+C139</f>
        <v>0</v>
      </c>
      <c r="D135" s="148">
        <f>+D136+D137+D138+D139</f>
        <v>0</v>
      </c>
      <c r="E135" s="161">
        <f>+E136+E137+E138+E139</f>
        <v>1082</v>
      </c>
    </row>
    <row r="136" spans="1:9" ht="12" customHeight="1">
      <c r="A136" s="105" t="s">
        <v>52</v>
      </c>
      <c r="B136" s="99" t="s">
        <v>376</v>
      </c>
      <c r="C136" s="143"/>
      <c r="D136" s="143"/>
      <c r="E136" s="126">
        <v>1082</v>
      </c>
    </row>
    <row r="137" spans="1:9" ht="12" customHeight="1">
      <c r="A137" s="105" t="s">
        <v>53</v>
      </c>
      <c r="B137" s="99" t="s">
        <v>377</v>
      </c>
      <c r="C137" s="143"/>
      <c r="D137" s="143"/>
      <c r="E137" s="126"/>
    </row>
    <row r="138" spans="1:9" ht="12" customHeight="1">
      <c r="A138" s="105" t="s">
        <v>277</v>
      </c>
      <c r="B138" s="99" t="s">
        <v>378</v>
      </c>
      <c r="C138" s="143"/>
      <c r="D138" s="143"/>
      <c r="E138" s="126"/>
    </row>
    <row r="139" spans="1:9" ht="12" customHeight="1" thickBot="1">
      <c r="A139" s="103" t="s">
        <v>279</v>
      </c>
      <c r="B139" s="97" t="s">
        <v>379</v>
      </c>
      <c r="C139" s="143"/>
      <c r="D139" s="143"/>
      <c r="E139" s="126"/>
    </row>
    <row r="140" spans="1:9" ht="15" customHeight="1" thickBot="1">
      <c r="A140" s="110" t="s">
        <v>10</v>
      </c>
      <c r="B140" s="118" t="s">
        <v>380</v>
      </c>
      <c r="C140" s="28">
        <f>+C141+C142+C143+C144</f>
        <v>0</v>
      </c>
      <c r="D140" s="28">
        <f>+D141+D142+D143+D144</f>
        <v>0</v>
      </c>
      <c r="E140" s="94">
        <f>+E141+E142+E143+E144</f>
        <v>0</v>
      </c>
      <c r="F140" s="159"/>
      <c r="G140" s="160"/>
      <c r="H140" s="160"/>
      <c r="I140" s="160"/>
    </row>
    <row r="141" spans="1:9" s="152" customFormat="1" ht="12.95" customHeight="1">
      <c r="A141" s="105" t="s">
        <v>99</v>
      </c>
      <c r="B141" s="99" t="s">
        <v>381</v>
      </c>
      <c r="C141" s="143"/>
      <c r="D141" s="143"/>
      <c r="E141" s="126"/>
    </row>
    <row r="142" spans="1:9" ht="12.75" customHeight="1">
      <c r="A142" s="105" t="s">
        <v>100</v>
      </c>
      <c r="B142" s="99" t="s">
        <v>382</v>
      </c>
      <c r="C142" s="143"/>
      <c r="D142" s="143"/>
      <c r="E142" s="126"/>
    </row>
    <row r="143" spans="1:9" ht="12.75" customHeight="1">
      <c r="A143" s="105" t="s">
        <v>122</v>
      </c>
      <c r="B143" s="99" t="s">
        <v>383</v>
      </c>
      <c r="C143" s="143"/>
      <c r="D143" s="143"/>
      <c r="E143" s="126"/>
    </row>
    <row r="144" spans="1:9" ht="12.75" customHeight="1" thickBot="1">
      <c r="A144" s="105" t="s">
        <v>285</v>
      </c>
      <c r="B144" s="99" t="s">
        <v>384</v>
      </c>
      <c r="C144" s="143"/>
      <c r="D144" s="143"/>
      <c r="E144" s="126"/>
    </row>
    <row r="145" spans="1:5" ht="16.5" thickBot="1">
      <c r="A145" s="110" t="s">
        <v>11</v>
      </c>
      <c r="B145" s="118" t="s">
        <v>385</v>
      </c>
      <c r="C145" s="92">
        <f>+C126+C130+C135+C140</f>
        <v>0</v>
      </c>
      <c r="D145" s="92">
        <f>+D126+D130+D135+D140</f>
        <v>0</v>
      </c>
      <c r="E145" s="93">
        <f>+E126+E130+E135+E140</f>
        <v>1082</v>
      </c>
    </row>
    <row r="146" spans="1:5" ht="16.5" thickBot="1">
      <c r="A146" s="135" t="s">
        <v>12</v>
      </c>
      <c r="B146" s="138" t="s">
        <v>386</v>
      </c>
      <c r="C146" s="92">
        <f>+C125+C145</f>
        <v>118588</v>
      </c>
      <c r="D146" s="92">
        <f>+D125+D145</f>
        <v>147402</v>
      </c>
      <c r="E146" s="93">
        <f>+E125+E145</f>
        <v>128520</v>
      </c>
    </row>
    <row r="148" spans="1:5" ht="18.75" customHeight="1">
      <c r="A148" s="289" t="s">
        <v>387</v>
      </c>
      <c r="B148" s="289"/>
      <c r="C148" s="289"/>
      <c r="D148" s="289"/>
      <c r="E148" s="289"/>
    </row>
    <row r="149" spans="1:5" ht="13.5" customHeight="1" thickBot="1">
      <c r="A149" s="120" t="s">
        <v>81</v>
      </c>
      <c r="B149" s="120"/>
      <c r="C149" s="150"/>
      <c r="E149" s="137" t="s">
        <v>121</v>
      </c>
    </row>
    <row r="150" spans="1:5" ht="21.75" thickBot="1">
      <c r="A150" s="110">
        <v>1</v>
      </c>
      <c r="B150" s="113" t="s">
        <v>388</v>
      </c>
      <c r="C150" s="136">
        <f>+C61-C125</f>
        <v>-18612</v>
      </c>
      <c r="D150" s="136">
        <f>+D61-D125</f>
        <v>-12055</v>
      </c>
      <c r="E150" s="136">
        <f>+E61-E125</f>
        <v>14366</v>
      </c>
    </row>
    <row r="151" spans="1:5" ht="21.75" thickBot="1">
      <c r="A151" s="110" t="s">
        <v>4</v>
      </c>
      <c r="B151" s="113" t="s">
        <v>389</v>
      </c>
      <c r="C151" s="136">
        <f>+C84-C145</f>
        <v>18612</v>
      </c>
      <c r="D151" s="136">
        <f>+D84-D145</f>
        <v>12055</v>
      </c>
      <c r="E151" s="136">
        <f>+E84-E145</f>
        <v>12055</v>
      </c>
    </row>
    <row r="152" spans="1:5" ht="7.5" customHeight="1"/>
    <row r="154" spans="1:5" ht="12.75" customHeight="1"/>
    <row r="155" spans="1:5" ht="12.75" customHeight="1"/>
    <row r="156" spans="1:5" ht="12.75" customHeight="1"/>
    <row r="157" spans="1:5" ht="12.75" customHeight="1"/>
    <row r="158" spans="1:5" ht="12.75" customHeight="1"/>
    <row r="159" spans="1:5" ht="12.75" customHeight="1"/>
    <row r="160" spans="1:5" ht="12.75" customHeight="1"/>
    <row r="161" ht="12.75" customHeight="1"/>
  </sheetData>
  <mergeCells count="9">
    <mergeCell ref="A148:E148"/>
    <mergeCell ref="A1:E1"/>
    <mergeCell ref="A87:E87"/>
    <mergeCell ref="A89:A90"/>
    <mergeCell ref="B89:B90"/>
    <mergeCell ref="C89:E89"/>
    <mergeCell ref="A3:A4"/>
    <mergeCell ref="B3:B4"/>
    <mergeCell ref="C3:E3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9" fitToHeight="2" orientation="portrait" r:id="rId1"/>
  <headerFooter alignWithMargins="0">
    <oddHeader>&amp;C&amp;"Times New Roman CE,Félkövér"&amp;12..............................Önkormányzat2014. ÉVI ZÁRSZÁMADÁSÁNAK PÉNZÜGYI MÉRLEGE&amp;10&amp;R&amp;"Times New Roman CE,Félkövér dőlt"&amp;11 1.1. melléklet a ....../2015. (......) önkormányzati rendelethez</oddHeader>
  </headerFooter>
  <rowBreaks count="1" manualBreakCount="1">
    <brk id="86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J30"/>
  <sheetViews>
    <sheetView view="pageBreakPreview" topLeftCell="A10" zoomScaleSheetLayoutView="100" workbookViewId="0">
      <selection activeCell="D25" sqref="D25"/>
    </sheetView>
  </sheetViews>
  <sheetFormatPr defaultRowHeight="12.75"/>
  <cols>
    <col min="1" max="1" width="6.83203125" style="3" customWidth="1"/>
    <col min="2" max="2" width="55.1640625" style="10" customWidth="1"/>
    <col min="3" max="5" width="16.33203125" style="3" customWidth="1"/>
    <col min="6" max="6" width="55.1640625" style="3" customWidth="1"/>
    <col min="7" max="9" width="16.33203125" style="3" customWidth="1"/>
    <col min="10" max="10" width="4.83203125" style="3" customWidth="1"/>
    <col min="11" max="16384" width="9.33203125" style="3"/>
  </cols>
  <sheetData>
    <row r="1" spans="1:10" ht="39.75" customHeight="1">
      <c r="B1" s="184" t="s">
        <v>85</v>
      </c>
      <c r="C1" s="185"/>
      <c r="D1" s="185"/>
      <c r="E1" s="185"/>
      <c r="F1" s="185"/>
      <c r="G1" s="185"/>
      <c r="H1" s="185"/>
      <c r="I1" s="185"/>
      <c r="J1" s="299" t="str">
        <f ca="1">+CONCATENATE("2.1. melléklet a ……/",LEFT('1.1.sz.mell.'!C3,4)+1,". (……) önkormányzati rendelethez")</f>
        <v>2.1. melléklet a ……/2015. (……) önkormányzati rendelethez</v>
      </c>
    </row>
    <row r="2" spans="1:10" ht="14.25" thickBot="1">
      <c r="G2" s="20"/>
      <c r="H2" s="20"/>
      <c r="I2" s="20" t="s">
        <v>39</v>
      </c>
      <c r="J2" s="299"/>
    </row>
    <row r="3" spans="1:10" ht="18" customHeight="1" thickBot="1">
      <c r="A3" s="297" t="s">
        <v>42</v>
      </c>
      <c r="B3" s="209" t="s">
        <v>35</v>
      </c>
      <c r="C3" s="210"/>
      <c r="D3" s="210"/>
      <c r="E3" s="210"/>
      <c r="F3" s="209" t="s">
        <v>36</v>
      </c>
      <c r="G3" s="211"/>
      <c r="H3" s="211"/>
      <c r="I3" s="211"/>
      <c r="J3" s="299"/>
    </row>
    <row r="4" spans="1:10" s="186" customFormat="1" ht="35.25" customHeight="1" thickBot="1">
      <c r="A4" s="298"/>
      <c r="B4" s="11" t="s">
        <v>40</v>
      </c>
      <c r="C4" s="12" t="str">
        <f ca="1">+CONCATENATE(LEFT('1.1.sz.mell.'!C3,4),". évi eredeti előirányzat")</f>
        <v>2014. évi eredeti előirányzat</v>
      </c>
      <c r="D4" s="172" t="str">
        <f ca="1">+CONCATENATE(LEFT('1.1.sz.mell.'!C3,4),". évi módosított előirányzat")</f>
        <v>2014. évi módosított előirányzat</v>
      </c>
      <c r="E4" s="12" t="str">
        <f ca="1">+CONCATENATE(LEFT('1.1.sz.mell.'!C3,4),". évi teljesítés")</f>
        <v>2014. évi teljesítés</v>
      </c>
      <c r="F4" s="11" t="s">
        <v>40</v>
      </c>
      <c r="G4" s="12" t="str">
        <f>+C4</f>
        <v>2014. évi eredeti előirányzat</v>
      </c>
      <c r="H4" s="172" t="str">
        <f>+D4</f>
        <v>2014. évi módosított előirányzat</v>
      </c>
      <c r="I4" s="202" t="str">
        <f>+E4</f>
        <v>2014. évi teljesítés</v>
      </c>
      <c r="J4" s="299"/>
    </row>
    <row r="5" spans="1:10" s="187" customFormat="1" ht="12" customHeight="1" thickBot="1">
      <c r="A5" s="212" t="s">
        <v>333</v>
      </c>
      <c r="B5" s="213" t="s">
        <v>334</v>
      </c>
      <c r="C5" s="214" t="s">
        <v>335</v>
      </c>
      <c r="D5" s="214" t="s">
        <v>336</v>
      </c>
      <c r="E5" s="214" t="s">
        <v>337</v>
      </c>
      <c r="F5" s="213" t="s">
        <v>414</v>
      </c>
      <c r="G5" s="214" t="s">
        <v>415</v>
      </c>
      <c r="H5" s="214" t="s">
        <v>416</v>
      </c>
      <c r="I5" s="215" t="s">
        <v>417</v>
      </c>
      <c r="J5" s="299"/>
    </row>
    <row r="6" spans="1:10" ht="15" customHeight="1">
      <c r="A6" s="188" t="s">
        <v>3</v>
      </c>
      <c r="B6" s="189" t="s">
        <v>390</v>
      </c>
      <c r="C6" s="175">
        <v>36192</v>
      </c>
      <c r="D6" s="175">
        <v>62299</v>
      </c>
      <c r="E6" s="175">
        <v>62299</v>
      </c>
      <c r="F6" s="189" t="s">
        <v>41</v>
      </c>
      <c r="G6" s="175">
        <v>38206</v>
      </c>
      <c r="H6" s="175">
        <v>47470</v>
      </c>
      <c r="I6" s="181">
        <v>47470</v>
      </c>
      <c r="J6" s="299"/>
    </row>
    <row r="7" spans="1:10" ht="15" customHeight="1">
      <c r="A7" s="190" t="s">
        <v>4</v>
      </c>
      <c r="B7" s="191" t="s">
        <v>391</v>
      </c>
      <c r="C7" s="176">
        <v>34135</v>
      </c>
      <c r="D7" s="176">
        <v>34135</v>
      </c>
      <c r="E7" s="176">
        <v>39310</v>
      </c>
      <c r="F7" s="191" t="s">
        <v>101</v>
      </c>
      <c r="G7" s="176">
        <v>10314</v>
      </c>
      <c r="H7" s="176">
        <v>8265</v>
      </c>
      <c r="I7" s="182">
        <v>8265</v>
      </c>
      <c r="J7" s="299"/>
    </row>
    <row r="8" spans="1:10" ht="15" customHeight="1">
      <c r="A8" s="190" t="s">
        <v>5</v>
      </c>
      <c r="B8" s="191" t="s">
        <v>392</v>
      </c>
      <c r="C8" s="176"/>
      <c r="D8" s="176"/>
      <c r="E8" s="176"/>
      <c r="F8" s="191" t="s">
        <v>126</v>
      </c>
      <c r="G8" s="176">
        <v>18054</v>
      </c>
      <c r="H8" s="176">
        <v>22047</v>
      </c>
      <c r="I8" s="182">
        <v>19987</v>
      </c>
      <c r="J8" s="299"/>
    </row>
    <row r="9" spans="1:10" ht="15" customHeight="1">
      <c r="A9" s="190" t="s">
        <v>6</v>
      </c>
      <c r="B9" s="191" t="s">
        <v>92</v>
      </c>
      <c r="C9" s="176">
        <v>5220</v>
      </c>
      <c r="D9" s="176">
        <v>5070</v>
      </c>
      <c r="E9" s="176">
        <v>5583</v>
      </c>
      <c r="F9" s="191" t="s">
        <v>102</v>
      </c>
      <c r="G9" s="176">
        <v>14400</v>
      </c>
      <c r="H9" s="176">
        <v>10381</v>
      </c>
      <c r="I9" s="182">
        <v>10381</v>
      </c>
      <c r="J9" s="299"/>
    </row>
    <row r="10" spans="1:10" ht="15" customHeight="1">
      <c r="A10" s="190" t="s">
        <v>7</v>
      </c>
      <c r="B10" s="192" t="s">
        <v>393</v>
      </c>
      <c r="C10" s="176"/>
      <c r="D10" s="176">
        <v>100</v>
      </c>
      <c r="E10" s="176">
        <v>100</v>
      </c>
      <c r="F10" s="191" t="s">
        <v>103</v>
      </c>
      <c r="G10" s="176">
        <v>19000</v>
      </c>
      <c r="H10" s="176">
        <v>38255</v>
      </c>
      <c r="I10" s="182">
        <v>37959</v>
      </c>
      <c r="J10" s="299"/>
    </row>
    <row r="11" spans="1:10" ht="15" customHeight="1">
      <c r="A11" s="190" t="s">
        <v>8</v>
      </c>
      <c r="B11" s="191" t="s">
        <v>539</v>
      </c>
      <c r="C11" s="177">
        <v>5815</v>
      </c>
      <c r="D11" s="177">
        <v>6489</v>
      </c>
      <c r="E11" s="177">
        <v>7258</v>
      </c>
      <c r="F11" s="191" t="s">
        <v>34</v>
      </c>
      <c r="G11" s="176"/>
      <c r="H11" s="176"/>
      <c r="I11" s="182"/>
      <c r="J11" s="299"/>
    </row>
    <row r="12" spans="1:10" ht="15" customHeight="1">
      <c r="A12" s="190" t="s">
        <v>9</v>
      </c>
      <c r="B12" s="191" t="s">
        <v>264</v>
      </c>
      <c r="C12" s="176"/>
      <c r="D12" s="176"/>
      <c r="E12" s="176"/>
      <c r="F12" s="1"/>
      <c r="G12" s="176"/>
      <c r="H12" s="176"/>
      <c r="I12" s="182"/>
      <c r="J12" s="299"/>
    </row>
    <row r="13" spans="1:10" ht="15" customHeight="1">
      <c r="A13" s="190" t="s">
        <v>10</v>
      </c>
      <c r="B13" s="1"/>
      <c r="C13" s="176"/>
      <c r="D13" s="176"/>
      <c r="E13" s="176"/>
      <c r="F13" s="1"/>
      <c r="G13" s="176"/>
      <c r="H13" s="176"/>
      <c r="I13" s="182"/>
      <c r="J13" s="299"/>
    </row>
    <row r="14" spans="1:10" ht="15" customHeight="1">
      <c r="A14" s="190" t="s">
        <v>11</v>
      </c>
      <c r="B14" s="201"/>
      <c r="C14" s="177"/>
      <c r="D14" s="177"/>
      <c r="E14" s="177"/>
      <c r="F14" s="1"/>
      <c r="G14" s="176"/>
      <c r="H14" s="176"/>
      <c r="I14" s="182"/>
      <c r="J14" s="299"/>
    </row>
    <row r="15" spans="1:10" ht="15" customHeight="1">
      <c r="A15" s="190" t="s">
        <v>12</v>
      </c>
      <c r="B15" s="1"/>
      <c r="C15" s="176"/>
      <c r="D15" s="176"/>
      <c r="E15" s="176"/>
      <c r="F15" s="1"/>
      <c r="G15" s="176"/>
      <c r="H15" s="176"/>
      <c r="I15" s="182"/>
      <c r="J15" s="299"/>
    </row>
    <row r="16" spans="1:10" ht="15" customHeight="1">
      <c r="A16" s="190" t="s">
        <v>13</v>
      </c>
      <c r="B16" s="1"/>
      <c r="C16" s="176"/>
      <c r="D16" s="176"/>
      <c r="E16" s="176"/>
      <c r="F16" s="1"/>
      <c r="G16" s="176"/>
      <c r="H16" s="176"/>
      <c r="I16" s="182"/>
      <c r="J16" s="299"/>
    </row>
    <row r="17" spans="1:10" ht="15" customHeight="1" thickBot="1">
      <c r="A17" s="190" t="s">
        <v>14</v>
      </c>
      <c r="B17" s="4"/>
      <c r="C17" s="178"/>
      <c r="D17" s="178"/>
      <c r="E17" s="178"/>
      <c r="F17" s="1"/>
      <c r="G17" s="178"/>
      <c r="H17" s="178"/>
      <c r="I17" s="183"/>
      <c r="J17" s="299"/>
    </row>
    <row r="18" spans="1:10" ht="17.25" customHeight="1" thickBot="1">
      <c r="A18" s="193" t="s">
        <v>15</v>
      </c>
      <c r="B18" s="174" t="s">
        <v>394</v>
      </c>
      <c r="C18" s="179">
        <f>+C6+C7+C9+C10+C12+C13+C14+C15+C16+C17+C11</f>
        <v>81362</v>
      </c>
      <c r="D18" s="179">
        <f>+D6+D7+D9+D10+D12+D13+D14+D15+D16+D17+D11</f>
        <v>108093</v>
      </c>
      <c r="E18" s="179">
        <f>+E6+E7+E9+E10+E12+E13+E14+E15+E16+E17+E11</f>
        <v>114550</v>
      </c>
      <c r="F18" s="174" t="s">
        <v>401</v>
      </c>
      <c r="G18" s="179">
        <f>SUM(G6:G17)</f>
        <v>99974</v>
      </c>
      <c r="H18" s="179">
        <f>SUM(H6:H17)</f>
        <v>126418</v>
      </c>
      <c r="I18" s="179">
        <f>SUM(I6:I17)</f>
        <v>124062</v>
      </c>
      <c r="J18" s="299"/>
    </row>
    <row r="19" spans="1:10" ht="15" customHeight="1">
      <c r="A19" s="194" t="s">
        <v>16</v>
      </c>
      <c r="B19" s="195" t="s">
        <v>395</v>
      </c>
      <c r="C19" s="21">
        <f>+C20+C21+C22+C23</f>
        <v>0</v>
      </c>
      <c r="D19" s="21">
        <f>+D20+D21+D22+D23</f>
        <v>12055</v>
      </c>
      <c r="E19" s="21">
        <f>+E20+E21+E22+E23</f>
        <v>13137</v>
      </c>
      <c r="F19" s="196" t="s">
        <v>109</v>
      </c>
      <c r="G19" s="180"/>
      <c r="H19" s="180"/>
      <c r="I19" s="180"/>
      <c r="J19" s="299"/>
    </row>
    <row r="20" spans="1:10" ht="15" customHeight="1">
      <c r="A20" s="197" t="s">
        <v>17</v>
      </c>
      <c r="B20" s="196" t="s">
        <v>118</v>
      </c>
      <c r="C20" s="173"/>
      <c r="D20" s="173">
        <v>12055</v>
      </c>
      <c r="E20" s="173">
        <v>12055</v>
      </c>
      <c r="F20" s="196" t="s">
        <v>402</v>
      </c>
      <c r="G20" s="173"/>
      <c r="H20" s="173"/>
      <c r="I20" s="173"/>
      <c r="J20" s="299"/>
    </row>
    <row r="21" spans="1:10" ht="15" customHeight="1">
      <c r="A21" s="197" t="s">
        <v>18</v>
      </c>
      <c r="B21" s="196" t="s">
        <v>119</v>
      </c>
      <c r="C21" s="173"/>
      <c r="D21" s="173"/>
      <c r="E21" s="173"/>
      <c r="F21" s="196" t="s">
        <v>83</v>
      </c>
      <c r="G21" s="173"/>
      <c r="H21" s="173"/>
      <c r="I21" s="173"/>
      <c r="J21" s="299"/>
    </row>
    <row r="22" spans="1:10" ht="15" customHeight="1">
      <c r="A22" s="197" t="s">
        <v>19</v>
      </c>
      <c r="B22" s="196" t="s">
        <v>124</v>
      </c>
      <c r="C22" s="173"/>
      <c r="D22" s="173"/>
      <c r="E22" s="173"/>
      <c r="F22" s="196" t="s">
        <v>84</v>
      </c>
      <c r="G22" s="173"/>
      <c r="H22" s="173"/>
      <c r="I22" s="173"/>
      <c r="J22" s="299"/>
    </row>
    <row r="23" spans="1:10" ht="15" customHeight="1">
      <c r="A23" s="197" t="s">
        <v>20</v>
      </c>
      <c r="B23" s="196" t="s">
        <v>125</v>
      </c>
      <c r="C23" s="173"/>
      <c r="D23" s="173">
        <v>0</v>
      </c>
      <c r="E23" s="173">
        <v>1082</v>
      </c>
      <c r="F23" s="195" t="s">
        <v>127</v>
      </c>
      <c r="G23" s="173"/>
      <c r="H23" s="173"/>
      <c r="I23" s="173"/>
      <c r="J23" s="299"/>
    </row>
    <row r="24" spans="1:10" ht="15" customHeight="1">
      <c r="A24" s="197" t="s">
        <v>21</v>
      </c>
      <c r="B24" s="196" t="s">
        <v>396</v>
      </c>
      <c r="C24" s="198">
        <f>+C25+C26</f>
        <v>18612</v>
      </c>
      <c r="D24" s="198">
        <f>+D25+D26</f>
        <v>0</v>
      </c>
      <c r="E24" s="198">
        <f>+E25+E26</f>
        <v>0</v>
      </c>
      <c r="F24" s="196" t="s">
        <v>110</v>
      </c>
      <c r="G24" s="173"/>
      <c r="H24" s="173"/>
      <c r="I24" s="173"/>
      <c r="J24" s="299"/>
    </row>
    <row r="25" spans="1:10" ht="15" customHeight="1">
      <c r="A25" s="194" t="s">
        <v>22</v>
      </c>
      <c r="B25" s="195" t="s">
        <v>397</v>
      </c>
      <c r="C25" s="180">
        <v>18612</v>
      </c>
      <c r="D25" s="180"/>
      <c r="E25" s="180"/>
      <c r="F25" s="189" t="s">
        <v>111</v>
      </c>
      <c r="G25" s="180"/>
      <c r="H25" s="180"/>
      <c r="I25" s="180"/>
      <c r="J25" s="299"/>
    </row>
    <row r="26" spans="1:10" ht="15" customHeight="1" thickBot="1">
      <c r="A26" s="197" t="s">
        <v>23</v>
      </c>
      <c r="B26" s="196" t="s">
        <v>398</v>
      </c>
      <c r="C26" s="173"/>
      <c r="D26" s="173"/>
      <c r="E26" s="173"/>
      <c r="F26" s="1" t="s">
        <v>541</v>
      </c>
      <c r="G26" s="173"/>
      <c r="H26" s="173">
        <v>0</v>
      </c>
      <c r="I26" s="173">
        <v>1082</v>
      </c>
      <c r="J26" s="299"/>
    </row>
    <row r="27" spans="1:10" ht="17.25" customHeight="1" thickBot="1">
      <c r="A27" s="193" t="s">
        <v>24</v>
      </c>
      <c r="B27" s="174" t="s">
        <v>399</v>
      </c>
      <c r="C27" s="179">
        <f>+C19+C24</f>
        <v>18612</v>
      </c>
      <c r="D27" s="179">
        <f>+D19+D24</f>
        <v>12055</v>
      </c>
      <c r="E27" s="179">
        <f>+E19+E24</f>
        <v>13137</v>
      </c>
      <c r="F27" s="174" t="s">
        <v>403</v>
      </c>
      <c r="G27" s="179">
        <f>SUM(G19:G26)</f>
        <v>0</v>
      </c>
      <c r="H27" s="179">
        <f>SUM(H19:H26)</f>
        <v>0</v>
      </c>
      <c r="I27" s="179">
        <f>SUM(I19:I26)</f>
        <v>1082</v>
      </c>
      <c r="J27" s="299"/>
    </row>
    <row r="28" spans="1:10" ht="17.25" customHeight="1" thickBot="1">
      <c r="A28" s="193" t="s">
        <v>25</v>
      </c>
      <c r="B28" s="199" t="s">
        <v>400</v>
      </c>
      <c r="C28" s="29">
        <f>+C18+C27</f>
        <v>99974</v>
      </c>
      <c r="D28" s="29">
        <f>+D18+D27</f>
        <v>120148</v>
      </c>
      <c r="E28" s="200">
        <f>+E18+E27</f>
        <v>127687</v>
      </c>
      <c r="F28" s="199" t="s">
        <v>404</v>
      </c>
      <c r="G28" s="29">
        <f>+G18+G27</f>
        <v>99974</v>
      </c>
      <c r="H28" s="29">
        <f>+H18+H27</f>
        <v>126418</v>
      </c>
      <c r="I28" s="29">
        <f>+I18+I27</f>
        <v>125144</v>
      </c>
      <c r="J28" s="299"/>
    </row>
    <row r="29" spans="1:10" ht="17.25" customHeight="1" thickBot="1">
      <c r="A29" s="193" t="s">
        <v>26</v>
      </c>
      <c r="B29" s="199" t="s">
        <v>87</v>
      </c>
      <c r="C29" s="29">
        <f>IF(C18-G18&lt;0,G18-C18,"-")</f>
        <v>18612</v>
      </c>
      <c r="D29" s="29">
        <f>IF(D18-H18&lt;0,H18-D18,"-")</f>
        <v>18325</v>
      </c>
      <c r="E29" s="200">
        <f>IF(E18-I18&lt;0,I18-E18,"-")</f>
        <v>9512</v>
      </c>
      <c r="F29" s="199" t="s">
        <v>88</v>
      </c>
      <c r="G29" s="29" t="str">
        <f>IF(C18-G18&gt;0,C18-G18,"-")</f>
        <v>-</v>
      </c>
      <c r="H29" s="29" t="str">
        <f>IF(D18-H18&gt;0,D18-H18,"-")</f>
        <v>-</v>
      </c>
      <c r="I29" s="29" t="str">
        <f>IF(E18-I18&gt;0,E18-I18,"-")</f>
        <v>-</v>
      </c>
      <c r="J29" s="299"/>
    </row>
    <row r="30" spans="1:10" ht="17.25" customHeight="1" thickBot="1">
      <c r="A30" s="193" t="s">
        <v>27</v>
      </c>
      <c r="B30" s="199" t="s">
        <v>128</v>
      </c>
      <c r="C30" s="29" t="str">
        <f>IF(C28-G28&lt;0,G28-C28,"-")</f>
        <v>-</v>
      </c>
      <c r="D30" s="29">
        <f>IF(D28-H28&lt;0,H28-D28,"-")</f>
        <v>6270</v>
      </c>
      <c r="E30" s="200" t="str">
        <f>IF(E28-I28&lt;0,I28-E28,"-")</f>
        <v>-</v>
      </c>
      <c r="F30" s="199" t="s">
        <v>129</v>
      </c>
      <c r="G30" s="29" t="str">
        <f>IF(C28-G28&gt;0,C28-G28,"-")</f>
        <v>-</v>
      </c>
      <c r="H30" s="29" t="str">
        <f>IF(D28-H28&gt;0,D28-H28,"-")</f>
        <v>-</v>
      </c>
      <c r="I30" s="29">
        <f>IF(E28-I28&gt;0,E28-I28,"-")</f>
        <v>2543</v>
      </c>
      <c r="J30" s="299"/>
    </row>
  </sheetData>
  <mergeCells count="2">
    <mergeCell ref="A3:A4"/>
    <mergeCell ref="J1:J30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0" orientation="landscape" verticalDpi="300" r:id="rId1"/>
  <headerFooter alignWithMargins="0">
    <oddHeader xml:space="preserve">&amp;R&amp;"Times New Roman CE,Félkövér dőlt"&amp;11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J33"/>
  <sheetViews>
    <sheetView view="pageBreakPreview" zoomScale="115" zoomScaleSheetLayoutView="115" workbookViewId="0">
      <selection activeCell="D37" sqref="D37"/>
    </sheetView>
  </sheetViews>
  <sheetFormatPr defaultRowHeight="12.75"/>
  <cols>
    <col min="1" max="1" width="6.83203125" style="3" customWidth="1"/>
    <col min="2" max="2" width="55.1640625" style="10" customWidth="1"/>
    <col min="3" max="5" width="16.33203125" style="3" customWidth="1"/>
    <col min="6" max="6" width="55.1640625" style="3" customWidth="1"/>
    <col min="7" max="9" width="16.33203125" style="3" customWidth="1"/>
    <col min="10" max="10" width="4.83203125" style="3" customWidth="1"/>
    <col min="11" max="16384" width="9.33203125" style="3"/>
  </cols>
  <sheetData>
    <row r="1" spans="1:10" ht="39.75" customHeight="1">
      <c r="B1" s="184" t="s">
        <v>86</v>
      </c>
      <c r="C1" s="185"/>
      <c r="D1" s="185"/>
      <c r="E1" s="185"/>
      <c r="F1" s="185"/>
      <c r="G1" s="185"/>
      <c r="H1" s="185"/>
      <c r="I1" s="185"/>
      <c r="J1" s="302" t="str">
        <f ca="1">+CONCATENATE("2.2. melléklet a ……/",LEFT('1.1.sz.mell.'!C3,4)+1,". (……) önkormányzati rendelethez")</f>
        <v>2.2. melléklet a ……/2015. (……) önkormányzati rendelethez</v>
      </c>
    </row>
    <row r="2" spans="1:10" ht="14.25" thickBot="1">
      <c r="G2" s="20"/>
      <c r="H2" s="20"/>
      <c r="I2" s="20" t="s">
        <v>39</v>
      </c>
      <c r="J2" s="302"/>
    </row>
    <row r="3" spans="1:10" ht="24" customHeight="1" thickBot="1">
      <c r="A3" s="300" t="s">
        <v>42</v>
      </c>
      <c r="B3" s="209" t="s">
        <v>35</v>
      </c>
      <c r="C3" s="210"/>
      <c r="D3" s="210"/>
      <c r="E3" s="210"/>
      <c r="F3" s="209" t="s">
        <v>36</v>
      </c>
      <c r="G3" s="211"/>
      <c r="H3" s="211"/>
      <c r="I3" s="211"/>
      <c r="J3" s="302"/>
    </row>
    <row r="4" spans="1:10" s="186" customFormat="1" ht="35.25" customHeight="1" thickBot="1">
      <c r="A4" s="301"/>
      <c r="B4" s="11" t="s">
        <v>40</v>
      </c>
      <c r="C4" s="12" t="str">
        <f ca="1">+'2.1.sz.mell  '!C4</f>
        <v>2014. évi eredeti előirányzat</v>
      </c>
      <c r="D4" s="172" t="str">
        <f ca="1">+'2.1.sz.mell  '!D4</f>
        <v>2014. évi módosított előirányzat</v>
      </c>
      <c r="E4" s="12" t="str">
        <f ca="1">+'2.1.sz.mell  '!E4</f>
        <v>2014. évi teljesítés</v>
      </c>
      <c r="F4" s="11" t="s">
        <v>40</v>
      </c>
      <c r="G4" s="12" t="str">
        <f ca="1">+'2.1.sz.mell  '!C4</f>
        <v>2014. évi eredeti előirányzat</v>
      </c>
      <c r="H4" s="172" t="str">
        <f ca="1">+'2.1.sz.mell  '!D4</f>
        <v>2014. évi módosított előirányzat</v>
      </c>
      <c r="I4" s="202" t="str">
        <f ca="1">+'2.1.sz.mell  '!E4</f>
        <v>2014. évi teljesítés</v>
      </c>
      <c r="J4" s="302"/>
    </row>
    <row r="5" spans="1:10" s="186" customFormat="1" ht="13.5" thickBot="1">
      <c r="A5" s="212" t="s">
        <v>333</v>
      </c>
      <c r="B5" s="213" t="s">
        <v>334</v>
      </c>
      <c r="C5" s="214" t="s">
        <v>335</v>
      </c>
      <c r="D5" s="214" t="s">
        <v>336</v>
      </c>
      <c r="E5" s="214" t="s">
        <v>337</v>
      </c>
      <c r="F5" s="213" t="s">
        <v>414</v>
      </c>
      <c r="G5" s="214" t="s">
        <v>415</v>
      </c>
      <c r="H5" s="214" t="s">
        <v>416</v>
      </c>
      <c r="I5" s="215" t="s">
        <v>417</v>
      </c>
      <c r="J5" s="302"/>
    </row>
    <row r="6" spans="1:10" ht="12.95" customHeight="1">
      <c r="A6" s="188" t="s">
        <v>3</v>
      </c>
      <c r="B6" s="189" t="s">
        <v>405</v>
      </c>
      <c r="C6" s="175">
        <v>18614</v>
      </c>
      <c r="D6" s="175">
        <v>27254</v>
      </c>
      <c r="E6" s="175">
        <v>27254</v>
      </c>
      <c r="F6" s="189" t="s">
        <v>120</v>
      </c>
      <c r="G6" s="175">
        <v>18614</v>
      </c>
      <c r="H6" s="175">
        <v>6352</v>
      </c>
      <c r="I6" s="181">
        <v>2806</v>
      </c>
      <c r="J6" s="302"/>
    </row>
    <row r="7" spans="1:10">
      <c r="A7" s="190" t="s">
        <v>4</v>
      </c>
      <c r="B7" s="191" t="s">
        <v>406</v>
      </c>
      <c r="C7" s="176">
        <v>18614</v>
      </c>
      <c r="D7" s="176">
        <v>1272</v>
      </c>
      <c r="E7" s="176">
        <v>1272</v>
      </c>
      <c r="F7" s="191" t="s">
        <v>418</v>
      </c>
      <c r="G7" s="176">
        <v>18614</v>
      </c>
      <c r="H7" s="176">
        <v>1272</v>
      </c>
      <c r="I7" s="182">
        <v>1272</v>
      </c>
      <c r="J7" s="302"/>
    </row>
    <row r="8" spans="1:10" ht="12.95" customHeight="1">
      <c r="A8" s="190" t="s">
        <v>5</v>
      </c>
      <c r="B8" s="191" t="s">
        <v>407</v>
      </c>
      <c r="C8" s="176"/>
      <c r="D8" s="176"/>
      <c r="E8" s="176"/>
      <c r="F8" s="191" t="s">
        <v>105</v>
      </c>
      <c r="G8" s="176"/>
      <c r="H8" s="176">
        <v>14632</v>
      </c>
      <c r="I8" s="182">
        <v>570</v>
      </c>
      <c r="J8" s="302"/>
    </row>
    <row r="9" spans="1:10" ht="12.95" customHeight="1">
      <c r="A9" s="190" t="s">
        <v>6</v>
      </c>
      <c r="B9" s="191" t="s">
        <v>408</v>
      </c>
      <c r="C9" s="176"/>
      <c r="D9" s="176"/>
      <c r="E9" s="176"/>
      <c r="F9" s="191" t="s">
        <v>419</v>
      </c>
      <c r="G9" s="176"/>
      <c r="H9" s="176"/>
      <c r="I9" s="182"/>
      <c r="J9" s="302"/>
    </row>
    <row r="10" spans="1:10" ht="12.75" customHeight="1">
      <c r="A10" s="190" t="s">
        <v>7</v>
      </c>
      <c r="B10" s="191" t="s">
        <v>409</v>
      </c>
      <c r="C10" s="176"/>
      <c r="D10" s="176"/>
      <c r="E10" s="176"/>
      <c r="F10" s="191" t="s">
        <v>123</v>
      </c>
      <c r="G10" s="176"/>
      <c r="H10" s="176"/>
      <c r="I10" s="182"/>
      <c r="J10" s="302"/>
    </row>
    <row r="11" spans="1:10" ht="12.95" customHeight="1">
      <c r="A11" s="190" t="s">
        <v>8</v>
      </c>
      <c r="B11" s="191" t="s">
        <v>410</v>
      </c>
      <c r="C11" s="177"/>
      <c r="D11" s="177"/>
      <c r="E11" s="177"/>
      <c r="F11" s="230"/>
      <c r="G11" s="176"/>
      <c r="H11" s="176"/>
      <c r="I11" s="182"/>
      <c r="J11" s="302"/>
    </row>
    <row r="12" spans="1:10" ht="12.95" customHeight="1">
      <c r="A12" s="190" t="s">
        <v>9</v>
      </c>
      <c r="B12" s="1"/>
      <c r="C12" s="176"/>
      <c r="D12" s="176"/>
      <c r="E12" s="176"/>
      <c r="F12" s="230"/>
      <c r="G12" s="176"/>
      <c r="H12" s="176"/>
      <c r="I12" s="182"/>
      <c r="J12" s="302"/>
    </row>
    <row r="13" spans="1:10" ht="12.95" customHeight="1">
      <c r="A13" s="190" t="s">
        <v>10</v>
      </c>
      <c r="B13" s="1"/>
      <c r="C13" s="176"/>
      <c r="D13" s="176"/>
      <c r="E13" s="176"/>
      <c r="F13" s="231"/>
      <c r="G13" s="176"/>
      <c r="H13" s="176"/>
      <c r="I13" s="182"/>
      <c r="J13" s="302"/>
    </row>
    <row r="14" spans="1:10" ht="12.95" customHeight="1">
      <c r="A14" s="190" t="s">
        <v>11</v>
      </c>
      <c r="B14" s="228"/>
      <c r="C14" s="177"/>
      <c r="D14" s="177"/>
      <c r="E14" s="177"/>
      <c r="F14" s="230"/>
      <c r="G14" s="176"/>
      <c r="H14" s="176"/>
      <c r="I14" s="182"/>
      <c r="J14" s="302"/>
    </row>
    <row r="15" spans="1:10">
      <c r="A15" s="190" t="s">
        <v>12</v>
      </c>
      <c r="B15" s="1"/>
      <c r="C15" s="177"/>
      <c r="D15" s="177"/>
      <c r="E15" s="177"/>
      <c r="F15" s="230"/>
      <c r="G15" s="176"/>
      <c r="H15" s="176"/>
      <c r="I15" s="182"/>
      <c r="J15" s="302"/>
    </row>
    <row r="16" spans="1:10" ht="12.95" customHeight="1" thickBot="1">
      <c r="A16" s="225" t="s">
        <v>13</v>
      </c>
      <c r="B16" s="229"/>
      <c r="C16" s="227"/>
      <c r="D16" s="32"/>
      <c r="E16" s="33"/>
      <c r="F16" s="226" t="s">
        <v>34</v>
      </c>
      <c r="G16" s="176"/>
      <c r="H16" s="176"/>
      <c r="I16" s="182"/>
      <c r="J16" s="302"/>
    </row>
    <row r="17" spans="1:10" ht="15.95" customHeight="1" thickBot="1">
      <c r="A17" s="193" t="s">
        <v>14</v>
      </c>
      <c r="B17" s="174" t="s">
        <v>411</v>
      </c>
      <c r="C17" s="179">
        <f>+C6+C8+C9+C11+C12+C13+C14+C15+C16</f>
        <v>18614</v>
      </c>
      <c r="D17" s="179">
        <f>+D6+D8+D9+D11+D12+D13+D14+D15+D16</f>
        <v>27254</v>
      </c>
      <c r="E17" s="179">
        <f>+E6+E8+E9+E11+E12+E13+E14+E15+E16</f>
        <v>27254</v>
      </c>
      <c r="F17" s="174" t="s">
        <v>420</v>
      </c>
      <c r="G17" s="179">
        <f>+G6+G8+G10+G11+G12+G13+G14+G15+G16</f>
        <v>18614</v>
      </c>
      <c r="H17" s="179">
        <f>+H6+H8+H10+H11+H12+H13+H14+H15+H16</f>
        <v>20984</v>
      </c>
      <c r="I17" s="208">
        <f>+I6+I8+I10+I11+I12+I13+I14+I15+I16</f>
        <v>3376</v>
      </c>
      <c r="J17" s="302"/>
    </row>
    <row r="18" spans="1:10" ht="12.95" customHeight="1">
      <c r="A18" s="188" t="s">
        <v>15</v>
      </c>
      <c r="B18" s="217" t="s">
        <v>141</v>
      </c>
      <c r="C18" s="224">
        <f>+C19+C20+C21+C22+C23</f>
        <v>0</v>
      </c>
      <c r="D18" s="224">
        <f>+D19+D20+D21+D22+D23</f>
        <v>0</v>
      </c>
      <c r="E18" s="224">
        <f>+E19+E20+E21+E22+E23</f>
        <v>0</v>
      </c>
      <c r="F18" s="196" t="s">
        <v>109</v>
      </c>
      <c r="G18" s="31"/>
      <c r="H18" s="31"/>
      <c r="I18" s="203"/>
      <c r="J18" s="302"/>
    </row>
    <row r="19" spans="1:10" ht="12.95" customHeight="1">
      <c r="A19" s="190" t="s">
        <v>16</v>
      </c>
      <c r="B19" s="218" t="s">
        <v>130</v>
      </c>
      <c r="C19" s="173"/>
      <c r="D19" s="173"/>
      <c r="E19" s="173"/>
      <c r="F19" s="196" t="s">
        <v>112</v>
      </c>
      <c r="G19" s="173"/>
      <c r="H19" s="173"/>
      <c r="I19" s="204"/>
      <c r="J19" s="302"/>
    </row>
    <row r="20" spans="1:10" ht="12.95" customHeight="1">
      <c r="A20" s="188" t="s">
        <v>17</v>
      </c>
      <c r="B20" s="218" t="s">
        <v>131</v>
      </c>
      <c r="C20" s="173"/>
      <c r="D20" s="173"/>
      <c r="E20" s="173"/>
      <c r="F20" s="196" t="s">
        <v>83</v>
      </c>
      <c r="G20" s="173"/>
      <c r="H20" s="173"/>
      <c r="I20" s="204"/>
      <c r="J20" s="302"/>
    </row>
    <row r="21" spans="1:10" ht="12.95" customHeight="1">
      <c r="A21" s="190" t="s">
        <v>18</v>
      </c>
      <c r="B21" s="218" t="s">
        <v>132</v>
      </c>
      <c r="C21" s="173"/>
      <c r="D21" s="173"/>
      <c r="E21" s="173"/>
      <c r="F21" s="196" t="s">
        <v>84</v>
      </c>
      <c r="G21" s="173"/>
      <c r="H21" s="173"/>
      <c r="I21" s="204"/>
      <c r="J21" s="302"/>
    </row>
    <row r="22" spans="1:10" ht="12.95" customHeight="1">
      <c r="A22" s="188" t="s">
        <v>19</v>
      </c>
      <c r="B22" s="218" t="s">
        <v>133</v>
      </c>
      <c r="C22" s="173"/>
      <c r="D22" s="173"/>
      <c r="E22" s="173"/>
      <c r="F22" s="195" t="s">
        <v>127</v>
      </c>
      <c r="G22" s="173"/>
      <c r="H22" s="173"/>
      <c r="I22" s="204"/>
      <c r="J22" s="302"/>
    </row>
    <row r="23" spans="1:10" ht="12.95" customHeight="1">
      <c r="A23" s="190" t="s">
        <v>20</v>
      </c>
      <c r="B23" s="219" t="s">
        <v>134</v>
      </c>
      <c r="C23" s="173"/>
      <c r="D23" s="173"/>
      <c r="E23" s="173"/>
      <c r="F23" s="196" t="s">
        <v>113</v>
      </c>
      <c r="G23" s="173"/>
      <c r="H23" s="173"/>
      <c r="I23" s="204"/>
      <c r="J23" s="302"/>
    </row>
    <row r="24" spans="1:10" ht="12.95" customHeight="1">
      <c r="A24" s="188" t="s">
        <v>21</v>
      </c>
      <c r="B24" s="220" t="s">
        <v>135</v>
      </c>
      <c r="C24" s="198">
        <f>+C25+C26+C27+C28+C29</f>
        <v>0</v>
      </c>
      <c r="D24" s="198">
        <f>+D25+D26+D27+D28+D29</f>
        <v>0</v>
      </c>
      <c r="E24" s="198">
        <f>+E25+E26+E27+E28+E29</f>
        <v>0</v>
      </c>
      <c r="F24" s="221" t="s">
        <v>111</v>
      </c>
      <c r="G24" s="173"/>
      <c r="H24" s="173"/>
      <c r="I24" s="204"/>
      <c r="J24" s="302"/>
    </row>
    <row r="25" spans="1:10" ht="12.95" customHeight="1">
      <c r="A25" s="190" t="s">
        <v>22</v>
      </c>
      <c r="B25" s="219" t="s">
        <v>136</v>
      </c>
      <c r="C25" s="173"/>
      <c r="D25" s="173"/>
      <c r="E25" s="173"/>
      <c r="F25" s="221" t="s">
        <v>421</v>
      </c>
      <c r="G25" s="173"/>
      <c r="H25" s="173"/>
      <c r="I25" s="204"/>
      <c r="J25" s="302"/>
    </row>
    <row r="26" spans="1:10" ht="12.95" customHeight="1">
      <c r="A26" s="188" t="s">
        <v>23</v>
      </c>
      <c r="B26" s="219" t="s">
        <v>137</v>
      </c>
      <c r="C26" s="173"/>
      <c r="D26" s="173"/>
      <c r="E26" s="173"/>
      <c r="F26" s="216"/>
      <c r="G26" s="173"/>
      <c r="H26" s="173"/>
      <c r="I26" s="204"/>
      <c r="J26" s="302"/>
    </row>
    <row r="27" spans="1:10" ht="12.95" customHeight="1">
      <c r="A27" s="190" t="s">
        <v>24</v>
      </c>
      <c r="B27" s="218" t="s">
        <v>138</v>
      </c>
      <c r="C27" s="173"/>
      <c r="D27" s="173"/>
      <c r="E27" s="173"/>
      <c r="F27" s="205"/>
      <c r="G27" s="173"/>
      <c r="H27" s="173"/>
      <c r="I27" s="204"/>
      <c r="J27" s="302"/>
    </row>
    <row r="28" spans="1:10" ht="12.95" customHeight="1">
      <c r="A28" s="188" t="s">
        <v>25</v>
      </c>
      <c r="B28" s="222" t="s">
        <v>139</v>
      </c>
      <c r="C28" s="173"/>
      <c r="D28" s="173"/>
      <c r="E28" s="173"/>
      <c r="F28" s="1"/>
      <c r="G28" s="173"/>
      <c r="H28" s="173"/>
      <c r="I28" s="204"/>
      <c r="J28" s="302"/>
    </row>
    <row r="29" spans="1:10" ht="12.95" customHeight="1" thickBot="1">
      <c r="A29" s="190" t="s">
        <v>26</v>
      </c>
      <c r="B29" s="223" t="s">
        <v>140</v>
      </c>
      <c r="C29" s="173"/>
      <c r="D29" s="173"/>
      <c r="E29" s="173"/>
      <c r="F29" s="205"/>
      <c r="G29" s="173"/>
      <c r="H29" s="173"/>
      <c r="I29" s="204"/>
      <c r="J29" s="302"/>
    </row>
    <row r="30" spans="1:10" ht="16.5" customHeight="1" thickBot="1">
      <c r="A30" s="193" t="s">
        <v>27</v>
      </c>
      <c r="B30" s="174" t="s">
        <v>412</v>
      </c>
      <c r="C30" s="179">
        <f>+C18+C24</f>
        <v>0</v>
      </c>
      <c r="D30" s="179">
        <f>+D18+D24</f>
        <v>0</v>
      </c>
      <c r="E30" s="179">
        <f>+E18+E24</f>
        <v>0</v>
      </c>
      <c r="F30" s="174" t="s">
        <v>423</v>
      </c>
      <c r="G30" s="179">
        <f>SUM(G18:G29)</f>
        <v>0</v>
      </c>
      <c r="H30" s="179">
        <f>SUM(H18:H29)</f>
        <v>0</v>
      </c>
      <c r="I30" s="208">
        <f>SUM(I18:I29)</f>
        <v>0</v>
      </c>
      <c r="J30" s="302"/>
    </row>
    <row r="31" spans="1:10" ht="16.5" customHeight="1" thickBot="1">
      <c r="A31" s="193" t="s">
        <v>28</v>
      </c>
      <c r="B31" s="199" t="s">
        <v>413</v>
      </c>
      <c r="C31" s="29">
        <f>+C17+C30</f>
        <v>18614</v>
      </c>
      <c r="D31" s="29">
        <f>+D17+D30</f>
        <v>27254</v>
      </c>
      <c r="E31" s="200">
        <f>+E17+E30</f>
        <v>27254</v>
      </c>
      <c r="F31" s="199" t="s">
        <v>422</v>
      </c>
      <c r="G31" s="29">
        <f>+G17+G30</f>
        <v>18614</v>
      </c>
      <c r="H31" s="29">
        <f>+H17+H30</f>
        <v>20984</v>
      </c>
      <c r="I31" s="30">
        <f>+I17+I30</f>
        <v>3376</v>
      </c>
      <c r="J31" s="302"/>
    </row>
    <row r="32" spans="1:10" ht="16.5" customHeight="1" thickBot="1">
      <c r="A32" s="193" t="s">
        <v>29</v>
      </c>
      <c r="B32" s="199" t="s">
        <v>87</v>
      </c>
      <c r="C32" s="29" t="str">
        <f>IF(C17-G17&lt;0,G17-C17,"-")</f>
        <v>-</v>
      </c>
      <c r="D32" s="29" t="str">
        <f>IF(D17-H17&lt;0,H17-D17,"-")</f>
        <v>-</v>
      </c>
      <c r="E32" s="200" t="str">
        <f>IF(E17-I17&lt;0,I17-E17,"-")</f>
        <v>-</v>
      </c>
      <c r="F32" s="199" t="s">
        <v>88</v>
      </c>
      <c r="G32" s="29" t="str">
        <f>IF(C17-G17&gt;0,C17-G17,"-")</f>
        <v>-</v>
      </c>
      <c r="H32" s="29">
        <f>IF(D17-H17&gt;0,D17-H17,"-")</f>
        <v>6270</v>
      </c>
      <c r="I32" s="30">
        <f>IF(E17-I17&gt;0,E17-I17,"-")</f>
        <v>23878</v>
      </c>
      <c r="J32" s="302"/>
    </row>
    <row r="33" spans="1:10" ht="16.5" customHeight="1" thickBot="1">
      <c r="A33" s="193" t="s">
        <v>30</v>
      </c>
      <c r="B33" s="199" t="s">
        <v>128</v>
      </c>
      <c r="C33" s="29" t="str">
        <f>IF(C26-G26&lt;0,G26-C26,"-")</f>
        <v>-</v>
      </c>
      <c r="D33" s="29" t="str">
        <f>IF(D26-H26&lt;0,H26-D26,"-")</f>
        <v>-</v>
      </c>
      <c r="E33" s="200" t="str">
        <f>IF(E26-I26&lt;0,I26-E26,"-")</f>
        <v>-</v>
      </c>
      <c r="F33" s="199" t="s">
        <v>129</v>
      </c>
      <c r="G33" s="29" t="str">
        <f>IF(C26-G26&gt;0,C26-G26,"-")</f>
        <v>-</v>
      </c>
      <c r="H33" s="29" t="str">
        <f>IF(D26-H26&gt;0,D26-H26,"-")</f>
        <v>-</v>
      </c>
      <c r="I33" s="30" t="str">
        <f>IF(E26-I26&gt;0,E26-I26,"-")</f>
        <v>-</v>
      </c>
      <c r="J33" s="302"/>
    </row>
  </sheetData>
  <mergeCells count="2">
    <mergeCell ref="A3:A4"/>
    <mergeCell ref="J1:J3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5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38"/>
  <sheetViews>
    <sheetView topLeftCell="A28" zoomScaleSheetLayoutView="115" workbookViewId="0">
      <selection activeCell="C31" sqref="C31"/>
    </sheetView>
  </sheetViews>
  <sheetFormatPr defaultRowHeight="12.75"/>
  <cols>
    <col min="1" max="1" width="46.33203125" style="85" customWidth="1"/>
    <col min="2" max="2" width="13.83203125" style="85" customWidth="1"/>
    <col min="3" max="3" width="66.1640625" style="85" customWidth="1"/>
    <col min="4" max="5" width="13.83203125" style="85" customWidth="1"/>
    <col min="6" max="16384" width="9.33203125" style="85"/>
  </cols>
  <sheetData>
    <row r="1" spans="1:5" ht="18.75">
      <c r="A1" s="232" t="s">
        <v>78</v>
      </c>
      <c r="E1" s="238" t="s">
        <v>82</v>
      </c>
    </row>
    <row r="3" spans="1:5">
      <c r="A3" s="233"/>
      <c r="B3" s="239"/>
      <c r="C3" s="233"/>
      <c r="D3" s="240"/>
      <c r="E3" s="239"/>
    </row>
    <row r="4" spans="1:5" ht="15.75">
      <c r="A4" s="207" t="str">
        <f ca="1">+ÖSSZEFÜGGÉSEK!A4</f>
        <v>2014. évi eredeti előirányzat BEVÉTELEK</v>
      </c>
      <c r="B4" s="241"/>
      <c r="C4" s="234"/>
      <c r="D4" s="240"/>
      <c r="E4" s="239"/>
    </row>
    <row r="5" spans="1:5">
      <c r="A5" s="233"/>
      <c r="B5" s="239"/>
      <c r="C5" s="233"/>
      <c r="D5" s="240"/>
      <c r="E5" s="239"/>
    </row>
    <row r="6" spans="1:5">
      <c r="A6" s="233" t="s">
        <v>428</v>
      </c>
      <c r="B6" s="239">
        <f ca="1">+'1.1.sz.mell.'!C61</f>
        <v>99976</v>
      </c>
      <c r="C6" s="233" t="s">
        <v>429</v>
      </c>
      <c r="D6" s="240">
        <f ca="1">+'2.1.sz.mell  '!C18+'2.2.sz.mell  '!C17</f>
        <v>99976</v>
      </c>
      <c r="E6" s="239">
        <f>+B6-D6</f>
        <v>0</v>
      </c>
    </row>
    <row r="7" spans="1:5">
      <c r="A7" s="233" t="s">
        <v>430</v>
      </c>
      <c r="B7" s="239">
        <f ca="1">+'1.1.sz.mell.'!C84</f>
        <v>18612</v>
      </c>
      <c r="C7" s="233" t="s">
        <v>431</v>
      </c>
      <c r="D7" s="240">
        <f ca="1">+'2.1.sz.mell  '!C27+'2.2.sz.mell  '!C30</f>
        <v>18612</v>
      </c>
      <c r="E7" s="239">
        <f>+B7-D7</f>
        <v>0</v>
      </c>
    </row>
    <row r="8" spans="1:5">
      <c r="A8" s="233" t="s">
        <v>432</v>
      </c>
      <c r="B8" s="239">
        <f ca="1">+'1.1.sz.mell.'!C85</f>
        <v>118588</v>
      </c>
      <c r="C8" s="233" t="s">
        <v>433</v>
      </c>
      <c r="D8" s="240">
        <f ca="1">+'2.1.sz.mell  '!C28+'2.2.sz.mell  '!C31</f>
        <v>118588</v>
      </c>
      <c r="E8" s="239">
        <f>+B8-D8</f>
        <v>0</v>
      </c>
    </row>
    <row r="9" spans="1:5">
      <c r="A9" s="233"/>
      <c r="B9" s="239"/>
      <c r="C9" s="233"/>
      <c r="D9" s="240"/>
      <c r="E9" s="239"/>
    </row>
    <row r="10" spans="1:5" ht="15.75">
      <c r="A10" s="207" t="str">
        <f ca="1">+ÖSSZEFÜGGÉSEK!A10</f>
        <v>2014. évi módosított előirányzat BEVÉTELEK</v>
      </c>
      <c r="B10" s="241"/>
      <c r="C10" s="234"/>
      <c r="D10" s="240"/>
      <c r="E10" s="239"/>
    </row>
    <row r="11" spans="1:5">
      <c r="A11" s="233"/>
      <c r="B11" s="239"/>
      <c r="C11" s="233"/>
      <c r="D11" s="240"/>
      <c r="E11" s="239"/>
    </row>
    <row r="12" spans="1:5">
      <c r="A12" s="233" t="s">
        <v>434</v>
      </c>
      <c r="B12" s="239">
        <f ca="1">+'1.1.sz.mell.'!D61</f>
        <v>135347</v>
      </c>
      <c r="C12" s="233" t="s">
        <v>440</v>
      </c>
      <c r="D12" s="240">
        <f ca="1">+'2.1.sz.mell  '!D18+'2.2.sz.mell  '!D17</f>
        <v>135347</v>
      </c>
      <c r="E12" s="239">
        <f>+B12-D12</f>
        <v>0</v>
      </c>
    </row>
    <row r="13" spans="1:5">
      <c r="A13" s="233" t="s">
        <v>435</v>
      </c>
      <c r="B13" s="239">
        <f ca="1">+'1.1.sz.mell.'!D84</f>
        <v>12055</v>
      </c>
      <c r="C13" s="233" t="s">
        <v>441</v>
      </c>
      <c r="D13" s="240">
        <f ca="1">+'2.1.sz.mell  '!D27+'2.2.sz.mell  '!D30</f>
        <v>12055</v>
      </c>
      <c r="E13" s="239">
        <f>+B13-D13</f>
        <v>0</v>
      </c>
    </row>
    <row r="14" spans="1:5">
      <c r="A14" s="233" t="s">
        <v>436</v>
      </c>
      <c r="B14" s="239">
        <f ca="1">+'1.1.sz.mell.'!D85</f>
        <v>147402</v>
      </c>
      <c r="C14" s="233" t="s">
        <v>442</v>
      </c>
      <c r="D14" s="240">
        <f ca="1">+'2.1.sz.mell  '!D28+'2.2.sz.mell  '!D31</f>
        <v>147402</v>
      </c>
      <c r="E14" s="239">
        <f>+B14-D14</f>
        <v>0</v>
      </c>
    </row>
    <row r="15" spans="1:5">
      <c r="A15" s="233"/>
      <c r="B15" s="239"/>
      <c r="C15" s="233"/>
      <c r="D15" s="240"/>
      <c r="E15" s="239"/>
    </row>
    <row r="16" spans="1:5" ht="14.25">
      <c r="A16" s="242" t="str">
        <f ca="1">+ÖSSZEFÜGGÉSEK!A16</f>
        <v>2014. évi teljesítés BEVÉTELEK</v>
      </c>
      <c r="B16" s="206"/>
      <c r="C16" s="234"/>
      <c r="D16" s="240"/>
      <c r="E16" s="239"/>
    </row>
    <row r="17" spans="1:5">
      <c r="A17" s="233"/>
      <c r="B17" s="239"/>
      <c r="C17" s="233"/>
      <c r="D17" s="240"/>
      <c r="E17" s="239"/>
    </row>
    <row r="18" spans="1:5">
      <c r="A18" s="233" t="s">
        <v>437</v>
      </c>
      <c r="B18" s="239">
        <f ca="1">+'1.1.sz.mell.'!E61</f>
        <v>141804</v>
      </c>
      <c r="C18" s="233" t="s">
        <v>443</v>
      </c>
      <c r="D18" s="240">
        <f ca="1">+'2.1.sz.mell  '!E18+'2.2.sz.mell  '!E17</f>
        <v>141804</v>
      </c>
      <c r="E18" s="239">
        <f>+B18-D18</f>
        <v>0</v>
      </c>
    </row>
    <row r="19" spans="1:5">
      <c r="A19" s="233" t="s">
        <v>438</v>
      </c>
      <c r="B19" s="239">
        <f ca="1">+'1.1.sz.mell.'!E84</f>
        <v>13137</v>
      </c>
      <c r="C19" s="233" t="s">
        <v>444</v>
      </c>
      <c r="D19" s="240">
        <f ca="1">+'2.1.sz.mell  '!E27+'2.2.sz.mell  '!E30</f>
        <v>13137</v>
      </c>
      <c r="E19" s="239">
        <f>+B19-D19</f>
        <v>0</v>
      </c>
    </row>
    <row r="20" spans="1:5">
      <c r="A20" s="233" t="s">
        <v>439</v>
      </c>
      <c r="B20" s="239">
        <f ca="1">+'1.1.sz.mell.'!E85</f>
        <v>154941</v>
      </c>
      <c r="C20" s="233" t="s">
        <v>445</v>
      </c>
      <c r="D20" s="240">
        <f ca="1">+'2.1.sz.mell  '!E28+'2.2.sz.mell  '!E31</f>
        <v>154941</v>
      </c>
      <c r="E20" s="239">
        <f>+B20-D20</f>
        <v>0</v>
      </c>
    </row>
    <row r="21" spans="1:5">
      <c r="A21" s="233"/>
      <c r="B21" s="239"/>
      <c r="C21" s="233"/>
      <c r="D21" s="240"/>
      <c r="E21" s="239"/>
    </row>
    <row r="22" spans="1:5" ht="15.75">
      <c r="A22" s="207" t="str">
        <f ca="1">+ÖSSZEFÜGGÉSEK!A22</f>
        <v>2014. évi eredeti előirányzat KIADÁSOK</v>
      </c>
      <c r="B22" s="241"/>
      <c r="C22" s="234"/>
      <c r="D22" s="240"/>
      <c r="E22" s="239"/>
    </row>
    <row r="23" spans="1:5">
      <c r="A23" s="233"/>
      <c r="B23" s="239"/>
      <c r="C23" s="233"/>
      <c r="D23" s="240"/>
      <c r="E23" s="239"/>
    </row>
    <row r="24" spans="1:5">
      <c r="A24" s="233" t="s">
        <v>446</v>
      </c>
      <c r="B24" s="239">
        <f ca="1">+'1.1.sz.mell.'!C125</f>
        <v>118588</v>
      </c>
      <c r="C24" s="233" t="s">
        <v>452</v>
      </c>
      <c r="D24" s="240">
        <f ca="1">+'2.1.sz.mell  '!G18+'2.2.sz.mell  '!G17</f>
        <v>118588</v>
      </c>
      <c r="E24" s="239">
        <f>+B24-D24</f>
        <v>0</v>
      </c>
    </row>
    <row r="25" spans="1:5">
      <c r="A25" s="233" t="s">
        <v>425</v>
      </c>
      <c r="B25" s="239">
        <f ca="1">+'1.1.sz.mell.'!C145</f>
        <v>0</v>
      </c>
      <c r="C25" s="233" t="s">
        <v>453</v>
      </c>
      <c r="D25" s="240">
        <f ca="1">+'2.1.sz.mell  '!G27+'2.2.sz.mell  '!G30</f>
        <v>0</v>
      </c>
      <c r="E25" s="239">
        <f>+B25-D25</f>
        <v>0</v>
      </c>
    </row>
    <row r="26" spans="1:5">
      <c r="A26" s="233" t="s">
        <v>447</v>
      </c>
      <c r="B26" s="239">
        <f ca="1">+'1.1.sz.mell.'!C146</f>
        <v>118588</v>
      </c>
      <c r="C26" s="233" t="s">
        <v>454</v>
      </c>
      <c r="D26" s="240">
        <f ca="1">+'2.1.sz.mell  '!G28+'2.2.sz.mell  '!G31</f>
        <v>118588</v>
      </c>
      <c r="E26" s="239">
        <f>+B26-D26</f>
        <v>0</v>
      </c>
    </row>
    <row r="27" spans="1:5">
      <c r="A27" s="233"/>
      <c r="B27" s="239"/>
      <c r="C27" s="233"/>
      <c r="D27" s="240"/>
      <c r="E27" s="239"/>
    </row>
    <row r="28" spans="1:5" ht="15.75">
      <c r="A28" s="207" t="str">
        <f ca="1">+ÖSSZEFÜGGÉSEK!A28</f>
        <v>2014. évi módosított előirányzat KIADÁSOK</v>
      </c>
      <c r="B28" s="241"/>
      <c r="C28" s="234"/>
      <c r="D28" s="240"/>
      <c r="E28" s="239"/>
    </row>
    <row r="29" spans="1:5">
      <c r="A29" s="233"/>
      <c r="B29" s="239"/>
      <c r="C29" s="233"/>
      <c r="D29" s="240"/>
      <c r="E29" s="239"/>
    </row>
    <row r="30" spans="1:5">
      <c r="A30" s="233" t="s">
        <v>448</v>
      </c>
      <c r="B30" s="239">
        <f ca="1">+'1.1.sz.mell.'!D125</f>
        <v>147402</v>
      </c>
      <c r="C30" s="233" t="s">
        <v>459</v>
      </c>
      <c r="D30" s="240">
        <f ca="1">+'2.1.sz.mell  '!H18+'2.2.sz.mell  '!H17</f>
        <v>147402</v>
      </c>
      <c r="E30" s="239">
        <f>+B30-D30</f>
        <v>0</v>
      </c>
    </row>
    <row r="31" spans="1:5">
      <c r="A31" s="233" t="s">
        <v>426</v>
      </c>
      <c r="B31" s="239">
        <f ca="1">+'1.1.sz.mell.'!D145</f>
        <v>0</v>
      </c>
      <c r="C31" s="233" t="s">
        <v>456</v>
      </c>
      <c r="D31" s="240">
        <f ca="1">+'2.1.sz.mell  '!H27+'2.2.sz.mell  '!H30</f>
        <v>0</v>
      </c>
      <c r="E31" s="239">
        <f>+B31-D31</f>
        <v>0</v>
      </c>
    </row>
    <row r="32" spans="1:5">
      <c r="A32" s="233" t="s">
        <v>449</v>
      </c>
      <c r="B32" s="239">
        <f ca="1">+'1.1.sz.mell.'!D146</f>
        <v>147402</v>
      </c>
      <c r="C32" s="233" t="s">
        <v>455</v>
      </c>
      <c r="D32" s="240">
        <f ca="1">+'2.1.sz.mell  '!H28+'2.2.sz.mell  '!H31</f>
        <v>147402</v>
      </c>
      <c r="E32" s="239">
        <f>+B32-D32</f>
        <v>0</v>
      </c>
    </row>
    <row r="33" spans="1:5">
      <c r="A33" s="233"/>
      <c r="B33" s="239"/>
      <c r="C33" s="233"/>
      <c r="D33" s="240"/>
      <c r="E33" s="239"/>
    </row>
    <row r="34" spans="1:5" ht="15.75">
      <c r="A34" s="237" t="str">
        <f ca="1">+ÖSSZEFÜGGÉSEK!A34</f>
        <v>2014. évi teljesítés KIADÁSOK</v>
      </c>
      <c r="B34" s="241"/>
      <c r="C34" s="234"/>
      <c r="D34" s="240"/>
      <c r="E34" s="239"/>
    </row>
    <row r="35" spans="1:5">
      <c r="A35" s="233"/>
      <c r="B35" s="239"/>
      <c r="C35" s="233"/>
      <c r="D35" s="240"/>
      <c r="E35" s="239"/>
    </row>
    <row r="36" spans="1:5">
      <c r="A36" s="233" t="s">
        <v>450</v>
      </c>
      <c r="B36" s="239">
        <f ca="1">+'1.1.sz.mell.'!E125</f>
        <v>127438</v>
      </c>
      <c r="C36" s="233" t="s">
        <v>460</v>
      </c>
      <c r="D36" s="240">
        <f ca="1">+'2.1.sz.mell  '!I18+'2.2.sz.mell  '!I17</f>
        <v>127438</v>
      </c>
      <c r="E36" s="239">
        <f>+B36-D36</f>
        <v>0</v>
      </c>
    </row>
    <row r="37" spans="1:5">
      <c r="A37" s="233" t="s">
        <v>427</v>
      </c>
      <c r="B37" s="239">
        <f ca="1">+'1.1.sz.mell.'!E145</f>
        <v>1082</v>
      </c>
      <c r="C37" s="233" t="s">
        <v>458</v>
      </c>
      <c r="D37" s="240">
        <f ca="1">+'2.1.sz.mell  '!I27+'2.2.sz.mell  '!I30</f>
        <v>1082</v>
      </c>
      <c r="E37" s="239">
        <f>+B37-D37</f>
        <v>0</v>
      </c>
    </row>
    <row r="38" spans="1:5">
      <c r="A38" s="233" t="s">
        <v>451</v>
      </c>
      <c r="B38" s="239">
        <f ca="1">+'1.1.sz.mell.'!E146</f>
        <v>128520</v>
      </c>
      <c r="C38" s="233" t="s">
        <v>457</v>
      </c>
      <c r="D38" s="240">
        <f ca="1">+'2.1.sz.mell  '!I28+'2.2.sz.mell  '!I31</f>
        <v>128520</v>
      </c>
      <c r="E38" s="239">
        <f>+B38-D38</f>
        <v>0</v>
      </c>
    </row>
  </sheetData>
  <sheetProtection sheet="1" objects="1" scenarios="1"/>
  <phoneticPr fontId="23" type="noConversion"/>
  <conditionalFormatting sqref="E3:E38">
    <cfRule type="cellIs" dxfId="1" priority="1" stopIfTrue="1" operator="notEqual">
      <formula>0</formula>
    </cfRule>
  </conditionalFormatting>
  <pageMargins left="0.79" right="0.56999999999999995" top="0.88" bottom="0.66" header="0.5" footer="0.5"/>
  <pageSetup paperSize="9" scale="9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G38"/>
  <sheetViews>
    <sheetView workbookViewId="0">
      <selection activeCell="F7" sqref="F7"/>
    </sheetView>
  </sheetViews>
  <sheetFormatPr defaultRowHeight="12.75"/>
  <cols>
    <col min="2" max="2" width="18.6640625" customWidth="1"/>
    <col min="3" max="3" width="13.6640625" customWidth="1"/>
    <col min="5" max="5" width="12.83203125" customWidth="1"/>
    <col min="6" max="6" width="14.83203125" customWidth="1"/>
    <col min="7" max="7" width="16.33203125" customWidth="1"/>
  </cols>
  <sheetData>
    <row r="1" spans="1:7">
      <c r="G1" t="s">
        <v>553</v>
      </c>
    </row>
    <row r="3" spans="1:7" ht="14.25" thickBot="1">
      <c r="G3" s="20" t="s">
        <v>39</v>
      </c>
    </row>
    <row r="4" spans="1:7" ht="32.25" customHeight="1" thickBot="1">
      <c r="A4" s="307" t="s">
        <v>1</v>
      </c>
      <c r="B4" s="309" t="s">
        <v>544</v>
      </c>
      <c r="C4" s="309" t="s">
        <v>545</v>
      </c>
      <c r="D4" s="309" t="s">
        <v>546</v>
      </c>
      <c r="E4" s="303" t="s">
        <v>547</v>
      </c>
      <c r="F4" s="303"/>
      <c r="G4" s="304"/>
    </row>
    <row r="5" spans="1:7" ht="24.75" thickBot="1">
      <c r="A5" s="308"/>
      <c r="B5" s="310"/>
      <c r="C5" s="310"/>
      <c r="D5" s="310"/>
      <c r="E5" s="274" t="s">
        <v>548</v>
      </c>
      <c r="F5" s="274" t="s">
        <v>551</v>
      </c>
      <c r="G5" s="288" t="s">
        <v>552</v>
      </c>
    </row>
    <row r="6" spans="1:7" ht="13.5" thickBot="1">
      <c r="A6" s="285" t="s">
        <v>333</v>
      </c>
      <c r="B6" s="286" t="s">
        <v>334</v>
      </c>
      <c r="C6" s="286" t="s">
        <v>335</v>
      </c>
      <c r="D6" s="286" t="s">
        <v>336</v>
      </c>
      <c r="E6" s="286" t="s">
        <v>549</v>
      </c>
      <c r="F6" s="286" t="s">
        <v>414</v>
      </c>
      <c r="G6" s="287" t="s">
        <v>415</v>
      </c>
    </row>
    <row r="7" spans="1:7" ht="22.5">
      <c r="A7" s="276" t="s">
        <v>3</v>
      </c>
      <c r="B7" s="277" t="s">
        <v>555</v>
      </c>
      <c r="C7" s="278">
        <v>27503</v>
      </c>
      <c r="D7" s="278"/>
      <c r="E7" s="279">
        <v>27503</v>
      </c>
      <c r="F7" s="278">
        <v>27503</v>
      </c>
      <c r="G7" s="280"/>
    </row>
    <row r="8" spans="1:7">
      <c r="A8" s="281" t="s">
        <v>4</v>
      </c>
      <c r="B8" s="282"/>
      <c r="C8" s="270"/>
      <c r="D8" s="270"/>
      <c r="E8" s="279">
        <v>0</v>
      </c>
      <c r="F8" s="270"/>
      <c r="G8" s="275"/>
    </row>
    <row r="9" spans="1:7">
      <c r="A9" s="281" t="s">
        <v>5</v>
      </c>
      <c r="B9" s="282"/>
      <c r="C9" s="270"/>
      <c r="D9" s="270"/>
      <c r="E9" s="279">
        <v>0</v>
      </c>
      <c r="F9" s="270"/>
      <c r="G9" s="275"/>
    </row>
    <row r="10" spans="1:7">
      <c r="A10" s="281" t="s">
        <v>6</v>
      </c>
      <c r="B10" s="282"/>
      <c r="C10" s="270"/>
      <c r="D10" s="270"/>
      <c r="E10" s="279">
        <v>0</v>
      </c>
      <c r="F10" s="270"/>
      <c r="G10" s="275"/>
    </row>
    <row r="11" spans="1:7">
      <c r="A11" s="281" t="s">
        <v>7</v>
      </c>
      <c r="B11" s="282"/>
      <c r="C11" s="270"/>
      <c r="D11" s="270"/>
      <c r="E11" s="279">
        <v>0</v>
      </c>
      <c r="F11" s="270"/>
      <c r="G11" s="275"/>
    </row>
    <row r="12" spans="1:7">
      <c r="A12" s="281" t="s">
        <v>8</v>
      </c>
      <c r="B12" s="282"/>
      <c r="C12" s="270"/>
      <c r="D12" s="270"/>
      <c r="E12" s="279">
        <v>0</v>
      </c>
      <c r="F12" s="270"/>
      <c r="G12" s="275"/>
    </row>
    <row r="13" spans="1:7">
      <c r="A13" s="281" t="s">
        <v>9</v>
      </c>
      <c r="B13" s="282"/>
      <c r="C13" s="270"/>
      <c r="D13" s="270"/>
      <c r="E13" s="279">
        <v>0</v>
      </c>
      <c r="F13" s="270"/>
      <c r="G13" s="275"/>
    </row>
    <row r="14" spans="1:7">
      <c r="A14" s="281" t="s">
        <v>10</v>
      </c>
      <c r="B14" s="282"/>
      <c r="C14" s="270"/>
      <c r="D14" s="270"/>
      <c r="E14" s="279">
        <v>0</v>
      </c>
      <c r="F14" s="270"/>
      <c r="G14" s="275"/>
    </row>
    <row r="15" spans="1:7">
      <c r="A15" s="281" t="s">
        <v>11</v>
      </c>
      <c r="B15" s="282"/>
      <c r="C15" s="270"/>
      <c r="D15" s="270"/>
      <c r="E15" s="279">
        <v>0</v>
      </c>
      <c r="F15" s="270"/>
      <c r="G15" s="275"/>
    </row>
    <row r="16" spans="1:7">
      <c r="A16" s="281" t="s">
        <v>12</v>
      </c>
      <c r="B16" s="282"/>
      <c r="C16" s="270"/>
      <c r="D16" s="270"/>
      <c r="E16" s="279">
        <v>0</v>
      </c>
      <c r="F16" s="270"/>
      <c r="G16" s="275"/>
    </row>
    <row r="17" spans="1:7">
      <c r="A17" s="281" t="s">
        <v>13</v>
      </c>
      <c r="B17" s="282"/>
      <c r="C17" s="270"/>
      <c r="D17" s="270"/>
      <c r="E17" s="279">
        <v>0</v>
      </c>
      <c r="F17" s="270"/>
      <c r="G17" s="275"/>
    </row>
    <row r="18" spans="1:7">
      <c r="A18" s="281" t="s">
        <v>14</v>
      </c>
      <c r="B18" s="282"/>
      <c r="C18" s="270"/>
      <c r="D18" s="270"/>
      <c r="E18" s="279">
        <v>0</v>
      </c>
      <c r="F18" s="270"/>
      <c r="G18" s="275"/>
    </row>
    <row r="19" spans="1:7">
      <c r="A19" s="281" t="s">
        <v>15</v>
      </c>
      <c r="B19" s="282"/>
      <c r="C19" s="270"/>
      <c r="D19" s="270"/>
      <c r="E19" s="279">
        <v>0</v>
      </c>
      <c r="F19" s="270"/>
      <c r="G19" s="275"/>
    </row>
    <row r="20" spans="1:7">
      <c r="A20" s="281" t="s">
        <v>16</v>
      </c>
      <c r="B20" s="282"/>
      <c r="C20" s="270"/>
      <c r="D20" s="270"/>
      <c r="E20" s="279">
        <v>0</v>
      </c>
      <c r="F20" s="270"/>
      <c r="G20" s="275"/>
    </row>
    <row r="21" spans="1:7">
      <c r="A21" s="281" t="s">
        <v>17</v>
      </c>
      <c r="B21" s="282"/>
      <c r="C21" s="270"/>
      <c r="D21" s="270"/>
      <c r="E21" s="279">
        <v>0</v>
      </c>
      <c r="F21" s="270"/>
      <c r="G21" s="275"/>
    </row>
    <row r="22" spans="1:7">
      <c r="A22" s="281" t="s">
        <v>18</v>
      </c>
      <c r="B22" s="282"/>
      <c r="C22" s="270"/>
      <c r="D22" s="270"/>
      <c r="E22" s="279">
        <v>0</v>
      </c>
      <c r="F22" s="270"/>
      <c r="G22" s="275"/>
    </row>
    <row r="23" spans="1:7">
      <c r="A23" s="281" t="s">
        <v>19</v>
      </c>
      <c r="B23" s="282"/>
      <c r="C23" s="270"/>
      <c r="D23" s="270"/>
      <c r="E23" s="279">
        <v>0</v>
      </c>
      <c r="F23" s="270"/>
      <c r="G23" s="275"/>
    </row>
    <row r="24" spans="1:7">
      <c r="A24" s="281" t="s">
        <v>20</v>
      </c>
      <c r="B24" s="282"/>
      <c r="C24" s="270"/>
      <c r="D24" s="270"/>
      <c r="E24" s="279">
        <v>0</v>
      </c>
      <c r="F24" s="270"/>
      <c r="G24" s="275"/>
    </row>
    <row r="25" spans="1:7">
      <c r="A25" s="281" t="s">
        <v>21</v>
      </c>
      <c r="B25" s="282"/>
      <c r="C25" s="270"/>
      <c r="D25" s="270"/>
      <c r="E25" s="279">
        <v>0</v>
      </c>
      <c r="F25" s="270"/>
      <c r="G25" s="275"/>
    </row>
    <row r="26" spans="1:7">
      <c r="A26" s="281" t="s">
        <v>22</v>
      </c>
      <c r="B26" s="282"/>
      <c r="C26" s="270"/>
      <c r="D26" s="270"/>
      <c r="E26" s="279">
        <v>0</v>
      </c>
      <c r="F26" s="270"/>
      <c r="G26" s="275"/>
    </row>
    <row r="27" spans="1:7">
      <c r="A27" s="281" t="s">
        <v>23</v>
      </c>
      <c r="B27" s="282"/>
      <c r="C27" s="270"/>
      <c r="D27" s="270"/>
      <c r="E27" s="279">
        <v>0</v>
      </c>
      <c r="F27" s="270"/>
      <c r="G27" s="275"/>
    </row>
    <row r="28" spans="1:7">
      <c r="A28" s="281" t="s">
        <v>24</v>
      </c>
      <c r="B28" s="282"/>
      <c r="C28" s="270"/>
      <c r="D28" s="270"/>
      <c r="E28" s="279">
        <v>0</v>
      </c>
      <c r="F28" s="270"/>
      <c r="G28" s="275"/>
    </row>
    <row r="29" spans="1:7">
      <c r="A29" s="281" t="s">
        <v>25</v>
      </c>
      <c r="B29" s="282"/>
      <c r="C29" s="270"/>
      <c r="D29" s="270"/>
      <c r="E29" s="279">
        <v>0</v>
      </c>
      <c r="F29" s="270"/>
      <c r="G29" s="275"/>
    </row>
    <row r="30" spans="1:7">
      <c r="A30" s="281" t="s">
        <v>26</v>
      </c>
      <c r="B30" s="282"/>
      <c r="C30" s="270"/>
      <c r="D30" s="270"/>
      <c r="E30" s="279">
        <v>0</v>
      </c>
      <c r="F30" s="270"/>
      <c r="G30" s="275"/>
    </row>
    <row r="31" spans="1:7">
      <c r="A31" s="281" t="s">
        <v>27</v>
      </c>
      <c r="B31" s="282"/>
      <c r="C31" s="270"/>
      <c r="D31" s="270"/>
      <c r="E31" s="279">
        <v>0</v>
      </c>
      <c r="F31" s="270"/>
      <c r="G31" s="275"/>
    </row>
    <row r="32" spans="1:7">
      <c r="A32" s="281" t="s">
        <v>28</v>
      </c>
      <c r="B32" s="282"/>
      <c r="C32" s="270"/>
      <c r="D32" s="270"/>
      <c r="E32" s="279"/>
      <c r="F32" s="270"/>
      <c r="G32" s="275"/>
    </row>
    <row r="33" spans="1:7">
      <c r="A33" s="281" t="s">
        <v>29</v>
      </c>
      <c r="B33" s="282"/>
      <c r="C33" s="270"/>
      <c r="D33" s="270"/>
      <c r="E33" s="279">
        <v>0</v>
      </c>
      <c r="F33" s="270"/>
      <c r="G33" s="275"/>
    </row>
    <row r="34" spans="1:7">
      <c r="A34" s="281" t="s">
        <v>30</v>
      </c>
      <c r="B34" s="282"/>
      <c r="C34" s="270"/>
      <c r="D34" s="270"/>
      <c r="E34" s="279">
        <v>0</v>
      </c>
      <c r="F34" s="270"/>
      <c r="G34" s="275"/>
    </row>
    <row r="35" spans="1:7">
      <c r="A35" s="281" t="s">
        <v>31</v>
      </c>
      <c r="B35" s="282"/>
      <c r="C35" s="270"/>
      <c r="D35" s="270"/>
      <c r="E35" s="279">
        <v>0</v>
      </c>
      <c r="F35" s="270"/>
      <c r="G35" s="275"/>
    </row>
    <row r="36" spans="1:7">
      <c r="A36" s="281" t="s">
        <v>73</v>
      </c>
      <c r="B36" s="282"/>
      <c r="C36" s="270"/>
      <c r="D36" s="270"/>
      <c r="E36" s="279">
        <v>0</v>
      </c>
      <c r="F36" s="270"/>
      <c r="G36" s="275"/>
    </row>
    <row r="37" spans="1:7" ht="13.5" thickBot="1">
      <c r="A37" s="281" t="s">
        <v>146</v>
      </c>
      <c r="B37" s="283"/>
      <c r="C37" s="271"/>
      <c r="D37" s="271"/>
      <c r="E37" s="279">
        <v>0</v>
      </c>
      <c r="F37" s="271"/>
      <c r="G37" s="284"/>
    </row>
    <row r="38" spans="1:7" ht="13.5" thickBot="1">
      <c r="A38" s="305" t="s">
        <v>550</v>
      </c>
      <c r="B38" s="306"/>
      <c r="C38" s="272">
        <v>27503</v>
      </c>
      <c r="D38" s="272">
        <v>0</v>
      </c>
      <c r="E38" s="272">
        <v>27503</v>
      </c>
      <c r="F38" s="272">
        <v>27503</v>
      </c>
      <c r="G38" s="273">
        <v>0</v>
      </c>
    </row>
  </sheetData>
  <mergeCells count="6">
    <mergeCell ref="E4:G4"/>
    <mergeCell ref="A38:B38"/>
    <mergeCell ref="A4:A5"/>
    <mergeCell ref="B4:B5"/>
    <mergeCell ref="C4:C5"/>
    <mergeCell ref="D4:D5"/>
  </mergeCells>
  <phoneticPr fontId="23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J19"/>
  <sheetViews>
    <sheetView workbookViewId="0">
      <selection activeCell="M15" sqref="M15"/>
    </sheetView>
  </sheetViews>
  <sheetFormatPr defaultRowHeight="12.75"/>
  <cols>
    <col min="1" max="1" width="5.5" style="2" customWidth="1"/>
    <col min="2" max="2" width="36.83203125" style="2" customWidth="1"/>
    <col min="3" max="8" width="13.83203125" style="2" customWidth="1"/>
    <col min="9" max="9" width="15.1640625" style="2" customWidth="1"/>
    <col min="10" max="10" width="5" style="2" customWidth="1"/>
    <col min="11" max="16384" width="9.33203125" style="2"/>
  </cols>
  <sheetData>
    <row r="1" spans="1:10" ht="34.5" customHeight="1">
      <c r="A1" s="326" t="str">
        <f ca="1">+CONCATENATE("Adósság állomány alakulása lejárat, eszközök, bel- és külföldi hitelezők szerinti bontásban ",CHAR(10),LEFT(ÖSSZEFÜGGÉSEK!A4,4),". december 31-én")</f>
        <v>Adósság állomány alakulása lejárat, eszközök, bel- és külföldi hitelezők szerinti bontásban 
2014. december 31-én</v>
      </c>
      <c r="B1" s="327"/>
      <c r="C1" s="327"/>
      <c r="D1" s="327"/>
      <c r="E1" s="327"/>
      <c r="F1" s="327"/>
      <c r="G1" s="327"/>
      <c r="H1" s="327"/>
      <c r="I1" s="327"/>
      <c r="J1" s="323" t="str">
        <f ca="1">+CONCATENATE("4. tájékoztató tábla a ......../",LEFT(ÖSSZEFÜGGÉSEK!A4,4)+1,". (........) önkormányzati rendelethez")</f>
        <v>4. tájékoztató tábla a ......../2015. (........) önkormányzati rendelethez</v>
      </c>
    </row>
    <row r="2" spans="1:10" ht="14.25" thickBot="1">
      <c r="H2" s="328" t="s">
        <v>147</v>
      </c>
      <c r="I2" s="328"/>
      <c r="J2" s="323"/>
    </row>
    <row r="3" spans="1:10" ht="13.5" thickBot="1">
      <c r="A3" s="329" t="s">
        <v>1</v>
      </c>
      <c r="B3" s="331" t="s">
        <v>148</v>
      </c>
      <c r="C3" s="333" t="s">
        <v>149</v>
      </c>
      <c r="D3" s="311" t="s">
        <v>150</v>
      </c>
      <c r="E3" s="312"/>
      <c r="F3" s="312"/>
      <c r="G3" s="312"/>
      <c r="H3" s="312"/>
      <c r="I3" s="313" t="s">
        <v>151</v>
      </c>
      <c r="J3" s="323"/>
    </row>
    <row r="4" spans="1:10" s="5" customFormat="1" ht="42" customHeight="1" thickBot="1">
      <c r="A4" s="330"/>
      <c r="B4" s="332"/>
      <c r="C4" s="334"/>
      <c r="D4" s="34" t="s">
        <v>152</v>
      </c>
      <c r="E4" s="34" t="s">
        <v>153</v>
      </c>
      <c r="F4" s="34" t="s">
        <v>154</v>
      </c>
      <c r="G4" s="35" t="s">
        <v>155</v>
      </c>
      <c r="H4" s="35" t="s">
        <v>156</v>
      </c>
      <c r="I4" s="314"/>
      <c r="J4" s="323"/>
    </row>
    <row r="5" spans="1:10" s="5" customFormat="1" ht="12" customHeight="1" thickBot="1">
      <c r="A5" s="243" t="s">
        <v>333</v>
      </c>
      <c r="B5" s="36" t="s">
        <v>334</v>
      </c>
      <c r="C5" s="36" t="s">
        <v>335</v>
      </c>
      <c r="D5" s="36" t="s">
        <v>336</v>
      </c>
      <c r="E5" s="36" t="s">
        <v>337</v>
      </c>
      <c r="F5" s="36" t="s">
        <v>414</v>
      </c>
      <c r="G5" s="36" t="s">
        <v>415</v>
      </c>
      <c r="H5" s="36" t="s">
        <v>461</v>
      </c>
      <c r="I5" s="37" t="s">
        <v>462</v>
      </c>
      <c r="J5" s="323"/>
    </row>
    <row r="6" spans="1:10" s="5" customFormat="1" ht="18" customHeight="1">
      <c r="A6" s="315" t="s">
        <v>157</v>
      </c>
      <c r="B6" s="316"/>
      <c r="C6" s="316"/>
      <c r="D6" s="316"/>
      <c r="E6" s="316"/>
      <c r="F6" s="316"/>
      <c r="G6" s="316"/>
      <c r="H6" s="316"/>
      <c r="I6" s="317"/>
      <c r="J6" s="323"/>
    </row>
    <row r="7" spans="1:10" ht="15.95" customHeight="1">
      <c r="A7" s="14" t="s">
        <v>3</v>
      </c>
      <c r="B7" s="13" t="s">
        <v>158</v>
      </c>
      <c r="C7" s="7">
        <v>318</v>
      </c>
      <c r="D7" s="7"/>
      <c r="E7" s="7"/>
      <c r="F7" s="7"/>
      <c r="G7" s="38"/>
      <c r="H7" s="39">
        <f t="shared" ref="H7:H13" si="0">SUM(D7:G7)</f>
        <v>0</v>
      </c>
      <c r="I7" s="15">
        <f t="shared" ref="I7:I13" si="1">C7+H7</f>
        <v>318</v>
      </c>
      <c r="J7" s="323"/>
    </row>
    <row r="8" spans="1:10" ht="22.5">
      <c r="A8" s="14" t="s">
        <v>4</v>
      </c>
      <c r="B8" s="13" t="s">
        <v>114</v>
      </c>
      <c r="C8" s="7"/>
      <c r="D8" s="7"/>
      <c r="E8" s="7"/>
      <c r="F8" s="7">
        <v>2746</v>
      </c>
      <c r="G8" s="38"/>
      <c r="H8" s="39">
        <f t="shared" si="0"/>
        <v>2746</v>
      </c>
      <c r="I8" s="15">
        <f t="shared" si="1"/>
        <v>2746</v>
      </c>
      <c r="J8" s="323"/>
    </row>
    <row r="9" spans="1:10" ht="22.5">
      <c r="A9" s="14" t="s">
        <v>5</v>
      </c>
      <c r="B9" s="13" t="s">
        <v>115</v>
      </c>
      <c r="C9" s="7"/>
      <c r="D9" s="7"/>
      <c r="E9" s="7"/>
      <c r="F9" s="7"/>
      <c r="G9" s="38"/>
      <c r="H9" s="39">
        <f t="shared" si="0"/>
        <v>0</v>
      </c>
      <c r="I9" s="15">
        <f t="shared" si="1"/>
        <v>0</v>
      </c>
      <c r="J9" s="323"/>
    </row>
    <row r="10" spans="1:10" ht="15.95" customHeight="1">
      <c r="A10" s="14" t="s">
        <v>6</v>
      </c>
      <c r="B10" s="13" t="s">
        <v>116</v>
      </c>
      <c r="C10" s="7"/>
      <c r="D10" s="7"/>
      <c r="E10" s="7"/>
      <c r="F10" s="7"/>
      <c r="G10" s="38"/>
      <c r="H10" s="39">
        <f t="shared" si="0"/>
        <v>0</v>
      </c>
      <c r="I10" s="15">
        <f t="shared" si="1"/>
        <v>0</v>
      </c>
      <c r="J10" s="323"/>
    </row>
    <row r="11" spans="1:10" ht="22.5">
      <c r="A11" s="14" t="s">
        <v>7</v>
      </c>
      <c r="B11" s="13" t="s">
        <v>117</v>
      </c>
      <c r="C11" s="7"/>
      <c r="D11" s="7"/>
      <c r="E11" s="7"/>
      <c r="F11" s="7"/>
      <c r="G11" s="38"/>
      <c r="H11" s="39">
        <f t="shared" si="0"/>
        <v>0</v>
      </c>
      <c r="I11" s="15">
        <f t="shared" si="1"/>
        <v>0</v>
      </c>
      <c r="J11" s="323"/>
    </row>
    <row r="12" spans="1:10" ht="15.95" customHeight="1">
      <c r="A12" s="16" t="s">
        <v>8</v>
      </c>
      <c r="B12" s="17" t="s">
        <v>159</v>
      </c>
      <c r="C12" s="8"/>
      <c r="D12" s="8">
        <v>2038</v>
      </c>
      <c r="E12" s="8"/>
      <c r="F12" s="8"/>
      <c r="G12" s="40"/>
      <c r="H12" s="39">
        <f t="shared" si="0"/>
        <v>2038</v>
      </c>
      <c r="I12" s="15">
        <f t="shared" si="1"/>
        <v>2038</v>
      </c>
      <c r="J12" s="323"/>
    </row>
    <row r="13" spans="1:10" ht="15.95" customHeight="1" thickBot="1">
      <c r="A13" s="41" t="s">
        <v>9</v>
      </c>
      <c r="B13" s="42" t="s">
        <v>160</v>
      </c>
      <c r="C13" s="43"/>
      <c r="D13" s="43"/>
      <c r="E13" s="43"/>
      <c r="F13" s="43"/>
      <c r="G13" s="44"/>
      <c r="H13" s="39">
        <f t="shared" si="0"/>
        <v>0</v>
      </c>
      <c r="I13" s="15">
        <f t="shared" si="1"/>
        <v>0</v>
      </c>
      <c r="J13" s="323"/>
    </row>
    <row r="14" spans="1:10" s="9" customFormat="1" ht="18" customHeight="1" thickBot="1">
      <c r="A14" s="318" t="s">
        <v>161</v>
      </c>
      <c r="B14" s="319"/>
      <c r="C14" s="18">
        <f t="shared" ref="C14:I14" si="2">SUM(C7:C13)</f>
        <v>318</v>
      </c>
      <c r="D14" s="18">
        <f>SUM(D7:D13)</f>
        <v>2038</v>
      </c>
      <c r="E14" s="18">
        <f t="shared" si="2"/>
        <v>0</v>
      </c>
      <c r="F14" s="18">
        <f t="shared" si="2"/>
        <v>2746</v>
      </c>
      <c r="G14" s="45">
        <f t="shared" si="2"/>
        <v>0</v>
      </c>
      <c r="H14" s="45">
        <f t="shared" si="2"/>
        <v>4784</v>
      </c>
      <c r="I14" s="19">
        <f t="shared" si="2"/>
        <v>5102</v>
      </c>
      <c r="J14" s="323"/>
    </row>
    <row r="15" spans="1:10" s="6" customFormat="1" ht="18" customHeight="1">
      <c r="A15" s="320" t="s">
        <v>162</v>
      </c>
      <c r="B15" s="321"/>
      <c r="C15" s="321"/>
      <c r="D15" s="321"/>
      <c r="E15" s="321"/>
      <c r="F15" s="321"/>
      <c r="G15" s="321"/>
      <c r="H15" s="321"/>
      <c r="I15" s="322"/>
      <c r="J15" s="323"/>
    </row>
    <row r="16" spans="1:10" s="6" customFormat="1">
      <c r="A16" s="14" t="s">
        <v>3</v>
      </c>
      <c r="B16" s="13" t="s">
        <v>163</v>
      </c>
      <c r="C16" s="7"/>
      <c r="D16" s="7"/>
      <c r="E16" s="7"/>
      <c r="F16" s="7"/>
      <c r="G16" s="38"/>
      <c r="H16" s="39">
        <f>SUM(D16:G16)</f>
        <v>0</v>
      </c>
      <c r="I16" s="15">
        <f>C16+H16</f>
        <v>0</v>
      </c>
      <c r="J16" s="323"/>
    </row>
    <row r="17" spans="1:10" ht="13.5" thickBot="1">
      <c r="A17" s="41" t="s">
        <v>4</v>
      </c>
      <c r="B17" s="42" t="s">
        <v>160</v>
      </c>
      <c r="C17" s="43"/>
      <c r="D17" s="43"/>
      <c r="E17" s="43"/>
      <c r="F17" s="43"/>
      <c r="G17" s="44"/>
      <c r="H17" s="39">
        <f>SUM(D17:G17)</f>
        <v>0</v>
      </c>
      <c r="I17" s="46">
        <f>C17+H17</f>
        <v>0</v>
      </c>
      <c r="J17" s="323"/>
    </row>
    <row r="18" spans="1:10" ht="15.95" customHeight="1" thickBot="1">
      <c r="A18" s="318" t="s">
        <v>164</v>
      </c>
      <c r="B18" s="319"/>
      <c r="C18" s="18">
        <f t="shared" ref="C18:I18" si="3">SUM(C16:C17)</f>
        <v>0</v>
      </c>
      <c r="D18" s="18">
        <f t="shared" si="3"/>
        <v>0</v>
      </c>
      <c r="E18" s="18">
        <f t="shared" si="3"/>
        <v>0</v>
      </c>
      <c r="F18" s="18">
        <f t="shared" si="3"/>
        <v>0</v>
      </c>
      <c r="G18" s="45">
        <f t="shared" si="3"/>
        <v>0</v>
      </c>
      <c r="H18" s="45">
        <f t="shared" si="3"/>
        <v>0</v>
      </c>
      <c r="I18" s="19">
        <f t="shared" si="3"/>
        <v>0</v>
      </c>
      <c r="J18" s="323"/>
    </row>
    <row r="19" spans="1:10" ht="18" customHeight="1" thickBot="1">
      <c r="A19" s="324" t="s">
        <v>165</v>
      </c>
      <c r="B19" s="325"/>
      <c r="C19" s="47">
        <f t="shared" ref="C19:I19" si="4">C14+C18</f>
        <v>318</v>
      </c>
      <c r="D19" s="47">
        <f t="shared" si="4"/>
        <v>2038</v>
      </c>
      <c r="E19" s="47">
        <f t="shared" si="4"/>
        <v>0</v>
      </c>
      <c r="F19" s="47">
        <f t="shared" si="4"/>
        <v>2746</v>
      </c>
      <c r="G19" s="47">
        <f t="shared" si="4"/>
        <v>0</v>
      </c>
      <c r="H19" s="47">
        <f t="shared" si="4"/>
        <v>4784</v>
      </c>
      <c r="I19" s="19">
        <f t="shared" si="4"/>
        <v>5102</v>
      </c>
      <c r="J19" s="323"/>
    </row>
  </sheetData>
  <sheetProtection sheet="1" objects="1" scenarios="1"/>
  <mergeCells count="13">
    <mergeCell ref="J1:J19"/>
    <mergeCell ref="A19:B19"/>
    <mergeCell ref="A1:I1"/>
    <mergeCell ref="H2:I2"/>
    <mergeCell ref="A3:A4"/>
    <mergeCell ref="B3:B4"/>
    <mergeCell ref="C3:C4"/>
    <mergeCell ref="D3:H3"/>
    <mergeCell ref="I3:I4"/>
    <mergeCell ref="A6:I6"/>
    <mergeCell ref="A14:B14"/>
    <mergeCell ref="A15:I15"/>
    <mergeCell ref="A18:B18"/>
  </mergeCells>
  <phoneticPr fontId="23" type="noConversion"/>
  <printOptions horizontalCentered="1"/>
  <pageMargins left="0.78740157480314965" right="0.78740157480314965" top="1.18" bottom="0.98425196850393704" header="0.78740157480314965" footer="0.78740157480314965"/>
  <pageSetup paperSize="9" scale="95" orientation="landscape" horizontalDpi="300" verticalDpi="300" r:id="rId1"/>
  <headerFooter alignWithMargins="0">
    <oddHeader>&amp;C&amp;"Times New Roman CE,Félkövér dőlt"&amp;12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C73"/>
  <sheetViews>
    <sheetView zoomScaleSheetLayoutView="120" workbookViewId="0">
      <selection activeCell="A11" sqref="A11"/>
    </sheetView>
  </sheetViews>
  <sheetFormatPr defaultColWidth="12" defaultRowHeight="15.75"/>
  <cols>
    <col min="1" max="1" width="67.1640625" style="244" customWidth="1"/>
    <col min="2" max="2" width="6.1640625" style="245" customWidth="1"/>
    <col min="3" max="3" width="12.1640625" style="244" customWidth="1"/>
    <col min="4" max="16384" width="12" style="244"/>
  </cols>
  <sheetData>
    <row r="1" spans="1:3" ht="49.5" customHeight="1">
      <c r="A1" s="336" t="str">
        <f ca="1">+CONCATENATE("VAGYONKIMUTATÁS",CHAR(10),"a könyvviteli mérlegben értékkel szereplő eszközökről",CHAR(10),LEFT(ÖSSZEFÜGGÉSEK!A4,4),".")</f>
        <v>VAGYONKIMUTATÁS
a könyvviteli mérlegben értékkel szereplő eszközökről
2014.</v>
      </c>
      <c r="B1" s="337"/>
      <c r="C1" s="337"/>
    </row>
    <row r="2" spans="1:3" ht="16.5" thickBot="1">
      <c r="C2" s="266"/>
    </row>
    <row r="3" spans="1:3" ht="15.75" customHeight="1">
      <c r="A3" s="338" t="s">
        <v>169</v>
      </c>
      <c r="B3" s="341" t="s">
        <v>170</v>
      </c>
      <c r="C3" s="344" t="s">
        <v>554</v>
      </c>
    </row>
    <row r="4" spans="1:3" ht="11.25" customHeight="1">
      <c r="A4" s="339"/>
      <c r="B4" s="342"/>
      <c r="C4" s="345"/>
    </row>
    <row r="5" spans="1:3">
      <c r="A5" s="340"/>
      <c r="B5" s="343"/>
      <c r="C5" s="267"/>
    </row>
    <row r="6" spans="1:3" s="248" customFormat="1" ht="16.5" thickBot="1">
      <c r="A6" s="246" t="s">
        <v>525</v>
      </c>
      <c r="B6" s="247" t="s">
        <v>334</v>
      </c>
      <c r="C6" s="247" t="s">
        <v>335</v>
      </c>
    </row>
    <row r="7" spans="1:3" s="252" customFormat="1">
      <c r="A7" s="249" t="s">
        <v>463</v>
      </c>
      <c r="B7" s="250" t="s">
        <v>171</v>
      </c>
      <c r="C7" s="251">
        <v>0</v>
      </c>
    </row>
    <row r="8" spans="1:3" s="252" customFormat="1">
      <c r="A8" s="253" t="s">
        <v>464</v>
      </c>
      <c r="B8" s="58" t="s">
        <v>172</v>
      </c>
      <c r="C8" s="254">
        <f>+C9+C14+C19+C24+C29</f>
        <v>573951</v>
      </c>
    </row>
    <row r="9" spans="1:3" s="252" customFormat="1">
      <c r="A9" s="253" t="s">
        <v>465</v>
      </c>
      <c r="B9" s="58" t="s">
        <v>173</v>
      </c>
      <c r="C9" s="254">
        <f>+C10+C11+C12+C13</f>
        <v>568710</v>
      </c>
    </row>
    <row r="10" spans="1:3" s="252" customFormat="1">
      <c r="A10" s="255" t="s">
        <v>466</v>
      </c>
      <c r="B10" s="58" t="s">
        <v>174</v>
      </c>
      <c r="C10" s="49">
        <v>568710</v>
      </c>
    </row>
    <row r="11" spans="1:3" s="252" customFormat="1" ht="26.25" customHeight="1">
      <c r="A11" s="255" t="s">
        <v>467</v>
      </c>
      <c r="B11" s="58" t="s">
        <v>175</v>
      </c>
      <c r="C11" s="48"/>
    </row>
    <row r="12" spans="1:3" s="252" customFormat="1" ht="22.5">
      <c r="A12" s="255" t="s">
        <v>468</v>
      </c>
      <c r="B12" s="58" t="s">
        <v>176</v>
      </c>
      <c r="C12" s="48"/>
    </row>
    <row r="13" spans="1:3" s="252" customFormat="1">
      <c r="A13" s="255" t="s">
        <v>469</v>
      </c>
      <c r="B13" s="58" t="s">
        <v>177</v>
      </c>
      <c r="C13" s="48"/>
    </row>
    <row r="14" spans="1:3" s="252" customFormat="1">
      <c r="A14" s="253" t="s">
        <v>470</v>
      </c>
      <c r="B14" s="58" t="s">
        <v>178</v>
      </c>
      <c r="C14" s="256">
        <f>+C15+C16+C17+C18</f>
        <v>4376</v>
      </c>
    </row>
    <row r="15" spans="1:3" s="252" customFormat="1">
      <c r="A15" s="255" t="s">
        <v>471</v>
      </c>
      <c r="B15" s="58" t="s">
        <v>179</v>
      </c>
      <c r="C15" s="48">
        <v>4376</v>
      </c>
    </row>
    <row r="16" spans="1:3" s="252" customFormat="1" ht="22.5">
      <c r="A16" s="255" t="s">
        <v>472</v>
      </c>
      <c r="B16" s="58" t="s">
        <v>12</v>
      </c>
      <c r="C16" s="48"/>
    </row>
    <row r="17" spans="1:3" s="252" customFormat="1">
      <c r="A17" s="255" t="s">
        <v>473</v>
      </c>
      <c r="B17" s="58" t="s">
        <v>13</v>
      </c>
      <c r="C17" s="48"/>
    </row>
    <row r="18" spans="1:3" s="252" customFormat="1">
      <c r="A18" s="255" t="s">
        <v>474</v>
      </c>
      <c r="B18" s="58" t="s">
        <v>14</v>
      </c>
      <c r="C18" s="48"/>
    </row>
    <row r="19" spans="1:3" s="252" customFormat="1">
      <c r="A19" s="253" t="s">
        <v>475</v>
      </c>
      <c r="B19" s="58" t="s">
        <v>15</v>
      </c>
      <c r="C19" s="256">
        <f>+C20+C21+C22+C23</f>
        <v>0</v>
      </c>
    </row>
    <row r="20" spans="1:3" s="252" customFormat="1">
      <c r="A20" s="255" t="s">
        <v>476</v>
      </c>
      <c r="B20" s="58" t="s">
        <v>16</v>
      </c>
      <c r="C20" s="48"/>
    </row>
    <row r="21" spans="1:3" s="252" customFormat="1">
      <c r="A21" s="255" t="s">
        <v>477</v>
      </c>
      <c r="B21" s="58" t="s">
        <v>17</v>
      </c>
      <c r="C21" s="48"/>
    </row>
    <row r="22" spans="1:3" s="252" customFormat="1">
      <c r="A22" s="255" t="s">
        <v>478</v>
      </c>
      <c r="B22" s="58" t="s">
        <v>18</v>
      </c>
      <c r="C22" s="48"/>
    </row>
    <row r="23" spans="1:3" s="252" customFormat="1">
      <c r="A23" s="255" t="s">
        <v>479</v>
      </c>
      <c r="B23" s="58" t="s">
        <v>19</v>
      </c>
      <c r="C23" s="48"/>
    </row>
    <row r="24" spans="1:3" s="252" customFormat="1">
      <c r="A24" s="253" t="s">
        <v>480</v>
      </c>
      <c r="B24" s="58" t="s">
        <v>20</v>
      </c>
      <c r="C24" s="256">
        <f>+C25+C26+C27+C28</f>
        <v>865</v>
      </c>
    </row>
    <row r="25" spans="1:3" s="252" customFormat="1">
      <c r="A25" s="255" t="s">
        <v>481</v>
      </c>
      <c r="B25" s="58" t="s">
        <v>21</v>
      </c>
      <c r="C25" s="48">
        <v>865</v>
      </c>
    </row>
    <row r="26" spans="1:3" s="252" customFormat="1">
      <c r="A26" s="255" t="s">
        <v>482</v>
      </c>
      <c r="B26" s="58" t="s">
        <v>22</v>
      </c>
      <c r="C26" s="48"/>
    </row>
    <row r="27" spans="1:3" s="252" customFormat="1">
      <c r="A27" s="255" t="s">
        <v>483</v>
      </c>
      <c r="B27" s="58" t="s">
        <v>23</v>
      </c>
      <c r="C27" s="48"/>
    </row>
    <row r="28" spans="1:3" s="252" customFormat="1">
      <c r="A28" s="255" t="s">
        <v>484</v>
      </c>
      <c r="B28" s="58" t="s">
        <v>24</v>
      </c>
      <c r="C28" s="48"/>
    </row>
    <row r="29" spans="1:3" s="252" customFormat="1">
      <c r="A29" s="253" t="s">
        <v>485</v>
      </c>
      <c r="B29" s="58" t="s">
        <v>25</v>
      </c>
      <c r="C29" s="256">
        <f>+C30+C31+C32+C33</f>
        <v>0</v>
      </c>
    </row>
    <row r="30" spans="1:3" s="252" customFormat="1">
      <c r="A30" s="255" t="s">
        <v>486</v>
      </c>
      <c r="B30" s="58" t="s">
        <v>26</v>
      </c>
      <c r="C30" s="48"/>
    </row>
    <row r="31" spans="1:3" s="252" customFormat="1" ht="22.5">
      <c r="A31" s="255" t="s">
        <v>487</v>
      </c>
      <c r="B31" s="58" t="s">
        <v>27</v>
      </c>
      <c r="C31" s="48"/>
    </row>
    <row r="32" spans="1:3" s="252" customFormat="1">
      <c r="A32" s="255" t="s">
        <v>488</v>
      </c>
      <c r="B32" s="58" t="s">
        <v>28</v>
      </c>
      <c r="C32" s="48"/>
    </row>
    <row r="33" spans="1:3" s="252" customFormat="1">
      <c r="A33" s="255" t="s">
        <v>489</v>
      </c>
      <c r="B33" s="58" t="s">
        <v>29</v>
      </c>
      <c r="C33" s="48"/>
    </row>
    <row r="34" spans="1:3" s="252" customFormat="1">
      <c r="A34" s="253" t="s">
        <v>490</v>
      </c>
      <c r="B34" s="58" t="s">
        <v>30</v>
      </c>
      <c r="C34" s="256">
        <f>+C35+C40+C45</f>
        <v>3871</v>
      </c>
    </row>
    <row r="35" spans="1:3" s="252" customFormat="1">
      <c r="A35" s="253" t="s">
        <v>491</v>
      </c>
      <c r="B35" s="58" t="s">
        <v>31</v>
      </c>
      <c r="C35" s="256">
        <f>+C36+C37+C38+C39</f>
        <v>3871</v>
      </c>
    </row>
    <row r="36" spans="1:3" s="252" customFormat="1">
      <c r="A36" s="255" t="s">
        <v>492</v>
      </c>
      <c r="B36" s="58" t="s">
        <v>73</v>
      </c>
      <c r="C36" s="48">
        <v>3871</v>
      </c>
    </row>
    <row r="37" spans="1:3" s="252" customFormat="1">
      <c r="A37" s="255" t="s">
        <v>493</v>
      </c>
      <c r="B37" s="58" t="s">
        <v>146</v>
      </c>
      <c r="C37" s="48"/>
    </row>
    <row r="38" spans="1:3" s="252" customFormat="1">
      <c r="A38" s="255" t="s">
        <v>494</v>
      </c>
      <c r="B38" s="58" t="s">
        <v>166</v>
      </c>
      <c r="C38" s="48"/>
    </row>
    <row r="39" spans="1:3" s="252" customFormat="1">
      <c r="A39" s="255" t="s">
        <v>495</v>
      </c>
      <c r="B39" s="58" t="s">
        <v>167</v>
      </c>
      <c r="C39" s="48"/>
    </row>
    <row r="40" spans="1:3" s="252" customFormat="1">
      <c r="A40" s="253" t="s">
        <v>496</v>
      </c>
      <c r="B40" s="58" t="s">
        <v>180</v>
      </c>
      <c r="C40" s="256">
        <f>+C41+C42+C43+C44</f>
        <v>0</v>
      </c>
    </row>
    <row r="41" spans="1:3" s="252" customFormat="1">
      <c r="A41" s="255" t="s">
        <v>497</v>
      </c>
      <c r="B41" s="58" t="s">
        <v>181</v>
      </c>
      <c r="C41" s="48"/>
    </row>
    <row r="42" spans="1:3" s="252" customFormat="1" ht="22.5">
      <c r="A42" s="255" t="s">
        <v>498</v>
      </c>
      <c r="B42" s="58" t="s">
        <v>182</v>
      </c>
      <c r="C42" s="48"/>
    </row>
    <row r="43" spans="1:3" s="252" customFormat="1">
      <c r="A43" s="255" t="s">
        <v>499</v>
      </c>
      <c r="B43" s="58" t="s">
        <v>183</v>
      </c>
      <c r="C43" s="48"/>
    </row>
    <row r="44" spans="1:3" s="252" customFormat="1">
      <c r="A44" s="255" t="s">
        <v>500</v>
      </c>
      <c r="B44" s="58" t="s">
        <v>184</v>
      </c>
      <c r="C44" s="48"/>
    </row>
    <row r="45" spans="1:3" s="252" customFormat="1">
      <c r="A45" s="253" t="s">
        <v>501</v>
      </c>
      <c r="B45" s="58" t="s">
        <v>185</v>
      </c>
      <c r="C45" s="256">
        <f>+C46+C47+C48+C49</f>
        <v>0</v>
      </c>
    </row>
    <row r="46" spans="1:3" s="252" customFormat="1">
      <c r="A46" s="255" t="s">
        <v>502</v>
      </c>
      <c r="B46" s="58" t="s">
        <v>186</v>
      </c>
      <c r="C46" s="48"/>
    </row>
    <row r="47" spans="1:3" s="252" customFormat="1" ht="22.5">
      <c r="A47" s="255" t="s">
        <v>503</v>
      </c>
      <c r="B47" s="58" t="s">
        <v>187</v>
      </c>
      <c r="C47" s="48"/>
    </row>
    <row r="48" spans="1:3" s="252" customFormat="1">
      <c r="A48" s="255" t="s">
        <v>504</v>
      </c>
      <c r="B48" s="58" t="s">
        <v>188</v>
      </c>
      <c r="C48" s="48"/>
    </row>
    <row r="49" spans="1:3" s="252" customFormat="1">
      <c r="A49" s="255" t="s">
        <v>505</v>
      </c>
      <c r="B49" s="58" t="s">
        <v>189</v>
      </c>
      <c r="C49" s="48"/>
    </row>
    <row r="50" spans="1:3" s="252" customFormat="1">
      <c r="A50" s="253" t="s">
        <v>506</v>
      </c>
      <c r="B50" s="58" t="s">
        <v>190</v>
      </c>
      <c r="C50" s="48">
        <v>5001</v>
      </c>
    </row>
    <row r="51" spans="1:3" s="252" customFormat="1" ht="21">
      <c r="A51" s="253" t="s">
        <v>507</v>
      </c>
      <c r="B51" s="58" t="s">
        <v>191</v>
      </c>
      <c r="C51" s="256">
        <f>+C7+C8+C34+C50</f>
        <v>582823</v>
      </c>
    </row>
    <row r="52" spans="1:3" s="252" customFormat="1">
      <c r="A52" s="253" t="s">
        <v>508</v>
      </c>
      <c r="B52" s="58" t="s">
        <v>192</v>
      </c>
      <c r="C52" s="48"/>
    </row>
    <row r="53" spans="1:3" s="252" customFormat="1">
      <c r="A53" s="253" t="s">
        <v>509</v>
      </c>
      <c r="B53" s="58" t="s">
        <v>193</v>
      </c>
      <c r="C53" s="48"/>
    </row>
    <row r="54" spans="1:3" s="252" customFormat="1">
      <c r="A54" s="253" t="s">
        <v>510</v>
      </c>
      <c r="B54" s="58" t="s">
        <v>194</v>
      </c>
      <c r="C54" s="256">
        <f>+C52+C53</f>
        <v>0</v>
      </c>
    </row>
    <row r="55" spans="1:3" s="252" customFormat="1">
      <c r="A55" s="253" t="s">
        <v>511</v>
      </c>
      <c r="B55" s="58" t="s">
        <v>195</v>
      </c>
      <c r="C55" s="48"/>
    </row>
    <row r="56" spans="1:3" s="252" customFormat="1">
      <c r="A56" s="253" t="s">
        <v>512</v>
      </c>
      <c r="B56" s="58" t="s">
        <v>196</v>
      </c>
      <c r="C56" s="48">
        <v>131</v>
      </c>
    </row>
    <row r="57" spans="1:3" s="252" customFormat="1">
      <c r="A57" s="253" t="s">
        <v>513</v>
      </c>
      <c r="B57" s="58" t="s">
        <v>197</v>
      </c>
      <c r="C57" s="48">
        <v>33235</v>
      </c>
    </row>
    <row r="58" spans="1:3" s="252" customFormat="1">
      <c r="A58" s="253" t="s">
        <v>514</v>
      </c>
      <c r="B58" s="58" t="s">
        <v>198</v>
      </c>
      <c r="C58" s="48"/>
    </row>
    <row r="59" spans="1:3" s="252" customFormat="1">
      <c r="A59" s="253" t="s">
        <v>515</v>
      </c>
      <c r="B59" s="58" t="s">
        <v>199</v>
      </c>
      <c r="C59" s="256">
        <f>+C55+C56+C57+C58</f>
        <v>33366</v>
      </c>
    </row>
    <row r="60" spans="1:3" s="252" customFormat="1">
      <c r="A60" s="253" t="s">
        <v>516</v>
      </c>
      <c r="B60" s="58" t="s">
        <v>200</v>
      </c>
      <c r="C60" s="48">
        <v>2413</v>
      </c>
    </row>
    <row r="61" spans="1:3" s="252" customFormat="1">
      <c r="A61" s="253" t="s">
        <v>517</v>
      </c>
      <c r="B61" s="58" t="s">
        <v>201</v>
      </c>
      <c r="C61" s="48"/>
    </row>
    <row r="62" spans="1:3" s="252" customFormat="1">
      <c r="A62" s="253" t="s">
        <v>518</v>
      </c>
      <c r="B62" s="58" t="s">
        <v>202</v>
      </c>
      <c r="C62" s="48"/>
    </row>
    <row r="63" spans="1:3" s="252" customFormat="1">
      <c r="A63" s="253" t="s">
        <v>519</v>
      </c>
      <c r="B63" s="58" t="s">
        <v>203</v>
      </c>
      <c r="C63" s="256">
        <f>+C60+C61+C62</f>
        <v>2413</v>
      </c>
    </row>
    <row r="64" spans="1:3" s="252" customFormat="1">
      <c r="A64" s="253" t="s">
        <v>520</v>
      </c>
      <c r="B64" s="58" t="s">
        <v>204</v>
      </c>
      <c r="C64" s="48"/>
    </row>
    <row r="65" spans="1:3" s="252" customFormat="1" ht="21">
      <c r="A65" s="253" t="s">
        <v>521</v>
      </c>
      <c r="B65" s="58" t="s">
        <v>205</v>
      </c>
      <c r="C65" s="48"/>
    </row>
    <row r="66" spans="1:3" s="252" customFormat="1">
      <c r="A66" s="253" t="s">
        <v>522</v>
      </c>
      <c r="B66" s="58" t="s">
        <v>206</v>
      </c>
      <c r="C66" s="256">
        <f>+C64+C65</f>
        <v>0</v>
      </c>
    </row>
    <row r="67" spans="1:3" s="252" customFormat="1">
      <c r="A67" s="253" t="s">
        <v>523</v>
      </c>
      <c r="B67" s="58" t="s">
        <v>207</v>
      </c>
      <c r="C67" s="48"/>
    </row>
    <row r="68" spans="1:3" s="252" customFormat="1" ht="16.5" thickBot="1">
      <c r="A68" s="257" t="s">
        <v>524</v>
      </c>
      <c r="B68" s="62" t="s">
        <v>208</v>
      </c>
      <c r="C68" s="258">
        <f>+C51+C54+C59+C63+C66+C67</f>
        <v>618602</v>
      </c>
    </row>
    <row r="69" spans="1:3">
      <c r="A69" s="259"/>
      <c r="C69" s="260"/>
    </row>
    <row r="70" spans="1:3">
      <c r="A70" s="259"/>
      <c r="C70" s="260"/>
    </row>
    <row r="71" spans="1:3">
      <c r="A71" s="261"/>
      <c r="C71" s="260"/>
    </row>
    <row r="72" spans="1:3">
      <c r="A72" s="335"/>
      <c r="B72" s="335"/>
      <c r="C72" s="335"/>
    </row>
    <row r="73" spans="1:3">
      <c r="A73" s="335"/>
      <c r="B73" s="335"/>
      <c r="C73" s="335"/>
    </row>
  </sheetData>
  <mergeCells count="6">
    <mergeCell ref="A72:C72"/>
    <mergeCell ref="A73:C73"/>
    <mergeCell ref="A1:C1"/>
    <mergeCell ref="A3:A5"/>
    <mergeCell ref="B3:B5"/>
    <mergeCell ref="C3:C4"/>
  </mergeCells>
  <phoneticPr fontId="23" type="noConversion"/>
  <printOptions horizontalCentered="1"/>
  <pageMargins left="0.78740157480314965" right="0.82343750000000004" top="1.0890625" bottom="0.98425196850393704" header="0.78740157480314965" footer="0.78740157480314965"/>
  <pageSetup paperSize="9" scale="85" orientation="portrait" horizontalDpi="300" verticalDpi="300" r:id="rId1"/>
  <headerFooter alignWithMargins="0">
    <oddHeader>&amp;L&amp;"Times New Roman,Félkövér dőlt"............................................Önkormányzat&amp;R&amp;"Times New Roman,Félkövér dőlt"7.1. tájékoztató tábla a ……/2015. (……) önkormányzati rendelethez</oddHeader>
    <oddFooter>&amp;C&amp;P</oddFooter>
  </headerFooter>
  <rowBreaks count="1" manualBreakCount="1">
    <brk id="4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E26"/>
  <sheetViews>
    <sheetView workbookViewId="0">
      <selection activeCell="F15" sqref="F15"/>
    </sheetView>
  </sheetViews>
  <sheetFormatPr defaultRowHeight="12.75"/>
  <cols>
    <col min="1" max="1" width="71.1640625" style="50" customWidth="1"/>
    <col min="2" max="2" width="6.1640625" style="64" customWidth="1"/>
    <col min="3" max="3" width="18" style="262" customWidth="1"/>
    <col min="4" max="16384" width="9.33203125" style="262"/>
  </cols>
  <sheetData>
    <row r="1" spans="1:3" ht="32.25" customHeight="1">
      <c r="A1" s="347" t="s">
        <v>209</v>
      </c>
      <c r="B1" s="347"/>
      <c r="C1" s="347"/>
    </row>
    <row r="2" spans="1:3" ht="15.75">
      <c r="A2" s="348" t="str">
        <f ca="1">+CONCATENATE(LEFT(ÖSSZEFÜGGÉSEK!A4,4),". év")</f>
        <v>2014. év</v>
      </c>
      <c r="B2" s="348"/>
      <c r="C2" s="348"/>
    </row>
    <row r="4" spans="1:3" ht="13.5" thickBot="1">
      <c r="B4" s="349" t="s">
        <v>168</v>
      </c>
      <c r="C4" s="349"/>
    </row>
    <row r="5" spans="1:3" s="51" customFormat="1" ht="31.5" customHeight="1">
      <c r="A5" s="350" t="s">
        <v>210</v>
      </c>
      <c r="B5" s="352" t="s">
        <v>170</v>
      </c>
      <c r="C5" s="354" t="s">
        <v>211</v>
      </c>
    </row>
    <row r="6" spans="1:3" s="51" customFormat="1">
      <c r="A6" s="351"/>
      <c r="B6" s="353"/>
      <c r="C6" s="355"/>
    </row>
    <row r="7" spans="1:3" s="55" customFormat="1" ht="13.5" thickBot="1">
      <c r="A7" s="52" t="s">
        <v>333</v>
      </c>
      <c r="B7" s="53" t="s">
        <v>334</v>
      </c>
      <c r="C7" s="54" t="s">
        <v>335</v>
      </c>
    </row>
    <row r="8" spans="1:3" ht="15.75" customHeight="1">
      <c r="A8" s="253" t="s">
        <v>526</v>
      </c>
      <c r="B8" s="56" t="s">
        <v>171</v>
      </c>
      <c r="C8" s="57">
        <v>818036</v>
      </c>
    </row>
    <row r="9" spans="1:3" ht="15.75" customHeight="1">
      <c r="A9" s="253" t="s">
        <v>527</v>
      </c>
      <c r="B9" s="58" t="s">
        <v>172</v>
      </c>
      <c r="C9" s="57"/>
    </row>
    <row r="10" spans="1:3" ht="15.75" customHeight="1">
      <c r="A10" s="253" t="s">
        <v>528</v>
      </c>
      <c r="B10" s="58" t="s">
        <v>173</v>
      </c>
      <c r="C10" s="57">
        <v>8650</v>
      </c>
    </row>
    <row r="11" spans="1:3" ht="15.75" customHeight="1">
      <c r="A11" s="253" t="s">
        <v>529</v>
      </c>
      <c r="B11" s="58" t="s">
        <v>174</v>
      </c>
      <c r="C11" s="59">
        <v>-206252</v>
      </c>
    </row>
    <row r="12" spans="1:3" ht="15.75" customHeight="1">
      <c r="A12" s="253" t="s">
        <v>530</v>
      </c>
      <c r="B12" s="58" t="s">
        <v>175</v>
      </c>
      <c r="C12" s="59"/>
    </row>
    <row r="13" spans="1:3" ht="15.75" customHeight="1">
      <c r="A13" s="253" t="s">
        <v>531</v>
      </c>
      <c r="B13" s="58" t="s">
        <v>176</v>
      </c>
      <c r="C13" s="59">
        <v>-48930</v>
      </c>
    </row>
    <row r="14" spans="1:3" ht="15.75" customHeight="1">
      <c r="A14" s="253" t="s">
        <v>532</v>
      </c>
      <c r="B14" s="58" t="s">
        <v>177</v>
      </c>
      <c r="C14" s="60">
        <f>+C8+C9+C10+C11+C12+C13</f>
        <v>571504</v>
      </c>
    </row>
    <row r="15" spans="1:3" ht="15.75" customHeight="1">
      <c r="A15" s="253" t="s">
        <v>540</v>
      </c>
      <c r="B15" s="58" t="s">
        <v>178</v>
      </c>
      <c r="C15" s="263">
        <v>2356</v>
      </c>
    </row>
    <row r="16" spans="1:3" ht="15.75" customHeight="1">
      <c r="A16" s="253" t="s">
        <v>533</v>
      </c>
      <c r="B16" s="58" t="s">
        <v>179</v>
      </c>
      <c r="C16" s="59">
        <v>1082</v>
      </c>
    </row>
    <row r="17" spans="1:5" ht="15.75" customHeight="1">
      <c r="A17" s="253" t="s">
        <v>534</v>
      </c>
      <c r="B17" s="58" t="s">
        <v>12</v>
      </c>
      <c r="C17" s="59">
        <v>6287</v>
      </c>
    </row>
    <row r="18" spans="1:5" ht="15.75" customHeight="1">
      <c r="A18" s="253" t="s">
        <v>535</v>
      </c>
      <c r="B18" s="58" t="s">
        <v>13</v>
      </c>
      <c r="C18" s="60">
        <f>+C15+C16+C17</f>
        <v>9725</v>
      </c>
    </row>
    <row r="19" spans="1:5" s="264" customFormat="1" ht="15.75" customHeight="1">
      <c r="A19" s="253" t="s">
        <v>536</v>
      </c>
      <c r="B19" s="58" t="s">
        <v>14</v>
      </c>
      <c r="C19" s="59"/>
    </row>
    <row r="20" spans="1:5" ht="15.75" customHeight="1">
      <c r="A20" s="253" t="s">
        <v>537</v>
      </c>
      <c r="B20" s="58" t="s">
        <v>15</v>
      </c>
      <c r="C20" s="59">
        <v>37373</v>
      </c>
    </row>
    <row r="21" spans="1:5" ht="15.75" customHeight="1" thickBot="1">
      <c r="A21" s="61" t="s">
        <v>538</v>
      </c>
      <c r="B21" s="62" t="s">
        <v>16</v>
      </c>
      <c r="C21" s="63">
        <f>+C14+C18+C19+C20</f>
        <v>618602</v>
      </c>
    </row>
    <row r="22" spans="1:5" ht="15.75">
      <c r="A22" s="259"/>
      <c r="B22" s="261"/>
      <c r="C22" s="260"/>
      <c r="D22" s="260"/>
      <c r="E22" s="260"/>
    </row>
    <row r="23" spans="1:5" ht="15.75">
      <c r="A23" s="259"/>
      <c r="B23" s="261"/>
      <c r="C23" s="260"/>
      <c r="D23" s="260"/>
      <c r="E23" s="260"/>
    </row>
    <row r="24" spans="1:5" ht="15.75">
      <c r="A24" s="261"/>
      <c r="B24" s="261"/>
      <c r="C24" s="260"/>
      <c r="D24" s="260"/>
      <c r="E24" s="260"/>
    </row>
    <row r="25" spans="1:5" ht="15.75">
      <c r="A25" s="346"/>
      <c r="B25" s="346"/>
      <c r="C25" s="346"/>
      <c r="D25" s="265"/>
      <c r="E25" s="265"/>
    </row>
    <row r="26" spans="1:5" ht="15.75">
      <c r="A26" s="346"/>
      <c r="B26" s="346"/>
      <c r="C26" s="346"/>
      <c r="D26" s="265"/>
      <c r="E26" s="265"/>
    </row>
  </sheetData>
  <sheetProtection sheet="1" objects="1" scenarios="1"/>
  <mergeCells count="8">
    <mergeCell ref="A25:C25"/>
    <mergeCell ref="A26:C26"/>
    <mergeCell ref="A1:C1"/>
    <mergeCell ref="A2:C2"/>
    <mergeCell ref="B4:C4"/>
    <mergeCell ref="A5:A6"/>
    <mergeCell ref="B5:B6"/>
    <mergeCell ref="C5:C6"/>
  </mergeCells>
  <phoneticPr fontId="23" type="noConversion"/>
  <printOptions horizontalCentered="1"/>
  <pageMargins left="0.78740157480314965" right="0.78740157480314965" top="1.246875" bottom="0.98425196850393704" header="0.78740157480314965" footer="0.78740157480314965"/>
  <pageSetup paperSize="9" scale="95" orientation="portrait" verticalDpi="300" r:id="rId1"/>
  <headerFooter alignWithMargins="0">
    <oddHeader>&amp;L&amp;"Times New Roman,Félkövér dőlt"............................................Önkormányzat&amp;R&amp;"Times New Roman CE,Félkövér dőlt"7.2. tájékoztató tábla a ……/2015. (……)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3</vt:i4>
      </vt:variant>
    </vt:vector>
  </HeadingPairs>
  <TitlesOfParts>
    <vt:vector size="14" baseType="lpstr">
      <vt:lpstr>ÖSSZEFÜGGÉSEK</vt:lpstr>
      <vt:lpstr>1.1.sz.mell.</vt:lpstr>
      <vt:lpstr>2.1.sz.mell  </vt:lpstr>
      <vt:lpstr>2.2.sz.mell  </vt:lpstr>
      <vt:lpstr>ELLENŐRZÉS-1.sz.2.1.sz.2.2.sz.</vt:lpstr>
      <vt:lpstr>9.sz.mell</vt:lpstr>
      <vt:lpstr>4. tájékoztató tábla</vt:lpstr>
      <vt:lpstr>7.1. tájékoztató tábla</vt:lpstr>
      <vt:lpstr>7.2. tájékoztató tábla</vt:lpstr>
      <vt:lpstr>Munka2</vt:lpstr>
      <vt:lpstr>Munka1</vt:lpstr>
      <vt:lpstr>'7.1. tájékoztató tábla'!Nyomtatási_cím</vt:lpstr>
      <vt:lpstr>'1.1.sz.mell.'!Nyomtatási_terület</vt:lpstr>
      <vt:lpstr>'2.1.sz.mell  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User</cp:lastModifiedBy>
  <cp:lastPrinted>2015-06-01T07:42:11Z</cp:lastPrinted>
  <dcterms:created xsi:type="dcterms:W3CDTF">1999-10-30T10:30:45Z</dcterms:created>
  <dcterms:modified xsi:type="dcterms:W3CDTF">2015-06-01T12:02:05Z</dcterms:modified>
</cp:coreProperties>
</file>