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4.sz.mell." sheetId="1" r:id="rId1"/>
  </sheets>
  <calcPr calcId="124519"/>
</workbook>
</file>

<file path=xl/calcChain.xml><?xml version="1.0" encoding="utf-8"?>
<calcChain xmlns="http://schemas.openxmlformats.org/spreadsheetml/2006/main">
  <c r="D23" i="1"/>
  <c r="G22"/>
  <c r="F22"/>
  <c r="G21"/>
  <c r="F20"/>
  <c r="G20" s="1"/>
  <c r="F19"/>
  <c r="G19" s="1"/>
  <c r="E19"/>
  <c r="B19"/>
  <c r="G18"/>
  <c r="G17"/>
  <c r="F17"/>
  <c r="E17"/>
  <c r="B17"/>
  <c r="G16"/>
  <c r="D16"/>
  <c r="G15"/>
  <c r="F14"/>
  <c r="G14" s="1"/>
  <c r="E14"/>
  <c r="B14"/>
  <c r="G13"/>
  <c r="E13"/>
  <c r="B13"/>
  <c r="G12"/>
  <c r="F11"/>
  <c r="G11" s="1"/>
  <c r="G10"/>
  <c r="B10"/>
  <c r="G9"/>
  <c r="G8"/>
  <c r="F8"/>
  <c r="G7"/>
  <c r="F6"/>
  <c r="G6" s="1"/>
  <c r="E6"/>
  <c r="B6"/>
  <c r="F5"/>
  <c r="F23" s="1"/>
  <c r="E5"/>
  <c r="E23" s="1"/>
  <c r="B5"/>
  <c r="B23" s="1"/>
  <c r="G5" l="1"/>
  <c r="G23" s="1"/>
</calcChain>
</file>

<file path=xl/sharedStrings.xml><?xml version="1.0" encoding="utf-8"?>
<sst xmlns="http://schemas.openxmlformats.org/spreadsheetml/2006/main" count="54" uniqueCount="37">
  <si>
    <t>Felújítási kiadások előirányzata felújításonként</t>
  </si>
  <si>
    <t>4. melléklet a 12/2018. (V.31.) önkormányzati rendelethez</t>
  </si>
  <si>
    <t xml:space="preserve"> Forintban !</t>
  </si>
  <si>
    <t>Felújítás  megnevezése</t>
  </si>
  <si>
    <t>Teljes költség</t>
  </si>
  <si>
    <t>Kivitelezés kezdési és befejezési éve</t>
  </si>
  <si>
    <t>Felhasználás 2016.12.31-ig</t>
  </si>
  <si>
    <t>2017. évi módosított előirányzat</t>
  </si>
  <si>
    <t>2017.évi teljesítés</t>
  </si>
  <si>
    <t>Összes teljesítés 2017.12.31-ig</t>
  </si>
  <si>
    <t>A</t>
  </si>
  <si>
    <t>B</t>
  </si>
  <si>
    <t>C</t>
  </si>
  <si>
    <t>D</t>
  </si>
  <si>
    <t>E</t>
  </si>
  <si>
    <t>F</t>
  </si>
  <si>
    <t>G=(D+F)</t>
  </si>
  <si>
    <t>Kabay konyha felújítás</t>
  </si>
  <si>
    <t>2017</t>
  </si>
  <si>
    <t xml:space="preserve">Kornisné Központban fűtéskorszerüsítés </t>
  </si>
  <si>
    <t>Kossuth L. utca 3. 1/6. - villany és fűtés felújítás</t>
  </si>
  <si>
    <t>Lektori lakás - bojler pótlás</t>
  </si>
  <si>
    <t>Vasvári P. utca 6. lépcsőházi ablakcsere</t>
  </si>
  <si>
    <t>Varázsceruza óvaóda elektromos felújítás 3. ütem</t>
  </si>
  <si>
    <t>Varázsceruza óvaóda elektromos felújítás 4. ütem</t>
  </si>
  <si>
    <t>Extrém sportpályán 1 elem felújítás</t>
  </si>
  <si>
    <t>Class ranger felújítás (Városi Kincstár)</t>
  </si>
  <si>
    <t>Víziközmű rendszeren végrehajtandó felújítás</t>
  </si>
  <si>
    <t>Minimanó Óvoda tetőszerkezetének részleges felújítása</t>
  </si>
  <si>
    <t>Minimanó Óvoda 4 db előtető felújítása</t>
  </si>
  <si>
    <t>Minimanó Óvoda részleges felújítása</t>
  </si>
  <si>
    <t>Fülemüle Óvoda tetőszerkezetének részleges szigetelése</t>
  </si>
  <si>
    <t>Belterületi utak felújítása</t>
  </si>
  <si>
    <t>Váci Mihály Gimnázium épületének energetikai korszerűsítése</t>
  </si>
  <si>
    <t>Gépállomás úti ingatlan részleges tetőfelújítás</t>
  </si>
  <si>
    <t>Krúdy utca 14. vegyes tulajdonú társasház tetőszigetelése</t>
  </si>
  <si>
    <t>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</si>
</sst>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36">
    <font>
      <sz val="10"/>
      <name val="MS Sans Serif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sz val="12"/>
      <name val="Times New Roman CE"/>
      <charset val="238"/>
    </font>
    <font>
      <sz val="9"/>
      <name val="Times New Roman CE"/>
      <charset val="238"/>
    </font>
    <font>
      <sz val="8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0"/>
      <name val="MS Sans Serif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u/>
      <sz val="12"/>
      <color indexed="36"/>
      <name val="Times New Roman CE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12"/>
      <name val="Times New Roman"/>
      <family val="1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2">
    <fill>
      <patternFill patternType="none"/>
    </fill>
    <fill>
      <patternFill patternType="gray125"/>
    </fill>
    <fill>
      <patternFill patternType="lightHorizontal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3"/>
      </patternFill>
    </fill>
    <fill>
      <patternFill patternType="solid">
        <fgColor indexed="56"/>
      </patternFill>
    </fill>
    <fill>
      <patternFill patternType="solid">
        <fgColor indexed="50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7">
    <xf numFmtId="0" fontId="0" fillId="0" borderId="0"/>
    <xf numFmtId="0" fontId="1" fillId="0" borderId="0"/>
    <xf numFmtId="0" fontId="10" fillId="0" borderId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4" fillId="13" borderId="0" applyNumberFormat="0" applyBorder="0" applyAlignment="0" applyProtection="0"/>
    <xf numFmtId="0" fontId="14" fillId="1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3" fillId="3" borderId="0" applyNumberFormat="0" applyBorder="0" applyAlignment="0" applyProtection="0"/>
    <xf numFmtId="0" fontId="13" fillId="6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18" applyNumberFormat="0" applyAlignment="0" applyProtection="0"/>
    <xf numFmtId="0" fontId="17" fillId="15" borderId="19" applyNumberFormat="0" applyAlignment="0" applyProtection="0"/>
    <xf numFmtId="0" fontId="1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0" fillId="21" borderId="0" applyNumberFormat="0" applyBorder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3" fillId="0" borderId="22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12" borderId="18" applyNumberFormat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3" borderId="0" applyNumberFormat="0" applyBorder="0" applyAlignment="0" applyProtection="0"/>
    <xf numFmtId="0" fontId="13" fillId="14" borderId="0" applyNumberFormat="0" applyBorder="0" applyAlignment="0" applyProtection="0"/>
    <xf numFmtId="0" fontId="27" fillId="0" borderId="23" applyNumberFormat="0" applyFill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9" fillId="12" borderId="0" applyNumberFormat="0" applyBorder="0" applyAlignment="0" applyProtection="0"/>
    <xf numFmtId="0" fontId="14" fillId="0" borderId="0"/>
    <xf numFmtId="0" fontId="1" fillId="0" borderId="0"/>
    <xf numFmtId="0" fontId="19" fillId="0" borderId="0"/>
    <xf numFmtId="0" fontId="19" fillId="0" borderId="0"/>
    <xf numFmtId="0" fontId="30" fillId="0" borderId="0"/>
    <xf numFmtId="0" fontId="1" fillId="7" borderId="24" applyNumberFormat="0" applyFont="0" applyAlignment="0" applyProtection="0"/>
    <xf numFmtId="0" fontId="32" fillId="20" borderId="25" applyNumberFormat="0" applyAlignment="0" applyProtection="0"/>
    <xf numFmtId="0" fontId="33" fillId="0" borderId="0" applyNumberFormat="0" applyFill="0" applyBorder="0" applyAlignment="0" applyProtection="0"/>
    <xf numFmtId="0" fontId="34" fillId="0" borderId="26" applyNumberFormat="0" applyFill="0" applyAlignment="0" applyProtection="0"/>
    <xf numFmtId="0" fontId="35" fillId="0" borderId="0" applyNumberFormat="0" applyFill="0" applyBorder="0" applyAlignment="0" applyProtection="0"/>
  </cellStyleXfs>
  <cellXfs count="49">
    <xf numFmtId="0" fontId="0" fillId="0" borderId="0" xfId="0"/>
    <xf numFmtId="164" fontId="2" fillId="0" borderId="0" xfId="1" applyNumberFormat="1" applyFont="1" applyFill="1" applyAlignment="1">
      <alignment horizontal="center" vertical="center" wrapText="1"/>
    </xf>
    <xf numFmtId="164" fontId="3" fillId="0" borderId="0" xfId="1" applyNumberFormat="1" applyFont="1" applyFill="1" applyAlignment="1">
      <alignment horizontal="center" vertical="center" textRotation="180" wrapText="1"/>
    </xf>
    <xf numFmtId="164" fontId="1" fillId="0" borderId="0" xfId="1" applyNumberFormat="1" applyFill="1" applyAlignment="1">
      <alignment vertical="center" wrapText="1"/>
    </xf>
    <xf numFmtId="164" fontId="1" fillId="0" borderId="0" xfId="1" applyNumberFormat="1" applyFill="1" applyAlignment="1" applyProtection="1">
      <alignment horizontal="center" vertical="center" wrapText="1"/>
    </xf>
    <xf numFmtId="164" fontId="1" fillId="0" borderId="0" xfId="1" applyNumberFormat="1" applyFill="1" applyAlignment="1" applyProtection="1">
      <alignment vertical="center" wrapText="1"/>
    </xf>
    <xf numFmtId="164" fontId="1" fillId="0" borderId="0" xfId="1" applyNumberFormat="1" applyFont="1" applyFill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horizontal="right" wrapText="1"/>
    </xf>
    <xf numFmtId="164" fontId="5" fillId="0" borderId="2" xfId="1" applyNumberFormat="1" applyFont="1" applyFill="1" applyBorder="1" applyAlignment="1" applyProtection="1">
      <alignment horizontal="center" vertical="center" wrapText="1"/>
    </xf>
    <xf numFmtId="164" fontId="5" fillId="0" borderId="3" xfId="1" applyNumberFormat="1" applyFont="1" applyFill="1" applyBorder="1" applyAlignment="1" applyProtection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164" fontId="5" fillId="0" borderId="4" xfId="1" applyNumberFormat="1" applyFont="1" applyFill="1" applyBorder="1" applyAlignment="1" applyProtection="1">
      <alignment horizontal="center" vertical="center" wrapText="1"/>
    </xf>
    <xf numFmtId="164" fontId="6" fillId="0" borderId="0" xfId="1" applyNumberFormat="1" applyFont="1" applyFill="1" applyAlignment="1">
      <alignment horizontal="center" vertical="center" wrapText="1"/>
    </xf>
    <xf numFmtId="164" fontId="7" fillId="0" borderId="5" xfId="1" applyNumberFormat="1" applyFont="1" applyFill="1" applyBorder="1" applyAlignment="1" applyProtection="1">
      <alignment horizontal="center" vertical="center" wrapText="1"/>
    </xf>
    <xf numFmtId="164" fontId="7" fillId="0" borderId="6" xfId="1" applyNumberFormat="1" applyFont="1" applyFill="1" applyBorder="1" applyAlignment="1" applyProtection="1">
      <alignment horizontal="center" vertical="center" wrapText="1"/>
    </xf>
    <xf numFmtId="164" fontId="7" fillId="0" borderId="7" xfId="1" applyNumberFormat="1" applyFont="1" applyFill="1" applyBorder="1" applyAlignment="1" applyProtection="1">
      <alignment horizontal="center" vertical="center" wrapText="1"/>
    </xf>
    <xf numFmtId="164" fontId="7" fillId="0" borderId="8" xfId="1" applyNumberFormat="1" applyFont="1" applyFill="1" applyBorder="1" applyAlignment="1" applyProtection="1">
      <alignment horizontal="center" vertical="center" wrapText="1"/>
    </xf>
    <xf numFmtId="164" fontId="0" fillId="0" borderId="9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0" xfId="0" applyNumberFormat="1" applyFont="1" applyFill="1" applyBorder="1" applyAlignment="1" applyProtection="1">
      <alignment vertical="center" wrapText="1"/>
      <protection locked="0"/>
    </xf>
    <xf numFmtId="49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0" xfId="0" applyNumberFormat="1" applyFont="1" applyFill="1" applyBorder="1" applyAlignment="1" applyProtection="1">
      <alignment vertical="center" wrapText="1"/>
      <protection locked="0"/>
    </xf>
    <xf numFmtId="164" fontId="1" fillId="0" borderId="10" xfId="1" applyNumberFormat="1" applyFill="1" applyBorder="1" applyAlignment="1">
      <alignment vertical="center" wrapText="1"/>
    </xf>
    <xf numFmtId="164" fontId="6" fillId="0" borderId="11" xfId="1" applyNumberFormat="1" applyFont="1" applyFill="1" applyBorder="1" applyAlignment="1" applyProtection="1">
      <alignment vertical="center" wrapText="1"/>
    </xf>
    <xf numFmtId="0" fontId="8" fillId="0" borderId="12" xfId="2" applyFont="1" applyFill="1" applyBorder="1" applyAlignment="1" applyProtection="1">
      <alignment horizontal="left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49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9" fillId="0" borderId="13" xfId="0" applyNumberFormat="1" applyFont="1" applyFill="1" applyBorder="1" applyAlignment="1" applyProtection="1">
      <alignment vertical="center" wrapText="1"/>
      <protection locked="0"/>
    </xf>
    <xf numFmtId="164" fontId="8" fillId="0" borderId="13" xfId="0" applyNumberFormat="1" applyFont="1" applyFill="1" applyBorder="1" applyAlignment="1" applyProtection="1">
      <alignment vertical="center" wrapText="1"/>
      <protection locked="0"/>
    </xf>
    <xf numFmtId="164" fontId="1" fillId="0" borderId="13" xfId="1" applyNumberFormat="1" applyFill="1" applyBorder="1" applyAlignment="1">
      <alignment vertical="center" wrapText="1"/>
    </xf>
    <xf numFmtId="164" fontId="6" fillId="0" borderId="14" xfId="1" applyNumberFormat="1" applyFont="1" applyFill="1" applyBorder="1" applyAlignment="1" applyProtection="1">
      <alignment vertical="center" wrapText="1"/>
    </xf>
    <xf numFmtId="164" fontId="11" fillId="0" borderId="12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1" applyNumberFormat="1" applyFont="1" applyFill="1" applyBorder="1" applyAlignment="1" applyProtection="1">
      <alignment vertical="center" wrapText="1"/>
      <protection locked="0"/>
    </xf>
    <xf numFmtId="164" fontId="7" fillId="0" borderId="13" xfId="1" applyNumberFormat="1" applyFont="1" applyFill="1" applyBorder="1" applyAlignment="1" applyProtection="1">
      <alignment vertical="center" wrapText="1"/>
    </xf>
    <xf numFmtId="164" fontId="6" fillId="0" borderId="0" xfId="1" applyNumberFormat="1" applyFont="1" applyFill="1" applyAlignment="1">
      <alignment vertical="center" wrapText="1"/>
    </xf>
    <xf numFmtId="164" fontId="1" fillId="0" borderId="13" xfId="1" applyNumberFormat="1" applyFont="1" applyFill="1" applyBorder="1" applyAlignment="1">
      <alignment vertical="center" wrapText="1"/>
    </xf>
    <xf numFmtId="164" fontId="8" fillId="0" borderId="13" xfId="1" applyNumberFormat="1" applyFont="1" applyFill="1" applyBorder="1" applyAlignment="1" applyProtection="1">
      <alignment vertical="center" wrapText="1"/>
      <protection locked="0"/>
    </xf>
    <xf numFmtId="164" fontId="1" fillId="0" borderId="14" xfId="1" applyNumberFormat="1" applyFont="1" applyFill="1" applyBorder="1" applyAlignment="1" applyProtection="1">
      <alignment vertical="center" wrapText="1"/>
    </xf>
    <xf numFmtId="164" fontId="11" fillId="0" borderId="15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16" xfId="0" applyNumberFormat="1" applyFont="1" applyFill="1" applyBorder="1" applyAlignment="1" applyProtection="1">
      <alignment vertical="center" wrapText="1"/>
      <protection locked="0"/>
    </xf>
    <xf numFmtId="49" fontId="11" fillId="0" borderId="16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6" xfId="1" applyNumberFormat="1" applyFont="1" applyFill="1" applyBorder="1" applyAlignment="1">
      <alignment vertical="center" wrapText="1"/>
    </xf>
    <xf numFmtId="164" fontId="8" fillId="0" borderId="16" xfId="1" applyNumberFormat="1" applyFont="1" applyFill="1" applyBorder="1" applyAlignment="1" applyProtection="1">
      <alignment vertical="center" wrapText="1"/>
      <protection locked="0"/>
    </xf>
    <xf numFmtId="164" fontId="1" fillId="0" borderId="17" xfId="1" applyNumberFormat="1" applyFont="1" applyFill="1" applyBorder="1" applyAlignment="1" applyProtection="1">
      <alignment vertical="center" wrapText="1"/>
    </xf>
    <xf numFmtId="164" fontId="5" fillId="0" borderId="2" xfId="1" applyNumberFormat="1" applyFont="1" applyFill="1" applyBorder="1" applyAlignment="1" applyProtection="1">
      <alignment horizontal="left" vertical="center" wrapText="1"/>
    </xf>
    <xf numFmtId="164" fontId="7" fillId="0" borderId="3" xfId="1" applyNumberFormat="1" applyFont="1" applyFill="1" applyBorder="1" applyAlignment="1" applyProtection="1">
      <alignment vertical="center" wrapText="1"/>
    </xf>
    <xf numFmtId="164" fontId="7" fillId="2" borderId="3" xfId="1" applyNumberFormat="1" applyFont="1" applyFill="1" applyBorder="1" applyAlignment="1" applyProtection="1">
      <alignment vertical="center" wrapText="1"/>
    </xf>
    <xf numFmtId="164" fontId="1" fillId="0" borderId="0" xfId="1" applyNumberFormat="1" applyFill="1" applyAlignment="1">
      <alignment horizontal="center" vertical="center" wrapText="1"/>
    </xf>
  </cellXfs>
  <cellStyles count="77">
    <cellStyle name="1. jelölőszín" xfId="3"/>
    <cellStyle name="1. jelölőszín 2" xfId="4"/>
    <cellStyle name="2. jelölőszín" xfId="5"/>
    <cellStyle name="2. jelölőszín 2" xfId="6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3. jelölőszín" xfId="13"/>
    <cellStyle name="3. jelölőszín 2" xfId="14"/>
    <cellStyle name="4. jelölőszín" xfId="15"/>
    <cellStyle name="4. jelölőszín 2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5. jelölőszín" xfId="23"/>
    <cellStyle name="5. jelölőszín 2" xfId="24"/>
    <cellStyle name="6. jelölőszín" xfId="25"/>
    <cellStyle name="6. jelölőszín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Accent1" xfId="33"/>
    <cellStyle name="Accent2" xfId="34"/>
    <cellStyle name="Accent3" xfId="35"/>
    <cellStyle name="Accent4" xfId="36"/>
    <cellStyle name="Accent5" xfId="37"/>
    <cellStyle name="Accent6" xfId="38"/>
    <cellStyle name="Bad" xfId="39"/>
    <cellStyle name="Calculation" xfId="40"/>
    <cellStyle name="Check Cell" xfId="41"/>
    <cellStyle name="Explanatory Text" xfId="42"/>
    <cellStyle name="Ezres 2" xfId="43"/>
    <cellStyle name="Ezres 2 2" xfId="44"/>
    <cellStyle name="Ezres 3" xfId="45"/>
    <cellStyle name="Ezres 3 2" xfId="46"/>
    <cellStyle name="Ezres 4" xfId="47"/>
    <cellStyle name="Ezres 4 2" xfId="48"/>
    <cellStyle name="Ezres 4 2 2" xfId="49"/>
    <cellStyle name="Good" xfId="50"/>
    <cellStyle name="Heading 1" xfId="51"/>
    <cellStyle name="Heading 2" xfId="52"/>
    <cellStyle name="Heading 3" xfId="53"/>
    <cellStyle name="Heading 4" xfId="54"/>
    <cellStyle name="hetmál kút" xfId="55"/>
    <cellStyle name="Hiperhivatkozás" xfId="56"/>
    <cellStyle name="Input" xfId="57"/>
    <cellStyle name="Jelölőszín (1) 2" xfId="58"/>
    <cellStyle name="Jelölőszín (2) 2" xfId="59"/>
    <cellStyle name="Jelölőszín (3) 2" xfId="60"/>
    <cellStyle name="Jelölőszín (4) 2" xfId="61"/>
    <cellStyle name="Jelölőszín (5) 2" xfId="62"/>
    <cellStyle name="Jelölőszín (6) 2" xfId="63"/>
    <cellStyle name="Linked Cell" xfId="64"/>
    <cellStyle name="Már látott hiperhivatkozás" xfId="65"/>
    <cellStyle name="Neutral" xfId="66"/>
    <cellStyle name="Normál" xfId="0" builtinId="0"/>
    <cellStyle name="Normál 2" xfId="67"/>
    <cellStyle name="Normál 3" xfId="68"/>
    <cellStyle name="Normál 3 2" xfId="69"/>
    <cellStyle name="Normál 3 2 2" xfId="70"/>
    <cellStyle name="Normal_KARSZJ3" xfId="71"/>
    <cellStyle name="Normál_KVRENMUNKA" xfId="2"/>
    <cellStyle name="Normál_ZARSZREND14" xfId="1"/>
    <cellStyle name="Note" xfId="72"/>
    <cellStyle name="Output" xfId="73"/>
    <cellStyle name="Title" xfId="74"/>
    <cellStyle name="Total" xfId="75"/>
    <cellStyle name="Warning Text" xfId="7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3"/>
    <pageSetUpPr fitToPage="1"/>
  </sheetPr>
  <dimension ref="A1:H23"/>
  <sheetViews>
    <sheetView tabSelected="1" zoomScaleSheetLayoutView="130" workbookViewId="0">
      <selection activeCell="H1" sqref="H1:H23"/>
    </sheetView>
  </sheetViews>
  <sheetFormatPr defaultColWidth="8" defaultRowHeight="12.75"/>
  <cols>
    <col min="1" max="1" width="41.28515625" style="48" customWidth="1"/>
    <col min="2" max="7" width="13.5703125" style="3" customWidth="1"/>
    <col min="8" max="8" width="3.5703125" style="3" customWidth="1"/>
    <col min="9" max="10" width="8" style="3"/>
    <col min="11" max="11" width="9.5703125" style="3" bestFit="1" customWidth="1"/>
    <col min="12" max="12" width="8.42578125" style="3" bestFit="1" customWidth="1"/>
    <col min="13" max="16384" width="8" style="3"/>
  </cols>
  <sheetData>
    <row r="1" spans="1:8" ht="24.75" customHeight="1">
      <c r="A1" s="1" t="s">
        <v>0</v>
      </c>
      <c r="B1" s="1"/>
      <c r="C1" s="1"/>
      <c r="D1" s="1"/>
      <c r="E1" s="1"/>
      <c r="F1" s="1"/>
      <c r="G1" s="1"/>
      <c r="H1" s="2" t="s">
        <v>1</v>
      </c>
    </row>
    <row r="2" spans="1:8" ht="23.25" customHeight="1" thickBot="1">
      <c r="A2" s="4"/>
      <c r="B2" s="5"/>
      <c r="C2" s="5"/>
      <c r="D2" s="5"/>
      <c r="E2" s="6"/>
      <c r="F2" s="7" t="s">
        <v>2</v>
      </c>
      <c r="G2" s="7"/>
      <c r="H2" s="2"/>
    </row>
    <row r="3" spans="1:8" s="12" customFormat="1" ht="48.75" customHeight="1" thickBot="1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10" t="s">
        <v>8</v>
      </c>
      <c r="G3" s="11" t="s">
        <v>9</v>
      </c>
      <c r="H3" s="2"/>
    </row>
    <row r="4" spans="1:8" s="5" customFormat="1" ht="15" customHeight="1" thickBot="1">
      <c r="A4" s="13" t="s">
        <v>10</v>
      </c>
      <c r="B4" s="14" t="s">
        <v>11</v>
      </c>
      <c r="C4" s="14" t="s">
        <v>12</v>
      </c>
      <c r="D4" s="14" t="s">
        <v>13</v>
      </c>
      <c r="E4" s="14" t="s">
        <v>14</v>
      </c>
      <c r="F4" s="15" t="s">
        <v>15</v>
      </c>
      <c r="G4" s="16" t="s">
        <v>16</v>
      </c>
      <c r="H4" s="2"/>
    </row>
    <row r="5" spans="1:8" ht="20.25" customHeight="1">
      <c r="A5" s="17" t="s">
        <v>17</v>
      </c>
      <c r="B5" s="18">
        <f>53340000+1000000+2866987+3795044+5929-203244</f>
        <v>60804716</v>
      </c>
      <c r="C5" s="19" t="s">
        <v>18</v>
      </c>
      <c r="D5" s="20">
        <v>0</v>
      </c>
      <c r="E5" s="18">
        <f>53340000+1000000+2866987+3795044+5929-203244</f>
        <v>60804716</v>
      </c>
      <c r="F5" s="21">
        <f>944000+1000000+12415008+15894550+511260+8612404+590000+8070930+99372+254880+3352052+4291529+138040+2325349+2179151+26830</f>
        <v>60705355</v>
      </c>
      <c r="G5" s="22">
        <f t="shared" ref="G5:G22" si="0">+D5+F5</f>
        <v>60705355</v>
      </c>
      <c r="H5" s="2"/>
    </row>
    <row r="6" spans="1:8" ht="15.95" customHeight="1">
      <c r="A6" s="23" t="s">
        <v>19</v>
      </c>
      <c r="B6" s="24">
        <f>21300001+18700651</f>
        <v>40000652</v>
      </c>
      <c r="C6" s="25" t="s">
        <v>18</v>
      </c>
      <c r="D6" s="26"/>
      <c r="E6" s="27">
        <f>21300001+18700651</f>
        <v>40000652</v>
      </c>
      <c r="F6" s="28">
        <f>400000+170000+100000+165000+921721+157480+13543307+1125523+7663697+248865+42520+3656693+303891+2069198</f>
        <v>30567895</v>
      </c>
      <c r="G6" s="29">
        <f t="shared" si="0"/>
        <v>30567895</v>
      </c>
      <c r="H6" s="2"/>
    </row>
    <row r="7" spans="1:8" ht="28.5" customHeight="1">
      <c r="A7" s="30" t="s">
        <v>20</v>
      </c>
      <c r="B7" s="24">
        <v>762000</v>
      </c>
      <c r="C7" s="25" t="s">
        <v>18</v>
      </c>
      <c r="D7" s="26"/>
      <c r="E7" s="24">
        <v>762000</v>
      </c>
      <c r="F7" s="28"/>
      <c r="G7" s="29">
        <f t="shared" si="0"/>
        <v>0</v>
      </c>
      <c r="H7" s="2"/>
    </row>
    <row r="8" spans="1:8" ht="15.95" customHeight="1">
      <c r="A8" s="30" t="s">
        <v>21</v>
      </c>
      <c r="B8" s="24">
        <v>80010</v>
      </c>
      <c r="C8" s="25" t="s">
        <v>18</v>
      </c>
      <c r="D8" s="26"/>
      <c r="E8" s="24">
        <v>80010</v>
      </c>
      <c r="F8" s="28">
        <f>29126+27559+7864+7441</f>
        <v>71990</v>
      </c>
      <c r="G8" s="29">
        <f t="shared" si="0"/>
        <v>71990</v>
      </c>
      <c r="H8" s="2"/>
    </row>
    <row r="9" spans="1:8" ht="15.95" customHeight="1">
      <c r="A9" s="30" t="s">
        <v>22</v>
      </c>
      <c r="B9" s="24">
        <v>751000</v>
      </c>
      <c r="C9" s="25" t="s">
        <v>18</v>
      </c>
      <c r="D9" s="26"/>
      <c r="E9" s="27">
        <v>751000</v>
      </c>
      <c r="F9" s="28"/>
      <c r="G9" s="29">
        <f t="shared" si="0"/>
        <v>0</v>
      </c>
      <c r="H9" s="2"/>
    </row>
    <row r="10" spans="1:8" ht="15.95" customHeight="1">
      <c r="A10" s="30" t="s">
        <v>23</v>
      </c>
      <c r="B10" s="24">
        <f>3201750</f>
        <v>3201750</v>
      </c>
      <c r="C10" s="25" t="s">
        <v>18</v>
      </c>
      <c r="D10" s="26"/>
      <c r="E10" s="24">
        <v>3201750</v>
      </c>
      <c r="F10" s="28"/>
      <c r="G10" s="29">
        <f t="shared" si="0"/>
        <v>0</v>
      </c>
      <c r="H10" s="2"/>
    </row>
    <row r="11" spans="1:8" ht="41.25" customHeight="1">
      <c r="A11" s="30" t="s">
        <v>24</v>
      </c>
      <c r="B11" s="24">
        <v>1162050</v>
      </c>
      <c r="C11" s="25" t="s">
        <v>18</v>
      </c>
      <c r="D11" s="26"/>
      <c r="E11" s="24">
        <v>1162050</v>
      </c>
      <c r="F11" s="28">
        <f>150000+738925+199510</f>
        <v>1088435</v>
      </c>
      <c r="G11" s="29">
        <f t="shared" si="0"/>
        <v>1088435</v>
      </c>
      <c r="H11" s="2"/>
    </row>
    <row r="12" spans="1:8" ht="27" customHeight="1">
      <c r="A12" s="30" t="s">
        <v>25</v>
      </c>
      <c r="B12" s="24">
        <v>0</v>
      </c>
      <c r="C12" s="25" t="s">
        <v>18</v>
      </c>
      <c r="D12" s="26"/>
      <c r="E12" s="24">
        <v>0</v>
      </c>
      <c r="F12" s="28"/>
      <c r="G12" s="29">
        <f t="shared" si="0"/>
        <v>0</v>
      </c>
      <c r="H12" s="2"/>
    </row>
    <row r="13" spans="1:8" ht="15.95" customHeight="1">
      <c r="A13" s="31" t="s">
        <v>26</v>
      </c>
      <c r="B13" s="27">
        <f>500000-134607-60160</f>
        <v>305233</v>
      </c>
      <c r="C13" s="32" t="s">
        <v>18</v>
      </c>
      <c r="D13" s="27"/>
      <c r="E13" s="27">
        <f>365393-60160</f>
        <v>305233</v>
      </c>
      <c r="F13" s="33">
        <v>305233</v>
      </c>
      <c r="G13" s="29">
        <f t="shared" si="0"/>
        <v>305233</v>
      </c>
      <c r="H13" s="2"/>
    </row>
    <row r="14" spans="1:8">
      <c r="A14" s="30" t="s">
        <v>27</v>
      </c>
      <c r="B14" s="24">
        <f>7509510-1286510+9053657</f>
        <v>15276657</v>
      </c>
      <c r="C14" s="25" t="s">
        <v>18</v>
      </c>
      <c r="D14" s="27"/>
      <c r="E14" s="24">
        <f>7509510-1286510+9053657</f>
        <v>15276657</v>
      </c>
      <c r="F14" s="33">
        <f>2392247+7803935+1729492+48217+890060+85977+645907+2107062+466963</f>
        <v>16169860</v>
      </c>
      <c r="G14" s="29">
        <f t="shared" si="0"/>
        <v>16169860</v>
      </c>
      <c r="H14" s="2"/>
    </row>
    <row r="15" spans="1:8">
      <c r="A15" s="30" t="s">
        <v>28</v>
      </c>
      <c r="B15" s="24">
        <v>578000</v>
      </c>
      <c r="C15" s="25" t="s">
        <v>18</v>
      </c>
      <c r="D15" s="24"/>
      <c r="E15" s="24">
        <v>578000</v>
      </c>
      <c r="F15" s="33">
        <v>577247</v>
      </c>
      <c r="G15" s="29">
        <f t="shared" si="0"/>
        <v>577247</v>
      </c>
      <c r="H15" s="2"/>
    </row>
    <row r="16" spans="1:8" s="35" customFormat="1" ht="18" customHeight="1">
      <c r="A16" s="30" t="s">
        <v>29</v>
      </c>
      <c r="B16" s="24">
        <v>800000</v>
      </c>
      <c r="C16" s="25" t="s">
        <v>18</v>
      </c>
      <c r="D16" s="34">
        <f>SUM(D5:D15)</f>
        <v>0</v>
      </c>
      <c r="E16" s="24">
        <v>800000</v>
      </c>
      <c r="F16" s="33">
        <v>800000</v>
      </c>
      <c r="G16" s="29">
        <f t="shared" si="0"/>
        <v>800000</v>
      </c>
      <c r="H16" s="2"/>
    </row>
    <row r="17" spans="1:8">
      <c r="A17" s="30" t="s">
        <v>30</v>
      </c>
      <c r="B17" s="24">
        <f>5566352+200000</f>
        <v>5766352</v>
      </c>
      <c r="C17" s="25" t="s">
        <v>18</v>
      </c>
      <c r="D17" s="28"/>
      <c r="E17" s="24">
        <f>5566352+200000</f>
        <v>5766352</v>
      </c>
      <c r="F17" s="33">
        <f>178583+19685+210000+50000+650000+3296520+318433</f>
        <v>4723221</v>
      </c>
      <c r="G17" s="29">
        <f t="shared" si="0"/>
        <v>4723221</v>
      </c>
      <c r="H17" s="2"/>
    </row>
    <row r="18" spans="1:8" ht="25.5">
      <c r="A18" s="31" t="s">
        <v>31</v>
      </c>
      <c r="B18" s="27">
        <v>157000</v>
      </c>
      <c r="C18" s="25" t="s">
        <v>18</v>
      </c>
      <c r="D18" s="28"/>
      <c r="E18" s="27">
        <v>157000</v>
      </c>
      <c r="F18" s="33">
        <v>156602</v>
      </c>
      <c r="G18" s="29">
        <f t="shared" si="0"/>
        <v>156602</v>
      </c>
      <c r="H18" s="2"/>
    </row>
    <row r="19" spans="1:8">
      <c r="A19" s="30" t="s">
        <v>32</v>
      </c>
      <c r="B19" s="24">
        <f>18459450+5975350</f>
        <v>24434800</v>
      </c>
      <c r="C19" s="25" t="s">
        <v>18</v>
      </c>
      <c r="D19" s="28"/>
      <c r="E19" s="24">
        <f>18459450+5975350</f>
        <v>24434800</v>
      </c>
      <c r="F19" s="33">
        <f>43605+297500+13835000+358895+4705000+11773+80325+3735450+96902+1270350</f>
        <v>24434800</v>
      </c>
      <c r="G19" s="29">
        <f t="shared" si="0"/>
        <v>24434800</v>
      </c>
      <c r="H19" s="2"/>
    </row>
    <row r="20" spans="1:8" ht="24">
      <c r="A20" s="30" t="s">
        <v>33</v>
      </c>
      <c r="B20" s="24">
        <v>189429682</v>
      </c>
      <c r="C20" s="25" t="s">
        <v>18</v>
      </c>
      <c r="D20" s="28"/>
      <c r="E20" s="24">
        <v>189429682</v>
      </c>
      <c r="F20" s="33">
        <f>658000+177660</f>
        <v>835660</v>
      </c>
      <c r="G20" s="29">
        <f t="shared" si="0"/>
        <v>835660</v>
      </c>
      <c r="H20" s="2"/>
    </row>
    <row r="21" spans="1:8">
      <c r="A21" s="30" t="s">
        <v>34</v>
      </c>
      <c r="B21" s="24">
        <v>1728000</v>
      </c>
      <c r="C21" s="25" t="s">
        <v>18</v>
      </c>
      <c r="D21" s="36"/>
      <c r="E21" s="24">
        <v>1728000</v>
      </c>
      <c r="F21" s="37"/>
      <c r="G21" s="38">
        <f t="shared" si="0"/>
        <v>0</v>
      </c>
      <c r="H21" s="2"/>
    </row>
    <row r="22" spans="1:8" ht="24.75" thickBot="1">
      <c r="A22" s="39" t="s">
        <v>35</v>
      </c>
      <c r="B22" s="40">
        <v>47008</v>
      </c>
      <c r="C22" s="41" t="s">
        <v>18</v>
      </c>
      <c r="D22" s="42"/>
      <c r="E22" s="40">
        <v>47008</v>
      </c>
      <c r="F22" s="43">
        <f>37008+9992</f>
        <v>47000</v>
      </c>
      <c r="G22" s="44">
        <f t="shared" si="0"/>
        <v>47000</v>
      </c>
      <c r="H22" s="2"/>
    </row>
    <row r="23" spans="1:8" ht="13.5" thickBot="1">
      <c r="A23" s="45" t="s">
        <v>36</v>
      </c>
      <c r="B23" s="46">
        <f>SUM(B5:B22)</f>
        <v>345284910</v>
      </c>
      <c r="C23" s="47"/>
      <c r="D23" s="46">
        <f>SUM(D5:D22)</f>
        <v>0</v>
      </c>
      <c r="E23" s="46">
        <f t="shared" ref="E23:G23" si="1">SUM(E5:E22)</f>
        <v>345284910</v>
      </c>
      <c r="F23" s="46">
        <f t="shared" si="1"/>
        <v>140483298</v>
      </c>
      <c r="G23" s="46">
        <f t="shared" si="1"/>
        <v>140483298</v>
      </c>
      <c r="H23" s="2"/>
    </row>
  </sheetData>
  <mergeCells count="3">
    <mergeCell ref="A1:G1"/>
    <mergeCell ref="H1:H23"/>
    <mergeCell ref="F2:G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9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4.sz.mell.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2018-06-04T12:31:46Z</dcterms:created>
  <dcterms:modified xsi:type="dcterms:W3CDTF">2018-06-04T12:31:46Z</dcterms:modified>
</cp:coreProperties>
</file>