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10" windowWidth="19320" windowHeight="7635" tabRatio="694" firstSheet="12" activeTab="16"/>
  </bookViews>
  <sheets>
    <sheet name="Szakfeladatrend" sheetId="1" r:id="rId1"/>
    <sheet name="Kötlségvetési szervek létszám" sheetId="2" r:id="rId2"/>
    <sheet name="Állami támogatás" sheetId="3" r:id="rId3"/>
    <sheet name="Teljes önk össz" sheetId="4" r:id="rId4"/>
    <sheet name="Önkormányzat összesen" sheetId="5" r:id="rId5"/>
    <sheet name="Önkormányzat műk. bevételei" sheetId="6" r:id="rId6"/>
    <sheet name="Önkormányzat közhatalmi bev." sheetId="7" r:id="rId7"/>
    <sheet name="EU-s tám." sheetId="8" r:id="rId8"/>
    <sheet name="Önkormányzat kiadásai" sheetId="9" r:id="rId9"/>
    <sheet name="Közös Hivatal bevétel" sheetId="10" r:id="rId10"/>
    <sheet name="Közös Hivatal kiadásai" sheetId="11" r:id="rId11"/>
    <sheet name="Közös Hivatal össz." sheetId="12" r:id="rId12"/>
    <sheet name="Óvoda bev. részl." sheetId="13" r:id="rId13"/>
    <sheet name="Óvoda össz" sheetId="14" r:id="rId14"/>
    <sheet name="Beruházás, felújítás" sheetId="15" r:id="rId15"/>
    <sheet name="Közvetett támogatások" sheetId="16" r:id="rId16"/>
    <sheet name="előirányzat felh." sheetId="17" r:id="rId17"/>
    <sheet name="adosságot kel." sheetId="18" r:id="rId18"/>
    <sheet name="céltartalék felhaszn. célonként" sheetId="19" r:id="rId19"/>
  </sheets>
  <definedNames>
    <definedName name="_xlnm.Print_Area" localSheetId="2">'Állami támogatás'!$A$1:$F$32</definedName>
  </definedNames>
  <calcPr fullCalcOnLoad="1"/>
</workbook>
</file>

<file path=xl/sharedStrings.xml><?xml version="1.0" encoding="utf-8"?>
<sst xmlns="http://schemas.openxmlformats.org/spreadsheetml/2006/main" count="990" uniqueCount="611">
  <si>
    <t>Önkormányzathoz tartozó szakfeladatok</t>
  </si>
  <si>
    <t>cím</t>
  </si>
  <si>
    <t>szakf. sorszám</t>
  </si>
  <si>
    <t>Megnevezés</t>
  </si>
  <si>
    <t>szakfeladat száma</t>
  </si>
  <si>
    <t>1.01</t>
  </si>
  <si>
    <t>Növénytermesztési szolgáltatás</t>
  </si>
  <si>
    <t>1.02</t>
  </si>
  <si>
    <t>Víztermelés,.kezelés,-ellátás</t>
  </si>
  <si>
    <t>1.03</t>
  </si>
  <si>
    <t>Szennyvízgyűjtése,tisztítása,elhelyezése</t>
  </si>
  <si>
    <t>1.04</t>
  </si>
  <si>
    <t>Lakó és nem lakó épület építése</t>
  </si>
  <si>
    <t>1.05</t>
  </si>
  <si>
    <t>Út,autópálya építése</t>
  </si>
  <si>
    <t>1.06</t>
  </si>
  <si>
    <t>1.07</t>
  </si>
  <si>
    <t>Közutak,hidak,alagutak üzemeltetése,fenntartása</t>
  </si>
  <si>
    <t>1.08</t>
  </si>
  <si>
    <t>Munkahelyi étkeztetés</t>
  </si>
  <si>
    <t>1.09</t>
  </si>
  <si>
    <t>Folyóirat,időszaki kiadvány kiadása</t>
  </si>
  <si>
    <t>1.10</t>
  </si>
  <si>
    <t>1.11</t>
  </si>
  <si>
    <t>Lakóingatlan bérbeadása,üzemeltetése</t>
  </si>
  <si>
    <t>1.12</t>
  </si>
  <si>
    <t>Zöldterület kezelés</t>
  </si>
  <si>
    <t>1.13</t>
  </si>
  <si>
    <t>Közvilágítás</t>
  </si>
  <si>
    <t>Mezőgazdasági támogatások</t>
  </si>
  <si>
    <t>1.25</t>
  </si>
  <si>
    <t>Központi költségvetési befizetések</t>
  </si>
  <si>
    <t>1.26</t>
  </si>
  <si>
    <t>1.27</t>
  </si>
  <si>
    <t>Háziorvosi alapellátás</t>
  </si>
  <si>
    <t>1.28</t>
  </si>
  <si>
    <t>Fogorvosi alapellátás</t>
  </si>
  <si>
    <t>1.29</t>
  </si>
  <si>
    <t>1.30</t>
  </si>
  <si>
    <t>1.31</t>
  </si>
  <si>
    <t>Nem fertőző megbetegedések megelőzése</t>
  </si>
  <si>
    <t>1.32</t>
  </si>
  <si>
    <t>1.33</t>
  </si>
  <si>
    <t>Időskorúak járadéka</t>
  </si>
  <si>
    <t>1.34</t>
  </si>
  <si>
    <t>Lakásfenntartási támogatás normatív alapon</t>
  </si>
  <si>
    <t>1.35</t>
  </si>
  <si>
    <t>Helyi rendszeres lakásfenntartási támogatás</t>
  </si>
  <si>
    <t>1.36</t>
  </si>
  <si>
    <t>1.37</t>
  </si>
  <si>
    <t>1.38</t>
  </si>
  <si>
    <t>Rendszeres gyermekvédelmi pénzbeli ellátás</t>
  </si>
  <si>
    <t>1.39</t>
  </si>
  <si>
    <t>Óvodáztatási támogatás</t>
  </si>
  <si>
    <t>1.40</t>
  </si>
  <si>
    <t>Helyi eseti lakásfenntartási támogatás</t>
  </si>
  <si>
    <t>1.41</t>
  </si>
  <si>
    <t>Átmeneti segély</t>
  </si>
  <si>
    <t>1.42</t>
  </si>
  <si>
    <t>Temetési segély</t>
  </si>
  <si>
    <t>1.43</t>
  </si>
  <si>
    <t>Rendkívüli gyermekvédelmi támogatás</t>
  </si>
  <si>
    <t>1.44</t>
  </si>
  <si>
    <t>1.45</t>
  </si>
  <si>
    <t>1.46</t>
  </si>
  <si>
    <t>Adósságkezelési szolgáltatás</t>
  </si>
  <si>
    <t>1.47</t>
  </si>
  <si>
    <t>Közgyógyellátás</t>
  </si>
  <si>
    <t>1.48</t>
  </si>
  <si>
    <t>Köztemetés</t>
  </si>
  <si>
    <t>1.49</t>
  </si>
  <si>
    <t>1.50</t>
  </si>
  <si>
    <t>Gyermekjóléti szolgáltatás</t>
  </si>
  <si>
    <t>1.51</t>
  </si>
  <si>
    <t>Szociális étkeztetés</t>
  </si>
  <si>
    <t>1.52</t>
  </si>
  <si>
    <t>Házi segítségnyújtás</t>
  </si>
  <si>
    <t>1.53</t>
  </si>
  <si>
    <t>Családsegítés</t>
  </si>
  <si>
    <t>1.54</t>
  </si>
  <si>
    <t>1.55</t>
  </si>
  <si>
    <t>1.56</t>
  </si>
  <si>
    <t>1.57</t>
  </si>
  <si>
    <t>1.58</t>
  </si>
  <si>
    <t>Könyvtári állomány gyarapítása,nyílvántartása</t>
  </si>
  <si>
    <t>1.59</t>
  </si>
  <si>
    <t>Könyvtári szolgáltatások</t>
  </si>
  <si>
    <t>1.60</t>
  </si>
  <si>
    <t>Közművelődési tevékenységek és támogatásuk</t>
  </si>
  <si>
    <t>1.61</t>
  </si>
  <si>
    <t>Sportlétesítmények működtetése és fejlesztése</t>
  </si>
  <si>
    <t>Köztemető fenntartás ésműködtetés</t>
  </si>
  <si>
    <t>Iskolai intézményi étkeztetés</t>
  </si>
  <si>
    <t>1.14</t>
  </si>
  <si>
    <t>1.15</t>
  </si>
  <si>
    <t>Üdülői, tábori étkeztetés</t>
  </si>
  <si>
    <t>Napsugár Óvoda</t>
  </si>
  <si>
    <t>Óvodai nevelés,ellátás</t>
  </si>
  <si>
    <t>Saj.nevelési igényű gyerm. óvodai nevelése,oktatása,ellátása</t>
  </si>
  <si>
    <t>Óvodai intézményi étkeztetés</t>
  </si>
  <si>
    <t>Polgármesteri Hivatal</t>
  </si>
  <si>
    <t>Önkormányzati jogalkotás</t>
  </si>
  <si>
    <t>OGY  képviselő vál.kapcs tev</t>
  </si>
  <si>
    <t>1.16</t>
  </si>
  <si>
    <t>Önkorm.képviselő vál.kapcs tev</t>
  </si>
  <si>
    <t>1.17</t>
  </si>
  <si>
    <t>1.18</t>
  </si>
  <si>
    <t>1.19</t>
  </si>
  <si>
    <t>Orsz.-és helyi népszavazáshoz kapcs tev</t>
  </si>
  <si>
    <t>1.20</t>
  </si>
  <si>
    <t>0100001</t>
  </si>
  <si>
    <t>Egyéb,máshova nem sorolt építés</t>
  </si>
  <si>
    <t>5220011</t>
  </si>
  <si>
    <t>Éttermi, mozgó vendéglátás</t>
  </si>
  <si>
    <t>5610001</t>
  </si>
  <si>
    <t>5629121</t>
  </si>
  <si>
    <t>5629131</t>
  </si>
  <si>
    <t>5629161</t>
  </si>
  <si>
    <t>5629171</t>
  </si>
  <si>
    <t>6800011</t>
  </si>
  <si>
    <t>8130001</t>
  </si>
  <si>
    <t>Ökormányzatok és társulások átlalános végrehajtó ig. tev.</t>
  </si>
  <si>
    <t>8411261</t>
  </si>
  <si>
    <t>8413521</t>
  </si>
  <si>
    <t>8414021</t>
  </si>
  <si>
    <t>Város-, községgazdálkodási m.n.s. szolgáltatások</t>
  </si>
  <si>
    <t>8414031</t>
  </si>
  <si>
    <t>Önkormányzatok és társulások elszámolásai</t>
  </si>
  <si>
    <t>8419021</t>
  </si>
  <si>
    <t>Önkormányzatok m.n.s. nemzetközi kapcsolatai</t>
  </si>
  <si>
    <t>8421551</t>
  </si>
  <si>
    <t>8621011</t>
  </si>
  <si>
    <t>8623011</t>
  </si>
  <si>
    <t>Egyéb, máshová nem sorolt kiegészítő egészségügyi szolg.</t>
  </si>
  <si>
    <t>8690391</t>
  </si>
  <si>
    <t>Család- és nővédelmi egészségügyi gondozás</t>
  </si>
  <si>
    <t>8690411</t>
  </si>
  <si>
    <t>8690441</t>
  </si>
  <si>
    <t>Aktív korúak ellátása</t>
  </si>
  <si>
    <t>8821111</t>
  </si>
  <si>
    <t>8821121</t>
  </si>
  <si>
    <t>8821131</t>
  </si>
  <si>
    <t>8821141</t>
  </si>
  <si>
    <t>Ápolási díj alanyi jogon</t>
  </si>
  <si>
    <t>8821151</t>
  </si>
  <si>
    <t>Ápolási díj méltányossági alapon</t>
  </si>
  <si>
    <t>8821161</t>
  </si>
  <si>
    <t>882117</t>
  </si>
  <si>
    <t>8821191</t>
  </si>
  <si>
    <t>8821211</t>
  </si>
  <si>
    <t>8821221</t>
  </si>
  <si>
    <t>8821231</t>
  </si>
  <si>
    <t>8821241</t>
  </si>
  <si>
    <t>Egyéb önkormányzati eseti pénzbeli ellátások</t>
  </si>
  <si>
    <t>8821291</t>
  </si>
  <si>
    <t>8822011</t>
  </si>
  <si>
    <t>8822021</t>
  </si>
  <si>
    <t>8822031</t>
  </si>
  <si>
    <t>Gyermekek napközbeni ellátásához kapcs. egyéb szolg.</t>
  </si>
  <si>
    <t>88891091</t>
  </si>
  <si>
    <t>8892011</t>
  </si>
  <si>
    <t>8899211</t>
  </si>
  <si>
    <t>8899221</t>
  </si>
  <si>
    <t>8899241</t>
  </si>
  <si>
    <t>Önkormányzatok által nyújtott lakástámogatás</t>
  </si>
  <si>
    <t>8899421</t>
  </si>
  <si>
    <t>Mozgáskorlázottak gépjármű szerzési és átalakítási támogatása</t>
  </si>
  <si>
    <t>8899671</t>
  </si>
  <si>
    <t>Civil szerezetek működési támogatása</t>
  </si>
  <si>
    <t>8903012</t>
  </si>
  <si>
    <t>Civil szervezetek program- és egyéb támogatása</t>
  </si>
  <si>
    <t>8903022</t>
  </si>
  <si>
    <t xml:space="preserve">Rövid időtartamú közfoglalkoztatás </t>
  </si>
  <si>
    <t>8904411</t>
  </si>
  <si>
    <t>Foglalkoztatást helyettesítő támogatásra jogosultak hossz. id. közfogl.</t>
  </si>
  <si>
    <t>8904421</t>
  </si>
  <si>
    <t>Utánpótlás-nevelési tevékenység és támogatása</t>
  </si>
  <si>
    <t>9312021</t>
  </si>
  <si>
    <t>Szabadidősport-(rekreációs sport) tevékenység és támogatása</t>
  </si>
  <si>
    <t>A hátrányos helyzetű gyerm.,fiatalok és családok életminőségét jav. prog.</t>
  </si>
  <si>
    <t>8901141</t>
  </si>
  <si>
    <t>Rövid időtartamú közfoglalkoztatás</t>
  </si>
  <si>
    <t>Foglalkoztatást helyettesítő támog, jogosultak hosszabb időt. közfogl.</t>
  </si>
  <si>
    <t>Országos és helyi nemzet. önk. vál. kapcs. tev.</t>
  </si>
  <si>
    <t>EU parlamenti képvis .vál kapcs. tev</t>
  </si>
  <si>
    <t>Önkormányzatok és társulások általános végrehajtó igazgatási tev.</t>
  </si>
  <si>
    <t>Statisztikai tevékenység</t>
  </si>
  <si>
    <t>8411731</t>
  </si>
  <si>
    <t>Rövid időtartalmú közfoglalkoztatás</t>
  </si>
  <si>
    <t>Foglalkozt. helyett. tám jogosultak hosszabb időtart. közfogl.</t>
  </si>
  <si>
    <t>Egyéb közfoglalkoztatás</t>
  </si>
  <si>
    <t>8904431</t>
  </si>
  <si>
    <t>1.21</t>
  </si>
  <si>
    <t>1.22</t>
  </si>
  <si>
    <t>1.23</t>
  </si>
  <si>
    <t>1.24</t>
  </si>
  <si>
    <t>1.62</t>
  </si>
  <si>
    <t>Öskü Község Önkormányzatánál foglalkoztatottak</t>
  </si>
  <si>
    <t>Intézmény megnevezése</t>
  </si>
  <si>
    <t>Engedélyezett létszám</t>
  </si>
  <si>
    <t>Szakmai létszám</t>
  </si>
  <si>
    <t>Egyéb létszám.</t>
  </si>
  <si>
    <t>Közfoglalkoztatottak létszáma</t>
  </si>
  <si>
    <t>Teljes munkaidős</t>
  </si>
  <si>
    <t>Részmunkaidős heti óra</t>
  </si>
  <si>
    <t xml:space="preserve">középfoku végzettésü </t>
  </si>
  <si>
    <t>alapfokú végzettségü</t>
  </si>
  <si>
    <t>Napsugár Óvoda összesen</t>
  </si>
  <si>
    <t xml:space="preserve">Közfoglalkoztatott </t>
  </si>
  <si>
    <t>Éttermi mozgó vendéglátás</t>
  </si>
  <si>
    <t>Város,-községgazdálkodási mns  szolg</t>
  </si>
  <si>
    <t>Integrált Közösségi Szolgáltató Tér</t>
  </si>
  <si>
    <t xml:space="preserve"> </t>
  </si>
  <si>
    <t>1.sz. melléklet</t>
  </si>
  <si>
    <t>2.számú melléklet</t>
  </si>
  <si>
    <t>Polgármesteri Hivatal összesen 2 hónapra</t>
  </si>
  <si>
    <t>Közös Hivatal összesen 10 hónapra</t>
  </si>
  <si>
    <t xml:space="preserve">Közös Hivatal </t>
  </si>
  <si>
    <t>Óvodai nevelés 8 hónapra</t>
  </si>
  <si>
    <t>Óvodai nevelés 4 hónapra</t>
  </si>
  <si>
    <t>Napsugár Óvoda összesen 4 hónap</t>
  </si>
  <si>
    <t>Önkormányzati szakfeladatok 12 hó</t>
  </si>
  <si>
    <t>Normatív állami támogatások</t>
  </si>
  <si>
    <t>Beszámítás</t>
  </si>
  <si>
    <t>Jogcím</t>
  </si>
  <si>
    <t>2. melléklet</t>
  </si>
  <si>
    <t>Mutató</t>
  </si>
  <si>
    <t>Fajlagos összeg</t>
  </si>
  <si>
    <t>fő</t>
  </si>
  <si>
    <t>Zöldterület-gazdálkodással kapcs. feladatok ellátás tám.</t>
  </si>
  <si>
    <t>Közvilágítás fenntartásának támogatása</t>
  </si>
  <si>
    <t>hektár</t>
  </si>
  <si>
    <t>Köztemető fenntartási feladatok</t>
  </si>
  <si>
    <t>Közutak fenntartásának támogatása</t>
  </si>
  <si>
    <t>Egyéb kötelező önkormányzati feladatok támogatása</t>
  </si>
  <si>
    <t>I. 1. a</t>
  </si>
  <si>
    <t>I.1.ba</t>
  </si>
  <si>
    <t>I.1.bb</t>
  </si>
  <si>
    <t>I.1.bc</t>
  </si>
  <si>
    <t>I.1.bd</t>
  </si>
  <si>
    <t>I.1.c</t>
  </si>
  <si>
    <t>I.1.d</t>
  </si>
  <si>
    <t>II.1.</t>
  </si>
  <si>
    <t>II.2.</t>
  </si>
  <si>
    <t>Óvodaműködtetés támogatása 8 hó</t>
  </si>
  <si>
    <t>Óvodaműködtetés támogatása 4 hó</t>
  </si>
  <si>
    <t>Óvodapedagógusok bértámogatása 8 hó</t>
  </si>
  <si>
    <t>Óvodapedagógusok munkáját segítők bértámogatása 4 hó</t>
  </si>
  <si>
    <t>II.3.</t>
  </si>
  <si>
    <t>Összesen:</t>
  </si>
  <si>
    <t>I.1.a</t>
  </si>
  <si>
    <t>Összeg Ft-ban</t>
  </si>
  <si>
    <t>Me.</t>
  </si>
  <si>
    <t>Óvodapedagógusok munkáját segítők bértámogatása 8 hó</t>
  </si>
  <si>
    <t>Óvodapedagógusok bértámogatása 4 hó</t>
  </si>
  <si>
    <t>Ingyenes és kedvezményes gyermekétkeztetés tám. óvoda</t>
  </si>
  <si>
    <t>Ingyenes és kedvezményes gyermekétkeztetés tám. iskoa</t>
  </si>
  <si>
    <t>Ingyenes és kedvezményes gyermekétkeztetés tám. összesen</t>
  </si>
  <si>
    <t>IV.I.d.</t>
  </si>
  <si>
    <t>Könyvtári és közművelődési feladatok támogatása</t>
  </si>
  <si>
    <t>Átlalános feladatok támogatása összesen:</t>
  </si>
  <si>
    <t>Összesen köznevelésű támogatás</t>
  </si>
  <si>
    <t>III.2.</t>
  </si>
  <si>
    <t>III.3.d</t>
  </si>
  <si>
    <t>Hozzájárulás a szociális pénzbeli ellátásokhoz</t>
  </si>
  <si>
    <t>Összesen szociális feladatok támogatása</t>
  </si>
  <si>
    <t>2. számú melléklet összesen:</t>
  </si>
  <si>
    <t>Önkormányzat támogatásai összesen</t>
  </si>
  <si>
    <t>Napsugár Óvoda bevételei és kiadásai</t>
  </si>
  <si>
    <t>szakf. Száma</t>
  </si>
  <si>
    <t>főkönyvi .szám</t>
  </si>
  <si>
    <t>müködési bevételek</t>
  </si>
  <si>
    <t>Intézményi ellátási dij 91312</t>
  </si>
  <si>
    <t>ÁFA bevételek visszatér. 9191</t>
  </si>
  <si>
    <t>8510111</t>
  </si>
  <si>
    <t>Kötbér, egyéb kártérítés, bánatpénz bevételének ei</t>
  </si>
  <si>
    <t>9999</t>
  </si>
  <si>
    <t>8510111 Óvodai nevelés</t>
  </si>
  <si>
    <t>Szakfeladat megnevezése</t>
  </si>
  <si>
    <t>személyi juttatások</t>
  </si>
  <si>
    <t>munkált terhelő jár.</t>
  </si>
  <si>
    <t xml:space="preserve">dologi </t>
  </si>
  <si>
    <t>müködési bevétel</t>
  </si>
  <si>
    <t>Óvodai Nevelés</t>
  </si>
  <si>
    <t>Önk. működési tám saját forrásból</t>
  </si>
  <si>
    <t>Önk. műk. tám. normatívából</t>
  </si>
  <si>
    <t>Összen önk. műk. támogatás</t>
  </si>
  <si>
    <t>Összes bevétel</t>
  </si>
  <si>
    <t>Összes kiadás</t>
  </si>
  <si>
    <t>Kötelező feladatok ellátásához</t>
  </si>
  <si>
    <t>Önként vállalt feladatok ellátásához</t>
  </si>
  <si>
    <t>Állami feladatok ellátásához</t>
  </si>
  <si>
    <t xml:space="preserve">Települési önkormányzatok működési támogatása 5-12. hó kieg. </t>
  </si>
  <si>
    <t>Települési önkormányzatok működési támogatása 3-4. hó</t>
  </si>
  <si>
    <t>Települési önkormányzatok működési támogatása 1-2. hó</t>
  </si>
  <si>
    <t>Önkormányzat</t>
  </si>
  <si>
    <t>Letelepedési támogatás</t>
  </si>
  <si>
    <t>Felhalmozási tartalék</t>
  </si>
  <si>
    <t>Kötelező feladatellátáshoz</t>
  </si>
  <si>
    <t>Intézmény</t>
  </si>
  <si>
    <t>Szakfeladat</t>
  </si>
  <si>
    <t>száma</t>
  </si>
  <si>
    <t>neve</t>
  </si>
  <si>
    <t>Összeg e Ft-ban</t>
  </si>
  <si>
    <t>Rövid megnevezés</t>
  </si>
  <si>
    <t>konyha leválasztása Tasner Antal Ált. Iskolától</t>
  </si>
  <si>
    <t>Felújítás 2013. évre</t>
  </si>
  <si>
    <t>Beruházás 2013. évre</t>
  </si>
  <si>
    <t>Város- és községgazdálkodás</t>
  </si>
  <si>
    <t>traktor felújítás műszaki vizsgához</t>
  </si>
  <si>
    <t>Felhalmozási célú pénzeszköz átadás</t>
  </si>
  <si>
    <t>pályázati önrész</t>
  </si>
  <si>
    <t>Felhalmozási kiadások összesen:</t>
  </si>
  <si>
    <t>Óvoda napelemes pályázat  önrész</t>
  </si>
  <si>
    <t>Önk., valamint kistérs. elszám.</t>
  </si>
  <si>
    <t>Közös Hivatal bevételei</t>
  </si>
  <si>
    <t>Szolgáltatások elleértéke 91212</t>
  </si>
  <si>
    <t>Alkalm. térítési dij bevétele 91313</t>
  </si>
  <si>
    <t>Alkalm. és tanulók kártérit. 91315</t>
  </si>
  <si>
    <t>Bérleti és lizing dij bevételek 91311</t>
  </si>
  <si>
    <t>Igazgatási szol-gáltatás   9111</t>
  </si>
  <si>
    <t>ÁH-án kívül- re tovább száml. Szolg 91412</t>
  </si>
  <si>
    <t>Kamat bevétel 91614</t>
  </si>
  <si>
    <t>Igazgatási szolgáltatás díjbevétel ei</t>
  </si>
  <si>
    <t>Szolgáltatások ellenértékének bevételi ei</t>
  </si>
  <si>
    <t>Kötbér, egyéb kártérítés, bánatpénz bev ei</t>
  </si>
  <si>
    <t>ÁH-n kivülre tövább.sz. Belf. Szolg.</t>
  </si>
  <si>
    <t>Kamat bevétel</t>
  </si>
  <si>
    <t>Mük. Kiad. Kapcs ÁFA visszatérülés</t>
  </si>
  <si>
    <t>ÁFA -bevételek, visszatérülések ei</t>
  </si>
  <si>
    <t>8411261Önkorm.-és többc kistérs.társ igazg. tev</t>
  </si>
  <si>
    <t>Kötbér. kártérítés 91314</t>
  </si>
  <si>
    <t>főkönyvi szám</t>
  </si>
  <si>
    <t>szakf. száma</t>
  </si>
  <si>
    <t>Össz. bevételből kötelező fa.</t>
  </si>
  <si>
    <t>Össz. bevételből önként fa.</t>
  </si>
  <si>
    <t>Össz. bevételből állami fa.</t>
  </si>
  <si>
    <t>Kötelező feladat</t>
  </si>
  <si>
    <t>Személyi</t>
  </si>
  <si>
    <t>Járulék</t>
  </si>
  <si>
    <t>Dologi</t>
  </si>
  <si>
    <t>Működési kiadások</t>
  </si>
  <si>
    <t>Öskü 1-2. hó</t>
  </si>
  <si>
    <t>Jásd, Tés    10 hó</t>
  </si>
  <si>
    <t>Öskü 10 hó</t>
  </si>
  <si>
    <t>Közös Hivatal 10 hó</t>
  </si>
  <si>
    <t>Öskü Hivatal éves</t>
  </si>
  <si>
    <t>ellátottak pénzbeli jutt.</t>
  </si>
  <si>
    <t>egyéb kiadás</t>
  </si>
  <si>
    <t>műk. c. tartalék</t>
  </si>
  <si>
    <t>EU-s támogatásból kiadás</t>
  </si>
  <si>
    <t>Kötbér. kártérítés  91314</t>
  </si>
  <si>
    <t>Összesen</t>
  </si>
  <si>
    <t>Műk. c. pénzeszk. átad.</t>
  </si>
  <si>
    <t>Ellátottak pénzbeli jutt.</t>
  </si>
  <si>
    <t>Egyéb kiadások</t>
  </si>
  <si>
    <t>Műk. c. tartalék</t>
  </si>
  <si>
    <t>EU-s tám.-ból kiad.</t>
  </si>
  <si>
    <t>Önként vállalt feladatok</t>
  </si>
  <si>
    <t>Állami feladatok</t>
  </si>
  <si>
    <t>Bevételek</t>
  </si>
  <si>
    <t>Az önkormányzat által adott közvetett támogatások, kedvezmények</t>
  </si>
  <si>
    <t>Bevételi jogcím</t>
  </si>
  <si>
    <t>Kedvezmények összege</t>
  </si>
  <si>
    <t>Kedvezmény nélkül elérhető bevétel</t>
  </si>
  <si>
    <t>Kiadások</t>
  </si>
  <si>
    <t>2013. évi költségvetési rendelethez</t>
  </si>
  <si>
    <t>2011. évi tény kiadás</t>
  </si>
  <si>
    <t>2012. évi várható kiadás</t>
  </si>
  <si>
    <t>Öskü Hivatal éves 2013</t>
  </si>
  <si>
    <t>Felhalmozási kiadások</t>
  </si>
  <si>
    <t>Felújítás</t>
  </si>
  <si>
    <t>Beruházás</t>
  </si>
  <si>
    <t>Felhalm. c. pe. átadás</t>
  </si>
  <si>
    <t>Támogatás értékű kiadás</t>
  </si>
  <si>
    <t>Felhalm. c. céltart.</t>
  </si>
  <si>
    <t>Hosszú lej. egyéb értpapír v.</t>
  </si>
  <si>
    <t>EU-s tám.-ból felh. kiad.</t>
  </si>
  <si>
    <t>Működési bevételek</t>
  </si>
  <si>
    <t>Jásd, Tés          10 hó</t>
  </si>
  <si>
    <t>Jásd, Tés           10 hó</t>
  </si>
  <si>
    <t>Sajátos műk. bev.</t>
  </si>
  <si>
    <t>Műk. c. átvett pénze. össz.</t>
  </si>
  <si>
    <t>Működ. c. tám. ért. bev.</t>
  </si>
  <si>
    <t>EU-s tám.-ból szárm. bev.</t>
  </si>
  <si>
    <t>Műk. c. pénzmaradvány</t>
  </si>
  <si>
    <t>Közhatalmi bev.</t>
  </si>
  <si>
    <t>dologi</t>
  </si>
  <si>
    <t>tartalék</t>
  </si>
  <si>
    <t>összesen</t>
  </si>
  <si>
    <t>3600001</t>
  </si>
  <si>
    <t>Szennyvízgyűjtése,tisztítása,elhelyezése vill.hálózat karbant.</t>
  </si>
  <si>
    <t>1400 eFt felhalm.</t>
  </si>
  <si>
    <t>Önk.m.n.s. nemzetközi kapcsolatai</t>
  </si>
  <si>
    <t>Egyéb máshova nem sorolt kiegészítő eü szolg</t>
  </si>
  <si>
    <t>Család- és nővédelem</t>
  </si>
  <si>
    <t xml:space="preserve">Rendszeres gyermekvédelmi pénzbeli ellátás igénylés alapján </t>
  </si>
  <si>
    <t>Egyéb önkormányzat pénzbeli eseti ellátások</t>
  </si>
  <si>
    <t>Gyermekek napközbeni ellátásához kapcs,egyéb szolg</t>
  </si>
  <si>
    <t>Civil szervezetek működési támogatása</t>
  </si>
  <si>
    <t>Civil szervezetek program-és egyéb támogatása</t>
  </si>
  <si>
    <t>Fogl. helyett. jogosultak közfoglalkoztatása</t>
  </si>
  <si>
    <t>9101231</t>
  </si>
  <si>
    <t>9105011</t>
  </si>
  <si>
    <t>Intézményi étkeztetés</t>
  </si>
  <si>
    <t>8411121</t>
  </si>
  <si>
    <t>Önkormányzat összesen</t>
  </si>
  <si>
    <t>személyi</t>
  </si>
  <si>
    <t>járulék</t>
  </si>
  <si>
    <t>Ápolásidíj alanyi jogon</t>
  </si>
  <si>
    <t>Ápolásidíj méltányosségi jogon</t>
  </si>
  <si>
    <t xml:space="preserve">Rendszeres szociális segély </t>
  </si>
  <si>
    <t xml:space="preserve">Átmeneti segély </t>
  </si>
  <si>
    <t>Temetési segély  eseti</t>
  </si>
  <si>
    <t xml:space="preserve">Közgyógyellátás </t>
  </si>
  <si>
    <t xml:space="preserve">Köztemetés  </t>
  </si>
  <si>
    <t>Önkormányz. és társ. igazgatási tev.</t>
  </si>
  <si>
    <t>ellátottak jutt.</t>
  </si>
  <si>
    <t>átad. pe.</t>
  </si>
  <si>
    <t>támog. ért. kiad.</t>
  </si>
  <si>
    <t>Önk,valamint többc. Kist.i társulások elsz 2187+3480+23365</t>
  </si>
  <si>
    <t>Kötbér. kártérítés91314</t>
  </si>
  <si>
    <t>ÁH-án ki-vülre tovább száml. Szolg 91412</t>
  </si>
  <si>
    <t>Önk. lakások bérbead.</t>
  </si>
  <si>
    <t>5629172</t>
  </si>
  <si>
    <t xml:space="preserve">PH Alkalmazottak térítésének bevételi </t>
  </si>
  <si>
    <t>5629172Munkahelyi vendéglátás</t>
  </si>
  <si>
    <t>5814001</t>
  </si>
  <si>
    <t>Szolg. ellenértéke alapjtev.</t>
  </si>
  <si>
    <t>5814001 Folyóirat, időszaki kiadvány kiadás</t>
  </si>
  <si>
    <t>Kamatbevétel</t>
  </si>
  <si>
    <t>Közterület használati dijak</t>
  </si>
  <si>
    <t>8414031 Város és községgazdálkodás</t>
  </si>
  <si>
    <t>Alkalmazottak térítésének bevételi ei</t>
  </si>
  <si>
    <t>Áh.-n kívülre továbbszáml. (közvetített) szolg. bevételi ei</t>
  </si>
  <si>
    <t>6820001</t>
  </si>
  <si>
    <t>Önkormányzati lakások bérbeadása</t>
  </si>
  <si>
    <t>680001 Lakóingatlan bérbe. Üzemelt.</t>
  </si>
  <si>
    <t>Áh-n  kívülre továbbszáml. (közvetített) szolg. bevételi ei</t>
  </si>
  <si>
    <t>851219 Házi orvosi szolgálat</t>
  </si>
  <si>
    <t>851286</t>
  </si>
  <si>
    <t>851286 Fogorvosi ellátás</t>
  </si>
  <si>
    <t>851967</t>
  </si>
  <si>
    <t>869039 Egyéb, máshova nem sorolt (gyógyszert.)</t>
  </si>
  <si>
    <t>Család-és nővédelmi egészségügyi gondozás</t>
  </si>
  <si>
    <t>853244</t>
  </si>
  <si>
    <t>Intézményi ellátási díj bevételi ei</t>
  </si>
  <si>
    <t>8513 244 Családsegítés</t>
  </si>
  <si>
    <t>853255</t>
  </si>
  <si>
    <t>853 255 Szociális étkeztetés</t>
  </si>
  <si>
    <t>921815</t>
  </si>
  <si>
    <t>Szolgált. ellenért bev.ei +internet 70 e</t>
  </si>
  <si>
    <t>Bérleti és lízing díjbevétel ei</t>
  </si>
  <si>
    <t>921816</t>
  </si>
  <si>
    <t>Müvelődési ház</t>
  </si>
  <si>
    <t>561000</t>
  </si>
  <si>
    <t>562913</t>
  </si>
  <si>
    <t>882203</t>
  </si>
  <si>
    <t>Szolgáltatások ellenértékének bevételi ei visszatér.</t>
  </si>
  <si>
    <t xml:space="preserve">Köztemetés </t>
  </si>
  <si>
    <t>680002</t>
  </si>
  <si>
    <t xml:space="preserve">Bérleti dij                                                                            </t>
  </si>
  <si>
    <t>Nem lakóingatlan bérbead,üzemeltet .</t>
  </si>
  <si>
    <t>Önkormányzsathoz tartozó szakfeladatok összes</t>
  </si>
  <si>
    <t>Felhalmozási bevételek</t>
  </si>
  <si>
    <t>Ingatlan értékesítés</t>
  </si>
  <si>
    <t>T. eszköz értékesítés</t>
  </si>
  <si>
    <t>Sajátos felh. bevét.</t>
  </si>
  <si>
    <t>Felhalm. c. pénzeszk. átv.</t>
  </si>
  <si>
    <t>Eu-s tám. szárm. felh. bev.</t>
  </si>
  <si>
    <t>Felhalm. c. pénzmaradv.</t>
  </si>
  <si>
    <t>Összesen felhalm. bev.</t>
  </si>
  <si>
    <t>Öskü Község Önkormányzat bevételei</t>
  </si>
  <si>
    <t xml:space="preserve">Irányító szervtől kapott tám. </t>
  </si>
  <si>
    <t>-elkül. állami pénzalaptól</t>
  </si>
  <si>
    <t>-többcélú kistérs. társulástól</t>
  </si>
  <si>
    <t>-jogi személyiségű tásulástól</t>
  </si>
  <si>
    <t>- helyi önkormányzattól</t>
  </si>
  <si>
    <t>-fejezeti kez. előirányzat bev.</t>
  </si>
  <si>
    <t>Működési c. támog. ért. bev. össz.</t>
  </si>
  <si>
    <t>Közhatalmi bevétel</t>
  </si>
  <si>
    <t>Intézményi műk. bevétel.</t>
  </si>
  <si>
    <t>Előző évi pm. igénybevéele</t>
  </si>
  <si>
    <t>Önk. sajátos bevételei össz.</t>
  </si>
  <si>
    <t>- önk. sajátos műk. bevételei</t>
  </si>
  <si>
    <t>- önk. költségvetési tám.</t>
  </si>
  <si>
    <t>Egyéb bevételek</t>
  </si>
  <si>
    <t>Finanszírozási bevételek</t>
  </si>
  <si>
    <t>Összesen működési bevételek</t>
  </si>
  <si>
    <t>Felhalmozási c. támogatásért. bevételek</t>
  </si>
  <si>
    <t>Felhalmozási c. átvett pénzeszköz</t>
  </si>
  <si>
    <t>Sajátos felhalmozási bevételek</t>
  </si>
  <si>
    <t>Összesen felhalmozási bevételek</t>
  </si>
  <si>
    <t>Egyéb működési c. kiad.</t>
  </si>
  <si>
    <t>Finanszírozás</t>
  </si>
  <si>
    <t>Öskü Község Önkormányzat közhatalmi bevételei</t>
  </si>
  <si>
    <t>Összeg eFt-ban</t>
  </si>
  <si>
    <t>Igazgatási szolg. díj</t>
  </si>
  <si>
    <t>Gépjárműadó</t>
  </si>
  <si>
    <t>Termőföld bérbeadásból jöv.</t>
  </si>
  <si>
    <t>Áteng. egyéb közhat. bev. (bírság, pótlék)</t>
  </si>
  <si>
    <t>Magánszem. komm. adója</t>
  </si>
  <si>
    <t>Idegenforg. adó</t>
  </si>
  <si>
    <t>Iparűzési adó</t>
  </si>
  <si>
    <t>Egyéb közhatalmi bevételek</t>
  </si>
  <si>
    <t>Talajterh. díj</t>
  </si>
  <si>
    <t>Környezetvéd. bírság</t>
  </si>
  <si>
    <t>Bírság</t>
  </si>
  <si>
    <t>Adópótlék</t>
  </si>
  <si>
    <t>3. mell. 15.</t>
  </si>
  <si>
    <t>Üdülőhelyi feladatok támogatása</t>
  </si>
  <si>
    <t>Lakott küldterülettel kapcsolatos feladatok támogatása</t>
  </si>
  <si>
    <t>3. mell. 17.</t>
  </si>
  <si>
    <t>3. számú melléklet összesen:</t>
  </si>
  <si>
    <t>Bevételek összesen:</t>
  </si>
  <si>
    <t>Működési és közhatalmi bevételek 2 hónap</t>
  </si>
  <si>
    <t>Működési és közhatalmi bevételek 10 hónap</t>
  </si>
  <si>
    <t>Működési és közhatalmi bevételek 12 hónap</t>
  </si>
  <si>
    <t>egyéb működési c. kiadás</t>
  </si>
  <si>
    <t>Kiadások összesen</t>
  </si>
  <si>
    <t>2013 terv</t>
  </si>
  <si>
    <t>Ösküi Közös Önk. Hiv.</t>
  </si>
  <si>
    <t>Öskü Község Önkorm.</t>
  </si>
  <si>
    <t>Kiadások összesen:</t>
  </si>
  <si>
    <t>Intézményfinanszírozás</t>
  </si>
  <si>
    <t>Működési célú átvett pénzeszközök</t>
  </si>
  <si>
    <t>EU-s támogatásból származó bevételek</t>
  </si>
  <si>
    <t>2013. évi költségvetéshez</t>
  </si>
  <si>
    <t>Pályázati kiadás</t>
  </si>
  <si>
    <t>Bér</t>
  </si>
  <si>
    <t>eFt-ban</t>
  </si>
  <si>
    <t>Pályázati bev.</t>
  </si>
  <si>
    <t>EU-s tám. szárm. felh. bevételek</t>
  </si>
  <si>
    <t>EU-s támg. szárm. felh. bev.</t>
  </si>
  <si>
    <t>Eu-s tám. szárm. műk. bev.</t>
  </si>
  <si>
    <t>8419019</t>
  </si>
  <si>
    <t>Önkormányzatok igazgatási tevékenysége</t>
  </si>
  <si>
    <t xml:space="preserve">- állami norm. </t>
  </si>
  <si>
    <t>- önk. hozzájár. össz.</t>
  </si>
  <si>
    <t xml:space="preserve">- Öskütől </t>
  </si>
  <si>
    <t xml:space="preserve">- Jásdtól </t>
  </si>
  <si>
    <t xml:space="preserve">- Téstől </t>
  </si>
  <si>
    <t>EU-s tám.-ból beruh. kiad.</t>
  </si>
  <si>
    <t>Műk. célú tám. értékű kiad.</t>
  </si>
  <si>
    <t>Önkormányzati máködési célú költségvetési tám.</t>
  </si>
  <si>
    <t>3. melléklet</t>
  </si>
  <si>
    <t>4 melléklet</t>
  </si>
  <si>
    <t>4 a melléklet</t>
  </si>
  <si>
    <t>Öskü Község Önkormányzat és intézményei kiadásai és bevételei összesen</t>
  </si>
  <si>
    <t>Önkormányzat működési bevételei</t>
  </si>
  <si>
    <t>6 melléklet</t>
  </si>
  <si>
    <t>7 melléklet</t>
  </si>
  <si>
    <t>8 melléklet</t>
  </si>
  <si>
    <t>Önkormányzat működési kiadásai</t>
  </si>
  <si>
    <t>9 melléklet</t>
  </si>
  <si>
    <t>10 melléklet</t>
  </si>
  <si>
    <t>11 melléklet</t>
  </si>
  <si>
    <t>Polgármesteri Hivatal és az Ösküi Közös Hivatal működési  kiadásai</t>
  </si>
  <si>
    <t>Polgármesteri Hivatal és az Ösküi Közös Hivatal működési s közhatalmi bevételei</t>
  </si>
  <si>
    <t>12 melléklet</t>
  </si>
  <si>
    <t>Polgármesteri Hivatal és az Ösküi Közös Hivatal  bevételei és kiadásai</t>
  </si>
  <si>
    <t>Napsugár Óvoda működési  bevételei</t>
  </si>
  <si>
    <t>13 melléklet</t>
  </si>
  <si>
    <t>14 melléklet</t>
  </si>
  <si>
    <t>15 melléklet</t>
  </si>
  <si>
    <t>Előirányzat össz.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</si>
  <si>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</si>
  <si>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</si>
  <si>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</si>
  <si>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</si>
  <si>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</si>
  <si>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</si>
  <si>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</si>
  <si>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</si>
  <si>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Szeptemb.</t>
  </si>
  <si>
    <t>Október</t>
  </si>
  <si>
    <t>November</t>
  </si>
  <si>
    <t>December</t>
  </si>
  <si>
    <t>Személyi juttatások</t>
  </si>
  <si>
    <t>Munkaadókat terhelő járulékok</t>
  </si>
  <si>
    <t>Dologi kiadások</t>
  </si>
  <si>
    <t>Ellátottak pénzbeli juttatásai</t>
  </si>
  <si>
    <t>Egyéb műk. c. kiadás</t>
  </si>
  <si>
    <t>Működési céltart.</t>
  </si>
  <si>
    <t>Működési kiadások össz.</t>
  </si>
  <si>
    <t>Felhalm. c. pe. átad.</t>
  </si>
  <si>
    <t>Felhalm. c. céltartalék</t>
  </si>
  <si>
    <t>Összesen felhalm. kiad.</t>
  </si>
  <si>
    <t>Összesen kiadás</t>
  </si>
  <si>
    <t xml:space="preserve">Működési c. támog. ért. bev. </t>
  </si>
  <si>
    <t>Önkormányzat műk. c. költs. tám.</t>
  </si>
  <si>
    <t>Közhatalmi bevételek</t>
  </si>
  <si>
    <t>Intézményi műk. bev.</t>
  </si>
  <si>
    <t>Előző évi pm. igénybevétele</t>
  </si>
  <si>
    <t>EU-s tám. szárm. műk. bev.</t>
  </si>
  <si>
    <t>Működési bevételek össz.</t>
  </si>
  <si>
    <t>Felhalm. c. átvett pe.</t>
  </si>
  <si>
    <t>EU-s tám. szárm. felh. bev.</t>
  </si>
  <si>
    <t>Sajátos felhalm. bevét.</t>
  </si>
  <si>
    <t>Felhalm. bevételek össz.</t>
  </si>
  <si>
    <t>Összesen bevételek</t>
  </si>
  <si>
    <t>Finanszírozási kiadás</t>
  </si>
  <si>
    <t>Előirányzat felhasználási terv</t>
  </si>
  <si>
    <t>müködés E FT</t>
  </si>
  <si>
    <t>Felhalmozás E Ft</t>
  </si>
  <si>
    <t>2013. évi költségvetési rendelet  16 melléklet</t>
  </si>
  <si>
    <t>17 melléklet</t>
  </si>
  <si>
    <t>18. sz. mellékelt a 3/2013. (II. 19.) önkormányzati rendelethez</t>
  </si>
  <si>
    <t>A több éves kihatással járó feladat megnevezése</t>
  </si>
  <si>
    <t>Előirányzatok éves bontásban</t>
  </si>
  <si>
    <t>19 melléklet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</si>
</sst>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</numFmts>
  <fonts count="56">
    <font>
      <sz val="11"/>
      <color indexed="8"/>
      <name val="Calibri"/>
      <family val="2"/>
    </font>
    <font>
      <b/>
      <sz val="8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10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sz val="12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b/>
      <sz val="9"/>
      <name val="Times New Roman"/>
      <family val="1"/>
    </font>
    <font>
      <b/>
      <i/>
      <sz val="9"/>
      <name val="Arial CE"/>
      <family val="0"/>
    </font>
    <font>
      <sz val="12"/>
      <name val="Arial CE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6"/>
      <color indexed="8"/>
      <name val="Times New Roman"/>
      <family val="1"/>
    </font>
    <font>
      <sz val="6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/>
      <top style="medium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0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4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17" borderId="7" applyNumberFormat="0" applyFont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21" borderId="0" applyNumberFormat="0" applyBorder="0" applyAlignment="0" applyProtection="0"/>
    <xf numFmtId="0" fontId="37" fillId="4" borderId="0" applyNumberFormat="0" applyBorder="0" applyAlignment="0" applyProtection="0"/>
    <xf numFmtId="0" fontId="41" fillId="22" borderId="8" applyNumberFormat="0" applyAlignment="0" applyProtection="0"/>
    <xf numFmtId="0" fontId="4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" borderId="0" applyNumberFormat="0" applyBorder="0" applyAlignment="0" applyProtection="0"/>
    <xf numFmtId="0" fontId="39" fillId="23" borderId="0" applyNumberFormat="0" applyBorder="0" applyAlignment="0" applyProtection="0"/>
    <xf numFmtId="0" fontId="42" fillId="22" borderId="1" applyNumberFormat="0" applyAlignment="0" applyProtection="0"/>
    <xf numFmtId="9" fontId="0" fillId="0" borderId="0" applyFont="0" applyFill="0" applyBorder="0" applyAlignment="0" applyProtection="0"/>
  </cellStyleXfs>
  <cellXfs count="476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49" fontId="3" fillId="0" borderId="11" xfId="0" applyNumberFormat="1" applyFont="1" applyBorder="1" applyAlignment="1">
      <alignment horizontal="right" wrapText="1"/>
    </xf>
    <xf numFmtId="0" fontId="3" fillId="0" borderId="11" xfId="0" applyFont="1" applyBorder="1" applyAlignment="1">
      <alignment wrapText="1"/>
    </xf>
    <xf numFmtId="49" fontId="3" fillId="0" borderId="12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3" fillId="0" borderId="13" xfId="0" applyFont="1" applyBorder="1" applyAlignment="1">
      <alignment/>
    </xf>
    <xf numFmtId="49" fontId="3" fillId="0" borderId="14" xfId="0" applyNumberFormat="1" applyFont="1" applyBorder="1" applyAlignment="1">
      <alignment horizontal="right"/>
    </xf>
    <xf numFmtId="0" fontId="5" fillId="0" borderId="14" xfId="0" applyFont="1" applyFill="1" applyBorder="1" applyAlignment="1">
      <alignment/>
    </xf>
    <xf numFmtId="49" fontId="5" fillId="0" borderId="15" xfId="0" applyNumberFormat="1" applyFont="1" applyFill="1" applyBorder="1" applyAlignment="1">
      <alignment horizontal="center"/>
    </xf>
    <xf numFmtId="0" fontId="3" fillId="0" borderId="16" xfId="0" applyFont="1" applyBorder="1" applyAlignment="1">
      <alignment/>
    </xf>
    <xf numFmtId="49" fontId="3" fillId="0" borderId="17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49" fontId="3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5" fillId="0" borderId="14" xfId="0" applyFont="1" applyBorder="1" applyAlignment="1">
      <alignment wrapText="1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14" xfId="0" applyFont="1" applyBorder="1" applyAlignment="1">
      <alignment/>
    </xf>
    <xf numFmtId="49" fontId="3" fillId="0" borderId="15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17" xfId="0" applyFont="1" applyFill="1" applyBorder="1" applyAlignment="1">
      <alignment/>
    </xf>
    <xf numFmtId="49" fontId="5" fillId="0" borderId="18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164" fontId="1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17" xfId="0" applyFont="1" applyBorder="1" applyAlignment="1">
      <alignment textRotation="90" wrapText="1"/>
    </xf>
    <xf numFmtId="14" fontId="9" fillId="0" borderId="18" xfId="0" applyNumberFormat="1" applyFont="1" applyBorder="1" applyAlignment="1">
      <alignment textRotation="90" wrapText="1"/>
    </xf>
    <xf numFmtId="0" fontId="0" fillId="0" borderId="0" xfId="0" applyAlignment="1">
      <alignment wrapText="1"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14" fontId="9" fillId="0" borderId="21" xfId="0" applyNumberFormat="1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14" fontId="10" fillId="0" borderId="15" xfId="0" applyNumberFormat="1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14" fontId="9" fillId="0" borderId="15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14" fontId="9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9" fillId="0" borderId="22" xfId="0" applyFont="1" applyBorder="1" applyAlignment="1">
      <alignment/>
    </xf>
    <xf numFmtId="165" fontId="9" fillId="0" borderId="18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11" xfId="0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49" fontId="9" fillId="0" borderId="14" xfId="0" applyNumberFormat="1" applyFont="1" applyFill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15" fillId="0" borderId="14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49" fontId="10" fillId="0" borderId="14" xfId="0" applyNumberFormat="1" applyFont="1" applyFill="1" applyBorder="1" applyAlignment="1">
      <alignment horizontal="right"/>
    </xf>
    <xf numFmtId="0" fontId="10" fillId="0" borderId="1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23" xfId="0" applyFill="1" applyBorder="1" applyAlignment="1">
      <alignment/>
    </xf>
    <xf numFmtId="0" fontId="14" fillId="0" borderId="11" xfId="0" applyFont="1" applyFill="1" applyBorder="1" applyAlignment="1">
      <alignment horizontal="center" textRotation="180" wrapText="1"/>
    </xf>
    <xf numFmtId="0" fontId="16" fillId="0" borderId="11" xfId="0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 textRotation="180" wrapText="1"/>
    </xf>
    <xf numFmtId="0" fontId="17" fillId="0" borderId="14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49" fontId="17" fillId="0" borderId="14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7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49" fontId="15" fillId="0" borderId="14" xfId="0" applyNumberFormat="1" applyFont="1" applyFill="1" applyBorder="1" applyAlignment="1">
      <alignment horizontal="right"/>
    </xf>
    <xf numFmtId="0" fontId="15" fillId="0" borderId="14" xfId="0" applyFont="1" applyFill="1" applyBorder="1" applyAlignment="1">
      <alignment wrapText="1"/>
    </xf>
    <xf numFmtId="0" fontId="18" fillId="0" borderId="12" xfId="0" applyFont="1" applyFill="1" applyBorder="1" applyAlignment="1">
      <alignment horizontal="center" textRotation="180" wrapText="1"/>
    </xf>
    <xf numFmtId="0" fontId="16" fillId="0" borderId="10" xfId="0" applyFont="1" applyFill="1" applyBorder="1" applyAlignment="1">
      <alignment horizontal="center" textRotation="180" wrapText="1"/>
    </xf>
    <xf numFmtId="0" fontId="0" fillId="0" borderId="14" xfId="0" applyBorder="1" applyAlignment="1">
      <alignment/>
    </xf>
    <xf numFmtId="0" fontId="7" fillId="0" borderId="15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10" fillId="0" borderId="17" xfId="0" applyFont="1" applyFill="1" applyBorder="1" applyAlignment="1">
      <alignment wrapText="1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3" fontId="0" fillId="0" borderId="0" xfId="0" applyNumberFormat="1" applyAlignment="1">
      <alignment/>
    </xf>
    <xf numFmtId="0" fontId="12" fillId="0" borderId="0" xfId="0" applyFont="1" applyFill="1" applyBorder="1" applyAlignment="1">
      <alignment/>
    </xf>
    <xf numFmtId="3" fontId="11" fillId="0" borderId="0" xfId="0" applyNumberFormat="1" applyFon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7" fillId="0" borderId="16" xfId="0" applyFont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7" fillId="6" borderId="0" xfId="0" applyFont="1" applyFill="1" applyAlignment="1">
      <alignment/>
    </xf>
    <xf numFmtId="0" fontId="0" fillId="6" borderId="0" xfId="0" applyFill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left" vertical="center"/>
    </xf>
    <xf numFmtId="0" fontId="0" fillId="0" borderId="24" xfId="0" applyBorder="1" applyAlignment="1">
      <alignment horizontal="right" vertical="center"/>
    </xf>
    <xf numFmtId="0" fontId="0" fillId="0" borderId="26" xfId="0" applyBorder="1" applyAlignment="1">
      <alignment horizontal="left" vertical="center"/>
    </xf>
    <xf numFmtId="165" fontId="9" fillId="0" borderId="15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0" fontId="9" fillId="0" borderId="14" xfId="0" applyFont="1" applyFill="1" applyBorder="1" applyAlignment="1">
      <alignment horizontal="right" wrapText="1"/>
    </xf>
    <xf numFmtId="0" fontId="0" fillId="0" borderId="14" xfId="0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10" fillId="0" borderId="17" xfId="0" applyFont="1" applyFill="1" applyBorder="1" applyAlignment="1">
      <alignment horizontal="right" wrapText="1"/>
    </xf>
    <xf numFmtId="0" fontId="17" fillId="24" borderId="17" xfId="0" applyFont="1" applyFill="1" applyBorder="1" applyAlignment="1">
      <alignment horizontal="left" wrapText="1"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19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2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8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horizontal="left" wrapText="1"/>
    </xf>
    <xf numFmtId="49" fontId="9" fillId="0" borderId="13" xfId="0" applyNumberFormat="1" applyFont="1" applyFill="1" applyBorder="1" applyAlignment="1">
      <alignment horizontal="right"/>
    </xf>
    <xf numFmtId="0" fontId="19" fillId="0" borderId="16" xfId="0" applyFont="1" applyBorder="1" applyAlignment="1">
      <alignment horizontal="right" wrapText="1"/>
    </xf>
    <xf numFmtId="49" fontId="9" fillId="0" borderId="0" xfId="0" applyNumberFormat="1" applyFont="1" applyFill="1" applyBorder="1" applyAlignment="1">
      <alignment horizontal="right"/>
    </xf>
    <xf numFmtId="49" fontId="15" fillId="0" borderId="0" xfId="0" applyNumberFormat="1" applyFont="1" applyFill="1" applyBorder="1" applyAlignment="1">
      <alignment horizontal="right"/>
    </xf>
    <xf numFmtId="49" fontId="17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49" fontId="10" fillId="0" borderId="0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right" wrapText="1"/>
    </xf>
    <xf numFmtId="49" fontId="10" fillId="0" borderId="0" xfId="0" applyNumberFormat="1" applyFont="1" applyFill="1" applyBorder="1" applyAlignment="1">
      <alignment horizontal="right" wrapText="1"/>
    </xf>
    <xf numFmtId="0" fontId="15" fillId="0" borderId="0" xfId="0" applyFont="1" applyFill="1" applyBorder="1" applyAlignment="1">
      <alignment horizontal="right" wrapText="1"/>
    </xf>
    <xf numFmtId="0" fontId="18" fillId="0" borderId="0" xfId="0" applyFont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 wrapText="1"/>
    </xf>
    <xf numFmtId="0" fontId="23" fillId="0" borderId="13" xfId="0" applyFont="1" applyBorder="1" applyAlignment="1">
      <alignment horizontal="left"/>
    </xf>
    <xf numFmtId="0" fontId="23" fillId="0" borderId="14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1" fillId="0" borderId="0" xfId="0" applyFont="1" applyBorder="1" applyAlignment="1">
      <alignment horizontal="right"/>
    </xf>
    <xf numFmtId="0" fontId="26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right" vertical="center" wrapText="1"/>
    </xf>
    <xf numFmtId="0" fontId="25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3" fontId="23" fillId="0" borderId="0" xfId="0" applyNumberFormat="1" applyFont="1" applyBorder="1" applyAlignment="1">
      <alignment horizontal="right" indent="1"/>
    </xf>
    <xf numFmtId="3" fontId="21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0" fontId="11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3" fontId="24" fillId="0" borderId="0" xfId="0" applyNumberFormat="1" applyFont="1" applyBorder="1" applyAlignment="1">
      <alignment horizontal="right" indent="1"/>
    </xf>
    <xf numFmtId="0" fontId="24" fillId="0" borderId="0" xfId="0" applyFont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23" fillId="0" borderId="0" xfId="0" applyFont="1" applyFill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3" fontId="23" fillId="0" borderId="0" xfId="0" applyNumberFormat="1" applyFont="1" applyFill="1" applyBorder="1" applyAlignment="1">
      <alignment horizontal="right"/>
    </xf>
    <xf numFmtId="0" fontId="23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16" fillId="0" borderId="27" xfId="0" applyFont="1" applyFill="1" applyBorder="1" applyAlignment="1">
      <alignment horizontal="center" textRotation="180" wrapText="1"/>
    </xf>
    <xf numFmtId="0" fontId="15" fillId="0" borderId="28" xfId="0" applyFont="1" applyFill="1" applyBorder="1" applyAlignment="1">
      <alignment/>
    </xf>
    <xf numFmtId="0" fontId="17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49" fontId="10" fillId="0" borderId="14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left" wrapText="1"/>
    </xf>
    <xf numFmtId="0" fontId="0" fillId="0" borderId="0" xfId="0" applyAlignment="1">
      <alignment/>
    </xf>
    <xf numFmtId="0" fontId="24" fillId="0" borderId="10" xfId="0" applyFont="1" applyBorder="1" applyAlignment="1">
      <alignment horizontal="left" vertical="center"/>
    </xf>
    <xf numFmtId="0" fontId="24" fillId="0" borderId="11" xfId="0" applyFont="1" applyBorder="1" applyAlignment="1">
      <alignment horizontal="center" vertical="center"/>
    </xf>
    <xf numFmtId="3" fontId="24" fillId="0" borderId="11" xfId="0" applyNumberFormat="1" applyFont="1" applyBorder="1" applyAlignment="1">
      <alignment horizontal="center" vertical="center" wrapText="1"/>
    </xf>
    <xf numFmtId="3" fontId="24" fillId="0" borderId="11" xfId="0" applyNumberFormat="1" applyFont="1" applyBorder="1" applyAlignment="1">
      <alignment horizontal="center" vertical="center"/>
    </xf>
    <xf numFmtId="3" fontId="24" fillId="0" borderId="11" xfId="0" applyNumberFormat="1" applyFont="1" applyFill="1" applyBorder="1" applyAlignment="1">
      <alignment horizontal="center" vertical="center" wrapText="1"/>
    </xf>
    <xf numFmtId="3" fontId="25" fillId="5" borderId="12" xfId="0" applyNumberFormat="1" applyFont="1" applyFill="1" applyBorder="1" applyAlignment="1">
      <alignment horizontal="center" vertical="center" wrapText="1"/>
    </xf>
    <xf numFmtId="3" fontId="23" fillId="0" borderId="14" xfId="0" applyNumberFormat="1" applyFont="1" applyBorder="1" applyAlignment="1">
      <alignment/>
    </xf>
    <xf numFmtId="3" fontId="21" fillId="0" borderId="14" xfId="0" applyNumberFormat="1" applyFont="1" applyBorder="1" applyAlignment="1">
      <alignment/>
    </xf>
    <xf numFmtId="3" fontId="21" fillId="5" borderId="15" xfId="0" applyNumberFormat="1" applyFont="1" applyFill="1" applyBorder="1" applyAlignment="1">
      <alignment/>
    </xf>
    <xf numFmtId="0" fontId="23" fillId="0" borderId="13" xfId="0" applyFont="1" applyFill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24" fillId="0" borderId="17" xfId="0" applyFont="1" applyBorder="1" applyAlignment="1">
      <alignment horizontal="right"/>
    </xf>
    <xf numFmtId="3" fontId="24" fillId="0" borderId="17" xfId="0" applyNumberFormat="1" applyFont="1" applyBorder="1" applyAlignment="1">
      <alignment/>
    </xf>
    <xf numFmtId="3" fontId="24" fillId="0" borderId="17" xfId="0" applyNumberFormat="1" applyFont="1" applyFill="1" applyBorder="1" applyAlignment="1">
      <alignment/>
    </xf>
    <xf numFmtId="3" fontId="25" fillId="5" borderId="18" xfId="0" applyNumberFormat="1" applyFont="1" applyFill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3" fontId="0" fillId="5" borderId="0" xfId="0" applyNumberFormat="1" applyFill="1" applyAlignment="1">
      <alignment/>
    </xf>
    <xf numFmtId="49" fontId="0" fillId="24" borderId="0" xfId="0" applyNumberFormat="1" applyFill="1" applyAlignment="1">
      <alignment horizontal="right"/>
    </xf>
    <xf numFmtId="0" fontId="0" fillId="24" borderId="30" xfId="0" applyFill="1" applyBorder="1" applyAlignment="1">
      <alignment/>
    </xf>
    <xf numFmtId="0" fontId="0" fillId="24" borderId="31" xfId="0" applyFill="1" applyBorder="1" applyAlignment="1">
      <alignment/>
    </xf>
    <xf numFmtId="0" fontId="0" fillId="0" borderId="0" xfId="0" applyFill="1" applyAlignment="1">
      <alignment/>
    </xf>
    <xf numFmtId="49" fontId="15" fillId="24" borderId="32" xfId="0" applyNumberFormat="1" applyFont="1" applyFill="1" applyBorder="1" applyAlignment="1">
      <alignment horizontal="right"/>
    </xf>
    <xf numFmtId="0" fontId="15" fillId="24" borderId="10" xfId="0" applyFont="1" applyFill="1" applyBorder="1" applyAlignment="1">
      <alignment/>
    </xf>
    <xf numFmtId="0" fontId="15" fillId="24" borderId="11" xfId="0" applyFont="1" applyFill="1" applyBorder="1" applyAlignment="1">
      <alignment horizontal="right" wrapText="1"/>
    </xf>
    <xf numFmtId="0" fontId="17" fillId="24" borderId="11" xfId="0" applyFont="1" applyFill="1" applyBorder="1" applyAlignment="1">
      <alignment wrapText="1"/>
    </xf>
    <xf numFmtId="0" fontId="17" fillId="24" borderId="12" xfId="0" applyFont="1" applyFill="1" applyBorder="1" applyAlignment="1">
      <alignment wrapText="1"/>
    </xf>
    <xf numFmtId="0" fontId="17" fillId="24" borderId="27" xfId="0" applyFont="1" applyFill="1" applyBorder="1" applyAlignment="1">
      <alignment wrapText="1"/>
    </xf>
    <xf numFmtId="0" fontId="17" fillId="24" borderId="33" xfId="0" applyFont="1" applyFill="1" applyBorder="1" applyAlignment="1">
      <alignment wrapText="1"/>
    </xf>
    <xf numFmtId="0" fontId="17" fillId="24" borderId="34" xfId="0" applyFont="1" applyFill="1" applyBorder="1" applyAlignment="1">
      <alignment wrapText="1"/>
    </xf>
    <xf numFmtId="49" fontId="17" fillId="0" borderId="32" xfId="0" applyNumberFormat="1" applyFont="1" applyFill="1" applyBorder="1" applyAlignment="1">
      <alignment horizontal="right"/>
    </xf>
    <xf numFmtId="0" fontId="17" fillId="0" borderId="13" xfId="0" applyFont="1" applyFill="1" applyBorder="1" applyAlignment="1">
      <alignment/>
    </xf>
    <xf numFmtId="0" fontId="17" fillId="0" borderId="14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17" fillId="0" borderId="35" xfId="0" applyFont="1" applyFill="1" applyBorder="1" applyAlignment="1">
      <alignment/>
    </xf>
    <xf numFmtId="0" fontId="17" fillId="0" borderId="28" xfId="0" applyFont="1" applyFill="1" applyBorder="1" applyAlignment="1">
      <alignment/>
    </xf>
    <xf numFmtId="0" fontId="17" fillId="0" borderId="36" xfId="0" applyFont="1" applyFill="1" applyBorder="1" applyAlignment="1">
      <alignment/>
    </xf>
    <xf numFmtId="0" fontId="17" fillId="0" borderId="34" xfId="0" applyFont="1" applyFill="1" applyBorder="1" applyAlignment="1">
      <alignment/>
    </xf>
    <xf numFmtId="0" fontId="2" fillId="0" borderId="0" xfId="0" applyFont="1" applyFill="1" applyAlignment="1">
      <alignment/>
    </xf>
    <xf numFmtId="49" fontId="0" fillId="0" borderId="37" xfId="0" applyNumberFormat="1" applyBorder="1" applyAlignment="1">
      <alignment horizontal="right"/>
    </xf>
    <xf numFmtId="0" fontId="17" fillId="0" borderId="17" xfId="0" applyFont="1" applyFill="1" applyBorder="1" applyAlignment="1">
      <alignment wrapText="1"/>
    </xf>
    <xf numFmtId="0" fontId="11" fillId="0" borderId="17" xfId="0" applyFont="1" applyFill="1" applyBorder="1" applyAlignment="1">
      <alignment/>
    </xf>
    <xf numFmtId="49" fontId="0" fillId="0" borderId="0" xfId="0" applyNumberFormat="1" applyAlignment="1">
      <alignment horizontal="right"/>
    </xf>
    <xf numFmtId="0" fontId="27" fillId="0" borderId="0" xfId="0" applyFont="1" applyAlignment="1">
      <alignment/>
    </xf>
    <xf numFmtId="49" fontId="17" fillId="0" borderId="38" xfId="0" applyNumberFormat="1" applyFont="1" applyFill="1" applyBorder="1" applyAlignment="1">
      <alignment horizontal="right"/>
    </xf>
    <xf numFmtId="0" fontId="17" fillId="0" borderId="25" xfId="0" applyFont="1" applyFill="1" applyBorder="1" applyAlignment="1">
      <alignment/>
    </xf>
    <xf numFmtId="0" fontId="17" fillId="0" borderId="24" xfId="0" applyFont="1" applyFill="1" applyBorder="1" applyAlignment="1">
      <alignment/>
    </xf>
    <xf numFmtId="0" fontId="17" fillId="0" borderId="24" xfId="0" applyFont="1" applyFill="1" applyBorder="1" applyAlignment="1">
      <alignment/>
    </xf>
    <xf numFmtId="0" fontId="17" fillId="0" borderId="39" xfId="0" applyFont="1" applyFill="1" applyBorder="1" applyAlignment="1">
      <alignment/>
    </xf>
    <xf numFmtId="0" fontId="17" fillId="0" borderId="4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24" borderId="12" xfId="0" applyFont="1" applyFill="1" applyBorder="1" applyAlignment="1">
      <alignment shrinkToFit="1"/>
    </xf>
    <xf numFmtId="0" fontId="17" fillId="0" borderId="41" xfId="0" applyFont="1" applyFill="1" applyBorder="1" applyAlignment="1">
      <alignment/>
    </xf>
    <xf numFmtId="0" fontId="17" fillId="0" borderId="42" xfId="0" applyFont="1" applyFill="1" applyBorder="1" applyAlignment="1">
      <alignment/>
    </xf>
    <xf numFmtId="0" fontId="17" fillId="24" borderId="27" xfId="0" applyFont="1" applyFill="1" applyBorder="1" applyAlignment="1">
      <alignment shrinkToFit="1"/>
    </xf>
    <xf numFmtId="49" fontId="3" fillId="0" borderId="11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15" xfId="0" applyFill="1" applyBorder="1" applyAlignment="1">
      <alignment/>
    </xf>
    <xf numFmtId="0" fontId="10" fillId="0" borderId="14" xfId="0" applyFont="1" applyFill="1" applyBorder="1" applyAlignment="1">
      <alignment horizontal="right" wrapText="1"/>
    </xf>
    <xf numFmtId="0" fontId="17" fillId="24" borderId="14" xfId="0" applyFont="1" applyFill="1" applyBorder="1" applyAlignment="1">
      <alignment horizontal="left"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5" fillId="0" borderId="14" xfId="0" applyFont="1" applyFill="1" applyBorder="1" applyAlignment="1">
      <alignment horizontal="right"/>
    </xf>
    <xf numFmtId="0" fontId="4" fillId="0" borderId="0" xfId="0" applyFont="1" applyAlignment="1">
      <alignment/>
    </xf>
    <xf numFmtId="49" fontId="15" fillId="0" borderId="14" xfId="0" applyNumberFormat="1" applyFont="1" applyFill="1" applyBorder="1" applyAlignment="1">
      <alignment horizontal="left" wrapText="1"/>
    </xf>
    <xf numFmtId="0" fontId="17" fillId="0" borderId="14" xfId="0" applyFont="1" applyFill="1" applyBorder="1" applyAlignment="1">
      <alignment horizontal="right"/>
    </xf>
    <xf numFmtId="0" fontId="10" fillId="0" borderId="15" xfId="0" applyFont="1" applyFill="1" applyBorder="1" applyAlignment="1">
      <alignment/>
    </xf>
    <xf numFmtId="0" fontId="15" fillId="0" borderId="14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right"/>
    </xf>
    <xf numFmtId="3" fontId="9" fillId="0" borderId="14" xfId="0" applyNumberFormat="1" applyFont="1" applyBorder="1" applyAlignment="1">
      <alignment/>
    </xf>
    <xf numFmtId="3" fontId="10" fillId="0" borderId="14" xfId="0" applyNumberFormat="1" applyFont="1" applyFill="1" applyBorder="1" applyAlignment="1">
      <alignment/>
    </xf>
    <xf numFmtId="0" fontId="0" fillId="0" borderId="0" xfId="0" applyAlignment="1">
      <alignment horizontal="center"/>
    </xf>
    <xf numFmtId="49" fontId="9" fillId="0" borderId="14" xfId="0" applyNumberFormat="1" applyFont="1" applyFill="1" applyBorder="1" applyAlignment="1">
      <alignment horizontal="right" wrapText="1"/>
    </xf>
    <xf numFmtId="49" fontId="10" fillId="0" borderId="14" xfId="0" applyNumberFormat="1" applyFont="1" applyFill="1" applyBorder="1" applyAlignment="1">
      <alignment horizontal="right" wrapText="1"/>
    </xf>
    <xf numFmtId="0" fontId="10" fillId="0" borderId="15" xfId="0" applyFont="1" applyBorder="1" applyAlignment="1">
      <alignment/>
    </xf>
    <xf numFmtId="0" fontId="15" fillId="0" borderId="14" xfId="0" applyNumberFormat="1" applyFont="1" applyFill="1" applyBorder="1" applyAlignment="1">
      <alignment horizontal="left" wrapText="1"/>
    </xf>
    <xf numFmtId="0" fontId="15" fillId="0" borderId="14" xfId="0" applyFont="1" applyFill="1" applyBorder="1" applyAlignment="1">
      <alignment horizontal="right" wrapText="1"/>
    </xf>
    <xf numFmtId="0" fontId="18" fillId="0" borderId="14" xfId="0" applyFont="1" applyBorder="1" applyAlignment="1">
      <alignment horizontal="right" wrapText="1"/>
    </xf>
    <xf numFmtId="0" fontId="18" fillId="24" borderId="14" xfId="0" applyFont="1" applyFill="1" applyBorder="1" applyAlignment="1">
      <alignment horizontal="left" wrapText="1"/>
    </xf>
    <xf numFmtId="0" fontId="18" fillId="0" borderId="14" xfId="0" applyFont="1" applyFill="1" applyBorder="1" applyAlignment="1">
      <alignment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/>
    </xf>
    <xf numFmtId="0" fontId="19" fillId="0" borderId="17" xfId="0" applyFont="1" applyBorder="1" applyAlignment="1">
      <alignment horizontal="right" wrapText="1"/>
    </xf>
    <xf numFmtId="0" fontId="19" fillId="0" borderId="17" xfId="0" applyFont="1" applyBorder="1" applyAlignment="1">
      <alignment horizontal="left" wrapText="1"/>
    </xf>
    <xf numFmtId="3" fontId="19" fillId="0" borderId="17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right" vertical="center" wrapText="1"/>
    </xf>
    <xf numFmtId="0" fontId="28" fillId="0" borderId="10" xfId="0" applyFont="1" applyBorder="1" applyAlignment="1">
      <alignment horizontal="left" vertical="center"/>
    </xf>
    <xf numFmtId="0" fontId="29" fillId="0" borderId="13" xfId="0" applyFont="1" applyBorder="1" applyAlignment="1">
      <alignment horizontal="left"/>
    </xf>
    <xf numFmtId="0" fontId="29" fillId="0" borderId="13" xfId="0" applyFont="1" applyFill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3" xfId="0" applyFont="1" applyBorder="1" applyAlignment="1">
      <alignment/>
    </xf>
    <xf numFmtId="3" fontId="7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Font="1" applyBorder="1" applyAlignment="1" quotePrefix="1">
      <alignment/>
    </xf>
    <xf numFmtId="0" fontId="0" fillId="0" borderId="13" xfId="0" applyFont="1" applyFill="1" applyBorder="1" applyAlignment="1" quotePrefix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8" xfId="0" applyFont="1" applyBorder="1" applyAlignment="1">
      <alignment/>
    </xf>
    <xf numFmtId="0" fontId="30" fillId="0" borderId="0" xfId="0" applyFont="1" applyAlignment="1">
      <alignment/>
    </xf>
    <xf numFmtId="0" fontId="7" fillId="0" borderId="10" xfId="0" applyFont="1" applyBorder="1" applyAlignment="1">
      <alignment/>
    </xf>
    <xf numFmtId="0" fontId="30" fillId="0" borderId="11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29" fillId="0" borderId="0" xfId="0" applyFont="1" applyFill="1" applyBorder="1" applyAlignment="1">
      <alignment horizontal="left"/>
    </xf>
    <xf numFmtId="0" fontId="29" fillId="0" borderId="0" xfId="0" applyFont="1" applyBorder="1" applyAlignment="1">
      <alignment horizontal="left"/>
    </xf>
    <xf numFmtId="3" fontId="0" fillId="0" borderId="0" xfId="0" applyNumberFormat="1" applyFont="1" applyAlignment="1">
      <alignment/>
    </xf>
    <xf numFmtId="3" fontId="0" fillId="0" borderId="14" xfId="0" applyNumberFormat="1" applyFont="1" applyBorder="1" applyAlignment="1">
      <alignment/>
    </xf>
    <xf numFmtId="3" fontId="30" fillId="0" borderId="14" xfId="0" applyNumberFormat="1" applyFont="1" applyBorder="1" applyAlignment="1">
      <alignment/>
    </xf>
    <xf numFmtId="3" fontId="30" fillId="0" borderId="17" xfId="0" applyNumberFormat="1" applyFont="1" applyBorder="1" applyAlignment="1">
      <alignment/>
    </xf>
    <xf numFmtId="3" fontId="30" fillId="0" borderId="0" xfId="0" applyNumberFormat="1" applyFont="1" applyAlignment="1">
      <alignment/>
    </xf>
    <xf numFmtId="3" fontId="30" fillId="0" borderId="11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3" fontId="0" fillId="0" borderId="14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0" fontId="7" fillId="0" borderId="43" xfId="0" applyFont="1" applyBorder="1" applyAlignment="1">
      <alignment/>
    </xf>
    <xf numFmtId="3" fontId="31" fillId="0" borderId="29" xfId="0" applyNumberFormat="1" applyFont="1" applyBorder="1" applyAlignment="1">
      <alignment/>
    </xf>
    <xf numFmtId="0" fontId="7" fillId="0" borderId="44" xfId="0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 vertical="center" wrapText="1"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 horizontal="right"/>
    </xf>
    <xf numFmtId="3" fontId="28" fillId="0" borderId="29" xfId="0" applyNumberFormat="1" applyFont="1" applyBorder="1" applyAlignment="1">
      <alignment/>
    </xf>
    <xf numFmtId="3" fontId="7" fillId="0" borderId="44" xfId="0" applyNumberFormat="1" applyFont="1" applyBorder="1" applyAlignment="1">
      <alignment/>
    </xf>
    <xf numFmtId="3" fontId="7" fillId="0" borderId="43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0" fontId="28" fillId="0" borderId="11" xfId="0" applyFont="1" applyBorder="1" applyAlignment="1">
      <alignment horizontal="center" vertical="center"/>
    </xf>
    <xf numFmtId="3" fontId="28" fillId="0" borderId="11" xfId="0" applyNumberFormat="1" applyFont="1" applyBorder="1" applyAlignment="1">
      <alignment horizontal="center" vertical="center" wrapText="1"/>
    </xf>
    <xf numFmtId="3" fontId="28" fillId="0" borderId="11" xfId="0" applyNumberFormat="1" applyFont="1" applyBorder="1" applyAlignment="1">
      <alignment horizontal="center" vertical="center"/>
    </xf>
    <xf numFmtId="3" fontId="28" fillId="0" borderId="11" xfId="0" applyNumberFormat="1" applyFont="1" applyFill="1" applyBorder="1" applyAlignment="1">
      <alignment horizontal="center" vertical="center" wrapText="1"/>
    </xf>
    <xf numFmtId="3" fontId="7" fillId="5" borderId="12" xfId="0" applyNumberFormat="1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right"/>
    </xf>
    <xf numFmtId="3" fontId="29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5" borderId="15" xfId="0" applyNumberFormat="1" applyFont="1" applyFill="1" applyBorder="1" applyAlignment="1">
      <alignment/>
    </xf>
    <xf numFmtId="0" fontId="28" fillId="0" borderId="17" xfId="0" applyFont="1" applyBorder="1" applyAlignment="1">
      <alignment horizontal="right"/>
    </xf>
    <xf numFmtId="3" fontId="28" fillId="0" borderId="17" xfId="0" applyNumberFormat="1" applyFont="1" applyBorder="1" applyAlignment="1">
      <alignment/>
    </xf>
    <xf numFmtId="3" fontId="28" fillId="0" borderId="17" xfId="0" applyNumberFormat="1" applyFont="1" applyFill="1" applyBorder="1" applyAlignment="1">
      <alignment/>
    </xf>
    <xf numFmtId="3" fontId="7" fillId="5" borderId="18" xfId="0" applyNumberFormat="1" applyFont="1" applyFill="1" applyBorder="1" applyAlignment="1">
      <alignment/>
    </xf>
    <xf numFmtId="0" fontId="28" fillId="0" borderId="17" xfId="0" applyFont="1" applyBorder="1" applyAlignment="1">
      <alignment/>
    </xf>
    <xf numFmtId="0" fontId="29" fillId="0" borderId="14" xfId="0" applyFont="1" applyBorder="1" applyAlignment="1">
      <alignment/>
    </xf>
    <xf numFmtId="0" fontId="29" fillId="0" borderId="15" xfId="0" applyFont="1" applyBorder="1" applyAlignment="1">
      <alignment/>
    </xf>
    <xf numFmtId="0" fontId="28" fillId="0" borderId="18" xfId="0" applyFont="1" applyBorder="1" applyAlignment="1">
      <alignment/>
    </xf>
    <xf numFmtId="0" fontId="29" fillId="0" borderId="0" xfId="0" applyFont="1" applyAlignment="1">
      <alignment/>
    </xf>
    <xf numFmtId="0" fontId="32" fillId="0" borderId="0" xfId="0" applyFont="1" applyAlignment="1">
      <alignment/>
    </xf>
    <xf numFmtId="10" fontId="0" fillId="0" borderId="0" xfId="0" applyNumberFormat="1" applyFont="1" applyBorder="1" applyAlignment="1">
      <alignment/>
    </xf>
    <xf numFmtId="0" fontId="29" fillId="0" borderId="25" xfId="0" applyFont="1" applyBorder="1" applyAlignment="1">
      <alignment horizontal="left"/>
    </xf>
    <xf numFmtId="3" fontId="0" fillId="0" borderId="24" xfId="0" applyNumberFormat="1" applyFont="1" applyFill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24" borderId="12" xfId="0" applyFont="1" applyFill="1" applyBorder="1" applyAlignment="1">
      <alignment/>
    </xf>
    <xf numFmtId="0" fontId="28" fillId="24" borderId="10" xfId="0" applyFont="1" applyFill="1" applyBorder="1" applyAlignment="1">
      <alignment/>
    </xf>
    <xf numFmtId="0" fontId="28" fillId="0" borderId="16" xfId="0" applyFont="1" applyBorder="1" applyAlignment="1">
      <alignment/>
    </xf>
    <xf numFmtId="3" fontId="28" fillId="0" borderId="18" xfId="0" applyNumberFormat="1" applyFont="1" applyBorder="1" applyAlignment="1">
      <alignment/>
    </xf>
    <xf numFmtId="165" fontId="9" fillId="0" borderId="0" xfId="0" applyNumberFormat="1" applyFont="1" applyBorder="1" applyAlignment="1">
      <alignment/>
    </xf>
    <xf numFmtId="0" fontId="0" fillId="5" borderId="12" xfId="0" applyFont="1" applyFill="1" applyBorder="1" applyAlignment="1">
      <alignment/>
    </xf>
    <xf numFmtId="0" fontId="0" fillId="5" borderId="15" xfId="0" applyFont="1" applyFill="1" applyBorder="1" applyAlignment="1">
      <alignment/>
    </xf>
    <xf numFmtId="0" fontId="0" fillId="5" borderId="18" xfId="0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 horizontal="right"/>
    </xf>
    <xf numFmtId="3" fontId="7" fillId="0" borderId="14" xfId="0" applyNumberFormat="1" applyFont="1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horizontal="right" vertical="center" wrapText="1"/>
    </xf>
    <xf numFmtId="3" fontId="29" fillId="0" borderId="14" xfId="0" applyNumberFormat="1" applyFont="1" applyFill="1" applyBorder="1" applyAlignment="1">
      <alignment/>
    </xf>
    <xf numFmtId="3" fontId="29" fillId="0" borderId="17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 horizontal="right"/>
    </xf>
    <xf numFmtId="0" fontId="0" fillId="0" borderId="45" xfId="0" applyFill="1" applyBorder="1" applyAlignment="1">
      <alignment/>
    </xf>
    <xf numFmtId="0" fontId="0" fillId="0" borderId="31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51" fillId="5" borderId="11" xfId="0" applyFont="1" applyFill="1" applyBorder="1" applyAlignment="1">
      <alignment horizontal="center" wrapText="1"/>
    </xf>
    <xf numFmtId="0" fontId="51" fillId="5" borderId="11" xfId="0" applyFont="1" applyFill="1" applyBorder="1" applyAlignment="1">
      <alignment horizontal="center" vertical="center"/>
    </xf>
    <xf numFmtId="0" fontId="51" fillId="5" borderId="12" xfId="0" applyFont="1" applyFill="1" applyBorder="1" applyAlignment="1">
      <alignment horizontal="center" vertical="center"/>
    </xf>
    <xf numFmtId="0" fontId="52" fillId="0" borderId="14" xfId="0" applyFont="1" applyBorder="1" applyAlignment="1">
      <alignment/>
    </xf>
    <xf numFmtId="0" fontId="52" fillId="0" borderId="15" xfId="0" applyFont="1" applyBorder="1" applyAlignment="1">
      <alignment/>
    </xf>
    <xf numFmtId="0" fontId="52" fillId="23" borderId="14" xfId="0" applyFont="1" applyFill="1" applyBorder="1" applyAlignment="1">
      <alignment/>
    </xf>
    <xf numFmtId="0" fontId="52" fillId="23" borderId="15" xfId="0" applyFont="1" applyFill="1" applyBorder="1" applyAlignment="1">
      <alignment/>
    </xf>
    <xf numFmtId="0" fontId="51" fillId="5" borderId="14" xfId="0" applyFont="1" applyFill="1" applyBorder="1" applyAlignment="1">
      <alignment/>
    </xf>
    <xf numFmtId="0" fontId="51" fillId="5" borderId="15" xfId="0" applyFont="1" applyFill="1" applyBorder="1" applyAlignment="1">
      <alignment/>
    </xf>
    <xf numFmtId="0" fontId="51" fillId="5" borderId="17" xfId="0" applyFont="1" applyFill="1" applyBorder="1" applyAlignment="1">
      <alignment/>
    </xf>
    <xf numFmtId="0" fontId="51" fillId="5" borderId="18" xfId="0" applyFont="1" applyFill="1" applyBorder="1" applyAlignment="1">
      <alignment/>
    </xf>
    <xf numFmtId="0" fontId="52" fillId="10" borderId="44" xfId="0" applyFont="1" applyFill="1" applyBorder="1" applyAlignment="1">
      <alignment/>
    </xf>
    <xf numFmtId="0" fontId="52" fillId="10" borderId="46" xfId="0" applyFont="1" applyFill="1" applyBorder="1" applyAlignment="1">
      <alignment/>
    </xf>
    <xf numFmtId="0" fontId="53" fillId="0" borderId="0" xfId="0" applyFont="1" applyAlignment="1">
      <alignment/>
    </xf>
    <xf numFmtId="0" fontId="54" fillId="5" borderId="10" xfId="0" applyFont="1" applyFill="1" applyBorder="1" applyAlignment="1">
      <alignment vertical="center"/>
    </xf>
    <xf numFmtId="0" fontId="54" fillId="0" borderId="13" xfId="0" applyFont="1" applyBorder="1" applyAlignment="1">
      <alignment/>
    </xf>
    <xf numFmtId="0" fontId="54" fillId="23" borderId="13" xfId="0" applyFont="1" applyFill="1" applyBorder="1" applyAlignment="1">
      <alignment/>
    </xf>
    <xf numFmtId="0" fontId="54" fillId="5" borderId="13" xfId="0" applyFont="1" applyFill="1" applyBorder="1" applyAlignment="1">
      <alignment/>
    </xf>
    <xf numFmtId="0" fontId="54" fillId="5" borderId="16" xfId="0" applyFont="1" applyFill="1" applyBorder="1" applyAlignment="1">
      <alignment/>
    </xf>
    <xf numFmtId="0" fontId="54" fillId="10" borderId="47" xfId="0" applyFont="1" applyFill="1" applyBorder="1" applyAlignment="1">
      <alignment/>
    </xf>
    <xf numFmtId="0" fontId="55" fillId="0" borderId="0" xfId="0" applyFont="1" applyAlignment="1">
      <alignment/>
    </xf>
    <xf numFmtId="0" fontId="51" fillId="0" borderId="11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/>
    </xf>
    <xf numFmtId="0" fontId="51" fillId="0" borderId="14" xfId="0" applyFont="1" applyFill="1" applyBorder="1" applyAlignment="1">
      <alignment/>
    </xf>
    <xf numFmtId="0" fontId="51" fillId="0" borderId="17" xfId="0" applyFont="1" applyFill="1" applyBorder="1" applyAlignment="1">
      <alignment/>
    </xf>
    <xf numFmtId="0" fontId="52" fillId="0" borderId="44" xfId="0" applyFont="1" applyFill="1" applyBorder="1" applyAlignment="1">
      <alignment/>
    </xf>
    <xf numFmtId="0" fontId="53" fillId="0" borderId="0" xfId="0" applyFont="1" applyFill="1" applyAlignment="1">
      <alignment/>
    </xf>
    <xf numFmtId="0" fontId="51" fillId="0" borderId="48" xfId="0" applyFont="1" applyFill="1" applyBorder="1" applyAlignment="1">
      <alignment horizontal="center" vertical="center"/>
    </xf>
    <xf numFmtId="0" fontId="52" fillId="0" borderId="49" xfId="0" applyFont="1" applyFill="1" applyBorder="1" applyAlignment="1">
      <alignment/>
    </xf>
    <xf numFmtId="0" fontId="51" fillId="0" borderId="49" xfId="0" applyFont="1" applyFill="1" applyBorder="1" applyAlignment="1">
      <alignment/>
    </xf>
    <xf numFmtId="0" fontId="51" fillId="0" borderId="50" xfId="0" applyFont="1" applyFill="1" applyBorder="1" applyAlignment="1">
      <alignment/>
    </xf>
    <xf numFmtId="0" fontId="52" fillId="0" borderId="51" xfId="0" applyFont="1" applyFill="1" applyBorder="1" applyAlignment="1">
      <alignment/>
    </xf>
    <xf numFmtId="0" fontId="53" fillId="0" borderId="0" xfId="0" applyFont="1" applyBorder="1" applyAlignment="1">
      <alignment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0" fillId="0" borderId="14" xfId="0" applyBorder="1" applyAlignment="1">
      <alignment/>
    </xf>
    <xf numFmtId="0" fontId="13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11" fillId="0" borderId="14" xfId="0" applyFont="1" applyBorder="1" applyAlignment="1">
      <alignment/>
    </xf>
    <xf numFmtId="3" fontId="0" fillId="0" borderId="14" xfId="0" applyNumberFormat="1" applyBorder="1" applyAlignment="1">
      <alignment/>
    </xf>
    <xf numFmtId="3" fontId="0" fillId="5" borderId="14" xfId="0" applyNumberFormat="1" applyFill="1" applyBorder="1" applyAlignment="1">
      <alignment/>
    </xf>
    <xf numFmtId="3" fontId="7" fillId="0" borderId="14" xfId="0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0" fontId="12" fillId="0" borderId="14" xfId="0" applyFont="1" applyBorder="1" applyAlignment="1">
      <alignment/>
    </xf>
    <xf numFmtId="3" fontId="12" fillId="0" borderId="14" xfId="0" applyNumberFormat="1" applyFont="1" applyBorder="1" applyAlignment="1">
      <alignment/>
    </xf>
    <xf numFmtId="0" fontId="7" fillId="6" borderId="14" xfId="0" applyFont="1" applyFill="1" applyBorder="1" applyAlignment="1">
      <alignment/>
    </xf>
    <xf numFmtId="3" fontId="7" fillId="6" borderId="14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7" fillId="0" borderId="14" xfId="0" applyFont="1" applyFill="1" applyBorder="1" applyAlignment="1">
      <alignment/>
    </xf>
    <xf numFmtId="0" fontId="13" fillId="0" borderId="14" xfId="0" applyFont="1" applyBorder="1" applyAlignment="1">
      <alignment/>
    </xf>
    <xf numFmtId="3" fontId="13" fillId="0" borderId="14" xfId="0" applyNumberFormat="1" applyFont="1" applyBorder="1" applyAlignment="1">
      <alignment/>
    </xf>
    <xf numFmtId="0" fontId="9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textRotation="90" wrapText="1"/>
    </xf>
    <xf numFmtId="0" fontId="9" fillId="0" borderId="17" xfId="0" applyFont="1" applyBorder="1" applyAlignment="1">
      <alignment horizontal="center" textRotation="90" wrapText="1"/>
    </xf>
    <xf numFmtId="0" fontId="9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10" fillId="0" borderId="0" xfId="0" applyFont="1" applyAlignment="1">
      <alignment horizontal="center"/>
    </xf>
    <xf numFmtId="0" fontId="23" fillId="0" borderId="0" xfId="0" applyFont="1" applyBorder="1" applyAlignment="1">
      <alignment horizontal="left"/>
    </xf>
    <xf numFmtId="3" fontId="23" fillId="0" borderId="52" xfId="0" applyNumberFormat="1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11" xfId="0" applyFont="1" applyFill="1" applyBorder="1" applyAlignment="1">
      <alignment horizontal="right" wrapText="1"/>
    </xf>
    <xf numFmtId="49" fontId="10" fillId="0" borderId="29" xfId="0" applyNumberFormat="1" applyFont="1" applyFill="1" applyBorder="1" applyAlignment="1">
      <alignment horizontal="left" wrapText="1"/>
    </xf>
    <xf numFmtId="49" fontId="10" fillId="0" borderId="22" xfId="0" applyNumberFormat="1" applyFont="1" applyFill="1" applyBorder="1" applyAlignment="1">
      <alignment horizontal="left" wrapText="1"/>
    </xf>
    <xf numFmtId="49" fontId="10" fillId="0" borderId="56" xfId="0" applyNumberFormat="1" applyFont="1" applyFill="1" applyBorder="1" applyAlignment="1">
      <alignment horizontal="left" wrapText="1"/>
    </xf>
    <xf numFmtId="0" fontId="13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53" fillId="0" borderId="52" xfId="0" applyFont="1" applyBorder="1" applyAlignment="1">
      <alignment horizontal="center"/>
    </xf>
    <xf numFmtId="0" fontId="53" fillId="0" borderId="0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4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5.140625" style="17" customWidth="1"/>
    <col min="2" max="2" width="9.140625" style="18" customWidth="1"/>
    <col min="3" max="3" width="51.28125" style="17" customWidth="1"/>
    <col min="4" max="4" width="12.421875" style="20" customWidth="1"/>
  </cols>
  <sheetData>
    <row r="1" spans="1:4" s="5" customFormat="1" ht="12.75">
      <c r="A1" s="1"/>
      <c r="B1" s="2"/>
      <c r="C1" s="3" t="s">
        <v>0</v>
      </c>
      <c r="D1" s="4" t="s">
        <v>213</v>
      </c>
    </row>
    <row r="2" spans="1:4" s="5" customFormat="1" ht="13.5" thickBot="1">
      <c r="A2" s="1"/>
      <c r="B2" s="2"/>
      <c r="C2" s="1"/>
      <c r="D2" s="4"/>
    </row>
    <row r="3" spans="1:4" s="10" customFormat="1" ht="22.5">
      <c r="A3" s="6" t="s">
        <v>1</v>
      </c>
      <c r="B3" s="7" t="s">
        <v>2</v>
      </c>
      <c r="C3" s="8" t="s">
        <v>3</v>
      </c>
      <c r="D3" s="9" t="s">
        <v>4</v>
      </c>
    </row>
    <row r="4" spans="1:4" ht="15">
      <c r="A4" s="11">
        <v>1</v>
      </c>
      <c r="B4" s="12" t="s">
        <v>5</v>
      </c>
      <c r="C4" s="13" t="s">
        <v>6</v>
      </c>
      <c r="D4" s="14" t="s">
        <v>110</v>
      </c>
    </row>
    <row r="5" spans="1:4" ht="15">
      <c r="A5" s="11">
        <v>1</v>
      </c>
      <c r="B5" s="12" t="s">
        <v>7</v>
      </c>
      <c r="C5" s="13" t="s">
        <v>8</v>
      </c>
      <c r="D5" s="14">
        <v>3600001</v>
      </c>
    </row>
    <row r="6" spans="1:4" ht="15">
      <c r="A6" s="11">
        <v>1</v>
      </c>
      <c r="B6" s="12" t="s">
        <v>9</v>
      </c>
      <c r="C6" s="13" t="s">
        <v>10</v>
      </c>
      <c r="D6" s="14">
        <v>3700001</v>
      </c>
    </row>
    <row r="7" spans="1:4" ht="15">
      <c r="A7" s="11">
        <v>1</v>
      </c>
      <c r="B7" s="12" t="s">
        <v>11</v>
      </c>
      <c r="C7" s="13" t="s">
        <v>12</v>
      </c>
      <c r="D7" s="14">
        <v>4120001</v>
      </c>
    </row>
    <row r="8" spans="1:4" ht="15">
      <c r="A8" s="11">
        <v>1</v>
      </c>
      <c r="B8" s="12" t="s">
        <v>13</v>
      </c>
      <c r="C8" s="13" t="s">
        <v>14</v>
      </c>
      <c r="D8" s="14">
        <v>4211001</v>
      </c>
    </row>
    <row r="9" spans="1:4" ht="15">
      <c r="A9" s="11">
        <v>1</v>
      </c>
      <c r="B9" s="12" t="s">
        <v>15</v>
      </c>
      <c r="C9" s="13" t="s">
        <v>111</v>
      </c>
      <c r="D9" s="14">
        <v>4299001</v>
      </c>
    </row>
    <row r="10" spans="1:4" ht="15">
      <c r="A10" s="11">
        <v>1</v>
      </c>
      <c r="B10" s="12" t="s">
        <v>16</v>
      </c>
      <c r="C10" s="13" t="s">
        <v>17</v>
      </c>
      <c r="D10" s="14" t="s">
        <v>112</v>
      </c>
    </row>
    <row r="11" spans="1:4" ht="15">
      <c r="A11" s="11">
        <v>1</v>
      </c>
      <c r="B11" s="12" t="s">
        <v>18</v>
      </c>
      <c r="C11" s="13" t="s">
        <v>113</v>
      </c>
      <c r="D11" s="14" t="s">
        <v>114</v>
      </c>
    </row>
    <row r="12" spans="1:4" ht="15">
      <c r="A12" s="11">
        <v>1</v>
      </c>
      <c r="B12" s="12" t="s">
        <v>20</v>
      </c>
      <c r="C12" s="13" t="s">
        <v>21</v>
      </c>
      <c r="D12" s="14">
        <v>5814001</v>
      </c>
    </row>
    <row r="13" spans="1:4" ht="15">
      <c r="A13" s="11">
        <v>1</v>
      </c>
      <c r="B13" s="12" t="s">
        <v>22</v>
      </c>
      <c r="C13" s="13" t="s">
        <v>99</v>
      </c>
      <c r="D13" s="14" t="s">
        <v>115</v>
      </c>
    </row>
    <row r="14" spans="1:4" ht="15">
      <c r="A14" s="11">
        <v>1</v>
      </c>
      <c r="B14" s="12" t="s">
        <v>23</v>
      </c>
      <c r="C14" s="13" t="s">
        <v>92</v>
      </c>
      <c r="D14" s="14" t="s">
        <v>116</v>
      </c>
    </row>
    <row r="15" spans="1:4" ht="15">
      <c r="A15" s="11">
        <v>1</v>
      </c>
      <c r="B15" s="12" t="s">
        <v>25</v>
      </c>
      <c r="C15" s="13" t="s">
        <v>95</v>
      </c>
      <c r="D15" s="14" t="s">
        <v>117</v>
      </c>
    </row>
    <row r="16" spans="1:4" ht="15">
      <c r="A16" s="11">
        <v>1</v>
      </c>
      <c r="B16" s="12" t="s">
        <v>27</v>
      </c>
      <c r="C16" s="13" t="s">
        <v>19</v>
      </c>
      <c r="D16" s="14" t="s">
        <v>118</v>
      </c>
    </row>
    <row r="17" spans="1:4" ht="15">
      <c r="A17" s="11">
        <v>1</v>
      </c>
      <c r="B17" s="12" t="s">
        <v>93</v>
      </c>
      <c r="C17" s="13" t="s">
        <v>21</v>
      </c>
      <c r="D17" s="14">
        <v>5814001</v>
      </c>
    </row>
    <row r="18" spans="1:4" ht="15">
      <c r="A18" s="11">
        <v>1</v>
      </c>
      <c r="B18" s="12" t="s">
        <v>94</v>
      </c>
      <c r="C18" s="13" t="s">
        <v>24</v>
      </c>
      <c r="D18" s="14" t="s">
        <v>119</v>
      </c>
    </row>
    <row r="19" spans="1:4" ht="15">
      <c r="A19" s="11">
        <v>1</v>
      </c>
      <c r="B19" s="12" t="s">
        <v>103</v>
      </c>
      <c r="C19" s="13" t="s">
        <v>26</v>
      </c>
      <c r="D19" s="14" t="s">
        <v>120</v>
      </c>
    </row>
    <row r="20" spans="1:4" ht="15">
      <c r="A20" s="11">
        <v>1</v>
      </c>
      <c r="B20" s="12" t="s">
        <v>105</v>
      </c>
      <c r="C20" s="13" t="s">
        <v>121</v>
      </c>
      <c r="D20" s="14" t="s">
        <v>122</v>
      </c>
    </row>
    <row r="21" spans="1:4" ht="15">
      <c r="A21" s="11">
        <v>1</v>
      </c>
      <c r="B21" s="12" t="s">
        <v>106</v>
      </c>
      <c r="C21" s="13" t="s">
        <v>29</v>
      </c>
      <c r="D21" s="14" t="s">
        <v>123</v>
      </c>
    </row>
    <row r="22" spans="1:4" ht="15">
      <c r="A22" s="11">
        <v>1</v>
      </c>
      <c r="B22" s="12" t="s">
        <v>107</v>
      </c>
      <c r="C22" s="13" t="s">
        <v>28</v>
      </c>
      <c r="D22" s="14" t="s">
        <v>124</v>
      </c>
    </row>
    <row r="23" spans="1:4" ht="15">
      <c r="A23" s="11">
        <v>1</v>
      </c>
      <c r="B23" s="12" t="s">
        <v>109</v>
      </c>
      <c r="C23" s="13" t="s">
        <v>125</v>
      </c>
      <c r="D23" s="14" t="s">
        <v>126</v>
      </c>
    </row>
    <row r="24" spans="1:4" ht="15">
      <c r="A24" s="11">
        <v>1</v>
      </c>
      <c r="B24" s="12" t="s">
        <v>192</v>
      </c>
      <c r="C24" s="13" t="s">
        <v>127</v>
      </c>
      <c r="D24" s="14" t="s">
        <v>535</v>
      </c>
    </row>
    <row r="25" spans="1:4" ht="15">
      <c r="A25" s="11">
        <v>1</v>
      </c>
      <c r="B25" s="12" t="s">
        <v>193</v>
      </c>
      <c r="C25" s="13" t="s">
        <v>31</v>
      </c>
      <c r="D25" s="14" t="s">
        <v>128</v>
      </c>
    </row>
    <row r="26" spans="1:4" ht="15">
      <c r="A26" s="11">
        <v>1</v>
      </c>
      <c r="B26" s="12" t="s">
        <v>194</v>
      </c>
      <c r="C26" s="13" t="s">
        <v>129</v>
      </c>
      <c r="D26" s="14" t="s">
        <v>130</v>
      </c>
    </row>
    <row r="27" spans="1:4" ht="15">
      <c r="A27" s="11">
        <v>1</v>
      </c>
      <c r="B27" s="12" t="s">
        <v>195</v>
      </c>
      <c r="C27" s="13" t="s">
        <v>34</v>
      </c>
      <c r="D27" s="14" t="s">
        <v>131</v>
      </c>
    </row>
    <row r="28" spans="1:4" ht="15">
      <c r="A28" s="11">
        <v>1</v>
      </c>
      <c r="B28" s="12" t="s">
        <v>30</v>
      </c>
      <c r="C28" s="13" t="s">
        <v>36</v>
      </c>
      <c r="D28" s="14" t="s">
        <v>132</v>
      </c>
    </row>
    <row r="29" spans="1:4" ht="15">
      <c r="A29" s="11">
        <v>1</v>
      </c>
      <c r="B29" s="12" t="s">
        <v>32</v>
      </c>
      <c r="C29" s="13" t="s">
        <v>133</v>
      </c>
      <c r="D29" s="14" t="s">
        <v>134</v>
      </c>
    </row>
    <row r="30" spans="1:4" ht="15">
      <c r="A30" s="11">
        <v>1</v>
      </c>
      <c r="B30" s="12" t="s">
        <v>33</v>
      </c>
      <c r="C30" s="13" t="s">
        <v>135</v>
      </c>
      <c r="D30" s="14" t="s">
        <v>136</v>
      </c>
    </row>
    <row r="31" spans="1:4" ht="15">
      <c r="A31" s="11">
        <v>1</v>
      </c>
      <c r="B31" s="12" t="s">
        <v>35</v>
      </c>
      <c r="C31" s="13" t="s">
        <v>40</v>
      </c>
      <c r="D31" s="14" t="s">
        <v>137</v>
      </c>
    </row>
    <row r="32" spans="1:4" ht="15">
      <c r="A32" s="11">
        <v>1</v>
      </c>
      <c r="B32" s="12" t="s">
        <v>37</v>
      </c>
      <c r="C32" s="13" t="s">
        <v>138</v>
      </c>
      <c r="D32" s="14" t="s">
        <v>139</v>
      </c>
    </row>
    <row r="33" spans="1:4" ht="15">
      <c r="A33" s="11">
        <v>1</v>
      </c>
      <c r="B33" s="12" t="s">
        <v>38</v>
      </c>
      <c r="C33" s="13" t="s">
        <v>43</v>
      </c>
      <c r="D33" s="14" t="s">
        <v>140</v>
      </c>
    </row>
    <row r="34" spans="1:4" ht="15">
      <c r="A34" s="11">
        <v>1</v>
      </c>
      <c r="B34" s="12" t="s">
        <v>39</v>
      </c>
      <c r="C34" s="13" t="s">
        <v>45</v>
      </c>
      <c r="D34" s="14" t="s">
        <v>141</v>
      </c>
    </row>
    <row r="35" spans="1:4" ht="15">
      <c r="A35" s="11">
        <v>1</v>
      </c>
      <c r="B35" s="12" t="s">
        <v>41</v>
      </c>
      <c r="C35" s="13" t="s">
        <v>47</v>
      </c>
      <c r="D35" s="14" t="s">
        <v>142</v>
      </c>
    </row>
    <row r="36" spans="1:4" ht="15">
      <c r="A36" s="11">
        <v>1</v>
      </c>
      <c r="B36" s="12" t="s">
        <v>42</v>
      </c>
      <c r="C36" s="13" t="s">
        <v>143</v>
      </c>
      <c r="D36" s="14" t="s">
        <v>144</v>
      </c>
    </row>
    <row r="37" spans="1:4" ht="15">
      <c r="A37" s="11">
        <v>1</v>
      </c>
      <c r="B37" s="12" t="s">
        <v>44</v>
      </c>
      <c r="C37" s="13" t="s">
        <v>145</v>
      </c>
      <c r="D37" s="14" t="s">
        <v>146</v>
      </c>
    </row>
    <row r="38" spans="1:4" ht="15">
      <c r="A38" s="11">
        <v>1</v>
      </c>
      <c r="B38" s="12" t="s">
        <v>46</v>
      </c>
      <c r="C38" s="13" t="s">
        <v>51</v>
      </c>
      <c r="D38" s="14" t="s">
        <v>147</v>
      </c>
    </row>
    <row r="39" spans="1:4" ht="15">
      <c r="A39" s="11">
        <v>1</v>
      </c>
      <c r="B39" s="12" t="s">
        <v>48</v>
      </c>
      <c r="C39" s="13" t="s">
        <v>53</v>
      </c>
      <c r="D39" s="14" t="s">
        <v>148</v>
      </c>
    </row>
    <row r="40" spans="1:4" ht="15">
      <c r="A40" s="11">
        <v>1</v>
      </c>
      <c r="B40" s="12" t="s">
        <v>49</v>
      </c>
      <c r="C40" s="13" t="s">
        <v>55</v>
      </c>
      <c r="D40" s="14" t="s">
        <v>149</v>
      </c>
    </row>
    <row r="41" spans="1:4" ht="15">
      <c r="A41" s="11">
        <v>1</v>
      </c>
      <c r="B41" s="12" t="s">
        <v>50</v>
      </c>
      <c r="C41" s="13" t="s">
        <v>57</v>
      </c>
      <c r="D41" s="14" t="s">
        <v>150</v>
      </c>
    </row>
    <row r="42" spans="1:4" ht="15">
      <c r="A42" s="11">
        <v>1</v>
      </c>
      <c r="B42" s="12" t="s">
        <v>52</v>
      </c>
      <c r="C42" s="13" t="s">
        <v>59</v>
      </c>
      <c r="D42" s="14" t="s">
        <v>151</v>
      </c>
    </row>
    <row r="43" spans="1:4" ht="15">
      <c r="A43" s="11">
        <v>1</v>
      </c>
      <c r="B43" s="12" t="s">
        <v>54</v>
      </c>
      <c r="C43" s="13" t="s">
        <v>61</v>
      </c>
      <c r="D43" s="14" t="s">
        <v>152</v>
      </c>
    </row>
    <row r="44" spans="1:4" ht="15">
      <c r="A44" s="11">
        <v>1</v>
      </c>
      <c r="B44" s="12" t="s">
        <v>56</v>
      </c>
      <c r="C44" s="13" t="s">
        <v>153</v>
      </c>
      <c r="D44" s="14" t="s">
        <v>154</v>
      </c>
    </row>
    <row r="45" spans="1:4" ht="15">
      <c r="A45" s="11">
        <v>1</v>
      </c>
      <c r="B45" s="12" t="s">
        <v>58</v>
      </c>
      <c r="C45" s="13" t="s">
        <v>65</v>
      </c>
      <c r="D45" s="14" t="s">
        <v>155</v>
      </c>
    </row>
    <row r="46" spans="1:4" ht="15">
      <c r="A46" s="11">
        <v>1</v>
      </c>
      <c r="B46" s="12" t="s">
        <v>60</v>
      </c>
      <c r="C46" s="13" t="s">
        <v>67</v>
      </c>
      <c r="D46" s="14" t="s">
        <v>156</v>
      </c>
    </row>
    <row r="47" spans="1:4" ht="15">
      <c r="A47" s="11">
        <v>1</v>
      </c>
      <c r="B47" s="12" t="s">
        <v>62</v>
      </c>
      <c r="C47" s="13" t="s">
        <v>69</v>
      </c>
      <c r="D47" s="14" t="s">
        <v>157</v>
      </c>
    </row>
    <row r="48" spans="1:4" ht="15">
      <c r="A48" s="11">
        <v>1</v>
      </c>
      <c r="B48" s="12" t="s">
        <v>63</v>
      </c>
      <c r="C48" s="13" t="s">
        <v>158</v>
      </c>
      <c r="D48" s="14" t="s">
        <v>159</v>
      </c>
    </row>
    <row r="49" spans="1:4" ht="15">
      <c r="A49" s="11">
        <v>1</v>
      </c>
      <c r="B49" s="12" t="s">
        <v>64</v>
      </c>
      <c r="C49" s="13" t="s">
        <v>72</v>
      </c>
      <c r="D49" s="14" t="s">
        <v>160</v>
      </c>
    </row>
    <row r="50" spans="1:4" ht="15">
      <c r="A50" s="11">
        <v>1</v>
      </c>
      <c r="B50" s="12" t="s">
        <v>66</v>
      </c>
      <c r="C50" s="13" t="s">
        <v>74</v>
      </c>
      <c r="D50" s="14" t="s">
        <v>161</v>
      </c>
    </row>
    <row r="51" spans="1:4" ht="15">
      <c r="A51" s="11">
        <v>1</v>
      </c>
      <c r="B51" s="12" t="s">
        <v>68</v>
      </c>
      <c r="C51" s="13" t="s">
        <v>76</v>
      </c>
      <c r="D51" s="14" t="s">
        <v>162</v>
      </c>
    </row>
    <row r="52" spans="1:4" ht="15">
      <c r="A52" s="11">
        <v>1</v>
      </c>
      <c r="B52" s="12" t="s">
        <v>70</v>
      </c>
      <c r="C52" s="13" t="s">
        <v>78</v>
      </c>
      <c r="D52" s="14" t="s">
        <v>163</v>
      </c>
    </row>
    <row r="53" spans="1:4" ht="15">
      <c r="A53" s="11">
        <v>1</v>
      </c>
      <c r="B53" s="12" t="s">
        <v>71</v>
      </c>
      <c r="C53" s="13" t="s">
        <v>164</v>
      </c>
      <c r="D53" s="14" t="s">
        <v>165</v>
      </c>
    </row>
    <row r="54" spans="1:4" ht="15">
      <c r="A54" s="11">
        <v>1</v>
      </c>
      <c r="B54" s="12" t="s">
        <v>73</v>
      </c>
      <c r="C54" s="13" t="s">
        <v>166</v>
      </c>
      <c r="D54" s="14" t="s">
        <v>167</v>
      </c>
    </row>
    <row r="55" spans="1:4" ht="15">
      <c r="A55" s="11">
        <v>1</v>
      </c>
      <c r="B55" s="12" t="s">
        <v>75</v>
      </c>
      <c r="C55" s="13" t="s">
        <v>168</v>
      </c>
      <c r="D55" s="14" t="s">
        <v>169</v>
      </c>
    </row>
    <row r="56" spans="1:4" ht="15">
      <c r="A56" s="11">
        <v>1</v>
      </c>
      <c r="B56" s="12" t="s">
        <v>77</v>
      </c>
      <c r="C56" s="13" t="s">
        <v>170</v>
      </c>
      <c r="D56" s="14" t="s">
        <v>171</v>
      </c>
    </row>
    <row r="57" spans="1:4" ht="15">
      <c r="A57" s="11">
        <v>1</v>
      </c>
      <c r="B57" s="12" t="s">
        <v>79</v>
      </c>
      <c r="C57" s="13" t="s">
        <v>172</v>
      </c>
      <c r="D57" s="14" t="s">
        <v>173</v>
      </c>
    </row>
    <row r="58" spans="1:4" ht="15">
      <c r="A58" s="11">
        <v>1</v>
      </c>
      <c r="B58" s="12" t="s">
        <v>80</v>
      </c>
      <c r="C58" s="13" t="s">
        <v>174</v>
      </c>
      <c r="D58" s="14" t="s">
        <v>175</v>
      </c>
    </row>
    <row r="59" spans="1:4" ht="15">
      <c r="A59" s="11">
        <v>1</v>
      </c>
      <c r="B59" s="12" t="s">
        <v>81</v>
      </c>
      <c r="C59" s="13" t="s">
        <v>84</v>
      </c>
      <c r="D59" s="14">
        <v>9101211</v>
      </c>
    </row>
    <row r="60" spans="1:4" ht="15">
      <c r="A60" s="11">
        <v>1</v>
      </c>
      <c r="B60" s="12" t="s">
        <v>82</v>
      </c>
      <c r="C60" s="13" t="s">
        <v>86</v>
      </c>
      <c r="D60" s="14">
        <v>9101231</v>
      </c>
    </row>
    <row r="61" spans="1:4" ht="15">
      <c r="A61" s="11">
        <v>1</v>
      </c>
      <c r="B61" s="12" t="s">
        <v>83</v>
      </c>
      <c r="C61" s="13" t="s">
        <v>88</v>
      </c>
      <c r="D61" s="14">
        <v>9105011</v>
      </c>
    </row>
    <row r="62" spans="1:4" ht="15">
      <c r="A62" s="11">
        <v>1</v>
      </c>
      <c r="B62" s="12" t="s">
        <v>85</v>
      </c>
      <c r="C62" s="13" t="s">
        <v>90</v>
      </c>
      <c r="D62" s="14">
        <v>9311021</v>
      </c>
    </row>
    <row r="63" spans="1:4" ht="15">
      <c r="A63" s="11">
        <v>1</v>
      </c>
      <c r="B63" s="12" t="s">
        <v>87</v>
      </c>
      <c r="C63" s="13" t="s">
        <v>176</v>
      </c>
      <c r="D63" s="14" t="s">
        <v>177</v>
      </c>
    </row>
    <row r="64" spans="1:4" ht="15">
      <c r="A64" s="11">
        <v>1</v>
      </c>
      <c r="B64" s="12" t="s">
        <v>89</v>
      </c>
      <c r="C64" s="13" t="s">
        <v>178</v>
      </c>
      <c r="D64" s="14">
        <v>9313011</v>
      </c>
    </row>
    <row r="65" spans="1:4" ht="15">
      <c r="A65" s="11">
        <v>1</v>
      </c>
      <c r="B65" s="12" t="s">
        <v>196</v>
      </c>
      <c r="C65" s="13" t="s">
        <v>91</v>
      </c>
      <c r="D65" s="14">
        <v>9603021</v>
      </c>
    </row>
    <row r="66" spans="3:4" ht="15">
      <c r="C66" s="19"/>
      <c r="D66" s="19"/>
    </row>
    <row r="68" spans="3:4" ht="15">
      <c r="C68" s="26"/>
      <c r="D68" s="27"/>
    </row>
    <row r="69" spans="3:4" ht="15">
      <c r="C69" s="26"/>
      <c r="D69" s="27"/>
    </row>
    <row r="70" spans="1:4" s="24" customFormat="1" ht="12.75">
      <c r="A70" s="17"/>
      <c r="B70" s="21"/>
      <c r="C70" s="22" t="s">
        <v>96</v>
      </c>
      <c r="D70" s="23"/>
    </row>
    <row r="71" spans="1:4" s="24" customFormat="1" ht="13.5" thickBot="1">
      <c r="A71" s="17"/>
      <c r="B71" s="21"/>
      <c r="C71" s="28"/>
      <c r="D71" s="23"/>
    </row>
    <row r="72" spans="1:4" s="10" customFormat="1" ht="22.5">
      <c r="A72" s="6" t="s">
        <v>1</v>
      </c>
      <c r="B72" s="7" t="s">
        <v>2</v>
      </c>
      <c r="C72" s="8" t="s">
        <v>3</v>
      </c>
      <c r="D72" s="9" t="s">
        <v>4</v>
      </c>
    </row>
    <row r="73" spans="1:4" ht="15">
      <c r="A73" s="11">
        <v>2</v>
      </c>
      <c r="B73" s="12" t="s">
        <v>5</v>
      </c>
      <c r="C73" s="29" t="s">
        <v>19</v>
      </c>
      <c r="D73" s="30" t="s">
        <v>118</v>
      </c>
    </row>
    <row r="74" spans="1:4" ht="15">
      <c r="A74" s="11">
        <v>2</v>
      </c>
      <c r="B74" s="12" t="s">
        <v>7</v>
      </c>
      <c r="C74" s="29" t="s">
        <v>97</v>
      </c>
      <c r="D74" s="30">
        <v>8510111</v>
      </c>
    </row>
    <row r="75" spans="1:4" ht="14.25" customHeight="1">
      <c r="A75" s="11">
        <v>2</v>
      </c>
      <c r="B75" s="12" t="s">
        <v>9</v>
      </c>
      <c r="C75" s="25" t="s">
        <v>98</v>
      </c>
      <c r="D75" s="30">
        <v>8510121</v>
      </c>
    </row>
    <row r="76" spans="1:4" ht="15">
      <c r="A76" s="11">
        <v>2</v>
      </c>
      <c r="B76" s="12" t="s">
        <v>11</v>
      </c>
      <c r="C76" s="31" t="s">
        <v>179</v>
      </c>
      <c r="D76" s="30" t="s">
        <v>180</v>
      </c>
    </row>
    <row r="77" spans="1:4" ht="15">
      <c r="A77" s="11">
        <v>2</v>
      </c>
      <c r="B77" s="12" t="s">
        <v>13</v>
      </c>
      <c r="C77" s="29" t="s">
        <v>181</v>
      </c>
      <c r="D77" s="30" t="s">
        <v>173</v>
      </c>
    </row>
    <row r="78" spans="1:4" ht="15">
      <c r="A78" s="11">
        <v>2</v>
      </c>
      <c r="B78" s="12" t="s">
        <v>15</v>
      </c>
      <c r="C78" s="25" t="s">
        <v>182</v>
      </c>
      <c r="D78" s="30" t="s">
        <v>175</v>
      </c>
    </row>
    <row r="81" ht="15">
      <c r="C81" s="32" t="s">
        <v>100</v>
      </c>
    </row>
    <row r="82" ht="15.75" thickBot="1">
      <c r="C82" s="32"/>
    </row>
    <row r="83" spans="1:4" s="10" customFormat="1" ht="22.5">
      <c r="A83" s="6" t="s">
        <v>1</v>
      </c>
      <c r="B83" s="7" t="s">
        <v>2</v>
      </c>
      <c r="C83" s="8" t="s">
        <v>3</v>
      </c>
      <c r="D83" s="9" t="s">
        <v>4</v>
      </c>
    </row>
    <row r="84" spans="1:4" ht="15">
      <c r="A84" s="11">
        <v>3</v>
      </c>
      <c r="B84" s="12" t="s">
        <v>5</v>
      </c>
      <c r="C84" s="13" t="s">
        <v>101</v>
      </c>
      <c r="D84" s="14">
        <v>8411121</v>
      </c>
    </row>
    <row r="85" spans="1:4" ht="15">
      <c r="A85" s="11">
        <v>3</v>
      </c>
      <c r="B85" s="12" t="s">
        <v>7</v>
      </c>
      <c r="C85" s="13" t="s">
        <v>102</v>
      </c>
      <c r="D85" s="14">
        <v>8411141</v>
      </c>
    </row>
    <row r="86" spans="1:4" ht="15">
      <c r="A86" s="11">
        <v>3</v>
      </c>
      <c r="B86" s="12" t="s">
        <v>9</v>
      </c>
      <c r="C86" s="13" t="s">
        <v>104</v>
      </c>
      <c r="D86" s="14">
        <v>8411151</v>
      </c>
    </row>
    <row r="87" spans="1:4" ht="15">
      <c r="A87" s="11">
        <v>3</v>
      </c>
      <c r="B87" s="12" t="s">
        <v>11</v>
      </c>
      <c r="C87" s="13" t="s">
        <v>183</v>
      </c>
      <c r="D87" s="14">
        <v>8411161</v>
      </c>
    </row>
    <row r="88" spans="1:4" ht="15">
      <c r="A88" s="11">
        <v>3</v>
      </c>
      <c r="B88" s="12" t="s">
        <v>13</v>
      </c>
      <c r="C88" s="13" t="s">
        <v>184</v>
      </c>
      <c r="D88" s="14">
        <v>8411171</v>
      </c>
    </row>
    <row r="89" spans="1:4" ht="15">
      <c r="A89" s="11">
        <v>3</v>
      </c>
      <c r="B89" s="12" t="s">
        <v>15</v>
      </c>
      <c r="C89" s="13" t="s">
        <v>108</v>
      </c>
      <c r="D89" s="14">
        <v>8411181</v>
      </c>
    </row>
    <row r="90" spans="1:4" ht="15">
      <c r="A90" s="11">
        <v>3</v>
      </c>
      <c r="B90" s="12" t="s">
        <v>16</v>
      </c>
      <c r="C90" s="13" t="s">
        <v>185</v>
      </c>
      <c r="D90" s="14" t="s">
        <v>122</v>
      </c>
    </row>
    <row r="91" spans="1:4" ht="15">
      <c r="A91" s="11">
        <v>3</v>
      </c>
      <c r="B91" s="12" t="s">
        <v>18</v>
      </c>
      <c r="C91" s="13" t="s">
        <v>186</v>
      </c>
      <c r="D91" s="14" t="s">
        <v>187</v>
      </c>
    </row>
    <row r="92" spans="1:4" ht="15">
      <c r="A92" s="11">
        <v>3</v>
      </c>
      <c r="B92" s="12" t="s">
        <v>20</v>
      </c>
      <c r="C92" s="13" t="s">
        <v>188</v>
      </c>
      <c r="D92" s="14" t="s">
        <v>173</v>
      </c>
    </row>
    <row r="93" spans="1:4" ht="15">
      <c r="A93" s="11">
        <v>3</v>
      </c>
      <c r="B93" s="12" t="s">
        <v>22</v>
      </c>
      <c r="C93" s="13" t="s">
        <v>189</v>
      </c>
      <c r="D93" s="14" t="s">
        <v>175</v>
      </c>
    </row>
    <row r="94" spans="1:4" ht="15.75" thickBot="1">
      <c r="A94" s="15">
        <v>3</v>
      </c>
      <c r="B94" s="16" t="s">
        <v>23</v>
      </c>
      <c r="C94" s="33" t="s">
        <v>190</v>
      </c>
      <c r="D94" s="34" t="s">
        <v>191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V519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8.8515625" style="134" customWidth="1"/>
    <col min="2" max="2" width="7.140625" style="0" customWidth="1"/>
    <col min="3" max="3" width="4.140625" style="0" customWidth="1"/>
    <col min="4" max="4" width="40.8515625" style="0" customWidth="1"/>
    <col min="10" max="10" width="11.28125" style="0" customWidth="1"/>
    <col min="11" max="12" width="11.00390625" style="0" customWidth="1"/>
    <col min="13" max="13" width="10.57421875" style="0" customWidth="1"/>
    <col min="14" max="14" width="11.140625" style="0" customWidth="1"/>
    <col min="15" max="15" width="11.8515625" style="0" customWidth="1"/>
    <col min="16" max="17" width="11.00390625" style="0" customWidth="1"/>
  </cols>
  <sheetData>
    <row r="1" spans="1:6" ht="15">
      <c r="A1" s="450" t="s">
        <v>558</v>
      </c>
      <c r="B1" s="450"/>
      <c r="C1" s="450"/>
      <c r="D1" s="450"/>
      <c r="E1" s="450"/>
      <c r="F1" s="450"/>
    </row>
    <row r="2" ht="29.25" customHeight="1">
      <c r="A2" s="135" t="s">
        <v>315</v>
      </c>
    </row>
    <row r="3" spans="1:18" ht="19.5" customHeight="1" thickBot="1">
      <c r="A3" s="135" t="s">
        <v>515</v>
      </c>
      <c r="P3" s="446" t="s">
        <v>555</v>
      </c>
      <c r="Q3" s="446"/>
      <c r="R3" s="446"/>
    </row>
    <row r="4" spans="1:48" s="129" customFormat="1" ht="45">
      <c r="A4" s="136" t="s">
        <v>333</v>
      </c>
      <c r="B4" s="137" t="s">
        <v>332</v>
      </c>
      <c r="C4" s="64"/>
      <c r="D4" s="65" t="s">
        <v>3</v>
      </c>
      <c r="E4" s="66" t="s">
        <v>271</v>
      </c>
      <c r="F4" s="66" t="s">
        <v>334</v>
      </c>
      <c r="G4" s="66" t="s">
        <v>335</v>
      </c>
      <c r="H4" s="66" t="s">
        <v>336</v>
      </c>
      <c r="I4" s="66" t="s">
        <v>272</v>
      </c>
      <c r="J4" s="66" t="s">
        <v>273</v>
      </c>
      <c r="K4" s="66" t="s">
        <v>331</v>
      </c>
      <c r="L4" s="66" t="s">
        <v>316</v>
      </c>
      <c r="M4" s="66" t="s">
        <v>317</v>
      </c>
      <c r="N4" s="66" t="s">
        <v>318</v>
      </c>
      <c r="O4" s="66" t="s">
        <v>319</v>
      </c>
      <c r="P4" s="8" t="s">
        <v>320</v>
      </c>
      <c r="Q4" s="8" t="s">
        <v>321</v>
      </c>
      <c r="R4" s="119" t="s">
        <v>322</v>
      </c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</row>
    <row r="5" spans="1:18" ht="15">
      <c r="A5" s="138" t="s">
        <v>122</v>
      </c>
      <c r="B5" s="120">
        <v>9111</v>
      </c>
      <c r="C5" s="120"/>
      <c r="D5" s="70" t="s">
        <v>323</v>
      </c>
      <c r="E5" s="71">
        <f>SUM(I5:R5)</f>
        <v>0</v>
      </c>
      <c r="F5" s="71"/>
      <c r="G5" s="71"/>
      <c r="H5" s="71">
        <v>0</v>
      </c>
      <c r="I5" s="121"/>
      <c r="J5" s="121"/>
      <c r="K5" s="121"/>
      <c r="L5" s="121"/>
      <c r="M5" s="121"/>
      <c r="N5" s="121"/>
      <c r="O5" s="121"/>
      <c r="P5" s="95">
        <v>0</v>
      </c>
      <c r="Q5" s="95"/>
      <c r="R5" s="108"/>
    </row>
    <row r="6" spans="1:18" ht="15">
      <c r="A6" s="138" t="s">
        <v>122</v>
      </c>
      <c r="B6" s="120">
        <v>9121</v>
      </c>
      <c r="C6" s="120">
        <v>2</v>
      </c>
      <c r="D6" s="70" t="s">
        <v>324</v>
      </c>
      <c r="E6" s="71">
        <v>2</v>
      </c>
      <c r="F6" s="71"/>
      <c r="G6" s="71"/>
      <c r="H6" s="71">
        <v>2</v>
      </c>
      <c r="I6" s="121"/>
      <c r="J6" s="121"/>
      <c r="K6" s="121"/>
      <c r="L6" s="121">
        <v>2</v>
      </c>
      <c r="M6" s="121"/>
      <c r="N6" s="121"/>
      <c r="O6" s="121"/>
      <c r="P6" s="95"/>
      <c r="Q6" s="95"/>
      <c r="R6" s="108"/>
    </row>
    <row r="7" spans="1:18" ht="15">
      <c r="A7" s="138" t="s">
        <v>122</v>
      </c>
      <c r="B7" s="120">
        <v>9131</v>
      </c>
      <c r="C7" s="120">
        <v>4</v>
      </c>
      <c r="D7" s="70" t="s">
        <v>325</v>
      </c>
      <c r="E7" s="71">
        <v>0</v>
      </c>
      <c r="F7" s="71">
        <v>0</v>
      </c>
      <c r="G7" s="71"/>
      <c r="H7" s="71"/>
      <c r="I7" s="121"/>
      <c r="J7" s="121"/>
      <c r="K7" s="121">
        <v>0</v>
      </c>
      <c r="L7" s="121"/>
      <c r="M7" s="121"/>
      <c r="N7" s="121"/>
      <c r="O7" s="121"/>
      <c r="P7" s="95"/>
      <c r="Q7" s="95"/>
      <c r="R7" s="108"/>
    </row>
    <row r="8" spans="1:18" ht="15">
      <c r="A8" s="138" t="s">
        <v>122</v>
      </c>
      <c r="B8" s="120">
        <v>9141</v>
      </c>
      <c r="C8" s="120">
        <v>2</v>
      </c>
      <c r="D8" s="70" t="s">
        <v>326</v>
      </c>
      <c r="E8" s="71">
        <v>7</v>
      </c>
      <c r="F8" s="71">
        <v>7</v>
      </c>
      <c r="G8" s="71"/>
      <c r="H8" s="71"/>
      <c r="I8" s="121"/>
      <c r="J8" s="121"/>
      <c r="K8" s="121"/>
      <c r="L8" s="121"/>
      <c r="M8" s="121"/>
      <c r="N8" s="121"/>
      <c r="O8" s="121"/>
      <c r="P8" s="95"/>
      <c r="Q8" s="95">
        <v>7</v>
      </c>
      <c r="R8" s="108"/>
    </row>
    <row r="9" spans="1:18" ht="15">
      <c r="A9" s="138" t="s">
        <v>122</v>
      </c>
      <c r="B9" s="120">
        <v>9161</v>
      </c>
      <c r="C9" s="120">
        <v>4</v>
      </c>
      <c r="D9" s="70" t="s">
        <v>327</v>
      </c>
      <c r="E9" s="71">
        <v>1</v>
      </c>
      <c r="F9" s="71">
        <v>1</v>
      </c>
      <c r="G9" s="71"/>
      <c r="H9" s="71"/>
      <c r="I9" s="121"/>
      <c r="J9" s="121"/>
      <c r="K9" s="121"/>
      <c r="L9" s="121"/>
      <c r="M9" s="121"/>
      <c r="N9" s="121"/>
      <c r="O9" s="121"/>
      <c r="P9" s="95"/>
      <c r="Q9" s="95"/>
      <c r="R9" s="108">
        <v>1</v>
      </c>
    </row>
    <row r="10" spans="1:18" ht="15">
      <c r="A10" s="138" t="s">
        <v>122</v>
      </c>
      <c r="B10" s="69">
        <v>9191</v>
      </c>
      <c r="C10" s="69">
        <v>1</v>
      </c>
      <c r="D10" s="70" t="s">
        <v>328</v>
      </c>
      <c r="E10" s="71">
        <f>SUM(I10:R10)</f>
        <v>0</v>
      </c>
      <c r="F10" s="71"/>
      <c r="G10" s="71"/>
      <c r="H10" s="71"/>
      <c r="I10" s="72"/>
      <c r="J10" s="72"/>
      <c r="K10" s="72"/>
      <c r="L10" s="72"/>
      <c r="M10" s="72"/>
      <c r="N10" s="72"/>
      <c r="O10" s="72"/>
      <c r="P10" s="122"/>
      <c r="Q10" s="122"/>
      <c r="R10" s="123"/>
    </row>
    <row r="11" spans="1:18" ht="15">
      <c r="A11" s="138">
        <v>8411261</v>
      </c>
      <c r="B11" s="120">
        <v>9192</v>
      </c>
      <c r="C11" s="120"/>
      <c r="D11" s="70" t="s">
        <v>329</v>
      </c>
      <c r="E11" s="71">
        <f>SUM(I11:R11)</f>
        <v>0</v>
      </c>
      <c r="F11" s="71"/>
      <c r="G11" s="71"/>
      <c r="H11" s="71"/>
      <c r="I11" s="121"/>
      <c r="J11" s="121"/>
      <c r="K11" s="121"/>
      <c r="L11" s="121"/>
      <c r="M11" s="121"/>
      <c r="N11" s="121"/>
      <c r="O11" s="121"/>
      <c r="P11" s="95"/>
      <c r="Q11" s="95"/>
      <c r="R11" s="108"/>
    </row>
    <row r="12" spans="1:18" ht="25.5" thickBot="1">
      <c r="A12" s="139">
        <v>8411261</v>
      </c>
      <c r="B12" s="124">
        <v>9999</v>
      </c>
      <c r="C12" s="124"/>
      <c r="D12" s="125" t="s">
        <v>330</v>
      </c>
      <c r="E12" s="126">
        <f aca="true" t="shared" si="0" ref="E12:R12">SUM(E5:E11)</f>
        <v>10</v>
      </c>
      <c r="F12" s="126">
        <f>SUM(F5:F11)</f>
        <v>8</v>
      </c>
      <c r="G12" s="126">
        <f>SUM(G5:G11)</f>
        <v>0</v>
      </c>
      <c r="H12" s="126">
        <f>SUM(H5:H11)</f>
        <v>2</v>
      </c>
      <c r="I12" s="126">
        <f t="shared" si="0"/>
        <v>0</v>
      </c>
      <c r="J12" s="126">
        <f t="shared" si="0"/>
        <v>0</v>
      </c>
      <c r="K12" s="126">
        <f t="shared" si="0"/>
        <v>0</v>
      </c>
      <c r="L12" s="126">
        <f t="shared" si="0"/>
        <v>2</v>
      </c>
      <c r="M12" s="126">
        <f t="shared" si="0"/>
        <v>0</v>
      </c>
      <c r="N12" s="126">
        <f t="shared" si="0"/>
        <v>0</v>
      </c>
      <c r="O12" s="126">
        <f t="shared" si="0"/>
        <v>0</v>
      </c>
      <c r="P12" s="126">
        <f t="shared" si="0"/>
        <v>0</v>
      </c>
      <c r="Q12" s="126">
        <f t="shared" si="0"/>
        <v>7</v>
      </c>
      <c r="R12" s="127">
        <f t="shared" si="0"/>
        <v>1</v>
      </c>
    </row>
    <row r="13" spans="1:18" ht="15">
      <c r="A13" s="130"/>
      <c r="B13" s="151"/>
      <c r="C13" s="151"/>
      <c r="D13" s="153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</row>
    <row r="14" ht="15">
      <c r="A14" s="150"/>
    </row>
    <row r="15" ht="16.5" thickBot="1">
      <c r="A15" s="135" t="s">
        <v>516</v>
      </c>
    </row>
    <row r="16" spans="1:48" s="129" customFormat="1" ht="45">
      <c r="A16" s="136" t="s">
        <v>333</v>
      </c>
      <c r="B16" s="137" t="s">
        <v>332</v>
      </c>
      <c r="C16" s="64"/>
      <c r="D16" s="65" t="s">
        <v>3</v>
      </c>
      <c r="E16" s="66" t="s">
        <v>271</v>
      </c>
      <c r="F16" s="66" t="s">
        <v>334</v>
      </c>
      <c r="G16" s="66" t="s">
        <v>335</v>
      </c>
      <c r="H16" s="66" t="s">
        <v>336</v>
      </c>
      <c r="I16" s="66" t="s">
        <v>272</v>
      </c>
      <c r="J16" s="66" t="s">
        <v>273</v>
      </c>
      <c r="K16" s="66" t="s">
        <v>331</v>
      </c>
      <c r="L16" s="66" t="s">
        <v>316</v>
      </c>
      <c r="M16" s="66" t="s">
        <v>317</v>
      </c>
      <c r="N16" s="66" t="s">
        <v>318</v>
      </c>
      <c r="O16" s="66" t="s">
        <v>319</v>
      </c>
      <c r="P16" s="8" t="s">
        <v>320</v>
      </c>
      <c r="Q16" s="8" t="s">
        <v>321</v>
      </c>
      <c r="R16" s="119" t="s">
        <v>322</v>
      </c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</row>
    <row r="17" spans="1:18" ht="15">
      <c r="A17" s="138" t="s">
        <v>122</v>
      </c>
      <c r="B17" s="120">
        <v>9111</v>
      </c>
      <c r="C17" s="120"/>
      <c r="D17" s="70" t="s">
        <v>323</v>
      </c>
      <c r="E17" s="71">
        <v>30</v>
      </c>
      <c r="F17" s="71"/>
      <c r="G17" s="71"/>
      <c r="H17" s="71">
        <v>30</v>
      </c>
      <c r="I17" s="121"/>
      <c r="J17" s="121"/>
      <c r="K17" s="121"/>
      <c r="L17" s="121"/>
      <c r="M17" s="121"/>
      <c r="N17" s="121"/>
      <c r="O17" s="121"/>
      <c r="P17" s="95">
        <v>30</v>
      </c>
      <c r="Q17" s="95"/>
      <c r="R17" s="108"/>
    </row>
    <row r="18" spans="1:18" ht="15">
      <c r="A18" s="138" t="s">
        <v>122</v>
      </c>
      <c r="B18" s="120">
        <v>9121</v>
      </c>
      <c r="C18" s="120">
        <v>2</v>
      </c>
      <c r="D18" s="70" t="s">
        <v>324</v>
      </c>
      <c r="E18" s="71">
        <f aca="true" t="shared" si="1" ref="E18:E23">SUM(I18:R18)</f>
        <v>33</v>
      </c>
      <c r="F18" s="71"/>
      <c r="G18" s="71"/>
      <c r="H18" s="71">
        <v>33</v>
      </c>
      <c r="I18" s="121"/>
      <c r="J18" s="121"/>
      <c r="K18" s="121"/>
      <c r="L18" s="121">
        <v>33</v>
      </c>
      <c r="M18" s="121"/>
      <c r="N18" s="121"/>
      <c r="O18" s="121"/>
      <c r="P18" s="95"/>
      <c r="Q18" s="95"/>
      <c r="R18" s="108"/>
    </row>
    <row r="19" spans="1:18" ht="15">
      <c r="A19" s="138" t="s">
        <v>122</v>
      </c>
      <c r="B19" s="120">
        <v>9131</v>
      </c>
      <c r="C19" s="120">
        <v>4</v>
      </c>
      <c r="D19" s="70" t="s">
        <v>325</v>
      </c>
      <c r="E19" s="71">
        <f t="shared" si="1"/>
        <v>4</v>
      </c>
      <c r="F19" s="71">
        <v>4</v>
      </c>
      <c r="G19" s="71"/>
      <c r="H19" s="71"/>
      <c r="I19" s="121"/>
      <c r="J19" s="121"/>
      <c r="K19" s="121">
        <v>4</v>
      </c>
      <c r="L19" s="121"/>
      <c r="M19" s="121"/>
      <c r="N19" s="121"/>
      <c r="O19" s="121"/>
      <c r="P19" s="95"/>
      <c r="Q19" s="95"/>
      <c r="R19" s="108"/>
    </row>
    <row r="20" spans="1:18" ht="15">
      <c r="A20" s="138" t="s">
        <v>122</v>
      </c>
      <c r="B20" s="120">
        <v>9141</v>
      </c>
      <c r="C20" s="120">
        <v>2</v>
      </c>
      <c r="D20" s="70" t="s">
        <v>326</v>
      </c>
      <c r="E20" s="71">
        <f>SUM(I20:R20)</f>
        <v>43</v>
      </c>
      <c r="F20" s="71">
        <v>43</v>
      </c>
      <c r="G20" s="71"/>
      <c r="H20" s="71"/>
      <c r="I20" s="121"/>
      <c r="J20" s="121"/>
      <c r="K20" s="121"/>
      <c r="L20" s="121"/>
      <c r="M20" s="121"/>
      <c r="N20" s="121"/>
      <c r="O20" s="121"/>
      <c r="P20" s="95"/>
      <c r="Q20" s="95">
        <v>43</v>
      </c>
      <c r="R20" s="108"/>
    </row>
    <row r="21" spans="1:18" ht="15">
      <c r="A21" s="138" t="s">
        <v>122</v>
      </c>
      <c r="B21" s="120">
        <v>9161</v>
      </c>
      <c r="C21" s="120">
        <v>4</v>
      </c>
      <c r="D21" s="70" t="s">
        <v>327</v>
      </c>
      <c r="E21" s="71">
        <f t="shared" si="1"/>
        <v>13</v>
      </c>
      <c r="F21" s="71">
        <v>13</v>
      </c>
      <c r="G21" s="71"/>
      <c r="H21" s="71"/>
      <c r="I21" s="121"/>
      <c r="J21" s="121"/>
      <c r="K21" s="121"/>
      <c r="L21" s="121"/>
      <c r="M21" s="121"/>
      <c r="N21" s="121"/>
      <c r="O21" s="121"/>
      <c r="P21" s="95"/>
      <c r="Q21" s="95"/>
      <c r="R21" s="108">
        <v>13</v>
      </c>
    </row>
    <row r="22" spans="1:18" ht="15">
      <c r="A22" s="138" t="s">
        <v>122</v>
      </c>
      <c r="B22" s="69">
        <v>9191</v>
      </c>
      <c r="C22" s="69">
        <v>1</v>
      </c>
      <c r="D22" s="70" t="s">
        <v>328</v>
      </c>
      <c r="E22" s="71">
        <f t="shared" si="1"/>
        <v>0</v>
      </c>
      <c r="F22" s="71"/>
      <c r="G22" s="71"/>
      <c r="H22" s="71"/>
      <c r="I22" s="72"/>
      <c r="J22" s="72"/>
      <c r="K22" s="72"/>
      <c r="L22" s="72"/>
      <c r="M22" s="72"/>
      <c r="N22" s="72"/>
      <c r="O22" s="72"/>
      <c r="P22" s="122"/>
      <c r="Q22" s="122"/>
      <c r="R22" s="123"/>
    </row>
    <row r="23" spans="1:18" ht="15">
      <c r="A23" s="138">
        <v>8411261</v>
      </c>
      <c r="B23" s="120">
        <v>9192</v>
      </c>
      <c r="C23" s="120"/>
      <c r="D23" s="70" t="s">
        <v>329</v>
      </c>
      <c r="E23" s="71">
        <f t="shared" si="1"/>
        <v>0</v>
      </c>
      <c r="F23" s="71"/>
      <c r="G23" s="71"/>
      <c r="H23" s="71"/>
      <c r="I23" s="121"/>
      <c r="J23" s="121"/>
      <c r="K23" s="121"/>
      <c r="L23" s="121"/>
      <c r="M23" s="121"/>
      <c r="N23" s="121"/>
      <c r="O23" s="121"/>
      <c r="P23" s="95"/>
      <c r="Q23" s="95"/>
      <c r="R23" s="108"/>
    </row>
    <row r="24" spans="1:18" ht="25.5" thickBot="1">
      <c r="A24" s="139">
        <v>8411261</v>
      </c>
      <c r="B24" s="124">
        <v>9999</v>
      </c>
      <c r="C24" s="124"/>
      <c r="D24" s="125" t="s">
        <v>330</v>
      </c>
      <c r="E24" s="126">
        <f>SUM(E17:E23)</f>
        <v>123</v>
      </c>
      <c r="F24" s="126">
        <f>SUM(F17:F23)</f>
        <v>60</v>
      </c>
      <c r="G24" s="126">
        <f>SUM(G17:G23)</f>
        <v>0</v>
      </c>
      <c r="H24" s="126">
        <f>SUM(H17:H23)</f>
        <v>63</v>
      </c>
      <c r="I24" s="126">
        <f aca="true" t="shared" si="2" ref="I24:R24">SUM(I17:I23)</f>
        <v>0</v>
      </c>
      <c r="J24" s="126">
        <f t="shared" si="2"/>
        <v>0</v>
      </c>
      <c r="K24" s="126">
        <f t="shared" si="2"/>
        <v>4</v>
      </c>
      <c r="L24" s="126">
        <f t="shared" si="2"/>
        <v>33</v>
      </c>
      <c r="M24" s="126">
        <f t="shared" si="2"/>
        <v>0</v>
      </c>
      <c r="N24" s="126">
        <f t="shared" si="2"/>
        <v>0</v>
      </c>
      <c r="O24" s="126">
        <f t="shared" si="2"/>
        <v>0</v>
      </c>
      <c r="P24" s="126">
        <f t="shared" si="2"/>
        <v>30</v>
      </c>
      <c r="Q24" s="126">
        <f t="shared" si="2"/>
        <v>43</v>
      </c>
      <c r="R24" s="127">
        <f t="shared" si="2"/>
        <v>13</v>
      </c>
    </row>
    <row r="25" ht="15">
      <c r="A25" s="144"/>
    </row>
    <row r="26" ht="15">
      <c r="A26" s="143"/>
    </row>
    <row r="27" ht="16.5" thickBot="1">
      <c r="A27" s="135" t="s">
        <v>517</v>
      </c>
    </row>
    <row r="28" spans="1:48" s="129" customFormat="1" ht="45">
      <c r="A28" s="136" t="s">
        <v>333</v>
      </c>
      <c r="B28" s="137" t="s">
        <v>332</v>
      </c>
      <c r="C28" s="64"/>
      <c r="D28" s="65" t="s">
        <v>3</v>
      </c>
      <c r="E28" s="66" t="s">
        <v>271</v>
      </c>
      <c r="F28" s="66" t="s">
        <v>334</v>
      </c>
      <c r="G28" s="66" t="s">
        <v>335</v>
      </c>
      <c r="H28" s="66" t="s">
        <v>336</v>
      </c>
      <c r="I28" s="66" t="s">
        <v>272</v>
      </c>
      <c r="J28" s="66" t="s">
        <v>273</v>
      </c>
      <c r="K28" s="66" t="s">
        <v>331</v>
      </c>
      <c r="L28" s="66" t="s">
        <v>316</v>
      </c>
      <c r="M28" s="66" t="s">
        <v>317</v>
      </c>
      <c r="N28" s="66" t="s">
        <v>318</v>
      </c>
      <c r="O28" s="66" t="s">
        <v>319</v>
      </c>
      <c r="P28" s="8" t="s">
        <v>320</v>
      </c>
      <c r="Q28" s="8" t="s">
        <v>321</v>
      </c>
      <c r="R28" s="119" t="s">
        <v>322</v>
      </c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</row>
    <row r="29" spans="1:18" ht="15">
      <c r="A29" s="138" t="s">
        <v>122</v>
      </c>
      <c r="B29" s="120">
        <v>9111</v>
      </c>
      <c r="C29" s="120"/>
      <c r="D29" s="70" t="s">
        <v>323</v>
      </c>
      <c r="E29" s="71">
        <f>SUM(I29:R29)</f>
        <v>30</v>
      </c>
      <c r="F29" s="71"/>
      <c r="G29" s="71"/>
      <c r="H29" s="71">
        <v>30</v>
      </c>
      <c r="I29" s="121"/>
      <c r="J29" s="121"/>
      <c r="K29" s="121"/>
      <c r="L29" s="121"/>
      <c r="M29" s="121"/>
      <c r="N29" s="121"/>
      <c r="O29" s="121"/>
      <c r="P29" s="95">
        <f>P17+P5</f>
        <v>30</v>
      </c>
      <c r="Q29" s="95"/>
      <c r="R29" s="108"/>
    </row>
    <row r="30" spans="1:18" ht="15">
      <c r="A30" s="138" t="s">
        <v>122</v>
      </c>
      <c r="B30" s="120">
        <v>9121</v>
      </c>
      <c r="C30" s="120">
        <v>2</v>
      </c>
      <c r="D30" s="70" t="s">
        <v>324</v>
      </c>
      <c r="E30" s="71">
        <f aca="true" t="shared" si="3" ref="E30:E35">SUM(I30:R30)</f>
        <v>35</v>
      </c>
      <c r="F30" s="71"/>
      <c r="G30" s="71"/>
      <c r="H30" s="71">
        <v>35</v>
      </c>
      <c r="I30" s="121"/>
      <c r="J30" s="121"/>
      <c r="K30" s="121"/>
      <c r="L30" s="121">
        <f>L18+L6</f>
        <v>35</v>
      </c>
      <c r="M30" s="121"/>
      <c r="N30" s="121"/>
      <c r="O30" s="121"/>
      <c r="P30" s="95"/>
      <c r="Q30" s="95"/>
      <c r="R30" s="108"/>
    </row>
    <row r="31" spans="1:18" ht="15">
      <c r="A31" s="138" t="s">
        <v>122</v>
      </c>
      <c r="B31" s="120">
        <v>9131</v>
      </c>
      <c r="C31" s="120">
        <v>4</v>
      </c>
      <c r="D31" s="70" t="s">
        <v>325</v>
      </c>
      <c r="E31" s="71">
        <f t="shared" si="3"/>
        <v>4</v>
      </c>
      <c r="F31" s="71">
        <v>4</v>
      </c>
      <c r="G31" s="71"/>
      <c r="H31" s="71"/>
      <c r="I31" s="121"/>
      <c r="J31" s="121"/>
      <c r="K31" s="121">
        <f>K19+K7</f>
        <v>4</v>
      </c>
      <c r="L31" s="121"/>
      <c r="M31" s="121"/>
      <c r="N31" s="121"/>
      <c r="O31" s="121"/>
      <c r="P31" s="95"/>
      <c r="Q31" s="95"/>
      <c r="R31" s="108"/>
    </row>
    <row r="32" spans="1:18" ht="15">
      <c r="A32" s="138" t="s">
        <v>122</v>
      </c>
      <c r="B32" s="120">
        <v>9141</v>
      </c>
      <c r="C32" s="120">
        <v>2</v>
      </c>
      <c r="D32" s="70" t="s">
        <v>326</v>
      </c>
      <c r="E32" s="71">
        <f t="shared" si="3"/>
        <v>50</v>
      </c>
      <c r="F32" s="71">
        <v>50</v>
      </c>
      <c r="G32" s="71"/>
      <c r="H32" s="71"/>
      <c r="I32" s="121"/>
      <c r="J32" s="121"/>
      <c r="K32" s="121"/>
      <c r="L32" s="121"/>
      <c r="M32" s="121"/>
      <c r="N32" s="121"/>
      <c r="O32" s="121"/>
      <c r="P32" s="95"/>
      <c r="Q32" s="95">
        <f>Q20+Q8</f>
        <v>50</v>
      </c>
      <c r="R32" s="108"/>
    </row>
    <row r="33" spans="1:18" ht="15">
      <c r="A33" s="138" t="s">
        <v>122</v>
      </c>
      <c r="B33" s="120">
        <v>9161</v>
      </c>
      <c r="C33" s="120">
        <v>4</v>
      </c>
      <c r="D33" s="70" t="s">
        <v>327</v>
      </c>
      <c r="E33" s="71">
        <f t="shared" si="3"/>
        <v>14</v>
      </c>
      <c r="F33" s="71">
        <v>14</v>
      </c>
      <c r="G33" s="71"/>
      <c r="H33" s="71"/>
      <c r="I33" s="121"/>
      <c r="J33" s="121"/>
      <c r="K33" s="121"/>
      <c r="L33" s="121"/>
      <c r="M33" s="121"/>
      <c r="N33" s="121"/>
      <c r="O33" s="121"/>
      <c r="P33" s="95"/>
      <c r="Q33" s="95"/>
      <c r="R33" s="108">
        <f>R21+R9</f>
        <v>14</v>
      </c>
    </row>
    <row r="34" spans="1:18" ht="15">
      <c r="A34" s="138" t="s">
        <v>122</v>
      </c>
      <c r="B34" s="69">
        <v>9191</v>
      </c>
      <c r="C34" s="69">
        <v>1</v>
      </c>
      <c r="D34" s="70" t="s">
        <v>328</v>
      </c>
      <c r="E34" s="71">
        <f t="shared" si="3"/>
        <v>0</v>
      </c>
      <c r="F34" s="71"/>
      <c r="G34" s="71"/>
      <c r="H34" s="71"/>
      <c r="I34" s="72"/>
      <c r="J34" s="72"/>
      <c r="K34" s="72"/>
      <c r="L34" s="72"/>
      <c r="M34" s="72"/>
      <c r="N34" s="72"/>
      <c r="O34" s="72"/>
      <c r="P34" s="122"/>
      <c r="Q34" s="122"/>
      <c r="R34" s="123"/>
    </row>
    <row r="35" spans="1:18" ht="15">
      <c r="A35" s="138">
        <v>8411261</v>
      </c>
      <c r="B35" s="120">
        <v>9192</v>
      </c>
      <c r="C35" s="120"/>
      <c r="D35" s="70" t="s">
        <v>329</v>
      </c>
      <c r="E35" s="71">
        <f t="shared" si="3"/>
        <v>0</v>
      </c>
      <c r="F35" s="71"/>
      <c r="G35" s="71"/>
      <c r="H35" s="71"/>
      <c r="I35" s="121"/>
      <c r="J35" s="121"/>
      <c r="K35" s="121"/>
      <c r="L35" s="121"/>
      <c r="M35" s="121"/>
      <c r="N35" s="121"/>
      <c r="O35" s="121"/>
      <c r="P35" s="95"/>
      <c r="Q35" s="95"/>
      <c r="R35" s="108"/>
    </row>
    <row r="36" spans="1:18" ht="25.5" thickBot="1">
      <c r="A36" s="139">
        <v>8411261</v>
      </c>
      <c r="B36" s="124">
        <v>9999</v>
      </c>
      <c r="C36" s="124"/>
      <c r="D36" s="125" t="s">
        <v>330</v>
      </c>
      <c r="E36" s="126">
        <f>SUM(E29:E35)</f>
        <v>133</v>
      </c>
      <c r="F36" s="126">
        <f>SUM(F29:F35)</f>
        <v>68</v>
      </c>
      <c r="G36" s="126">
        <f>SUM(G29:G35)</f>
        <v>0</v>
      </c>
      <c r="H36" s="126">
        <f>SUM(H29:H35)</f>
        <v>65</v>
      </c>
      <c r="I36" s="126">
        <f aca="true" t="shared" si="4" ref="I36:R36">SUM(I29:I35)</f>
        <v>0</v>
      </c>
      <c r="J36" s="126">
        <f t="shared" si="4"/>
        <v>0</v>
      </c>
      <c r="K36" s="126">
        <f t="shared" si="4"/>
        <v>4</v>
      </c>
      <c r="L36" s="126">
        <f t="shared" si="4"/>
        <v>35</v>
      </c>
      <c r="M36" s="126">
        <f t="shared" si="4"/>
        <v>0</v>
      </c>
      <c r="N36" s="126">
        <f t="shared" si="4"/>
        <v>0</v>
      </c>
      <c r="O36" s="126">
        <f t="shared" si="4"/>
        <v>0</v>
      </c>
      <c r="P36" s="126">
        <f t="shared" si="4"/>
        <v>30</v>
      </c>
      <c r="Q36" s="126">
        <f t="shared" si="4"/>
        <v>50</v>
      </c>
      <c r="R36" s="127">
        <f t="shared" si="4"/>
        <v>14</v>
      </c>
    </row>
    <row r="37" ht="15">
      <c r="A37" s="140"/>
    </row>
    <row r="38" ht="15">
      <c r="A38" s="141"/>
    </row>
    <row r="39" ht="15">
      <c r="A39" s="142"/>
    </row>
    <row r="40" ht="15">
      <c r="A40" s="141"/>
    </row>
    <row r="41" ht="15">
      <c r="A41" s="140"/>
    </row>
    <row r="42" ht="15">
      <c r="A42" s="140"/>
    </row>
    <row r="43" ht="15">
      <c r="A43" s="140"/>
    </row>
    <row r="44" ht="15">
      <c r="A44" s="140"/>
    </row>
    <row r="45" ht="15">
      <c r="A45" s="140"/>
    </row>
    <row r="46" ht="15">
      <c r="A46" s="145"/>
    </row>
    <row r="47" ht="15">
      <c r="A47" s="140"/>
    </row>
    <row r="48" ht="15">
      <c r="A48" s="141"/>
    </row>
    <row r="49" ht="15">
      <c r="A49" s="142"/>
    </row>
    <row r="50" ht="15">
      <c r="A50" s="140"/>
    </row>
    <row r="51" ht="15">
      <c r="A51" s="140"/>
    </row>
    <row r="52" ht="15">
      <c r="A52" s="146"/>
    </row>
    <row r="53" ht="15">
      <c r="A53" s="147"/>
    </row>
    <row r="54" ht="15">
      <c r="A54" s="146"/>
    </row>
    <row r="55" ht="15">
      <c r="A55" s="146"/>
    </row>
    <row r="56" ht="15">
      <c r="A56" s="147"/>
    </row>
    <row r="57" ht="15">
      <c r="A57" s="146"/>
    </row>
    <row r="58" ht="15">
      <c r="A58" s="146"/>
    </row>
    <row r="59" ht="15">
      <c r="A59" s="147"/>
    </row>
    <row r="60" ht="15">
      <c r="A60" s="146"/>
    </row>
    <row r="61" ht="15">
      <c r="A61" s="147"/>
    </row>
    <row r="62" ht="15">
      <c r="A62" s="146"/>
    </row>
    <row r="63" ht="15">
      <c r="A63" s="148"/>
    </row>
    <row r="64" ht="15">
      <c r="A64" s="149"/>
    </row>
    <row r="65" ht="15">
      <c r="A65" s="130"/>
    </row>
    <row r="66" ht="15">
      <c r="A66" s="130"/>
    </row>
    <row r="67" ht="15">
      <c r="A67" s="131"/>
    </row>
    <row r="68" ht="15">
      <c r="A68" s="150"/>
    </row>
    <row r="69" ht="15">
      <c r="A69" s="141"/>
    </row>
    <row r="70" ht="15">
      <c r="A70" s="141"/>
    </row>
    <row r="71" ht="15">
      <c r="A71" s="141"/>
    </row>
    <row r="72" ht="15">
      <c r="A72" s="141"/>
    </row>
    <row r="73" ht="15">
      <c r="A73" s="141"/>
    </row>
    <row r="74" ht="15">
      <c r="A74" s="141"/>
    </row>
    <row r="75" ht="15">
      <c r="A75" s="143"/>
    </row>
    <row r="76" ht="15">
      <c r="A76" s="144"/>
    </row>
    <row r="77" ht="15">
      <c r="A77" s="132"/>
    </row>
    <row r="78" ht="15.75">
      <c r="A78" s="133"/>
    </row>
    <row r="81" ht="15">
      <c r="A81" s="132"/>
    </row>
    <row r="82" ht="15">
      <c r="A82" s="132"/>
    </row>
    <row r="83" ht="15">
      <c r="A83" s="132"/>
    </row>
    <row r="84" ht="15">
      <c r="A84" s="132"/>
    </row>
    <row r="85" ht="15">
      <c r="A85" s="132"/>
    </row>
    <row r="86" ht="15">
      <c r="A86" s="132"/>
    </row>
    <row r="87" ht="15">
      <c r="A87" s="132"/>
    </row>
    <row r="88" ht="15">
      <c r="A88" s="132"/>
    </row>
    <row r="89" ht="15">
      <c r="A89" s="132"/>
    </row>
    <row r="90" ht="15">
      <c r="A90" s="132"/>
    </row>
    <row r="91" ht="15">
      <c r="A91" s="132"/>
    </row>
    <row r="92" ht="15">
      <c r="A92" s="132"/>
    </row>
    <row r="93" ht="15">
      <c r="A93" s="132"/>
    </row>
    <row r="94" ht="15">
      <c r="A94" s="132"/>
    </row>
    <row r="95" ht="15">
      <c r="A95" s="132"/>
    </row>
    <row r="96" ht="15">
      <c r="A96" s="132"/>
    </row>
    <row r="97" ht="15">
      <c r="A97" s="132"/>
    </row>
    <row r="98" ht="15">
      <c r="A98" s="132"/>
    </row>
    <row r="99" ht="15">
      <c r="A99" s="132"/>
    </row>
    <row r="100" ht="15">
      <c r="A100" s="132"/>
    </row>
    <row r="101" ht="15">
      <c r="A101" s="132"/>
    </row>
    <row r="102" ht="15">
      <c r="A102" s="132"/>
    </row>
    <row r="103" ht="15">
      <c r="A103" s="132"/>
    </row>
    <row r="104" ht="15">
      <c r="A104" s="132"/>
    </row>
    <row r="105" ht="15">
      <c r="A105" s="132"/>
    </row>
    <row r="106" ht="15">
      <c r="A106" s="132"/>
    </row>
    <row r="107" ht="15">
      <c r="A107" s="132"/>
    </row>
    <row r="108" ht="15">
      <c r="A108" s="132"/>
    </row>
    <row r="109" ht="15">
      <c r="A109" s="132"/>
    </row>
    <row r="110" ht="15">
      <c r="A110" s="132"/>
    </row>
    <row r="111" ht="15">
      <c r="A111" s="132"/>
    </row>
    <row r="112" ht="15">
      <c r="A112" s="132"/>
    </row>
    <row r="113" ht="15">
      <c r="A113" s="132"/>
    </row>
    <row r="114" ht="15">
      <c r="A114" s="132"/>
    </row>
    <row r="115" ht="15">
      <c r="A115" s="132"/>
    </row>
    <row r="116" ht="15">
      <c r="A116" s="132"/>
    </row>
    <row r="117" ht="15">
      <c r="A117" s="132"/>
    </row>
    <row r="118" ht="15">
      <c r="A118" s="132"/>
    </row>
    <row r="119" ht="15">
      <c r="A119" s="132"/>
    </row>
    <row r="120" ht="15">
      <c r="A120" s="132"/>
    </row>
    <row r="121" ht="15">
      <c r="A121" s="132"/>
    </row>
    <row r="122" ht="15">
      <c r="A122" s="132"/>
    </row>
    <row r="123" ht="15">
      <c r="A123" s="132"/>
    </row>
    <row r="124" ht="15">
      <c r="A124" s="132"/>
    </row>
    <row r="125" ht="15">
      <c r="A125" s="132"/>
    </row>
    <row r="126" ht="15">
      <c r="A126" s="132"/>
    </row>
    <row r="127" ht="15">
      <c r="A127" s="132"/>
    </row>
    <row r="128" ht="15">
      <c r="A128" s="132"/>
    </row>
    <row r="129" ht="15">
      <c r="A129" s="132"/>
    </row>
    <row r="130" ht="15">
      <c r="A130" s="132"/>
    </row>
    <row r="131" ht="15">
      <c r="A131" s="132"/>
    </row>
    <row r="132" ht="15">
      <c r="A132" s="132"/>
    </row>
    <row r="133" ht="15">
      <c r="A133" s="132"/>
    </row>
    <row r="134" ht="15">
      <c r="A134" s="132"/>
    </row>
    <row r="135" ht="15">
      <c r="A135" s="132"/>
    </row>
    <row r="136" ht="15">
      <c r="A136" s="132"/>
    </row>
    <row r="137" ht="15">
      <c r="A137" s="132"/>
    </row>
    <row r="138" ht="15">
      <c r="A138" s="132"/>
    </row>
    <row r="139" ht="15">
      <c r="A139" s="132"/>
    </row>
    <row r="140" ht="15">
      <c r="A140" s="132"/>
    </row>
    <row r="141" ht="15">
      <c r="A141" s="132"/>
    </row>
    <row r="142" ht="15">
      <c r="A142" s="132"/>
    </row>
    <row r="143" ht="15">
      <c r="A143" s="132"/>
    </row>
    <row r="144" ht="15">
      <c r="A144" s="132"/>
    </row>
    <row r="145" ht="15">
      <c r="A145" s="132"/>
    </row>
    <row r="146" ht="15">
      <c r="A146" s="132"/>
    </row>
    <row r="147" ht="15">
      <c r="A147" s="132"/>
    </row>
    <row r="148" ht="15">
      <c r="A148" s="132"/>
    </row>
    <row r="149" ht="15">
      <c r="A149" s="132"/>
    </row>
    <row r="150" ht="15">
      <c r="A150" s="132"/>
    </row>
    <row r="151" ht="15">
      <c r="A151" s="132"/>
    </row>
    <row r="152" ht="15">
      <c r="A152" s="132"/>
    </row>
    <row r="153" ht="15">
      <c r="A153" s="132"/>
    </row>
    <row r="154" ht="15">
      <c r="A154" s="132"/>
    </row>
    <row r="155" ht="15">
      <c r="A155" s="132"/>
    </row>
    <row r="156" ht="15">
      <c r="A156" s="132"/>
    </row>
    <row r="157" ht="15">
      <c r="A157" s="132"/>
    </row>
    <row r="158" ht="15">
      <c r="A158" s="132"/>
    </row>
    <row r="159" ht="15">
      <c r="A159" s="132"/>
    </row>
    <row r="160" ht="15">
      <c r="A160" s="132"/>
    </row>
    <row r="161" ht="15">
      <c r="A161" s="132"/>
    </row>
    <row r="162" ht="15">
      <c r="A162" s="132"/>
    </row>
    <row r="163" ht="15">
      <c r="A163" s="132"/>
    </row>
    <row r="164" ht="15">
      <c r="A164" s="132"/>
    </row>
    <row r="165" ht="15">
      <c r="A165" s="132"/>
    </row>
    <row r="166" ht="15">
      <c r="A166" s="132"/>
    </row>
    <row r="167" ht="15">
      <c r="A167" s="132"/>
    </row>
    <row r="168" ht="15">
      <c r="A168" s="132"/>
    </row>
    <row r="169" ht="15">
      <c r="A169" s="132"/>
    </row>
    <row r="170" ht="15">
      <c r="A170" s="132"/>
    </row>
    <row r="171" ht="15">
      <c r="A171" s="132"/>
    </row>
    <row r="172" ht="15">
      <c r="A172" s="132"/>
    </row>
    <row r="173" ht="15">
      <c r="A173" s="132"/>
    </row>
    <row r="174" ht="15">
      <c r="A174" s="132"/>
    </row>
    <row r="175" ht="15">
      <c r="A175" s="132"/>
    </row>
    <row r="176" ht="15">
      <c r="A176" s="132"/>
    </row>
    <row r="177" ht="15">
      <c r="A177" s="132"/>
    </row>
    <row r="178" ht="15">
      <c r="A178" s="132"/>
    </row>
    <row r="179" ht="15">
      <c r="A179" s="132"/>
    </row>
    <row r="180" ht="15">
      <c r="A180" s="132"/>
    </row>
    <row r="181" ht="15">
      <c r="A181" s="132"/>
    </row>
    <row r="182" ht="15">
      <c r="A182" s="132"/>
    </row>
    <row r="183" ht="15">
      <c r="A183" s="132"/>
    </row>
    <row r="184" ht="15">
      <c r="A184" s="132"/>
    </row>
    <row r="185" ht="15">
      <c r="A185" s="132"/>
    </row>
    <row r="186" ht="15">
      <c r="A186" s="132"/>
    </row>
    <row r="187" ht="15">
      <c r="A187" s="132"/>
    </row>
    <row r="188" ht="15">
      <c r="A188" s="132"/>
    </row>
    <row r="189" ht="15">
      <c r="A189" s="132"/>
    </row>
    <row r="190" ht="15">
      <c r="A190" s="132"/>
    </row>
    <row r="191" ht="15">
      <c r="A191" s="132"/>
    </row>
    <row r="192" ht="15">
      <c r="A192" s="132"/>
    </row>
    <row r="193" ht="15">
      <c r="A193" s="132"/>
    </row>
    <row r="194" ht="15">
      <c r="A194" s="132"/>
    </row>
    <row r="195" ht="15">
      <c r="A195" s="132"/>
    </row>
    <row r="196" ht="15">
      <c r="A196" s="132"/>
    </row>
    <row r="197" ht="15">
      <c r="A197" s="132"/>
    </row>
    <row r="198" ht="15">
      <c r="A198" s="132"/>
    </row>
    <row r="199" ht="15">
      <c r="A199" s="132"/>
    </row>
    <row r="200" ht="15">
      <c r="A200" s="132"/>
    </row>
    <row r="201" ht="15">
      <c r="A201" s="132"/>
    </row>
    <row r="202" ht="15">
      <c r="A202" s="132"/>
    </row>
    <row r="203" ht="15">
      <c r="A203" s="132"/>
    </row>
    <row r="204" ht="15">
      <c r="A204" s="132"/>
    </row>
    <row r="205" ht="15">
      <c r="A205" s="132"/>
    </row>
    <row r="206" ht="15">
      <c r="A206" s="132"/>
    </row>
    <row r="207" ht="15">
      <c r="A207" s="132"/>
    </row>
    <row r="208" ht="15">
      <c r="A208" s="132"/>
    </row>
    <row r="209" ht="15">
      <c r="A209" s="132"/>
    </row>
    <row r="210" ht="15">
      <c r="A210" s="132"/>
    </row>
    <row r="211" ht="15">
      <c r="A211" s="132"/>
    </row>
    <row r="212" ht="15">
      <c r="A212" s="132"/>
    </row>
    <row r="213" ht="15">
      <c r="A213" s="132"/>
    </row>
    <row r="214" ht="15">
      <c r="A214" s="132"/>
    </row>
    <row r="215" ht="15">
      <c r="A215" s="132"/>
    </row>
    <row r="216" ht="15">
      <c r="A216" s="132"/>
    </row>
    <row r="217" ht="15">
      <c r="A217" s="132"/>
    </row>
    <row r="218" ht="15">
      <c r="A218" s="132"/>
    </row>
    <row r="219" ht="15">
      <c r="A219" s="132"/>
    </row>
    <row r="220" ht="15">
      <c r="A220" s="132"/>
    </row>
    <row r="221" ht="15">
      <c r="A221" s="132"/>
    </row>
    <row r="222" ht="15">
      <c r="A222" s="132"/>
    </row>
    <row r="223" ht="15">
      <c r="A223" s="132"/>
    </row>
    <row r="224" ht="15">
      <c r="A224" s="132"/>
    </row>
    <row r="225" ht="15">
      <c r="A225" s="132"/>
    </row>
    <row r="226" ht="15">
      <c r="A226" s="132"/>
    </row>
    <row r="227" ht="15">
      <c r="A227" s="132"/>
    </row>
    <row r="228" ht="15">
      <c r="A228" s="132"/>
    </row>
    <row r="229" ht="15">
      <c r="A229" s="132"/>
    </row>
    <row r="230" ht="15">
      <c r="A230" s="132"/>
    </row>
    <row r="231" ht="15">
      <c r="A231" s="132"/>
    </row>
    <row r="232" ht="15">
      <c r="A232" s="132"/>
    </row>
    <row r="233" ht="15">
      <c r="A233" s="132"/>
    </row>
    <row r="234" ht="15">
      <c r="A234" s="132"/>
    </row>
    <row r="235" ht="15">
      <c r="A235" s="132"/>
    </row>
    <row r="236" ht="15">
      <c r="A236" s="132"/>
    </row>
    <row r="237" ht="15">
      <c r="A237" s="132"/>
    </row>
    <row r="238" ht="15">
      <c r="A238" s="132"/>
    </row>
    <row r="239" ht="15">
      <c r="A239" s="132"/>
    </row>
    <row r="240" ht="15">
      <c r="A240" s="132"/>
    </row>
    <row r="241" ht="15">
      <c r="A241" s="132"/>
    </row>
    <row r="242" ht="15">
      <c r="A242" s="132"/>
    </row>
    <row r="243" ht="15">
      <c r="A243" s="132"/>
    </row>
    <row r="244" ht="15">
      <c r="A244" s="132"/>
    </row>
    <row r="245" ht="15">
      <c r="A245" s="132"/>
    </row>
    <row r="246" ht="15">
      <c r="A246" s="132"/>
    </row>
    <row r="247" ht="15">
      <c r="A247" s="132"/>
    </row>
    <row r="248" ht="15">
      <c r="A248" s="132"/>
    </row>
    <row r="249" ht="15">
      <c r="A249" s="132"/>
    </row>
    <row r="250" ht="15">
      <c r="A250" s="132"/>
    </row>
    <row r="251" ht="15">
      <c r="A251" s="132"/>
    </row>
    <row r="252" ht="15">
      <c r="A252" s="132"/>
    </row>
    <row r="253" ht="15">
      <c r="A253" s="132"/>
    </row>
    <row r="254" ht="15">
      <c r="A254" s="132"/>
    </row>
    <row r="255" ht="15">
      <c r="A255" s="132"/>
    </row>
    <row r="256" ht="15">
      <c r="A256" s="132"/>
    </row>
    <row r="257" ht="15">
      <c r="A257" s="132"/>
    </row>
    <row r="258" ht="15">
      <c r="A258" s="132"/>
    </row>
    <row r="259" ht="15">
      <c r="A259" s="132"/>
    </row>
    <row r="260" ht="15">
      <c r="A260" s="132"/>
    </row>
    <row r="261" ht="15">
      <c r="A261" s="132"/>
    </row>
    <row r="262" ht="15">
      <c r="A262" s="132"/>
    </row>
    <row r="263" ht="15">
      <c r="A263" s="132"/>
    </row>
    <row r="264" ht="15">
      <c r="A264" s="132"/>
    </row>
    <row r="265" ht="15">
      <c r="A265" s="132"/>
    </row>
    <row r="266" ht="15">
      <c r="A266" s="132"/>
    </row>
    <row r="267" ht="15">
      <c r="A267" s="132"/>
    </row>
    <row r="268" ht="15">
      <c r="A268" s="132"/>
    </row>
    <row r="269" ht="15">
      <c r="A269" s="132"/>
    </row>
    <row r="270" ht="15">
      <c r="A270" s="132"/>
    </row>
    <row r="271" ht="15">
      <c r="A271" s="132"/>
    </row>
    <row r="272" ht="15">
      <c r="A272" s="132"/>
    </row>
    <row r="273" ht="15">
      <c r="A273" s="132"/>
    </row>
    <row r="274" ht="15">
      <c r="A274" s="132"/>
    </row>
    <row r="275" ht="15">
      <c r="A275" s="132"/>
    </row>
    <row r="276" ht="15">
      <c r="A276" s="132"/>
    </row>
    <row r="277" ht="15">
      <c r="A277" s="132"/>
    </row>
    <row r="278" ht="15">
      <c r="A278" s="132"/>
    </row>
    <row r="279" ht="15">
      <c r="A279" s="132"/>
    </row>
    <row r="280" ht="15">
      <c r="A280" s="132"/>
    </row>
    <row r="281" ht="15">
      <c r="A281" s="132"/>
    </row>
    <row r="282" ht="15">
      <c r="A282" s="132"/>
    </row>
    <row r="283" ht="15">
      <c r="A283" s="132"/>
    </row>
    <row r="284" ht="15">
      <c r="A284" s="132"/>
    </row>
    <row r="285" ht="15">
      <c r="A285" s="132"/>
    </row>
    <row r="286" ht="15">
      <c r="A286" s="132"/>
    </row>
    <row r="287" ht="15">
      <c r="A287" s="132"/>
    </row>
    <row r="288" ht="15">
      <c r="A288" s="132"/>
    </row>
    <row r="289" ht="15">
      <c r="A289" s="132"/>
    </row>
    <row r="290" ht="15">
      <c r="A290" s="132"/>
    </row>
    <row r="291" ht="15">
      <c r="A291" s="132"/>
    </row>
    <row r="292" ht="15">
      <c r="A292" s="132"/>
    </row>
    <row r="293" ht="15">
      <c r="A293" s="132"/>
    </row>
    <row r="294" ht="15">
      <c r="A294" s="132"/>
    </row>
    <row r="295" ht="15">
      <c r="A295" s="132"/>
    </row>
    <row r="296" ht="15">
      <c r="A296" s="132"/>
    </row>
    <row r="297" ht="15">
      <c r="A297" s="132"/>
    </row>
    <row r="298" ht="15">
      <c r="A298" s="132"/>
    </row>
    <row r="299" ht="15">
      <c r="A299" s="132"/>
    </row>
    <row r="300" ht="15">
      <c r="A300" s="132"/>
    </row>
    <row r="301" ht="15">
      <c r="A301" s="132"/>
    </row>
    <row r="302" ht="15">
      <c r="A302" s="132"/>
    </row>
    <row r="303" ht="15">
      <c r="A303" s="132"/>
    </row>
    <row r="304" ht="15">
      <c r="A304" s="132"/>
    </row>
    <row r="305" ht="15">
      <c r="A305" s="132"/>
    </row>
    <row r="306" ht="15">
      <c r="A306" s="132"/>
    </row>
    <row r="307" ht="15">
      <c r="A307" s="132"/>
    </row>
    <row r="308" ht="15">
      <c r="A308" s="132"/>
    </row>
    <row r="309" ht="15">
      <c r="A309" s="132"/>
    </row>
    <row r="310" ht="15">
      <c r="A310" s="132"/>
    </row>
    <row r="311" ht="15">
      <c r="A311" s="132"/>
    </row>
    <row r="312" ht="15">
      <c r="A312" s="132"/>
    </row>
    <row r="313" ht="15">
      <c r="A313" s="132"/>
    </row>
    <row r="314" ht="15">
      <c r="A314" s="132"/>
    </row>
    <row r="315" ht="15">
      <c r="A315" s="132"/>
    </row>
    <row r="316" ht="15">
      <c r="A316" s="132"/>
    </row>
    <row r="317" ht="15">
      <c r="A317" s="132"/>
    </row>
    <row r="318" ht="15">
      <c r="A318" s="132"/>
    </row>
    <row r="319" ht="15">
      <c r="A319" s="132"/>
    </row>
    <row r="320" ht="15">
      <c r="A320" s="132"/>
    </row>
    <row r="321" ht="15">
      <c r="A321" s="132"/>
    </row>
    <row r="322" ht="15">
      <c r="A322" s="132"/>
    </row>
    <row r="323" ht="15">
      <c r="A323" s="132"/>
    </row>
    <row r="324" ht="15">
      <c r="A324" s="132"/>
    </row>
    <row r="325" ht="15">
      <c r="A325" s="132"/>
    </row>
    <row r="326" ht="15">
      <c r="A326" s="132"/>
    </row>
    <row r="327" ht="15">
      <c r="A327" s="132"/>
    </row>
    <row r="328" ht="15">
      <c r="A328" s="132"/>
    </row>
    <row r="329" ht="15">
      <c r="A329" s="132"/>
    </row>
    <row r="330" ht="15">
      <c r="A330" s="132"/>
    </row>
    <row r="331" ht="15">
      <c r="A331" s="132"/>
    </row>
    <row r="332" ht="15">
      <c r="A332" s="132"/>
    </row>
    <row r="333" ht="15">
      <c r="A333" s="132"/>
    </row>
    <row r="334" ht="15">
      <c r="A334" s="132"/>
    </row>
    <row r="335" ht="15">
      <c r="A335" s="132"/>
    </row>
    <row r="336" ht="15">
      <c r="A336" s="132"/>
    </row>
    <row r="337" ht="15">
      <c r="A337" s="132"/>
    </row>
    <row r="338" ht="15">
      <c r="A338" s="132"/>
    </row>
    <row r="339" ht="15">
      <c r="A339" s="132"/>
    </row>
    <row r="340" ht="15">
      <c r="A340" s="132"/>
    </row>
    <row r="341" ht="15">
      <c r="A341" s="132"/>
    </row>
    <row r="342" ht="15">
      <c r="A342" s="132"/>
    </row>
    <row r="343" ht="15">
      <c r="A343" s="132"/>
    </row>
    <row r="344" ht="15">
      <c r="A344" s="132"/>
    </row>
    <row r="345" ht="15">
      <c r="A345" s="132"/>
    </row>
    <row r="346" ht="15">
      <c r="A346" s="132"/>
    </row>
    <row r="347" ht="15">
      <c r="A347" s="132"/>
    </row>
    <row r="348" ht="15">
      <c r="A348" s="132"/>
    </row>
    <row r="349" ht="15">
      <c r="A349" s="132"/>
    </row>
    <row r="350" ht="15">
      <c r="A350" s="132"/>
    </row>
    <row r="351" ht="15">
      <c r="A351" s="132"/>
    </row>
    <row r="352" ht="15">
      <c r="A352" s="132"/>
    </row>
    <row r="353" ht="15">
      <c r="A353" s="132"/>
    </row>
    <row r="354" ht="15">
      <c r="A354" s="132"/>
    </row>
    <row r="355" ht="15">
      <c r="A355" s="132"/>
    </row>
    <row r="356" ht="15">
      <c r="A356" s="132"/>
    </row>
    <row r="357" ht="15">
      <c r="A357" s="132"/>
    </row>
    <row r="358" ht="15">
      <c r="A358" s="132"/>
    </row>
    <row r="359" ht="15">
      <c r="A359" s="132"/>
    </row>
    <row r="360" ht="15">
      <c r="A360" s="132"/>
    </row>
    <row r="361" ht="15">
      <c r="A361" s="132"/>
    </row>
    <row r="362" ht="15">
      <c r="A362" s="132"/>
    </row>
    <row r="363" ht="15">
      <c r="A363" s="132"/>
    </row>
    <row r="364" ht="15">
      <c r="A364" s="132"/>
    </row>
    <row r="365" ht="15">
      <c r="A365" s="132"/>
    </row>
    <row r="366" ht="15">
      <c r="A366" s="132"/>
    </row>
    <row r="367" ht="15">
      <c r="A367" s="132"/>
    </row>
    <row r="368" ht="15">
      <c r="A368" s="132"/>
    </row>
    <row r="369" ht="15">
      <c r="A369" s="132"/>
    </row>
    <row r="370" ht="15">
      <c r="A370" s="132"/>
    </row>
    <row r="371" ht="15">
      <c r="A371" s="132"/>
    </row>
    <row r="372" ht="15">
      <c r="A372" s="132"/>
    </row>
    <row r="373" ht="15">
      <c r="A373" s="132"/>
    </row>
    <row r="374" ht="15">
      <c r="A374" s="132"/>
    </row>
    <row r="375" ht="15">
      <c r="A375" s="132"/>
    </row>
    <row r="376" ht="15">
      <c r="A376" s="132"/>
    </row>
    <row r="377" ht="15">
      <c r="A377" s="132"/>
    </row>
    <row r="378" ht="15">
      <c r="A378" s="132"/>
    </row>
    <row r="379" ht="15">
      <c r="A379" s="132"/>
    </row>
    <row r="380" ht="15">
      <c r="A380" s="132"/>
    </row>
    <row r="381" ht="15">
      <c r="A381" s="132"/>
    </row>
    <row r="382" ht="15">
      <c r="A382" s="132"/>
    </row>
    <row r="383" ht="15">
      <c r="A383" s="132"/>
    </row>
    <row r="384" ht="15">
      <c r="A384" s="132"/>
    </row>
    <row r="385" ht="15">
      <c r="A385" s="132"/>
    </row>
    <row r="386" ht="15">
      <c r="A386" s="132"/>
    </row>
    <row r="387" ht="15">
      <c r="A387" s="132"/>
    </row>
    <row r="388" ht="15">
      <c r="A388" s="132"/>
    </row>
    <row r="389" ht="15">
      <c r="A389" s="132"/>
    </row>
    <row r="390" ht="15">
      <c r="A390" s="132"/>
    </row>
    <row r="391" ht="15">
      <c r="A391" s="132"/>
    </row>
    <row r="392" ht="15">
      <c r="A392" s="132"/>
    </row>
    <row r="393" ht="15">
      <c r="A393" s="132"/>
    </row>
    <row r="394" ht="15">
      <c r="A394" s="132"/>
    </row>
    <row r="395" ht="15">
      <c r="A395" s="132"/>
    </row>
    <row r="396" ht="15">
      <c r="A396" s="132"/>
    </row>
    <row r="397" ht="15">
      <c r="A397" s="132"/>
    </row>
    <row r="398" ht="15">
      <c r="A398" s="132"/>
    </row>
    <row r="399" ht="15">
      <c r="A399" s="132"/>
    </row>
    <row r="400" ht="15">
      <c r="A400" s="132"/>
    </row>
    <row r="401" ht="15">
      <c r="A401" s="132"/>
    </row>
    <row r="402" ht="15">
      <c r="A402" s="132"/>
    </row>
    <row r="403" ht="15">
      <c r="A403" s="132"/>
    </row>
    <row r="404" ht="15">
      <c r="A404" s="132"/>
    </row>
    <row r="405" ht="15">
      <c r="A405" s="132"/>
    </row>
    <row r="406" ht="15">
      <c r="A406" s="132"/>
    </row>
    <row r="407" ht="15">
      <c r="A407" s="132"/>
    </row>
    <row r="408" ht="15">
      <c r="A408" s="132"/>
    </row>
    <row r="409" ht="15">
      <c r="A409" s="132"/>
    </row>
    <row r="410" ht="15">
      <c r="A410" s="132"/>
    </row>
    <row r="411" ht="15">
      <c r="A411" s="132"/>
    </row>
    <row r="412" ht="15">
      <c r="A412" s="132"/>
    </row>
    <row r="413" ht="15">
      <c r="A413" s="132"/>
    </row>
    <row r="414" ht="15">
      <c r="A414" s="132"/>
    </row>
    <row r="415" ht="15">
      <c r="A415" s="132"/>
    </row>
    <row r="416" ht="15">
      <c r="A416" s="132"/>
    </row>
    <row r="417" ht="15">
      <c r="A417" s="132"/>
    </row>
    <row r="418" ht="15">
      <c r="A418" s="132"/>
    </row>
    <row r="419" ht="15">
      <c r="A419" s="132"/>
    </row>
    <row r="420" ht="15">
      <c r="A420" s="132"/>
    </row>
    <row r="421" ht="15">
      <c r="A421" s="132"/>
    </row>
    <row r="422" ht="15">
      <c r="A422" s="132"/>
    </row>
    <row r="423" ht="15">
      <c r="A423" s="132"/>
    </row>
    <row r="424" ht="15">
      <c r="A424" s="132"/>
    </row>
    <row r="425" ht="15">
      <c r="A425" s="132"/>
    </row>
    <row r="426" ht="15">
      <c r="A426" s="132"/>
    </row>
    <row r="427" ht="15">
      <c r="A427" s="132"/>
    </row>
    <row r="428" ht="15">
      <c r="A428" s="132"/>
    </row>
    <row r="429" ht="15">
      <c r="A429" s="132"/>
    </row>
    <row r="430" ht="15">
      <c r="A430" s="132"/>
    </row>
    <row r="431" ht="15">
      <c r="A431" s="132"/>
    </row>
    <row r="432" ht="15">
      <c r="A432" s="132"/>
    </row>
    <row r="433" ht="15">
      <c r="A433" s="132"/>
    </row>
    <row r="434" ht="15">
      <c r="A434" s="132"/>
    </row>
    <row r="435" ht="15">
      <c r="A435" s="132"/>
    </row>
    <row r="436" ht="15">
      <c r="A436" s="132"/>
    </row>
    <row r="437" ht="15">
      <c r="A437" s="132"/>
    </row>
    <row r="438" ht="15">
      <c r="A438" s="132"/>
    </row>
    <row r="439" ht="15">
      <c r="A439" s="132"/>
    </row>
    <row r="440" ht="15">
      <c r="A440" s="132"/>
    </row>
    <row r="441" ht="15">
      <c r="A441" s="132"/>
    </row>
    <row r="442" ht="15">
      <c r="A442" s="132"/>
    </row>
    <row r="443" ht="15">
      <c r="A443" s="132"/>
    </row>
    <row r="444" ht="15">
      <c r="A444" s="132"/>
    </row>
    <row r="445" ht="15">
      <c r="A445" s="132"/>
    </row>
    <row r="446" ht="15">
      <c r="A446" s="132"/>
    </row>
    <row r="447" ht="15">
      <c r="A447" s="132"/>
    </row>
    <row r="448" ht="15">
      <c r="A448" s="132"/>
    </row>
    <row r="449" ht="15">
      <c r="A449" s="132"/>
    </row>
    <row r="450" ht="15">
      <c r="A450" s="132"/>
    </row>
    <row r="451" ht="15">
      <c r="A451" s="132"/>
    </row>
    <row r="452" ht="15">
      <c r="A452" s="132"/>
    </row>
    <row r="453" ht="15">
      <c r="A453" s="132"/>
    </row>
    <row r="454" ht="15">
      <c r="A454" s="132"/>
    </row>
    <row r="455" ht="15">
      <c r="A455" s="132"/>
    </row>
    <row r="456" ht="15">
      <c r="A456" s="132"/>
    </row>
    <row r="457" ht="15">
      <c r="A457" s="132"/>
    </row>
    <row r="458" ht="15">
      <c r="A458" s="132"/>
    </row>
    <row r="459" ht="15">
      <c r="A459" s="132"/>
    </row>
    <row r="460" ht="15">
      <c r="A460" s="132"/>
    </row>
    <row r="461" ht="15">
      <c r="A461" s="132"/>
    </row>
    <row r="462" ht="15">
      <c r="A462" s="132"/>
    </row>
    <row r="463" ht="15">
      <c r="A463" s="132"/>
    </row>
    <row r="464" ht="15">
      <c r="A464" s="132"/>
    </row>
    <row r="465" ht="15">
      <c r="A465" s="132"/>
    </row>
    <row r="466" ht="15">
      <c r="A466" s="132"/>
    </row>
    <row r="467" ht="15">
      <c r="A467" s="132"/>
    </row>
    <row r="468" ht="15">
      <c r="A468" s="132"/>
    </row>
    <row r="469" ht="15">
      <c r="A469" s="132"/>
    </row>
    <row r="470" ht="15">
      <c r="A470" s="132"/>
    </row>
    <row r="471" ht="15">
      <c r="A471" s="132"/>
    </row>
    <row r="472" ht="15">
      <c r="A472" s="132"/>
    </row>
    <row r="473" ht="15">
      <c r="A473" s="132"/>
    </row>
    <row r="474" ht="15">
      <c r="A474" s="132"/>
    </row>
    <row r="475" ht="15">
      <c r="A475" s="132"/>
    </row>
    <row r="476" ht="15">
      <c r="A476" s="132"/>
    </row>
    <row r="477" ht="15">
      <c r="A477" s="132"/>
    </row>
    <row r="478" ht="15">
      <c r="A478" s="132"/>
    </row>
    <row r="479" ht="15">
      <c r="A479" s="132"/>
    </row>
    <row r="480" ht="15">
      <c r="A480" s="132"/>
    </row>
    <row r="481" ht="15">
      <c r="A481" s="132"/>
    </row>
    <row r="482" ht="15">
      <c r="A482" s="132"/>
    </row>
    <row r="483" ht="15">
      <c r="A483" s="132"/>
    </row>
    <row r="484" ht="15">
      <c r="A484" s="132"/>
    </row>
    <row r="485" ht="15">
      <c r="A485" s="132"/>
    </row>
    <row r="486" ht="15">
      <c r="A486" s="132"/>
    </row>
    <row r="487" ht="15">
      <c r="A487" s="132"/>
    </row>
    <row r="488" ht="15">
      <c r="A488" s="132"/>
    </row>
    <row r="489" ht="15">
      <c r="A489" s="132"/>
    </row>
    <row r="490" ht="15">
      <c r="A490" s="132"/>
    </row>
    <row r="491" ht="15">
      <c r="A491" s="132"/>
    </row>
    <row r="492" ht="15">
      <c r="A492" s="132"/>
    </row>
    <row r="493" ht="15">
      <c r="A493" s="132"/>
    </row>
    <row r="494" ht="15">
      <c r="A494" s="132"/>
    </row>
    <row r="495" ht="15">
      <c r="A495" s="132"/>
    </row>
    <row r="496" ht="15">
      <c r="A496" s="132"/>
    </row>
    <row r="497" ht="15">
      <c r="A497" s="132"/>
    </row>
    <row r="498" ht="15">
      <c r="A498" s="132"/>
    </row>
    <row r="499" ht="15">
      <c r="A499" s="132"/>
    </row>
    <row r="500" ht="15">
      <c r="A500" s="132"/>
    </row>
    <row r="501" ht="15">
      <c r="A501" s="132"/>
    </row>
    <row r="502" ht="15">
      <c r="A502" s="132"/>
    </row>
    <row r="503" ht="15">
      <c r="A503" s="132"/>
    </row>
    <row r="504" ht="15">
      <c r="A504" s="132"/>
    </row>
    <row r="505" ht="15">
      <c r="A505" s="132"/>
    </row>
    <row r="506" ht="15">
      <c r="A506" s="132"/>
    </row>
    <row r="507" ht="15">
      <c r="A507" s="132"/>
    </row>
    <row r="508" ht="15">
      <c r="A508" s="132"/>
    </row>
    <row r="509" ht="15">
      <c r="A509" s="132"/>
    </row>
    <row r="510" ht="15">
      <c r="A510" s="132"/>
    </row>
    <row r="511" ht="15">
      <c r="A511" s="132"/>
    </row>
    <row r="512" ht="15">
      <c r="A512" s="132"/>
    </row>
    <row r="513" ht="15">
      <c r="A513" s="132"/>
    </row>
    <row r="514" ht="15">
      <c r="A514" s="132"/>
    </row>
    <row r="515" ht="15">
      <c r="A515" s="132"/>
    </row>
    <row r="516" ht="15">
      <c r="A516" s="132"/>
    </row>
    <row r="517" ht="15">
      <c r="A517" s="132"/>
    </row>
    <row r="518" ht="15">
      <c r="A518" s="132"/>
    </row>
    <row r="519" ht="15">
      <c r="A519" s="132"/>
    </row>
  </sheetData>
  <sheetProtection/>
  <mergeCells count="2">
    <mergeCell ref="A1:F1"/>
    <mergeCell ref="P3:R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67"/>
  <sheetViews>
    <sheetView zoomScalePageLayoutView="0" workbookViewId="0" topLeftCell="A1">
      <selection activeCell="A2" sqref="A2:E2"/>
    </sheetView>
  </sheetViews>
  <sheetFormatPr defaultColWidth="9.140625" defaultRowHeight="15"/>
  <cols>
    <col min="1" max="1" width="26.421875" style="183" customWidth="1"/>
    <col min="2" max="2" width="16.421875" style="157" customWidth="1"/>
    <col min="3" max="3" width="13.7109375" style="158" customWidth="1"/>
    <col min="4" max="4" width="13.28125" style="158" customWidth="1"/>
    <col min="5" max="5" width="15.421875" style="158" customWidth="1"/>
    <col min="6" max="6" width="16.00390625" style="158" customWidth="1"/>
    <col min="7" max="7" width="10.8515625" style="41" customWidth="1"/>
    <col min="8" max="8" width="12.57421875" style="41" customWidth="1"/>
    <col min="9" max="16384" width="9.140625" style="41" customWidth="1"/>
  </cols>
  <sheetData>
    <row r="2" spans="1:5" ht="15">
      <c r="A2" s="453" t="s">
        <v>557</v>
      </c>
      <c r="B2" s="453"/>
      <c r="C2" s="453"/>
      <c r="D2" s="453"/>
      <c r="E2" s="453"/>
    </row>
    <row r="3" spans="1:8" ht="15">
      <c r="A3" s="156" t="s">
        <v>337</v>
      </c>
      <c r="B3" s="159"/>
      <c r="C3" s="160"/>
      <c r="D3" s="160"/>
      <c r="E3" s="161"/>
      <c r="F3" s="162"/>
      <c r="G3" s="161"/>
      <c r="H3" s="162"/>
    </row>
    <row r="4" spans="1:8" ht="15.75" thickBot="1">
      <c r="A4" s="163"/>
      <c r="B4" s="164"/>
      <c r="C4" s="165"/>
      <c r="D4" s="165"/>
      <c r="E4" s="452" t="s">
        <v>556</v>
      </c>
      <c r="F4" s="452"/>
      <c r="G4" s="166"/>
      <c r="H4" s="167"/>
    </row>
    <row r="5" spans="1:8" ht="30">
      <c r="A5" s="192" t="s">
        <v>341</v>
      </c>
      <c r="B5" s="193" t="s">
        <v>342</v>
      </c>
      <c r="C5" s="194" t="s">
        <v>343</v>
      </c>
      <c r="D5" s="195" t="s">
        <v>344</v>
      </c>
      <c r="E5" s="196" t="s">
        <v>345</v>
      </c>
      <c r="F5" s="197" t="s">
        <v>346</v>
      </c>
      <c r="G5" s="166"/>
      <c r="H5" s="167"/>
    </row>
    <row r="6" spans="1:8" ht="15">
      <c r="A6" s="154" t="s">
        <v>338</v>
      </c>
      <c r="B6" s="155">
        <v>3693</v>
      </c>
      <c r="C6" s="198">
        <v>10893</v>
      </c>
      <c r="D6" s="198">
        <v>20642</v>
      </c>
      <c r="E6" s="199">
        <f>C6+D6</f>
        <v>31535</v>
      </c>
      <c r="F6" s="200">
        <f>B6+E6</f>
        <v>35228</v>
      </c>
      <c r="G6" s="166"/>
      <c r="H6" s="312"/>
    </row>
    <row r="7" spans="1:8" ht="15">
      <c r="A7" s="154" t="s">
        <v>339</v>
      </c>
      <c r="B7" s="155">
        <v>891</v>
      </c>
      <c r="C7" s="198">
        <v>2617</v>
      </c>
      <c r="D7" s="198">
        <v>5112</v>
      </c>
      <c r="E7" s="199">
        <f aca="true" t="shared" si="0" ref="E7:E13">C7+D7</f>
        <v>7729</v>
      </c>
      <c r="F7" s="200">
        <f aca="true" t="shared" si="1" ref="F7:F14">B7+E7</f>
        <v>8620</v>
      </c>
      <c r="G7" s="166"/>
      <c r="H7" s="313"/>
    </row>
    <row r="8" spans="1:8" ht="15">
      <c r="A8" s="154" t="s">
        <v>340</v>
      </c>
      <c r="B8" s="155">
        <v>1002</v>
      </c>
      <c r="C8" s="198">
        <v>5000</v>
      </c>
      <c r="D8" s="198">
        <v>5011</v>
      </c>
      <c r="E8" s="199">
        <f t="shared" si="0"/>
        <v>10011</v>
      </c>
      <c r="F8" s="200">
        <f t="shared" si="1"/>
        <v>11013</v>
      </c>
      <c r="G8" s="166"/>
      <c r="H8" s="313"/>
    </row>
    <row r="9" spans="1:8" ht="15">
      <c r="A9" s="201" t="s">
        <v>354</v>
      </c>
      <c r="B9" s="155">
        <v>0</v>
      </c>
      <c r="C9" s="198">
        <v>0</v>
      </c>
      <c r="D9" s="198">
        <v>0</v>
      </c>
      <c r="E9" s="199">
        <f t="shared" si="0"/>
        <v>0</v>
      </c>
      <c r="F9" s="200">
        <f t="shared" si="1"/>
        <v>0</v>
      </c>
      <c r="G9" s="166"/>
      <c r="H9" s="313"/>
    </row>
    <row r="10" spans="1:8" ht="15">
      <c r="A10" s="154" t="s">
        <v>493</v>
      </c>
      <c r="B10" s="155">
        <v>0</v>
      </c>
      <c r="C10" s="198">
        <v>0</v>
      </c>
      <c r="D10" s="198">
        <v>0</v>
      </c>
      <c r="E10" s="199">
        <f t="shared" si="0"/>
        <v>0</v>
      </c>
      <c r="F10" s="200">
        <f t="shared" si="1"/>
        <v>0</v>
      </c>
      <c r="G10" s="166"/>
      <c r="H10" s="313"/>
    </row>
    <row r="11" spans="1:8" ht="15">
      <c r="A11" s="154" t="s">
        <v>355</v>
      </c>
      <c r="B11" s="155">
        <v>0</v>
      </c>
      <c r="C11" s="198">
        <v>0</v>
      </c>
      <c r="D11" s="198">
        <v>0</v>
      </c>
      <c r="E11" s="199">
        <f t="shared" si="0"/>
        <v>0</v>
      </c>
      <c r="F11" s="200">
        <f t="shared" si="1"/>
        <v>0</v>
      </c>
      <c r="G11" s="166"/>
      <c r="H11" s="313"/>
    </row>
    <row r="12" spans="1:8" ht="15">
      <c r="A12" s="154" t="s">
        <v>356</v>
      </c>
      <c r="B12" s="155">
        <v>0</v>
      </c>
      <c r="C12" s="198">
        <v>0</v>
      </c>
      <c r="D12" s="198">
        <v>0</v>
      </c>
      <c r="E12" s="199">
        <f t="shared" si="0"/>
        <v>0</v>
      </c>
      <c r="F12" s="200">
        <f t="shared" si="1"/>
        <v>0</v>
      </c>
      <c r="G12" s="166"/>
      <c r="H12" s="167"/>
    </row>
    <row r="13" spans="1:8" ht="15">
      <c r="A13" s="154" t="s">
        <v>357</v>
      </c>
      <c r="B13" s="155">
        <v>0</v>
      </c>
      <c r="C13" s="198">
        <v>0</v>
      </c>
      <c r="D13" s="198">
        <v>0</v>
      </c>
      <c r="E13" s="199">
        <f t="shared" si="0"/>
        <v>0</v>
      </c>
      <c r="F13" s="200">
        <f t="shared" si="1"/>
        <v>0</v>
      </c>
      <c r="G13" s="166"/>
      <c r="H13" s="167"/>
    </row>
    <row r="14" spans="1:8" ht="15.75" thickBot="1">
      <c r="A14" s="202" t="s">
        <v>249</v>
      </c>
      <c r="B14" s="203">
        <f>SUM(B6:B13)</f>
        <v>5586</v>
      </c>
      <c r="C14" s="204">
        <f>SUM(C6:C13)</f>
        <v>18510</v>
      </c>
      <c r="D14" s="204">
        <f>SUM(D6:D13)</f>
        <v>30765</v>
      </c>
      <c r="E14" s="205">
        <f>SUM(E6:E13)</f>
        <v>49275</v>
      </c>
      <c r="F14" s="206">
        <f t="shared" si="1"/>
        <v>54861</v>
      </c>
      <c r="G14" s="166"/>
      <c r="H14" s="167"/>
    </row>
    <row r="15" spans="1:8" ht="15">
      <c r="A15" s="163"/>
      <c r="B15" s="163"/>
      <c r="C15" s="165"/>
      <c r="D15" s="165"/>
      <c r="E15" s="166"/>
      <c r="F15" s="166"/>
      <c r="G15" s="166"/>
      <c r="H15" s="167"/>
    </row>
    <row r="16" spans="1:8" s="174" customFormat="1" ht="15">
      <c r="A16" s="169" t="s">
        <v>358</v>
      </c>
      <c r="B16" s="169"/>
      <c r="C16" s="170"/>
      <c r="D16" s="170"/>
      <c r="E16" s="171"/>
      <c r="F16" s="172"/>
      <c r="G16" s="172"/>
      <c r="H16" s="173"/>
    </row>
    <row r="17" spans="1:8" ht="15">
      <c r="A17" s="163"/>
      <c r="B17" s="163"/>
      <c r="C17" s="165"/>
      <c r="D17" s="165"/>
      <c r="F17" s="166"/>
      <c r="G17" s="166"/>
      <c r="H17" s="167"/>
    </row>
    <row r="18" spans="1:8" ht="15">
      <c r="A18" s="169" t="s">
        <v>359</v>
      </c>
      <c r="B18" s="163"/>
      <c r="C18" s="165"/>
      <c r="D18" s="165"/>
      <c r="E18" s="175"/>
      <c r="F18" s="166"/>
      <c r="G18" s="166"/>
      <c r="H18" s="167"/>
    </row>
    <row r="19" spans="1:8" ht="15">
      <c r="A19" s="163"/>
      <c r="B19" s="163"/>
      <c r="C19" s="165"/>
      <c r="D19" s="165"/>
      <c r="F19" s="166"/>
      <c r="G19" s="166"/>
      <c r="H19" s="167"/>
    </row>
    <row r="20" spans="1:8" ht="15">
      <c r="A20" s="163"/>
      <c r="B20" s="163"/>
      <c r="C20" s="165"/>
      <c r="D20" s="165"/>
      <c r="F20" s="166"/>
      <c r="G20" s="166"/>
      <c r="H20" s="167"/>
    </row>
    <row r="21" spans="1:8" ht="15">
      <c r="A21" s="163"/>
      <c r="B21" s="163"/>
      <c r="C21" s="165"/>
      <c r="D21" s="165"/>
      <c r="F21" s="166"/>
      <c r="G21" s="166"/>
      <c r="H21" s="167"/>
    </row>
    <row r="22" spans="1:8" ht="15">
      <c r="A22" s="163"/>
      <c r="B22" s="163"/>
      <c r="C22" s="165"/>
      <c r="D22" s="165"/>
      <c r="E22" s="175"/>
      <c r="F22" s="166"/>
      <c r="G22" s="166"/>
      <c r="H22" s="167"/>
    </row>
    <row r="23" spans="1:8" ht="15">
      <c r="A23" s="163"/>
      <c r="B23" s="163"/>
      <c r="C23" s="165"/>
      <c r="D23" s="165"/>
      <c r="F23" s="166"/>
      <c r="G23" s="166"/>
      <c r="H23" s="167"/>
    </row>
    <row r="24" spans="1:8" ht="15">
      <c r="A24" s="163"/>
      <c r="B24" s="163"/>
      <c r="C24" s="165"/>
      <c r="D24" s="165"/>
      <c r="F24" s="166"/>
      <c r="G24" s="166"/>
      <c r="H24" s="167"/>
    </row>
    <row r="25" spans="1:8" s="174" customFormat="1" ht="15">
      <c r="A25" s="169"/>
      <c r="B25" s="169"/>
      <c r="C25" s="170"/>
      <c r="D25" s="170"/>
      <c r="E25" s="176"/>
      <c r="F25" s="172"/>
      <c r="G25" s="172"/>
      <c r="H25" s="173"/>
    </row>
    <row r="26" spans="1:8" ht="15">
      <c r="A26" s="163"/>
      <c r="B26" s="163"/>
      <c r="C26" s="165"/>
      <c r="D26" s="165"/>
      <c r="F26" s="166"/>
      <c r="G26" s="166"/>
      <c r="H26" s="167"/>
    </row>
    <row r="27" spans="1:8" ht="15">
      <c r="A27" s="163"/>
      <c r="B27" s="163"/>
      <c r="C27" s="165"/>
      <c r="D27" s="165"/>
      <c r="E27" s="177"/>
      <c r="F27" s="166"/>
      <c r="G27" s="166"/>
      <c r="H27" s="167"/>
    </row>
    <row r="28" spans="1:8" ht="15">
      <c r="A28" s="163"/>
      <c r="B28" s="164"/>
      <c r="C28" s="165"/>
      <c r="D28" s="165"/>
      <c r="E28" s="178"/>
      <c r="F28" s="166"/>
      <c r="G28" s="166"/>
      <c r="H28" s="167"/>
    </row>
    <row r="29" spans="1:8" ht="15">
      <c r="A29" s="163"/>
      <c r="B29" s="164"/>
      <c r="C29" s="165"/>
      <c r="D29" s="165"/>
      <c r="E29" s="178"/>
      <c r="F29" s="166"/>
      <c r="G29" s="166"/>
      <c r="H29" s="167"/>
    </row>
    <row r="30" spans="1:8" ht="15">
      <c r="A30" s="163"/>
      <c r="B30" s="164"/>
      <c r="C30" s="165"/>
      <c r="D30" s="165"/>
      <c r="E30" s="178"/>
      <c r="F30" s="166"/>
      <c r="G30" s="166"/>
      <c r="H30" s="167"/>
    </row>
    <row r="31" spans="1:8" ht="15">
      <c r="A31" s="163"/>
      <c r="B31" s="164"/>
      <c r="C31" s="165"/>
      <c r="D31" s="165"/>
      <c r="E31" s="178"/>
      <c r="F31" s="166"/>
      <c r="G31" s="166"/>
      <c r="H31" s="167"/>
    </row>
    <row r="32" spans="1:8" ht="15">
      <c r="A32" s="163"/>
      <c r="B32" s="164"/>
      <c r="C32" s="165"/>
      <c r="D32" s="165"/>
      <c r="E32" s="178"/>
      <c r="F32" s="166"/>
      <c r="G32" s="166"/>
      <c r="H32" s="167"/>
    </row>
    <row r="33" spans="1:8" ht="15">
      <c r="A33" s="163"/>
      <c r="B33" s="164"/>
      <c r="C33" s="165"/>
      <c r="D33" s="165"/>
      <c r="E33" s="177"/>
      <c r="F33" s="166"/>
      <c r="G33" s="166"/>
      <c r="H33" s="167"/>
    </row>
    <row r="34" spans="1:8" ht="15">
      <c r="A34" s="163"/>
      <c r="B34" s="164"/>
      <c r="C34" s="165"/>
      <c r="D34" s="165"/>
      <c r="E34" s="178"/>
      <c r="F34" s="166"/>
      <c r="G34" s="166"/>
      <c r="H34" s="167"/>
    </row>
    <row r="35" spans="1:8" ht="15">
      <c r="A35" s="163"/>
      <c r="B35" s="164"/>
      <c r="C35" s="165"/>
      <c r="D35" s="165"/>
      <c r="E35" s="178"/>
      <c r="F35" s="166"/>
      <c r="G35" s="166"/>
      <c r="H35" s="167"/>
    </row>
    <row r="36" spans="1:8" ht="15">
      <c r="A36" s="163"/>
      <c r="B36" s="164"/>
      <c r="C36" s="165"/>
      <c r="D36" s="165"/>
      <c r="E36" s="178"/>
      <c r="F36" s="166"/>
      <c r="G36" s="166"/>
      <c r="H36" s="167"/>
    </row>
    <row r="37" spans="1:8" ht="15">
      <c r="A37" s="163"/>
      <c r="B37" s="164"/>
      <c r="C37" s="165"/>
      <c r="D37" s="165"/>
      <c r="E37" s="177"/>
      <c r="F37" s="166"/>
      <c r="G37" s="166"/>
      <c r="H37" s="167"/>
    </row>
    <row r="38" spans="1:8" s="174" customFormat="1" ht="15">
      <c r="A38" s="169"/>
      <c r="B38" s="168"/>
      <c r="C38" s="170"/>
      <c r="D38" s="170"/>
      <c r="E38" s="170"/>
      <c r="F38" s="172"/>
      <c r="G38" s="172"/>
      <c r="H38" s="173"/>
    </row>
    <row r="39" spans="1:8" ht="15">
      <c r="A39" s="163"/>
      <c r="B39" s="164"/>
      <c r="C39" s="165"/>
      <c r="D39" s="165"/>
      <c r="E39" s="178"/>
      <c r="F39" s="166"/>
      <c r="G39" s="166"/>
      <c r="H39" s="167"/>
    </row>
    <row r="40" spans="1:8" ht="15">
      <c r="A40" s="163"/>
      <c r="B40" s="164"/>
      <c r="C40" s="165"/>
      <c r="D40" s="165"/>
      <c r="E40" s="178"/>
      <c r="F40" s="166"/>
      <c r="G40" s="166"/>
      <c r="H40" s="167"/>
    </row>
    <row r="41" spans="1:8" ht="15">
      <c r="A41" s="163"/>
      <c r="B41" s="164"/>
      <c r="C41" s="165"/>
      <c r="D41" s="165"/>
      <c r="E41" s="178"/>
      <c r="F41" s="166"/>
      <c r="G41" s="166"/>
      <c r="H41" s="167"/>
    </row>
    <row r="42" spans="1:8" ht="15">
      <c r="A42" s="163"/>
      <c r="B42" s="164"/>
      <c r="C42" s="165"/>
      <c r="D42" s="165"/>
      <c r="E42" s="178"/>
      <c r="F42" s="166"/>
      <c r="G42" s="166"/>
      <c r="H42" s="167"/>
    </row>
    <row r="43" spans="1:8" ht="15">
      <c r="A43" s="179"/>
      <c r="B43" s="180"/>
      <c r="C43" s="165"/>
      <c r="D43" s="165"/>
      <c r="E43" s="178"/>
      <c r="F43" s="166"/>
      <c r="G43" s="166"/>
      <c r="H43" s="167"/>
    </row>
    <row r="44" spans="1:8" ht="15">
      <c r="A44" s="179"/>
      <c r="B44" s="180"/>
      <c r="C44" s="165"/>
      <c r="D44" s="165"/>
      <c r="E44" s="177"/>
      <c r="F44" s="166"/>
      <c r="G44" s="166"/>
      <c r="H44" s="167"/>
    </row>
    <row r="45" spans="1:8" ht="15">
      <c r="A45" s="163"/>
      <c r="B45" s="164"/>
      <c r="C45" s="165"/>
      <c r="D45" s="165"/>
      <c r="E45" s="178"/>
      <c r="F45" s="166"/>
      <c r="G45" s="166"/>
      <c r="H45" s="167"/>
    </row>
    <row r="46" spans="1:8" ht="15">
      <c r="A46" s="163"/>
      <c r="B46" s="164"/>
      <c r="C46" s="165"/>
      <c r="D46" s="165"/>
      <c r="E46" s="178"/>
      <c r="F46" s="166"/>
      <c r="G46" s="166"/>
      <c r="H46" s="167"/>
    </row>
    <row r="47" spans="1:8" ht="15">
      <c r="A47" s="163"/>
      <c r="B47" s="164"/>
      <c r="C47" s="165"/>
      <c r="D47" s="165"/>
      <c r="E47" s="178"/>
      <c r="F47" s="166"/>
      <c r="G47" s="166"/>
      <c r="H47" s="167"/>
    </row>
    <row r="48" spans="1:8" ht="15">
      <c r="A48" s="163"/>
      <c r="B48" s="164"/>
      <c r="C48" s="165"/>
      <c r="D48" s="165"/>
      <c r="E48" s="178"/>
      <c r="F48" s="166"/>
      <c r="G48" s="166"/>
      <c r="H48" s="167"/>
    </row>
    <row r="49" spans="1:8" ht="15">
      <c r="A49" s="163"/>
      <c r="B49" s="164"/>
      <c r="C49" s="165"/>
      <c r="D49" s="165"/>
      <c r="E49" s="177"/>
      <c r="F49" s="166"/>
      <c r="G49" s="166"/>
      <c r="H49" s="167"/>
    </row>
    <row r="50" spans="1:8" ht="15">
      <c r="A50" s="163"/>
      <c r="B50" s="164"/>
      <c r="C50" s="165"/>
      <c r="D50" s="165"/>
      <c r="E50" s="178"/>
      <c r="F50" s="166"/>
      <c r="G50" s="166"/>
      <c r="H50" s="167"/>
    </row>
    <row r="51" spans="1:8" ht="15">
      <c r="A51" s="163"/>
      <c r="B51" s="164"/>
      <c r="C51" s="165"/>
      <c r="D51" s="165"/>
      <c r="E51" s="177"/>
      <c r="F51" s="166"/>
      <c r="G51" s="166"/>
      <c r="H51" s="167"/>
    </row>
    <row r="52" spans="1:8" s="174" customFormat="1" ht="15">
      <c r="A52" s="169"/>
      <c r="B52" s="168"/>
      <c r="C52" s="170"/>
      <c r="D52" s="170"/>
      <c r="E52" s="170"/>
      <c r="F52" s="172"/>
      <c r="G52" s="172"/>
      <c r="H52" s="173"/>
    </row>
    <row r="53" spans="1:8" ht="15">
      <c r="A53" s="163"/>
      <c r="B53" s="164"/>
      <c r="C53" s="165"/>
      <c r="D53" s="165"/>
      <c r="E53" s="178"/>
      <c r="F53" s="166"/>
      <c r="G53" s="166"/>
      <c r="H53" s="167"/>
    </row>
    <row r="54" spans="1:8" ht="15">
      <c r="A54" s="163"/>
      <c r="B54" s="164"/>
      <c r="C54" s="165"/>
      <c r="D54" s="165"/>
      <c r="E54" s="178"/>
      <c r="F54" s="166"/>
      <c r="G54" s="166"/>
      <c r="H54" s="167"/>
    </row>
    <row r="55" spans="1:8" ht="15">
      <c r="A55" s="163"/>
      <c r="B55" s="164"/>
      <c r="C55" s="165"/>
      <c r="D55" s="165"/>
      <c r="E55" s="178"/>
      <c r="F55" s="166"/>
      <c r="G55" s="166"/>
      <c r="H55" s="167"/>
    </row>
    <row r="56" spans="1:8" ht="15">
      <c r="A56" s="163"/>
      <c r="B56" s="164"/>
      <c r="C56" s="165"/>
      <c r="D56" s="165"/>
      <c r="E56" s="178"/>
      <c r="F56" s="166"/>
      <c r="G56" s="166"/>
      <c r="H56" s="167"/>
    </row>
    <row r="57" spans="1:8" s="174" customFormat="1" ht="15">
      <c r="A57" s="169"/>
      <c r="B57" s="168"/>
      <c r="C57" s="170"/>
      <c r="D57" s="170"/>
      <c r="E57" s="170"/>
      <c r="F57" s="172"/>
      <c r="G57" s="172"/>
      <c r="H57" s="173"/>
    </row>
    <row r="58" spans="1:8" ht="15">
      <c r="A58" s="163"/>
      <c r="B58" s="164"/>
      <c r="C58" s="165"/>
      <c r="D58" s="165"/>
      <c r="E58" s="178"/>
      <c r="F58" s="166"/>
      <c r="G58" s="166"/>
      <c r="H58" s="167"/>
    </row>
    <row r="59" spans="1:8" ht="15">
      <c r="A59" s="163"/>
      <c r="B59" s="164"/>
      <c r="C59" s="165"/>
      <c r="D59" s="165"/>
      <c r="E59" s="177"/>
      <c r="F59" s="166"/>
      <c r="G59" s="166"/>
      <c r="H59" s="167"/>
    </row>
    <row r="60" spans="1:8" ht="15">
      <c r="A60" s="163"/>
      <c r="B60" s="164"/>
      <c r="C60" s="165"/>
      <c r="D60" s="165"/>
      <c r="E60" s="178"/>
      <c r="F60" s="166"/>
      <c r="G60" s="166"/>
      <c r="H60" s="167"/>
    </row>
    <row r="61" spans="1:8" s="174" customFormat="1" ht="15">
      <c r="A61" s="169"/>
      <c r="B61" s="168"/>
      <c r="C61" s="170"/>
      <c r="D61" s="170"/>
      <c r="E61" s="170"/>
      <c r="F61" s="172"/>
      <c r="G61" s="172"/>
      <c r="H61" s="173"/>
    </row>
    <row r="62" spans="1:8" s="182" customFormat="1" ht="15">
      <c r="A62" s="451"/>
      <c r="B62" s="451"/>
      <c r="C62" s="165"/>
      <c r="D62" s="165"/>
      <c r="E62" s="165"/>
      <c r="F62" s="166"/>
      <c r="G62" s="166"/>
      <c r="H62" s="181"/>
    </row>
    <row r="65" ht="15">
      <c r="A65" s="156"/>
    </row>
    <row r="67" ht="15">
      <c r="A67" s="156"/>
    </row>
  </sheetData>
  <sheetProtection/>
  <mergeCells count="3">
    <mergeCell ref="A62:B62"/>
    <mergeCell ref="E4:F4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C1">
      <selection activeCell="A1" sqref="A1:F1"/>
    </sheetView>
  </sheetViews>
  <sheetFormatPr defaultColWidth="9.140625" defaultRowHeight="15"/>
  <cols>
    <col min="1" max="1" width="23.7109375" style="282" customWidth="1"/>
    <col min="2" max="6" width="15.00390625" style="282" customWidth="1"/>
    <col min="7" max="7" width="9.140625" style="282" customWidth="1"/>
    <col min="8" max="8" width="25.7109375" style="282" customWidth="1"/>
    <col min="9" max="13" width="15.00390625" style="282" customWidth="1"/>
    <col min="14" max="16384" width="9.140625" style="282" customWidth="1"/>
  </cols>
  <sheetData>
    <row r="1" spans="1:6" ht="15">
      <c r="A1" s="454" t="s">
        <v>560</v>
      </c>
      <c r="B1" s="454"/>
      <c r="C1" s="454"/>
      <c r="D1" s="454"/>
      <c r="E1" s="454"/>
      <c r="F1" s="454"/>
    </row>
    <row r="2" ht="15">
      <c r="A2" s="57" t="s">
        <v>366</v>
      </c>
    </row>
    <row r="3" spans="1:13" ht="15">
      <c r="A3" s="57"/>
      <c r="L3" s="444" t="s">
        <v>559</v>
      </c>
      <c r="M3" s="445"/>
    </row>
    <row r="4" spans="1:8" s="356" customFormat="1" ht="16.5" thickBot="1">
      <c r="A4" s="62" t="s">
        <v>360</v>
      </c>
      <c r="H4" s="62" t="s">
        <v>365</v>
      </c>
    </row>
    <row r="5" spans="1:13" s="296" customFormat="1" ht="30" customHeight="1">
      <c r="A5" s="290" t="s">
        <v>378</v>
      </c>
      <c r="B5" s="338" t="s">
        <v>342</v>
      </c>
      <c r="C5" s="339" t="s">
        <v>380</v>
      </c>
      <c r="D5" s="340" t="s">
        <v>344</v>
      </c>
      <c r="E5" s="341" t="s">
        <v>345</v>
      </c>
      <c r="F5" s="342" t="s">
        <v>369</v>
      </c>
      <c r="H5" s="290" t="s">
        <v>341</v>
      </c>
      <c r="I5" s="338" t="s">
        <v>342</v>
      </c>
      <c r="J5" s="339" t="s">
        <v>379</v>
      </c>
      <c r="K5" s="340" t="s">
        <v>344</v>
      </c>
      <c r="L5" s="341" t="s">
        <v>345</v>
      </c>
      <c r="M5" s="342" t="s">
        <v>369</v>
      </c>
    </row>
    <row r="6" spans="1:13" s="296" customFormat="1" ht="15">
      <c r="A6" s="294" t="s">
        <v>386</v>
      </c>
      <c r="B6" s="297">
        <v>0</v>
      </c>
      <c r="C6" s="297">
        <v>0</v>
      </c>
      <c r="D6" s="297">
        <v>30</v>
      </c>
      <c r="E6" s="297">
        <v>30</v>
      </c>
      <c r="F6" s="298">
        <f>B6+E6</f>
        <v>30</v>
      </c>
      <c r="H6" s="291" t="s">
        <v>338</v>
      </c>
      <c r="I6" s="343">
        <v>3693</v>
      </c>
      <c r="J6" s="344">
        <v>10893</v>
      </c>
      <c r="K6" s="344">
        <v>20642</v>
      </c>
      <c r="L6" s="345">
        <f>J6+K6</f>
        <v>31535</v>
      </c>
      <c r="M6" s="346">
        <f>I6+L6</f>
        <v>35228</v>
      </c>
    </row>
    <row r="7" spans="1:13" s="296" customFormat="1" ht="15">
      <c r="A7" s="294" t="s">
        <v>381</v>
      </c>
      <c r="B7" s="297">
        <v>10</v>
      </c>
      <c r="C7" s="297">
        <v>0</v>
      </c>
      <c r="D7" s="297">
        <v>93</v>
      </c>
      <c r="E7" s="297">
        <v>93</v>
      </c>
      <c r="F7" s="298">
        <f aca="true" t="shared" si="0" ref="F7:F17">B7+E7</f>
        <v>103</v>
      </c>
      <c r="H7" s="291" t="s">
        <v>339</v>
      </c>
      <c r="I7" s="343">
        <v>891</v>
      </c>
      <c r="J7" s="344">
        <v>2617</v>
      </c>
      <c r="K7" s="344">
        <v>5112</v>
      </c>
      <c r="L7" s="345">
        <f aca="true" t="shared" si="1" ref="L7:L13">J7+K7</f>
        <v>7729</v>
      </c>
      <c r="M7" s="346">
        <f aca="true" t="shared" si="2" ref="M7:M14">I7+L7</f>
        <v>8620</v>
      </c>
    </row>
    <row r="8" spans="1:13" s="296" customFormat="1" ht="15">
      <c r="A8" s="294" t="s">
        <v>524</v>
      </c>
      <c r="B8" s="297">
        <f>927+4649</f>
        <v>5576</v>
      </c>
      <c r="C8" s="297">
        <f>C10+C11</f>
        <v>22307</v>
      </c>
      <c r="D8" s="297">
        <f>23365+3480</f>
        <v>26845</v>
      </c>
      <c r="E8" s="297">
        <f>C8+D8</f>
        <v>49152</v>
      </c>
      <c r="F8" s="298">
        <f>B8+E8</f>
        <v>54728</v>
      </c>
      <c r="H8" s="291" t="s">
        <v>340</v>
      </c>
      <c r="I8" s="343">
        <v>1002</v>
      </c>
      <c r="J8" s="344">
        <v>5000</v>
      </c>
      <c r="K8" s="344">
        <v>5011</v>
      </c>
      <c r="L8" s="345">
        <f t="shared" si="1"/>
        <v>10011</v>
      </c>
      <c r="M8" s="346">
        <f t="shared" si="2"/>
        <v>11013</v>
      </c>
    </row>
    <row r="9" spans="1:13" s="296" customFormat="1" ht="15">
      <c r="A9" s="294" t="s">
        <v>382</v>
      </c>
      <c r="B9" s="297">
        <f>B10+B11</f>
        <v>0</v>
      </c>
      <c r="C9" s="297"/>
      <c r="D9" s="297">
        <f>D10+D11</f>
        <v>0</v>
      </c>
      <c r="E9" s="297">
        <f>E10+E11</f>
        <v>22307</v>
      </c>
      <c r="F9" s="298">
        <f>F10+F11</f>
        <v>22307</v>
      </c>
      <c r="H9" s="292" t="s">
        <v>353</v>
      </c>
      <c r="I9" s="343">
        <v>0</v>
      </c>
      <c r="J9" s="344">
        <v>0</v>
      </c>
      <c r="K9" s="344">
        <v>0</v>
      </c>
      <c r="L9" s="345">
        <f t="shared" si="1"/>
        <v>0</v>
      </c>
      <c r="M9" s="346">
        <f t="shared" si="2"/>
        <v>0</v>
      </c>
    </row>
    <row r="10" spans="1:13" s="296" customFormat="1" ht="15">
      <c r="A10" s="300" t="s">
        <v>537</v>
      </c>
      <c r="B10" s="297">
        <v>0</v>
      </c>
      <c r="C10" s="297">
        <v>16580</v>
      </c>
      <c r="D10" s="297">
        <v>0</v>
      </c>
      <c r="E10" s="297">
        <f>SUM(C10:D10)</f>
        <v>16580</v>
      </c>
      <c r="F10" s="298">
        <f t="shared" si="0"/>
        <v>16580</v>
      </c>
      <c r="H10" s="291" t="s">
        <v>354</v>
      </c>
      <c r="I10" s="343">
        <v>0</v>
      </c>
      <c r="J10" s="344">
        <v>0</v>
      </c>
      <c r="K10" s="344">
        <v>0</v>
      </c>
      <c r="L10" s="345">
        <f t="shared" si="1"/>
        <v>0</v>
      </c>
      <c r="M10" s="346">
        <f t="shared" si="2"/>
        <v>0</v>
      </c>
    </row>
    <row r="11" spans="1:13" s="296" customFormat="1" ht="15">
      <c r="A11" s="300" t="s">
        <v>538</v>
      </c>
      <c r="B11" s="297">
        <f>SUM(B12:B14)</f>
        <v>0</v>
      </c>
      <c r="C11" s="297">
        <f>SUM(C12:C14)</f>
        <v>5727</v>
      </c>
      <c r="D11" s="297">
        <f>SUM(D12:D14)</f>
        <v>0</v>
      </c>
      <c r="E11" s="297">
        <f>SUM(E12:E14)</f>
        <v>5727</v>
      </c>
      <c r="F11" s="298">
        <f>SUM(F12:F14)</f>
        <v>5727</v>
      </c>
      <c r="H11" s="291" t="s">
        <v>355</v>
      </c>
      <c r="I11" s="343">
        <v>0</v>
      </c>
      <c r="J11" s="344">
        <v>0</v>
      </c>
      <c r="K11" s="344">
        <v>0</v>
      </c>
      <c r="L11" s="345">
        <f t="shared" si="1"/>
        <v>0</v>
      </c>
      <c r="M11" s="346">
        <f t="shared" si="2"/>
        <v>0</v>
      </c>
    </row>
    <row r="12" spans="1:13" s="296" customFormat="1" ht="15">
      <c r="A12" s="299" t="s">
        <v>539</v>
      </c>
      <c r="B12" s="297">
        <v>0</v>
      </c>
      <c r="C12" s="297">
        <v>0</v>
      </c>
      <c r="D12" s="297"/>
      <c r="E12" s="297">
        <v>0</v>
      </c>
      <c r="F12" s="298">
        <f t="shared" si="0"/>
        <v>0</v>
      </c>
      <c r="H12" s="291" t="s">
        <v>356</v>
      </c>
      <c r="I12" s="343">
        <v>0</v>
      </c>
      <c r="J12" s="344">
        <v>0</v>
      </c>
      <c r="K12" s="344">
        <v>0</v>
      </c>
      <c r="L12" s="345">
        <f t="shared" si="1"/>
        <v>0</v>
      </c>
      <c r="M12" s="346">
        <f t="shared" si="2"/>
        <v>0</v>
      </c>
    </row>
    <row r="13" spans="1:13" s="296" customFormat="1" ht="15">
      <c r="A13" s="300" t="s">
        <v>540</v>
      </c>
      <c r="B13" s="297"/>
      <c r="C13" s="297">
        <v>2813</v>
      </c>
      <c r="D13" s="297"/>
      <c r="E13" s="297">
        <v>2813</v>
      </c>
      <c r="F13" s="298">
        <f t="shared" si="0"/>
        <v>2813</v>
      </c>
      <c r="H13" s="291" t="s">
        <v>357</v>
      </c>
      <c r="I13" s="343">
        <v>0</v>
      </c>
      <c r="J13" s="344">
        <v>0</v>
      </c>
      <c r="K13" s="344">
        <v>0</v>
      </c>
      <c r="L13" s="345">
        <f t="shared" si="1"/>
        <v>0</v>
      </c>
      <c r="M13" s="346">
        <f t="shared" si="2"/>
        <v>0</v>
      </c>
    </row>
    <row r="14" spans="1:13" s="296" customFormat="1" ht="15.75" thickBot="1">
      <c r="A14" s="300" t="s">
        <v>541</v>
      </c>
      <c r="B14" s="297"/>
      <c r="C14" s="297">
        <v>2914</v>
      </c>
      <c r="D14" s="297"/>
      <c r="E14" s="297">
        <v>2914</v>
      </c>
      <c r="F14" s="298">
        <f t="shared" si="0"/>
        <v>2914</v>
      </c>
      <c r="H14" s="293" t="s">
        <v>249</v>
      </c>
      <c r="I14" s="347">
        <f>SUM(I6:I13)</f>
        <v>5586</v>
      </c>
      <c r="J14" s="348">
        <f>SUM(J6:J13)</f>
        <v>18510</v>
      </c>
      <c r="K14" s="348">
        <f>SUM(K6:K13)</f>
        <v>30765</v>
      </c>
      <c r="L14" s="349">
        <f>SUM(L6:L13)</f>
        <v>49275</v>
      </c>
      <c r="M14" s="350">
        <f t="shared" si="2"/>
        <v>54861</v>
      </c>
    </row>
    <row r="15" spans="1:6" ht="15">
      <c r="A15" s="285" t="s">
        <v>383</v>
      </c>
      <c r="B15" s="297"/>
      <c r="C15" s="297"/>
      <c r="D15" s="297"/>
      <c r="E15" s="297"/>
      <c r="F15" s="298">
        <f t="shared" si="0"/>
        <v>0</v>
      </c>
    </row>
    <row r="16" spans="1:6" ht="15.75" thickBot="1">
      <c r="A16" s="285" t="s">
        <v>384</v>
      </c>
      <c r="B16" s="297"/>
      <c r="C16" s="297"/>
      <c r="D16" s="297"/>
      <c r="E16" s="297"/>
      <c r="F16" s="298">
        <f t="shared" si="0"/>
        <v>0</v>
      </c>
    </row>
    <row r="17" spans="1:13" ht="30" customHeight="1">
      <c r="A17" s="285" t="s">
        <v>385</v>
      </c>
      <c r="B17" s="297"/>
      <c r="C17" s="297"/>
      <c r="D17" s="297"/>
      <c r="E17" s="297"/>
      <c r="F17" s="298">
        <f t="shared" si="0"/>
        <v>0</v>
      </c>
      <c r="H17" s="290" t="s">
        <v>370</v>
      </c>
      <c r="I17" s="303"/>
      <c r="J17" s="303"/>
      <c r="K17" s="303"/>
      <c r="L17" s="303"/>
      <c r="M17" s="367"/>
    </row>
    <row r="18" spans="1:13" ht="15.75" thickBot="1">
      <c r="A18" s="279" t="s">
        <v>249</v>
      </c>
      <c r="B18" s="351">
        <f>B6+B7+B9</f>
        <v>10</v>
      </c>
      <c r="C18" s="351">
        <f>C6+C7+C9</f>
        <v>0</v>
      </c>
      <c r="D18" s="351">
        <f>D6+D7+D9</f>
        <v>123</v>
      </c>
      <c r="E18" s="351">
        <f>E6+E7+E9</f>
        <v>22430</v>
      </c>
      <c r="F18" s="354">
        <f>F6+F7+F8+F9</f>
        <v>77168</v>
      </c>
      <c r="H18" s="294" t="s">
        <v>371</v>
      </c>
      <c r="I18" s="297">
        <v>0</v>
      </c>
      <c r="J18" s="297">
        <v>0</v>
      </c>
      <c r="K18" s="297">
        <v>0</v>
      </c>
      <c r="L18" s="352">
        <v>0</v>
      </c>
      <c r="M18" s="368">
        <v>0</v>
      </c>
    </row>
    <row r="19" spans="1:13" ht="30">
      <c r="A19" s="278" t="s">
        <v>464</v>
      </c>
      <c r="B19" s="338" t="s">
        <v>342</v>
      </c>
      <c r="C19" s="339" t="s">
        <v>380</v>
      </c>
      <c r="D19" s="340" t="s">
        <v>344</v>
      </c>
      <c r="E19" s="341" t="s">
        <v>345</v>
      </c>
      <c r="F19" s="342" t="s">
        <v>369</v>
      </c>
      <c r="H19" s="294" t="s">
        <v>372</v>
      </c>
      <c r="I19" s="297">
        <v>0</v>
      </c>
      <c r="J19" s="297">
        <v>0</v>
      </c>
      <c r="K19" s="297">
        <v>0</v>
      </c>
      <c r="L19" s="352">
        <v>0</v>
      </c>
      <c r="M19" s="368">
        <v>0</v>
      </c>
    </row>
    <row r="20" spans="1:13" ht="15">
      <c r="A20" s="285" t="s">
        <v>465</v>
      </c>
      <c r="B20" s="297">
        <v>0</v>
      </c>
      <c r="C20" s="297">
        <v>0</v>
      </c>
      <c r="D20" s="297">
        <v>0</v>
      </c>
      <c r="E20" s="352">
        <v>0</v>
      </c>
      <c r="F20" s="298">
        <v>0</v>
      </c>
      <c r="H20" s="294" t="s">
        <v>373</v>
      </c>
      <c r="I20" s="297">
        <v>0</v>
      </c>
      <c r="J20" s="297">
        <v>0</v>
      </c>
      <c r="K20" s="297">
        <v>0</v>
      </c>
      <c r="L20" s="352">
        <v>0</v>
      </c>
      <c r="M20" s="368">
        <v>0</v>
      </c>
    </row>
    <row r="21" spans="1:13" ht="15">
      <c r="A21" s="285" t="s">
        <v>466</v>
      </c>
      <c r="B21" s="297">
        <v>0</v>
      </c>
      <c r="C21" s="297">
        <v>0</v>
      </c>
      <c r="D21" s="297">
        <v>0</v>
      </c>
      <c r="E21" s="352">
        <v>0</v>
      </c>
      <c r="F21" s="353">
        <v>0</v>
      </c>
      <c r="H21" s="294" t="s">
        <v>374</v>
      </c>
      <c r="I21" s="297">
        <v>0</v>
      </c>
      <c r="J21" s="297">
        <v>0</v>
      </c>
      <c r="K21" s="297">
        <v>0</v>
      </c>
      <c r="L21" s="352">
        <v>0</v>
      </c>
      <c r="M21" s="368">
        <v>0</v>
      </c>
    </row>
    <row r="22" spans="1:13" ht="15">
      <c r="A22" s="285" t="s">
        <v>467</v>
      </c>
      <c r="B22" s="297">
        <v>0</v>
      </c>
      <c r="C22" s="297">
        <v>0</v>
      </c>
      <c r="D22" s="297">
        <v>0</v>
      </c>
      <c r="E22" s="352">
        <v>0</v>
      </c>
      <c r="F22" s="353">
        <v>0</v>
      </c>
      <c r="H22" s="294" t="s">
        <v>375</v>
      </c>
      <c r="I22" s="297">
        <v>0</v>
      </c>
      <c r="J22" s="297">
        <v>0</v>
      </c>
      <c r="K22" s="297">
        <v>0</v>
      </c>
      <c r="L22" s="352">
        <v>0</v>
      </c>
      <c r="M22" s="368">
        <v>0</v>
      </c>
    </row>
    <row r="23" spans="1:13" ht="15">
      <c r="A23" s="285" t="s">
        <v>468</v>
      </c>
      <c r="B23" s="297">
        <v>0</v>
      </c>
      <c r="C23" s="297">
        <v>0</v>
      </c>
      <c r="D23" s="297">
        <v>0</v>
      </c>
      <c r="E23" s="352">
        <v>0</v>
      </c>
      <c r="F23" s="353">
        <v>0</v>
      </c>
      <c r="H23" s="294" t="s">
        <v>376</v>
      </c>
      <c r="I23" s="297">
        <v>0</v>
      </c>
      <c r="J23" s="297">
        <v>0</v>
      </c>
      <c r="K23" s="297">
        <v>0</v>
      </c>
      <c r="L23" s="352">
        <v>0</v>
      </c>
      <c r="M23" s="368">
        <v>0</v>
      </c>
    </row>
    <row r="24" spans="1:13" ht="15">
      <c r="A24" s="285" t="s">
        <v>469</v>
      </c>
      <c r="B24" s="297">
        <v>0</v>
      </c>
      <c r="C24" s="297">
        <v>0</v>
      </c>
      <c r="D24" s="297">
        <v>0</v>
      </c>
      <c r="E24" s="352">
        <v>0</v>
      </c>
      <c r="F24" s="353">
        <v>0</v>
      </c>
      <c r="H24" s="294" t="s">
        <v>377</v>
      </c>
      <c r="I24" s="297">
        <v>0</v>
      </c>
      <c r="J24" s="297">
        <v>0</v>
      </c>
      <c r="K24" s="297">
        <v>0</v>
      </c>
      <c r="L24" s="352">
        <v>0</v>
      </c>
      <c r="M24" s="368">
        <v>0</v>
      </c>
    </row>
    <row r="25" spans="1:13" ht="15.75" thickBot="1">
      <c r="A25" s="285" t="s">
        <v>470</v>
      </c>
      <c r="B25" s="297">
        <v>0</v>
      </c>
      <c r="C25" s="297">
        <v>0</v>
      </c>
      <c r="D25" s="297">
        <v>0</v>
      </c>
      <c r="E25" s="352">
        <v>0</v>
      </c>
      <c r="F25" s="353">
        <v>0</v>
      </c>
      <c r="H25" s="280" t="s">
        <v>249</v>
      </c>
      <c r="I25" s="281">
        <f>SUM(I18:I24)</f>
        <v>0</v>
      </c>
      <c r="J25" s="281">
        <f>SUM(J18:J24)</f>
        <v>0</v>
      </c>
      <c r="K25" s="281">
        <f>SUM(K18:K24)</f>
        <v>0</v>
      </c>
      <c r="L25" s="281">
        <f>SUM(L18:L24)</f>
        <v>0</v>
      </c>
      <c r="M25" s="369">
        <f>SUM(M18:M24)</f>
        <v>0</v>
      </c>
    </row>
    <row r="26" spans="1:6" ht="15.75" thickBot="1">
      <c r="A26" s="279" t="s">
        <v>471</v>
      </c>
      <c r="B26" s="97">
        <v>0</v>
      </c>
      <c r="C26" s="97">
        <v>0</v>
      </c>
      <c r="D26" s="97">
        <v>0</v>
      </c>
      <c r="E26" s="351">
        <v>0</v>
      </c>
      <c r="F26" s="354">
        <v>0</v>
      </c>
    </row>
    <row r="27" ht="15">
      <c r="F27" s="355"/>
    </row>
    <row r="28" ht="15">
      <c r="F28" s="355"/>
    </row>
    <row r="29" ht="15">
      <c r="F29" s="355"/>
    </row>
  </sheetData>
  <sheetProtection/>
  <mergeCells count="2">
    <mergeCell ref="L3:M3"/>
    <mergeCell ref="A1:F1"/>
  </mergeCells>
  <printOptions/>
  <pageMargins left="0.11811023622047245" right="0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I1:P7"/>
  <sheetViews>
    <sheetView zoomScalePageLayoutView="0" workbookViewId="0" topLeftCell="I1">
      <selection activeCell="I1" sqref="I1:L1"/>
    </sheetView>
  </sheetViews>
  <sheetFormatPr defaultColWidth="9.140625" defaultRowHeight="15"/>
  <cols>
    <col min="11" max="11" width="3.57421875" style="0" customWidth="1"/>
    <col min="12" max="12" width="42.7109375" style="0" customWidth="1"/>
  </cols>
  <sheetData>
    <row r="1" spans="9:12" ht="15">
      <c r="I1" s="454" t="s">
        <v>561</v>
      </c>
      <c r="J1" s="454"/>
      <c r="K1" s="454"/>
      <c r="L1" s="454"/>
    </row>
    <row r="2" spans="14:16" ht="15.75" thickBot="1">
      <c r="N2" s="446" t="s">
        <v>562</v>
      </c>
      <c r="O2" s="446"/>
      <c r="P2" s="446"/>
    </row>
    <row r="3" spans="9:16" ht="45.75">
      <c r="I3" s="189" t="s">
        <v>269</v>
      </c>
      <c r="J3" s="455" t="s">
        <v>270</v>
      </c>
      <c r="K3" s="455"/>
      <c r="L3" s="190" t="s">
        <v>3</v>
      </c>
      <c r="M3" s="66" t="s">
        <v>271</v>
      </c>
      <c r="N3" s="66" t="s">
        <v>272</v>
      </c>
      <c r="O3" s="66" t="s">
        <v>273</v>
      </c>
      <c r="P3" s="67" t="s">
        <v>351</v>
      </c>
    </row>
    <row r="4" spans="9:16" ht="15">
      <c r="I4" s="68" t="s">
        <v>274</v>
      </c>
      <c r="J4" s="69">
        <v>9131</v>
      </c>
      <c r="K4" s="69">
        <v>4</v>
      </c>
      <c r="L4" s="70" t="s">
        <v>275</v>
      </c>
      <c r="M4" s="71">
        <f>SUM(N4:P4)</f>
        <v>10</v>
      </c>
      <c r="N4" s="72"/>
      <c r="O4" s="72"/>
      <c r="P4" s="73">
        <v>10</v>
      </c>
    </row>
    <row r="5" spans="9:16" ht="15">
      <c r="I5" s="74" t="s">
        <v>274</v>
      </c>
      <c r="J5" s="74" t="s">
        <v>276</v>
      </c>
      <c r="K5" s="74"/>
      <c r="L5" s="188" t="s">
        <v>277</v>
      </c>
      <c r="M5" s="75">
        <f>SUM(M4:M4)</f>
        <v>10</v>
      </c>
      <c r="N5" s="76">
        <f>SUM(N4:N4)</f>
        <v>0</v>
      </c>
      <c r="O5" s="76">
        <f>SUM(O4:O4)</f>
        <v>0</v>
      </c>
      <c r="P5" s="77">
        <f>SUM(P4:P4)</f>
        <v>10</v>
      </c>
    </row>
    <row r="6" spans="9:16" ht="15.75" thickBot="1">
      <c r="I6" s="456" t="s">
        <v>352</v>
      </c>
      <c r="J6" s="457"/>
      <c r="K6" s="457"/>
      <c r="L6" s="458"/>
      <c r="M6" s="99">
        <f>SUM(M5)</f>
        <v>10</v>
      </c>
      <c r="N6" s="100">
        <v>0</v>
      </c>
      <c r="O6" s="100">
        <v>0</v>
      </c>
      <c r="P6" s="101">
        <f>SUM(P5)</f>
        <v>10</v>
      </c>
    </row>
    <row r="7" ht="15">
      <c r="I7" s="191"/>
    </row>
  </sheetData>
  <sheetProtection/>
  <mergeCells count="4">
    <mergeCell ref="J3:K3"/>
    <mergeCell ref="I6:L6"/>
    <mergeCell ref="N2:P2"/>
    <mergeCell ref="I1:L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2"/>
  <sheetViews>
    <sheetView zoomScale="115" zoomScaleNormal="115" zoomScalePageLayoutView="0" workbookViewId="0" topLeftCell="D1">
      <selection activeCell="A1" sqref="A1:D1"/>
    </sheetView>
  </sheetViews>
  <sheetFormatPr defaultColWidth="9.140625" defaultRowHeight="15"/>
  <cols>
    <col min="1" max="1" width="5.00390625" style="0" customWidth="1"/>
    <col min="2" max="2" width="9.7109375" style="0" customWidth="1"/>
    <col min="3" max="3" width="31.421875" style="0" customWidth="1"/>
    <col min="6" max="6" width="8.7109375" style="0" customWidth="1"/>
  </cols>
  <sheetData>
    <row r="1" spans="1:4" ht="21.75" customHeight="1">
      <c r="A1" s="459" t="s">
        <v>268</v>
      </c>
      <c r="B1" s="459"/>
      <c r="C1" s="459"/>
      <c r="D1" s="459"/>
    </row>
    <row r="2" spans="1:17" ht="15.75" thickBot="1">
      <c r="A2" s="57" t="s">
        <v>289</v>
      </c>
      <c r="O2" s="446" t="s">
        <v>563</v>
      </c>
      <c r="P2" s="446"/>
      <c r="Q2" s="446"/>
    </row>
    <row r="3" spans="1:17" ht="67.5" customHeight="1">
      <c r="A3" s="78"/>
      <c r="B3" s="79" t="s">
        <v>4</v>
      </c>
      <c r="C3" s="80" t="s">
        <v>278</v>
      </c>
      <c r="D3" s="81" t="s">
        <v>279</v>
      </c>
      <c r="E3" s="81" t="s">
        <v>280</v>
      </c>
      <c r="F3" s="81" t="s">
        <v>281</v>
      </c>
      <c r="G3" s="81" t="s">
        <v>347</v>
      </c>
      <c r="H3" s="81" t="s">
        <v>518</v>
      </c>
      <c r="I3" s="81" t="s">
        <v>348</v>
      </c>
      <c r="J3" s="81" t="s">
        <v>349</v>
      </c>
      <c r="K3" s="184" t="s">
        <v>350</v>
      </c>
      <c r="L3" s="93" t="s">
        <v>288</v>
      </c>
      <c r="M3" s="94" t="s">
        <v>282</v>
      </c>
      <c r="N3" s="81" t="s">
        <v>284</v>
      </c>
      <c r="O3" s="81" t="s">
        <v>285</v>
      </c>
      <c r="P3" s="81" t="s">
        <v>286</v>
      </c>
      <c r="Q3" s="93" t="s">
        <v>287</v>
      </c>
    </row>
    <row r="4" spans="1:17" ht="15">
      <c r="A4" s="84">
        <v>2</v>
      </c>
      <c r="B4" s="91" t="s">
        <v>274</v>
      </c>
      <c r="C4" s="90" t="s">
        <v>283</v>
      </c>
      <c r="D4" s="90">
        <v>25715</v>
      </c>
      <c r="E4" s="90">
        <v>6627</v>
      </c>
      <c r="F4" s="90">
        <v>5485</v>
      </c>
      <c r="G4" s="90"/>
      <c r="H4" s="90"/>
      <c r="I4" s="90"/>
      <c r="J4" s="90">
        <v>564</v>
      </c>
      <c r="K4" s="185"/>
      <c r="L4" s="83">
        <f>SUM(D4:J4)</f>
        <v>38391</v>
      </c>
      <c r="M4" s="60">
        <v>10</v>
      </c>
      <c r="N4" s="95">
        <v>785</v>
      </c>
      <c r="O4" s="90">
        <v>37672</v>
      </c>
      <c r="P4" s="95">
        <f>N4+O4</f>
        <v>38457</v>
      </c>
      <c r="Q4" s="96">
        <f>M4+P4</f>
        <v>38467</v>
      </c>
    </row>
    <row r="5" spans="1:17" ht="24.75">
      <c r="A5" s="84">
        <v>2</v>
      </c>
      <c r="B5" s="91" t="s">
        <v>175</v>
      </c>
      <c r="C5" s="92" t="s">
        <v>182</v>
      </c>
      <c r="D5" s="90">
        <v>67</v>
      </c>
      <c r="E5" s="90">
        <v>9</v>
      </c>
      <c r="F5" s="82"/>
      <c r="G5" s="82"/>
      <c r="H5" s="82"/>
      <c r="I5" s="82"/>
      <c r="J5" s="82"/>
      <c r="K5" s="186"/>
      <c r="L5" s="83">
        <f>SUM(D5:J5)</f>
        <v>76</v>
      </c>
      <c r="M5" s="60"/>
      <c r="N5" s="95">
        <f>SUM(L5-M5)</f>
        <v>76</v>
      </c>
      <c r="O5" s="95"/>
      <c r="P5" s="95"/>
      <c r="Q5" s="96"/>
    </row>
    <row r="6" spans="1:17" ht="15">
      <c r="A6" s="84"/>
      <c r="B6" s="85"/>
      <c r="C6" s="82"/>
      <c r="D6" s="82"/>
      <c r="E6" s="82"/>
      <c r="F6" s="82"/>
      <c r="G6" s="82"/>
      <c r="H6" s="82"/>
      <c r="I6" s="82"/>
      <c r="J6" s="82"/>
      <c r="K6" s="186"/>
      <c r="L6" s="83"/>
      <c r="M6" s="60"/>
      <c r="N6" s="95">
        <f>SUM(L6-M6)</f>
        <v>0</v>
      </c>
      <c r="O6" s="95"/>
      <c r="P6" s="95"/>
      <c r="Q6" s="96"/>
    </row>
    <row r="7" spans="1:17" ht="15.75" thickBot="1">
      <c r="A7" s="86"/>
      <c r="B7" s="87"/>
      <c r="C7" s="88" t="s">
        <v>207</v>
      </c>
      <c r="D7" s="87">
        <f aca="true" t="shared" si="0" ref="D7:I7">SUM(D4:D6)</f>
        <v>25782</v>
      </c>
      <c r="E7" s="87">
        <f t="shared" si="0"/>
        <v>6636</v>
      </c>
      <c r="F7" s="87">
        <f t="shared" si="0"/>
        <v>5485</v>
      </c>
      <c r="G7" s="87">
        <f t="shared" si="0"/>
        <v>0</v>
      </c>
      <c r="H7" s="87">
        <f t="shared" si="0"/>
        <v>0</v>
      </c>
      <c r="I7" s="87">
        <f t="shared" si="0"/>
        <v>0</v>
      </c>
      <c r="J7" s="87">
        <f>SUM(J4:J6)</f>
        <v>564</v>
      </c>
      <c r="K7" s="187">
        <f>SUM(K4:K6)</f>
        <v>0</v>
      </c>
      <c r="L7" s="89">
        <f aca="true" t="shared" si="1" ref="L7:Q7">SUM(L4:L6)</f>
        <v>38467</v>
      </c>
      <c r="M7" s="86">
        <f t="shared" si="1"/>
        <v>10</v>
      </c>
      <c r="N7" s="87">
        <f t="shared" si="1"/>
        <v>861</v>
      </c>
      <c r="O7" s="97">
        <f t="shared" si="1"/>
        <v>37672</v>
      </c>
      <c r="P7" s="87">
        <f t="shared" si="1"/>
        <v>38457</v>
      </c>
      <c r="Q7" s="98">
        <f t="shared" si="1"/>
        <v>38467</v>
      </c>
    </row>
    <row r="8" ht="15">
      <c r="P8" s="63"/>
    </row>
    <row r="9" spans="1:16" ht="15">
      <c r="A9" s="57" t="s">
        <v>290</v>
      </c>
      <c r="P9" s="63"/>
    </row>
    <row r="10" ht="15">
      <c r="P10" s="63"/>
    </row>
    <row r="11" spans="1:16" ht="15">
      <c r="A11" s="57" t="s">
        <v>291</v>
      </c>
      <c r="P11" s="63"/>
    </row>
    <row r="12" ht="15">
      <c r="P12" s="63"/>
    </row>
  </sheetData>
  <sheetProtection/>
  <mergeCells count="2">
    <mergeCell ref="O2:Q2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C1">
      <selection activeCell="A1" sqref="A1:C1"/>
    </sheetView>
  </sheetViews>
  <sheetFormatPr defaultColWidth="9.140625" defaultRowHeight="15"/>
  <cols>
    <col min="1" max="1" width="16.00390625" style="0" customWidth="1"/>
    <col min="3" max="3" width="27.140625" style="0" customWidth="1"/>
    <col min="4" max="4" width="15.00390625" style="0" customWidth="1"/>
    <col min="5" max="5" width="46.7109375" style="0" customWidth="1"/>
  </cols>
  <sheetData>
    <row r="1" spans="1:3" ht="15">
      <c r="A1" s="454" t="s">
        <v>370</v>
      </c>
      <c r="B1" s="444"/>
      <c r="C1" s="444"/>
    </row>
    <row r="2" ht="15">
      <c r="A2" s="57" t="s">
        <v>307</v>
      </c>
    </row>
    <row r="3" spans="1:5" ht="15.75" thickBot="1">
      <c r="A3" s="57" t="s">
        <v>298</v>
      </c>
      <c r="E3" t="s">
        <v>564</v>
      </c>
    </row>
    <row r="4" spans="1:5" ht="23.25" customHeight="1">
      <c r="A4" s="471" t="s">
        <v>299</v>
      </c>
      <c r="B4" s="462" t="s">
        <v>300</v>
      </c>
      <c r="C4" s="462"/>
      <c r="D4" s="463" t="s">
        <v>303</v>
      </c>
      <c r="E4" s="465" t="s">
        <v>304</v>
      </c>
    </row>
    <row r="5" spans="1:5" ht="18.75" customHeight="1">
      <c r="A5" s="472"/>
      <c r="B5" s="107" t="s">
        <v>301</v>
      </c>
      <c r="C5" s="107" t="s">
        <v>302</v>
      </c>
      <c r="D5" s="464"/>
      <c r="E5" s="466"/>
    </row>
    <row r="6" spans="1:5" ht="15">
      <c r="A6" s="60" t="s">
        <v>295</v>
      </c>
      <c r="B6" s="95">
        <v>5610001</v>
      </c>
      <c r="C6" s="95" t="s">
        <v>113</v>
      </c>
      <c r="D6" s="95">
        <v>500</v>
      </c>
      <c r="E6" s="108" t="s">
        <v>305</v>
      </c>
    </row>
    <row r="7" spans="1:5" ht="15.75" thickBot="1">
      <c r="A7" s="109" t="s">
        <v>249</v>
      </c>
      <c r="B7" s="97"/>
      <c r="C7" s="97"/>
      <c r="D7" s="97">
        <f>SUM(D6:D6)</f>
        <v>500</v>
      </c>
      <c r="E7" s="110"/>
    </row>
    <row r="10" ht="15">
      <c r="A10" s="57" t="s">
        <v>306</v>
      </c>
    </row>
    <row r="11" ht="15.75" thickBot="1">
      <c r="A11" s="57" t="s">
        <v>298</v>
      </c>
    </row>
    <row r="12" spans="1:5" ht="23.25" customHeight="1">
      <c r="A12" s="471" t="s">
        <v>299</v>
      </c>
      <c r="B12" s="462" t="s">
        <v>300</v>
      </c>
      <c r="C12" s="462"/>
      <c r="D12" s="463" t="s">
        <v>303</v>
      </c>
      <c r="E12" s="465" t="s">
        <v>304</v>
      </c>
    </row>
    <row r="13" spans="1:5" ht="18.75" customHeight="1">
      <c r="A13" s="472"/>
      <c r="B13" s="107" t="s">
        <v>301</v>
      </c>
      <c r="C13" s="107" t="s">
        <v>302</v>
      </c>
      <c r="D13" s="464"/>
      <c r="E13" s="466"/>
    </row>
    <row r="14" spans="1:5" ht="15">
      <c r="A14" s="60" t="s">
        <v>295</v>
      </c>
      <c r="B14" s="95">
        <v>8414031</v>
      </c>
      <c r="C14" s="95" t="s">
        <v>308</v>
      </c>
      <c r="D14" s="95">
        <v>200</v>
      </c>
      <c r="E14" s="108" t="s">
        <v>309</v>
      </c>
    </row>
    <row r="15" spans="1:5" ht="15.75" thickBot="1">
      <c r="A15" s="109" t="s">
        <v>249</v>
      </c>
      <c r="B15" s="97"/>
      <c r="C15" s="97"/>
      <c r="D15" s="97">
        <f>SUM(D14:D14)</f>
        <v>200</v>
      </c>
      <c r="E15" s="110"/>
    </row>
    <row r="16" ht="15">
      <c r="J16" s="102"/>
    </row>
    <row r="17" spans="10:14" ht="15">
      <c r="J17" s="103"/>
      <c r="K17" s="103"/>
      <c r="L17" s="103"/>
      <c r="M17" s="104"/>
      <c r="N17" s="105"/>
    </row>
    <row r="18" spans="1:14" ht="15.75" thickBot="1">
      <c r="A18" s="57" t="s">
        <v>310</v>
      </c>
      <c r="J18" s="103"/>
      <c r="K18" s="103"/>
      <c r="L18" s="103"/>
      <c r="M18" s="104"/>
      <c r="N18" s="105"/>
    </row>
    <row r="19" spans="1:5" ht="23.25" customHeight="1">
      <c r="A19" s="460" t="s">
        <v>299</v>
      </c>
      <c r="B19" s="462" t="s">
        <v>300</v>
      </c>
      <c r="C19" s="462"/>
      <c r="D19" s="467" t="s">
        <v>303</v>
      </c>
      <c r="E19" s="469" t="s">
        <v>304</v>
      </c>
    </row>
    <row r="20" spans="1:5" ht="18.75" customHeight="1">
      <c r="A20" s="461"/>
      <c r="B20" s="107" t="s">
        <v>301</v>
      </c>
      <c r="C20" s="107" t="s">
        <v>302</v>
      </c>
      <c r="D20" s="468"/>
      <c r="E20" s="470"/>
    </row>
    <row r="21" spans="1:13" ht="15.75" thickBot="1">
      <c r="A21" s="61" t="s">
        <v>295</v>
      </c>
      <c r="B21" s="111">
        <v>8419011</v>
      </c>
      <c r="C21" s="111" t="s">
        <v>314</v>
      </c>
      <c r="D21" s="111">
        <v>1400</v>
      </c>
      <c r="E21" s="110" t="s">
        <v>296</v>
      </c>
      <c r="J21" s="102"/>
      <c r="M21" s="106"/>
    </row>
    <row r="22" spans="10:13" ht="15">
      <c r="J22" s="102"/>
      <c r="M22" s="106"/>
    </row>
    <row r="23" spans="10:13" ht="15">
      <c r="J23" s="102"/>
      <c r="M23" s="106"/>
    </row>
    <row r="24" spans="1:13" ht="15.75" thickBot="1">
      <c r="A24" s="57" t="s">
        <v>297</v>
      </c>
      <c r="J24" s="102"/>
      <c r="M24" s="106"/>
    </row>
    <row r="25" spans="1:5" ht="23.25" customHeight="1">
      <c r="A25" s="460" t="s">
        <v>299</v>
      </c>
      <c r="B25" s="462" t="s">
        <v>300</v>
      </c>
      <c r="C25" s="462"/>
      <c r="D25" s="467" t="s">
        <v>303</v>
      </c>
      <c r="E25" s="469" t="s">
        <v>304</v>
      </c>
    </row>
    <row r="26" spans="1:5" ht="18.75" customHeight="1">
      <c r="A26" s="461"/>
      <c r="B26" s="107" t="s">
        <v>301</v>
      </c>
      <c r="C26" s="107" t="s">
        <v>302</v>
      </c>
      <c r="D26" s="468"/>
      <c r="E26" s="470"/>
    </row>
    <row r="27" spans="1:5" ht="15" customHeight="1">
      <c r="A27" s="115" t="s">
        <v>295</v>
      </c>
      <c r="B27" s="95">
        <v>8419011</v>
      </c>
      <c r="C27" s="114" t="s">
        <v>314</v>
      </c>
      <c r="D27" s="116">
        <v>2600</v>
      </c>
      <c r="E27" s="117" t="s">
        <v>311</v>
      </c>
    </row>
    <row r="28" spans="1:14" ht="15.75" thickBot="1">
      <c r="A28" s="61" t="s">
        <v>295</v>
      </c>
      <c r="B28" s="111">
        <v>8419011</v>
      </c>
      <c r="C28" s="111" t="s">
        <v>314</v>
      </c>
      <c r="D28" s="111">
        <v>1612</v>
      </c>
      <c r="E28" s="110" t="s">
        <v>313</v>
      </c>
      <c r="J28" s="103"/>
      <c r="K28" s="103"/>
      <c r="L28" s="103"/>
      <c r="M28" s="104"/>
      <c r="N28" s="105"/>
    </row>
    <row r="29" ht="15">
      <c r="M29" s="104"/>
    </row>
    <row r="30" spans="1:13" ht="15">
      <c r="A30" s="112" t="s">
        <v>312</v>
      </c>
      <c r="B30" s="113"/>
      <c r="C30" s="113"/>
      <c r="D30" s="112">
        <f>D7+D15+D21+D28+D27</f>
        <v>6312</v>
      </c>
      <c r="M30" s="104"/>
    </row>
    <row r="31" spans="10:14" ht="15">
      <c r="J31" s="103"/>
      <c r="M31" s="104"/>
      <c r="N31" s="103"/>
    </row>
    <row r="32" ht="15">
      <c r="M32" s="104"/>
    </row>
    <row r="33" spans="10:13" ht="15">
      <c r="J33" s="106"/>
      <c r="K33" s="102"/>
      <c r="L33" s="102"/>
      <c r="M33" s="106"/>
    </row>
  </sheetData>
  <sheetProtection/>
  <mergeCells count="17">
    <mergeCell ref="A19:A20"/>
    <mergeCell ref="B19:C19"/>
    <mergeCell ref="A1:C1"/>
    <mergeCell ref="B4:C4"/>
    <mergeCell ref="A4:A5"/>
    <mergeCell ref="A12:A13"/>
    <mergeCell ref="B12:C12"/>
    <mergeCell ref="A25:A26"/>
    <mergeCell ref="B25:C25"/>
    <mergeCell ref="D4:D5"/>
    <mergeCell ref="E4:E5"/>
    <mergeCell ref="D12:D13"/>
    <mergeCell ref="E12:E13"/>
    <mergeCell ref="D25:D26"/>
    <mergeCell ref="E25:E26"/>
    <mergeCell ref="D19:D20"/>
    <mergeCell ref="E19:E20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26.7109375" style="0" customWidth="1"/>
    <col min="2" max="2" width="24.140625" style="0" customWidth="1"/>
    <col min="3" max="3" width="15.421875" style="0" customWidth="1"/>
    <col min="4" max="4" width="15.00390625" style="0" customWidth="1"/>
  </cols>
  <sheetData>
    <row r="1" spans="1:3" ht="15">
      <c r="A1" s="454" t="s">
        <v>605</v>
      </c>
      <c r="B1" s="454"/>
      <c r="C1" s="454"/>
    </row>
    <row r="2" ht="15">
      <c r="A2" s="57" t="s">
        <v>361</v>
      </c>
    </row>
    <row r="4" spans="1:3" ht="30">
      <c r="A4" s="207" t="s">
        <v>362</v>
      </c>
      <c r="B4" s="208" t="s">
        <v>364</v>
      </c>
      <c r="C4" s="208" t="s">
        <v>363</v>
      </c>
    </row>
    <row r="5" spans="1:3" ht="15">
      <c r="A5" t="s">
        <v>508</v>
      </c>
      <c r="B5">
        <v>1100000</v>
      </c>
      <c r="C5" s="104">
        <v>408000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O23" sqref="O23"/>
    </sheetView>
  </sheetViews>
  <sheetFormatPr defaultColWidth="9.140625" defaultRowHeight="15"/>
  <cols>
    <col min="1" max="1" width="17.140625" style="402" customWidth="1"/>
    <col min="2" max="15" width="8.421875" style="395" customWidth="1"/>
  </cols>
  <sheetData>
    <row r="1" spans="1:7" ht="15.75">
      <c r="A1" s="459" t="s">
        <v>602</v>
      </c>
      <c r="B1" s="473"/>
      <c r="C1" s="473"/>
      <c r="D1" s="473"/>
      <c r="E1" s="473"/>
      <c r="F1" s="473"/>
      <c r="G1" s="473"/>
    </row>
    <row r="2" spans="12:15" ht="15.75" thickBot="1">
      <c r="L2" s="474" t="s">
        <v>606</v>
      </c>
      <c r="M2" s="474"/>
      <c r="N2" s="474"/>
      <c r="O2" s="474"/>
    </row>
    <row r="3" spans="1:15" ht="22.5">
      <c r="A3" s="396" t="s">
        <v>3</v>
      </c>
      <c r="B3" s="382" t="s">
        <v>565</v>
      </c>
      <c r="C3" s="383" t="s">
        <v>566</v>
      </c>
      <c r="D3" s="383" t="s">
        <v>567</v>
      </c>
      <c r="E3" s="383" t="s">
        <v>568</v>
      </c>
      <c r="F3" s="383" t="s">
        <v>569</v>
      </c>
      <c r="G3" s="383" t="s">
        <v>570</v>
      </c>
      <c r="H3" s="383" t="s">
        <v>571</v>
      </c>
      <c r="I3" s="383" t="s">
        <v>572</v>
      </c>
      <c r="J3" s="383" t="s">
        <v>573</v>
      </c>
      <c r="K3" s="383" t="s">
        <v>574</v>
      </c>
      <c r="L3" s="383" t="s">
        <v>575</v>
      </c>
      <c r="M3" s="383" t="s">
        <v>576</v>
      </c>
      <c r="N3" s="383" t="s">
        <v>577</v>
      </c>
      <c r="O3" s="384" t="s">
        <v>352</v>
      </c>
    </row>
    <row r="4" spans="1:15" ht="15">
      <c r="A4" s="397" t="s">
        <v>578</v>
      </c>
      <c r="B4" s="385">
        <v>82606</v>
      </c>
      <c r="C4" s="385">
        <v>6884</v>
      </c>
      <c r="D4" s="385">
        <v>6884</v>
      </c>
      <c r="E4" s="385">
        <v>6884</v>
      </c>
      <c r="F4" s="385">
        <v>6884</v>
      </c>
      <c r="G4" s="385">
        <v>6884</v>
      </c>
      <c r="H4" s="385">
        <v>6884</v>
      </c>
      <c r="I4" s="385">
        <v>6884</v>
      </c>
      <c r="J4" s="385">
        <v>6884</v>
      </c>
      <c r="K4" s="385">
        <v>6884</v>
      </c>
      <c r="L4" s="385">
        <v>6884</v>
      </c>
      <c r="M4" s="385">
        <v>6884</v>
      </c>
      <c r="N4" s="385">
        <v>6882</v>
      </c>
      <c r="O4" s="386">
        <f aca="true" t="shared" si="0" ref="O4:O18">SUM(C4:N4)</f>
        <v>82606</v>
      </c>
    </row>
    <row r="5" spans="1:15" ht="15">
      <c r="A5" s="397" t="s">
        <v>579</v>
      </c>
      <c r="B5" s="385">
        <v>20895</v>
      </c>
      <c r="C5" s="385">
        <v>1741</v>
      </c>
      <c r="D5" s="385">
        <v>1741</v>
      </c>
      <c r="E5" s="385">
        <v>1741</v>
      </c>
      <c r="F5" s="385">
        <v>1741</v>
      </c>
      <c r="G5" s="385">
        <v>1741</v>
      </c>
      <c r="H5" s="385">
        <v>1741</v>
      </c>
      <c r="I5" s="385">
        <v>1741</v>
      </c>
      <c r="J5" s="385">
        <v>1741</v>
      </c>
      <c r="K5" s="385">
        <v>1741</v>
      </c>
      <c r="L5" s="385">
        <v>1741</v>
      </c>
      <c r="M5" s="385">
        <v>1741</v>
      </c>
      <c r="N5" s="385">
        <v>1744</v>
      </c>
      <c r="O5" s="386">
        <f t="shared" si="0"/>
        <v>20895</v>
      </c>
    </row>
    <row r="6" spans="1:15" ht="15">
      <c r="A6" s="397" t="s">
        <v>580</v>
      </c>
      <c r="B6" s="385">
        <v>53611</v>
      </c>
      <c r="C6" s="385">
        <v>5268</v>
      </c>
      <c r="D6" s="385">
        <v>5468</v>
      </c>
      <c r="E6" s="385">
        <v>5468</v>
      </c>
      <c r="F6" s="385">
        <v>5668</v>
      </c>
      <c r="G6" s="385">
        <v>4468</v>
      </c>
      <c r="H6" s="385">
        <v>3968</v>
      </c>
      <c r="I6" s="385">
        <v>3568</v>
      </c>
      <c r="J6" s="385">
        <v>3568</v>
      </c>
      <c r="K6" s="385">
        <v>3568</v>
      </c>
      <c r="L6" s="385">
        <v>3668</v>
      </c>
      <c r="M6" s="385">
        <v>4468</v>
      </c>
      <c r="N6" s="385">
        <v>4463</v>
      </c>
      <c r="O6" s="386">
        <f t="shared" si="0"/>
        <v>53611</v>
      </c>
    </row>
    <row r="7" spans="1:15" ht="15">
      <c r="A7" s="397" t="s">
        <v>581</v>
      </c>
      <c r="B7" s="385">
        <v>4995</v>
      </c>
      <c r="C7" s="385">
        <v>416</v>
      </c>
      <c r="D7" s="385">
        <v>416</v>
      </c>
      <c r="E7" s="385">
        <v>416</v>
      </c>
      <c r="F7" s="385">
        <v>416</v>
      </c>
      <c r="G7" s="385">
        <v>416</v>
      </c>
      <c r="H7" s="385">
        <v>416</v>
      </c>
      <c r="I7" s="385">
        <v>416</v>
      </c>
      <c r="J7" s="385">
        <v>416</v>
      </c>
      <c r="K7" s="385">
        <v>416</v>
      </c>
      <c r="L7" s="385">
        <v>416</v>
      </c>
      <c r="M7" s="385">
        <v>416</v>
      </c>
      <c r="N7" s="385">
        <v>419</v>
      </c>
      <c r="O7" s="386">
        <f t="shared" si="0"/>
        <v>4995</v>
      </c>
    </row>
    <row r="8" spans="1:15" ht="15">
      <c r="A8" s="397" t="s">
        <v>582</v>
      </c>
      <c r="B8" s="385">
        <v>787</v>
      </c>
      <c r="C8" s="385">
        <v>66</v>
      </c>
      <c r="D8" s="385">
        <v>66</v>
      </c>
      <c r="E8" s="385">
        <v>66</v>
      </c>
      <c r="F8" s="385">
        <v>66</v>
      </c>
      <c r="G8" s="385">
        <v>66</v>
      </c>
      <c r="H8" s="385">
        <v>66</v>
      </c>
      <c r="I8" s="385">
        <v>66</v>
      </c>
      <c r="J8" s="385">
        <v>66</v>
      </c>
      <c r="K8" s="385">
        <v>66</v>
      </c>
      <c r="L8" s="385">
        <v>66</v>
      </c>
      <c r="M8" s="385">
        <v>66</v>
      </c>
      <c r="N8" s="385">
        <v>61</v>
      </c>
      <c r="O8" s="386">
        <f t="shared" si="0"/>
        <v>787</v>
      </c>
    </row>
    <row r="9" spans="1:15" ht="15">
      <c r="A9" s="397" t="s">
        <v>583</v>
      </c>
      <c r="B9" s="385">
        <v>5126</v>
      </c>
      <c r="C9" s="385">
        <v>427</v>
      </c>
      <c r="D9" s="385">
        <v>427</v>
      </c>
      <c r="E9" s="385">
        <v>427</v>
      </c>
      <c r="F9" s="385">
        <v>427</v>
      </c>
      <c r="G9" s="385">
        <v>427</v>
      </c>
      <c r="H9" s="385">
        <v>427</v>
      </c>
      <c r="I9" s="385">
        <v>427</v>
      </c>
      <c r="J9" s="385">
        <v>427</v>
      </c>
      <c r="K9" s="385">
        <v>427</v>
      </c>
      <c r="L9" s="385">
        <v>427</v>
      </c>
      <c r="M9" s="385">
        <v>427</v>
      </c>
      <c r="N9" s="385">
        <v>429</v>
      </c>
      <c r="O9" s="386">
        <f t="shared" si="0"/>
        <v>5126</v>
      </c>
    </row>
    <row r="10" spans="1:15" ht="15">
      <c r="A10" s="398" t="s">
        <v>584</v>
      </c>
      <c r="B10" s="387">
        <f>SUM(B4:B9)</f>
        <v>168020</v>
      </c>
      <c r="C10" s="387">
        <f>SUM(C4:C9)</f>
        <v>14802</v>
      </c>
      <c r="D10" s="387">
        <f aca="true" t="shared" si="1" ref="D10:N10">SUM(D4:D9)</f>
        <v>15002</v>
      </c>
      <c r="E10" s="387">
        <f t="shared" si="1"/>
        <v>15002</v>
      </c>
      <c r="F10" s="387">
        <f t="shared" si="1"/>
        <v>15202</v>
      </c>
      <c r="G10" s="387">
        <f t="shared" si="1"/>
        <v>14002</v>
      </c>
      <c r="H10" s="387">
        <f t="shared" si="1"/>
        <v>13502</v>
      </c>
      <c r="I10" s="387">
        <f t="shared" si="1"/>
        <v>13102</v>
      </c>
      <c r="J10" s="387">
        <f t="shared" si="1"/>
        <v>13102</v>
      </c>
      <c r="K10" s="387">
        <f t="shared" si="1"/>
        <v>13102</v>
      </c>
      <c r="L10" s="387">
        <f t="shared" si="1"/>
        <v>13202</v>
      </c>
      <c r="M10" s="387">
        <f t="shared" si="1"/>
        <v>14002</v>
      </c>
      <c r="N10" s="387">
        <f t="shared" si="1"/>
        <v>13998</v>
      </c>
      <c r="O10" s="388">
        <f t="shared" si="0"/>
        <v>168020</v>
      </c>
    </row>
    <row r="11" spans="1:15" ht="15">
      <c r="A11" s="397" t="s">
        <v>371</v>
      </c>
      <c r="B11" s="385">
        <v>200</v>
      </c>
      <c r="C11" s="385">
        <v>0</v>
      </c>
      <c r="D11" s="385">
        <v>0</v>
      </c>
      <c r="E11" s="385">
        <v>0</v>
      </c>
      <c r="F11" s="385">
        <v>100</v>
      </c>
      <c r="G11" s="385">
        <v>100</v>
      </c>
      <c r="H11" s="385">
        <v>0</v>
      </c>
      <c r="I11" s="385">
        <v>0</v>
      </c>
      <c r="J11" s="385">
        <v>0</v>
      </c>
      <c r="K11" s="385">
        <v>0</v>
      </c>
      <c r="L11" s="385">
        <v>0</v>
      </c>
      <c r="M11" s="385">
        <v>0</v>
      </c>
      <c r="N11" s="385">
        <v>0</v>
      </c>
      <c r="O11" s="386">
        <f t="shared" si="0"/>
        <v>200</v>
      </c>
    </row>
    <row r="12" spans="1:15" ht="15">
      <c r="A12" s="397" t="s">
        <v>372</v>
      </c>
      <c r="B12" s="385">
        <v>500</v>
      </c>
      <c r="C12" s="385">
        <v>0</v>
      </c>
      <c r="D12" s="385">
        <v>0</v>
      </c>
      <c r="E12" s="385">
        <v>50</v>
      </c>
      <c r="F12" s="385">
        <v>50</v>
      </c>
      <c r="G12" s="385">
        <v>50</v>
      </c>
      <c r="H12" s="385">
        <v>50</v>
      </c>
      <c r="I12" s="385">
        <v>50</v>
      </c>
      <c r="J12" s="385">
        <v>50</v>
      </c>
      <c r="K12" s="385">
        <v>50</v>
      </c>
      <c r="L12" s="385">
        <v>50</v>
      </c>
      <c r="M12" s="385">
        <v>50</v>
      </c>
      <c r="N12" s="385">
        <v>50</v>
      </c>
      <c r="O12" s="386">
        <f t="shared" si="0"/>
        <v>500</v>
      </c>
    </row>
    <row r="13" spans="1:15" ht="15">
      <c r="A13" s="397" t="s">
        <v>585</v>
      </c>
      <c r="B13" s="385">
        <v>1400</v>
      </c>
      <c r="C13" s="385">
        <v>0</v>
      </c>
      <c r="D13" s="385">
        <v>0</v>
      </c>
      <c r="E13" s="385">
        <v>140</v>
      </c>
      <c r="F13" s="385">
        <v>140</v>
      </c>
      <c r="G13" s="385">
        <v>140</v>
      </c>
      <c r="H13" s="385">
        <v>140</v>
      </c>
      <c r="I13" s="385">
        <v>140</v>
      </c>
      <c r="J13" s="385">
        <v>140</v>
      </c>
      <c r="K13" s="385">
        <v>140</v>
      </c>
      <c r="L13" s="385">
        <v>140</v>
      </c>
      <c r="M13" s="385">
        <v>140</v>
      </c>
      <c r="N13" s="385">
        <v>140</v>
      </c>
      <c r="O13" s="386">
        <f t="shared" si="0"/>
        <v>1400</v>
      </c>
    </row>
    <row r="14" spans="1:15" ht="15">
      <c r="A14" s="397" t="s">
        <v>586</v>
      </c>
      <c r="B14" s="385">
        <v>4212</v>
      </c>
      <c r="C14" s="385">
        <v>0</v>
      </c>
      <c r="D14" s="385">
        <v>0</v>
      </c>
      <c r="E14" s="385">
        <v>421</v>
      </c>
      <c r="F14" s="385">
        <v>421</v>
      </c>
      <c r="G14" s="385">
        <v>421</v>
      </c>
      <c r="H14" s="385">
        <v>421</v>
      </c>
      <c r="I14" s="385">
        <v>421</v>
      </c>
      <c r="J14" s="385">
        <v>421</v>
      </c>
      <c r="K14" s="385">
        <v>421</v>
      </c>
      <c r="L14" s="385">
        <v>421</v>
      </c>
      <c r="M14" s="385">
        <v>422</v>
      </c>
      <c r="N14" s="385">
        <v>422</v>
      </c>
      <c r="O14" s="386">
        <f t="shared" si="0"/>
        <v>4212</v>
      </c>
    </row>
    <row r="15" spans="1:15" ht="15">
      <c r="A15" s="397" t="s">
        <v>542</v>
      </c>
      <c r="B15" s="385">
        <v>2645</v>
      </c>
      <c r="C15" s="385">
        <v>221</v>
      </c>
      <c r="D15" s="385">
        <v>221</v>
      </c>
      <c r="E15" s="385">
        <v>221</v>
      </c>
      <c r="F15" s="385">
        <v>221</v>
      </c>
      <c r="G15" s="385">
        <v>221</v>
      </c>
      <c r="H15" s="385">
        <v>220</v>
      </c>
      <c r="I15" s="385">
        <v>220</v>
      </c>
      <c r="J15" s="385">
        <v>220</v>
      </c>
      <c r="K15" s="385">
        <v>220</v>
      </c>
      <c r="L15" s="385">
        <v>220</v>
      </c>
      <c r="M15" s="385">
        <v>220</v>
      </c>
      <c r="N15" s="385">
        <v>220</v>
      </c>
      <c r="O15" s="386">
        <f t="shared" si="0"/>
        <v>2645</v>
      </c>
    </row>
    <row r="16" spans="1:15" ht="15">
      <c r="A16" s="398" t="s">
        <v>587</v>
      </c>
      <c r="B16" s="387">
        <f>SUM(B11:B15)</f>
        <v>8957</v>
      </c>
      <c r="C16" s="387">
        <f aca="true" t="shared" si="2" ref="C16:N16">SUM(C11:C15)</f>
        <v>221</v>
      </c>
      <c r="D16" s="387">
        <f t="shared" si="2"/>
        <v>221</v>
      </c>
      <c r="E16" s="387">
        <f t="shared" si="2"/>
        <v>832</v>
      </c>
      <c r="F16" s="387">
        <f t="shared" si="2"/>
        <v>932</v>
      </c>
      <c r="G16" s="387">
        <f t="shared" si="2"/>
        <v>932</v>
      </c>
      <c r="H16" s="387">
        <f t="shared" si="2"/>
        <v>831</v>
      </c>
      <c r="I16" s="387">
        <f t="shared" si="2"/>
        <v>831</v>
      </c>
      <c r="J16" s="387">
        <f t="shared" si="2"/>
        <v>831</v>
      </c>
      <c r="K16" s="387">
        <f t="shared" si="2"/>
        <v>831</v>
      </c>
      <c r="L16" s="387">
        <f t="shared" si="2"/>
        <v>831</v>
      </c>
      <c r="M16" s="387">
        <f t="shared" si="2"/>
        <v>832</v>
      </c>
      <c r="N16" s="387">
        <f t="shared" si="2"/>
        <v>832</v>
      </c>
      <c r="O16" s="388">
        <f t="shared" si="0"/>
        <v>8957</v>
      </c>
    </row>
    <row r="17" spans="1:15" ht="15">
      <c r="A17" s="399" t="s">
        <v>588</v>
      </c>
      <c r="B17" s="389">
        <f>B10+B16</f>
        <v>176977</v>
      </c>
      <c r="C17" s="389">
        <f aca="true" t="shared" si="3" ref="C17:N17">C10+C16</f>
        <v>15023</v>
      </c>
      <c r="D17" s="389">
        <f t="shared" si="3"/>
        <v>15223</v>
      </c>
      <c r="E17" s="389">
        <f t="shared" si="3"/>
        <v>15834</v>
      </c>
      <c r="F17" s="389">
        <f t="shared" si="3"/>
        <v>16134</v>
      </c>
      <c r="G17" s="389">
        <f t="shared" si="3"/>
        <v>14934</v>
      </c>
      <c r="H17" s="389">
        <f t="shared" si="3"/>
        <v>14333</v>
      </c>
      <c r="I17" s="389">
        <f t="shared" si="3"/>
        <v>13933</v>
      </c>
      <c r="J17" s="389">
        <f t="shared" si="3"/>
        <v>13933</v>
      </c>
      <c r="K17" s="389">
        <f t="shared" si="3"/>
        <v>13933</v>
      </c>
      <c r="L17" s="389">
        <f t="shared" si="3"/>
        <v>14033</v>
      </c>
      <c r="M17" s="389">
        <f t="shared" si="3"/>
        <v>14834</v>
      </c>
      <c r="N17" s="389">
        <f t="shared" si="3"/>
        <v>14830</v>
      </c>
      <c r="O17" s="390">
        <f t="shared" si="0"/>
        <v>176977</v>
      </c>
    </row>
    <row r="18" spans="1:15" ht="15">
      <c r="A18" s="397" t="s">
        <v>589</v>
      </c>
      <c r="B18" s="385">
        <v>22307</v>
      </c>
      <c r="C18" s="385"/>
      <c r="D18" s="385"/>
      <c r="E18" s="385">
        <v>2231</v>
      </c>
      <c r="F18" s="385">
        <v>2231</v>
      </c>
      <c r="G18" s="385">
        <v>2231</v>
      </c>
      <c r="H18" s="385">
        <v>2231</v>
      </c>
      <c r="I18" s="385">
        <v>2231</v>
      </c>
      <c r="J18" s="385">
        <v>2231</v>
      </c>
      <c r="K18" s="385">
        <v>2231</v>
      </c>
      <c r="L18" s="385">
        <v>2231</v>
      </c>
      <c r="M18" s="385">
        <v>2231</v>
      </c>
      <c r="N18" s="385">
        <v>2228</v>
      </c>
      <c r="O18" s="386">
        <f t="shared" si="0"/>
        <v>22307</v>
      </c>
    </row>
    <row r="19" spans="1:15" ht="15">
      <c r="A19" s="397" t="s">
        <v>590</v>
      </c>
      <c r="B19" s="385">
        <v>96200</v>
      </c>
      <c r="C19" s="385">
        <v>8017</v>
      </c>
      <c r="D19" s="385">
        <v>8017</v>
      </c>
      <c r="E19" s="385">
        <v>8017</v>
      </c>
      <c r="F19" s="385">
        <v>8017</v>
      </c>
      <c r="G19" s="385">
        <v>8017</v>
      </c>
      <c r="H19" s="385">
        <v>8017</v>
      </c>
      <c r="I19" s="385">
        <v>8017</v>
      </c>
      <c r="J19" s="385">
        <v>8017</v>
      </c>
      <c r="K19" s="385">
        <v>8017</v>
      </c>
      <c r="L19" s="385">
        <v>8017</v>
      </c>
      <c r="M19" s="385">
        <v>8017</v>
      </c>
      <c r="N19" s="385">
        <v>8013</v>
      </c>
      <c r="O19" s="386">
        <f aca="true" t="shared" si="4" ref="O19:O31">SUM(C19:N19)</f>
        <v>96200</v>
      </c>
    </row>
    <row r="20" spans="1:15" ht="15">
      <c r="A20" s="397" t="s">
        <v>591</v>
      </c>
      <c r="B20" s="385">
        <v>24996</v>
      </c>
      <c r="C20" s="385">
        <v>2083</v>
      </c>
      <c r="D20" s="385">
        <v>3083</v>
      </c>
      <c r="E20" s="385">
        <v>1899</v>
      </c>
      <c r="F20" s="385">
        <v>2435</v>
      </c>
      <c r="G20" s="385">
        <v>1283</v>
      </c>
      <c r="H20" s="385">
        <v>2004</v>
      </c>
      <c r="I20" s="385">
        <v>2083</v>
      </c>
      <c r="J20" s="385">
        <v>1807</v>
      </c>
      <c r="K20" s="385">
        <v>1603</v>
      </c>
      <c r="L20" s="385">
        <v>1703</v>
      </c>
      <c r="M20" s="385">
        <v>2504</v>
      </c>
      <c r="N20" s="385">
        <v>2509</v>
      </c>
      <c r="O20" s="386">
        <f t="shared" si="4"/>
        <v>24996</v>
      </c>
    </row>
    <row r="21" spans="1:15" ht="15">
      <c r="A21" s="397" t="s">
        <v>592</v>
      </c>
      <c r="B21" s="385">
        <v>12383</v>
      </c>
      <c r="C21" s="385">
        <v>1675</v>
      </c>
      <c r="D21" s="385">
        <v>1574</v>
      </c>
      <c r="E21" s="385">
        <v>1038</v>
      </c>
      <c r="F21" s="385">
        <v>802</v>
      </c>
      <c r="G21" s="385">
        <v>754</v>
      </c>
      <c r="H21" s="385">
        <v>1032</v>
      </c>
      <c r="I21" s="385">
        <v>553</v>
      </c>
      <c r="J21" s="385">
        <v>828</v>
      </c>
      <c r="K21" s="385">
        <v>1032</v>
      </c>
      <c r="L21" s="385">
        <v>1032</v>
      </c>
      <c r="M21" s="385">
        <v>1032</v>
      </c>
      <c r="N21" s="385">
        <v>1031</v>
      </c>
      <c r="O21" s="386">
        <f t="shared" si="4"/>
        <v>12383</v>
      </c>
    </row>
    <row r="22" spans="1:15" ht="15">
      <c r="A22" s="397" t="s">
        <v>593</v>
      </c>
      <c r="B22" s="385">
        <v>699</v>
      </c>
      <c r="C22" s="385">
        <v>699</v>
      </c>
      <c r="D22" s="385">
        <v>0</v>
      </c>
      <c r="E22" s="385">
        <v>0</v>
      </c>
      <c r="F22" s="385">
        <v>0</v>
      </c>
      <c r="G22" s="385">
        <v>0</v>
      </c>
      <c r="H22" s="385">
        <v>0</v>
      </c>
      <c r="I22" s="385">
        <v>0</v>
      </c>
      <c r="J22" s="385">
        <v>0</v>
      </c>
      <c r="K22" s="385">
        <v>0</v>
      </c>
      <c r="L22" s="385">
        <v>0</v>
      </c>
      <c r="M22" s="385">
        <v>0</v>
      </c>
      <c r="N22" s="385">
        <v>0</v>
      </c>
      <c r="O22" s="386">
        <f t="shared" si="4"/>
        <v>699</v>
      </c>
    </row>
    <row r="23" spans="1:15" ht="15">
      <c r="A23" s="397" t="s">
        <v>487</v>
      </c>
      <c r="B23" s="385">
        <v>8000</v>
      </c>
      <c r="C23" s="385">
        <v>1600</v>
      </c>
      <c r="D23" s="385">
        <v>1600</v>
      </c>
      <c r="E23" s="385">
        <v>1600</v>
      </c>
      <c r="F23" s="385">
        <v>1600</v>
      </c>
      <c r="G23" s="385">
        <v>1600</v>
      </c>
      <c r="H23" s="385">
        <v>0</v>
      </c>
      <c r="I23" s="385">
        <v>0</v>
      </c>
      <c r="J23" s="385">
        <v>0</v>
      </c>
      <c r="K23" s="385">
        <v>0</v>
      </c>
      <c r="L23" s="385">
        <v>0</v>
      </c>
      <c r="M23" s="385">
        <v>0</v>
      </c>
      <c r="N23" s="385">
        <v>0</v>
      </c>
      <c r="O23" s="386">
        <f t="shared" si="4"/>
        <v>8000</v>
      </c>
    </row>
    <row r="24" spans="1:15" ht="15">
      <c r="A24" s="397" t="s">
        <v>594</v>
      </c>
      <c r="B24" s="385">
        <v>5747</v>
      </c>
      <c r="C24" s="385">
        <v>479</v>
      </c>
      <c r="D24" s="385">
        <v>479</v>
      </c>
      <c r="E24" s="385">
        <v>479</v>
      </c>
      <c r="F24" s="385">
        <v>479</v>
      </c>
      <c r="G24" s="385">
        <v>479</v>
      </c>
      <c r="H24" s="385">
        <v>479</v>
      </c>
      <c r="I24" s="385">
        <v>479</v>
      </c>
      <c r="J24" s="385">
        <v>479</v>
      </c>
      <c r="K24" s="385">
        <v>479</v>
      </c>
      <c r="L24" s="385">
        <v>479</v>
      </c>
      <c r="M24" s="385">
        <v>479</v>
      </c>
      <c r="N24" s="385">
        <v>478</v>
      </c>
      <c r="O24" s="386">
        <f t="shared" si="4"/>
        <v>5747</v>
      </c>
    </row>
    <row r="25" spans="1:15" ht="15">
      <c r="A25" s="398" t="s">
        <v>595</v>
      </c>
      <c r="B25" s="387">
        <f>SUM(B18:B24)</f>
        <v>170332</v>
      </c>
      <c r="C25" s="387">
        <f aca="true" t="shared" si="5" ref="C25:N25">SUM(C18:C24)</f>
        <v>14553</v>
      </c>
      <c r="D25" s="387">
        <f t="shared" si="5"/>
        <v>14753</v>
      </c>
      <c r="E25" s="387">
        <f t="shared" si="5"/>
        <v>15264</v>
      </c>
      <c r="F25" s="387">
        <f t="shared" si="5"/>
        <v>15564</v>
      </c>
      <c r="G25" s="387">
        <f t="shared" si="5"/>
        <v>14364</v>
      </c>
      <c r="H25" s="387">
        <f t="shared" si="5"/>
        <v>13763</v>
      </c>
      <c r="I25" s="387">
        <f t="shared" si="5"/>
        <v>13363</v>
      </c>
      <c r="J25" s="387">
        <f t="shared" si="5"/>
        <v>13362</v>
      </c>
      <c r="K25" s="387">
        <f t="shared" si="5"/>
        <v>13362</v>
      </c>
      <c r="L25" s="387">
        <f t="shared" si="5"/>
        <v>13462</v>
      </c>
      <c r="M25" s="387">
        <f t="shared" si="5"/>
        <v>14263</v>
      </c>
      <c r="N25" s="387">
        <f t="shared" si="5"/>
        <v>14259</v>
      </c>
      <c r="O25" s="388">
        <f t="shared" si="4"/>
        <v>170332</v>
      </c>
    </row>
    <row r="26" spans="1:15" ht="15">
      <c r="A26" s="397" t="s">
        <v>596</v>
      </c>
      <c r="B26" s="385">
        <v>1000</v>
      </c>
      <c r="C26" s="385">
        <v>0</v>
      </c>
      <c r="D26" s="385">
        <v>0</v>
      </c>
      <c r="E26" s="385">
        <v>100</v>
      </c>
      <c r="F26" s="385">
        <v>100</v>
      </c>
      <c r="G26" s="385">
        <v>100</v>
      </c>
      <c r="H26" s="385">
        <v>100</v>
      </c>
      <c r="I26" s="385">
        <v>100</v>
      </c>
      <c r="J26" s="385">
        <v>100</v>
      </c>
      <c r="K26" s="385">
        <v>100</v>
      </c>
      <c r="L26" s="385">
        <v>100</v>
      </c>
      <c r="M26" s="385">
        <v>100</v>
      </c>
      <c r="N26" s="385">
        <v>100</v>
      </c>
      <c r="O26" s="386">
        <f t="shared" si="4"/>
        <v>1000</v>
      </c>
    </row>
    <row r="27" spans="1:15" ht="15">
      <c r="A27" s="397" t="s">
        <v>597</v>
      </c>
      <c r="B27" s="385">
        <v>2645</v>
      </c>
      <c r="C27" s="385">
        <v>220</v>
      </c>
      <c r="D27" s="385">
        <v>220</v>
      </c>
      <c r="E27" s="385">
        <v>220</v>
      </c>
      <c r="F27" s="385">
        <v>220</v>
      </c>
      <c r="G27" s="385">
        <v>220</v>
      </c>
      <c r="H27" s="385">
        <v>220</v>
      </c>
      <c r="I27" s="385">
        <v>220</v>
      </c>
      <c r="J27" s="385">
        <v>221</v>
      </c>
      <c r="K27" s="385">
        <v>221</v>
      </c>
      <c r="L27" s="385">
        <v>221</v>
      </c>
      <c r="M27" s="385">
        <v>221</v>
      </c>
      <c r="N27" s="385">
        <v>221</v>
      </c>
      <c r="O27" s="386">
        <f t="shared" si="4"/>
        <v>2645</v>
      </c>
    </row>
    <row r="28" spans="1:15" ht="15">
      <c r="A28" s="397" t="s">
        <v>598</v>
      </c>
      <c r="B28" s="385">
        <v>3000</v>
      </c>
      <c r="C28" s="385">
        <v>250</v>
      </c>
      <c r="D28" s="385">
        <v>250</v>
      </c>
      <c r="E28" s="385">
        <v>250</v>
      </c>
      <c r="F28" s="385">
        <v>250</v>
      </c>
      <c r="G28" s="385">
        <v>250</v>
      </c>
      <c r="H28" s="385">
        <v>250</v>
      </c>
      <c r="I28" s="385">
        <v>250</v>
      </c>
      <c r="J28" s="385">
        <v>250</v>
      </c>
      <c r="K28" s="385">
        <v>250</v>
      </c>
      <c r="L28" s="385">
        <v>250</v>
      </c>
      <c r="M28" s="385">
        <v>250</v>
      </c>
      <c r="N28" s="385">
        <v>250</v>
      </c>
      <c r="O28" s="386">
        <f t="shared" si="4"/>
        <v>3000</v>
      </c>
    </row>
    <row r="29" spans="1:15" ht="15">
      <c r="A29" s="398" t="s">
        <v>599</v>
      </c>
      <c r="B29" s="387">
        <f>SUM(B26:B28)</f>
        <v>6645</v>
      </c>
      <c r="C29" s="387">
        <f aca="true" t="shared" si="6" ref="C29:N29">SUM(C26:C28)</f>
        <v>470</v>
      </c>
      <c r="D29" s="387">
        <f t="shared" si="6"/>
        <v>470</v>
      </c>
      <c r="E29" s="387">
        <f t="shared" si="6"/>
        <v>570</v>
      </c>
      <c r="F29" s="387">
        <f t="shared" si="6"/>
        <v>570</v>
      </c>
      <c r="G29" s="387">
        <f t="shared" si="6"/>
        <v>570</v>
      </c>
      <c r="H29" s="387">
        <f t="shared" si="6"/>
        <v>570</v>
      </c>
      <c r="I29" s="387">
        <f t="shared" si="6"/>
        <v>570</v>
      </c>
      <c r="J29" s="387">
        <f t="shared" si="6"/>
        <v>571</v>
      </c>
      <c r="K29" s="387">
        <f t="shared" si="6"/>
        <v>571</v>
      </c>
      <c r="L29" s="387">
        <f t="shared" si="6"/>
        <v>571</v>
      </c>
      <c r="M29" s="387">
        <f t="shared" si="6"/>
        <v>571</v>
      </c>
      <c r="N29" s="387">
        <f t="shared" si="6"/>
        <v>571</v>
      </c>
      <c r="O29" s="388">
        <f t="shared" si="4"/>
        <v>6645</v>
      </c>
    </row>
    <row r="30" spans="1:15" ht="15.75" thickBot="1">
      <c r="A30" s="400" t="s">
        <v>600</v>
      </c>
      <c r="B30" s="391">
        <f>B25+B29</f>
        <v>176977</v>
      </c>
      <c r="C30" s="391">
        <f aca="true" t="shared" si="7" ref="C30:N30">C25+C29</f>
        <v>15023</v>
      </c>
      <c r="D30" s="391">
        <f t="shared" si="7"/>
        <v>15223</v>
      </c>
      <c r="E30" s="391">
        <f t="shared" si="7"/>
        <v>15834</v>
      </c>
      <c r="F30" s="391">
        <f t="shared" si="7"/>
        <v>16134</v>
      </c>
      <c r="G30" s="391">
        <f t="shared" si="7"/>
        <v>14934</v>
      </c>
      <c r="H30" s="391">
        <f t="shared" si="7"/>
        <v>14333</v>
      </c>
      <c r="I30" s="391">
        <f t="shared" si="7"/>
        <v>13933</v>
      </c>
      <c r="J30" s="391">
        <f t="shared" si="7"/>
        <v>13933</v>
      </c>
      <c r="K30" s="391">
        <f t="shared" si="7"/>
        <v>13933</v>
      </c>
      <c r="L30" s="391">
        <f t="shared" si="7"/>
        <v>14033</v>
      </c>
      <c r="M30" s="391">
        <f t="shared" si="7"/>
        <v>14834</v>
      </c>
      <c r="N30" s="391">
        <f t="shared" si="7"/>
        <v>14830</v>
      </c>
      <c r="O30" s="392">
        <f t="shared" si="4"/>
        <v>176977</v>
      </c>
    </row>
    <row r="31" spans="1:15" ht="15.75" thickBot="1">
      <c r="A31" s="401" t="s">
        <v>601</v>
      </c>
      <c r="B31" s="393">
        <f>B17-B30</f>
        <v>0</v>
      </c>
      <c r="C31" s="393">
        <f aca="true" t="shared" si="8" ref="C31:N31">C17-C30</f>
        <v>0</v>
      </c>
      <c r="D31" s="393">
        <f t="shared" si="8"/>
        <v>0</v>
      </c>
      <c r="E31" s="393">
        <f t="shared" si="8"/>
        <v>0</v>
      </c>
      <c r="F31" s="393">
        <f t="shared" si="8"/>
        <v>0</v>
      </c>
      <c r="G31" s="393">
        <f t="shared" si="8"/>
        <v>0</v>
      </c>
      <c r="H31" s="393">
        <f t="shared" si="8"/>
        <v>0</v>
      </c>
      <c r="I31" s="393">
        <f t="shared" si="8"/>
        <v>0</v>
      </c>
      <c r="J31" s="393">
        <f t="shared" si="8"/>
        <v>0</v>
      </c>
      <c r="K31" s="393">
        <f t="shared" si="8"/>
        <v>0</v>
      </c>
      <c r="L31" s="393">
        <f t="shared" si="8"/>
        <v>0</v>
      </c>
      <c r="M31" s="393">
        <f t="shared" si="8"/>
        <v>0</v>
      </c>
      <c r="N31" s="393">
        <f t="shared" si="8"/>
        <v>0</v>
      </c>
      <c r="O31" s="394">
        <f t="shared" si="4"/>
        <v>0</v>
      </c>
    </row>
  </sheetData>
  <mergeCells count="2">
    <mergeCell ref="A1:G1"/>
    <mergeCell ref="L2:O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A1" sqref="A1:D16384"/>
    </sheetView>
  </sheetViews>
  <sheetFormatPr defaultColWidth="9.140625" defaultRowHeight="15"/>
  <cols>
    <col min="1" max="1" width="50.28125" style="0" customWidth="1"/>
    <col min="2" max="2" width="9.7109375" style="0" customWidth="1"/>
  </cols>
  <sheetData>
    <row r="1" ht="15">
      <c r="A1" s="436" t="s">
        <v>607</v>
      </c>
    </row>
    <row r="3" spans="1:4" ht="15">
      <c r="A3" s="95" t="s">
        <v>608</v>
      </c>
      <c r="B3" s="95" t="s">
        <v>609</v>
      </c>
      <c r="C3" s="95"/>
      <c r="D3" s="95"/>
    </row>
    <row r="4" spans="1:4" ht="15">
      <c r="A4" s="95"/>
      <c r="B4" s="95">
        <v>2013</v>
      </c>
      <c r="C4" s="95">
        <v>2014</v>
      </c>
      <c r="D4" s="95">
        <v>2015</v>
      </c>
    </row>
    <row r="5" spans="1:4" ht="15">
      <c r="A5" s="95"/>
      <c r="B5" s="95"/>
      <c r="C5" s="95"/>
      <c r="D5" s="95"/>
    </row>
    <row r="6" spans="1:4" ht="15">
      <c r="A6" s="95"/>
      <c r="B6" s="95"/>
      <c r="C6" s="95"/>
      <c r="D6" s="95"/>
    </row>
    <row r="7" spans="1:4" ht="15">
      <c r="A7" s="95"/>
      <c r="B7" s="95"/>
      <c r="C7" s="95"/>
      <c r="D7" s="95"/>
    </row>
    <row r="8" spans="1:4" ht="15">
      <c r="A8" s="95"/>
      <c r="B8" s="95"/>
      <c r="C8" s="95"/>
      <c r="D8" s="95"/>
    </row>
    <row r="9" spans="1:4" ht="15">
      <c r="A9" s="95" t="s">
        <v>249</v>
      </c>
      <c r="B9" s="95"/>
      <c r="C9" s="95"/>
      <c r="D9" s="95"/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27.00390625" style="395" customWidth="1"/>
    <col min="2" max="2" width="20.57421875" style="395" customWidth="1"/>
    <col min="3" max="3" width="24.57421875" style="395" customWidth="1"/>
    <col min="4" max="13" width="8.421875" style="414" customWidth="1"/>
  </cols>
  <sheetData>
    <row r="1" spans="1:5" ht="15">
      <c r="A1" s="473"/>
      <c r="B1" s="473"/>
      <c r="C1" s="473"/>
      <c r="D1" s="473"/>
      <c r="E1" s="473"/>
    </row>
    <row r="2" spans="1:7" ht="15.75" thickBot="1">
      <c r="A2" s="474" t="s">
        <v>610</v>
      </c>
      <c r="B2" s="474"/>
      <c r="C2" s="474"/>
      <c r="D2" s="475"/>
      <c r="E2" s="475"/>
      <c r="F2" s="475"/>
      <c r="G2" s="475"/>
    </row>
    <row r="3" spans="1:13" ht="15">
      <c r="A3" s="403" t="s">
        <v>3</v>
      </c>
      <c r="B3" s="403" t="s">
        <v>603</v>
      </c>
      <c r="C3" s="409" t="s">
        <v>604</v>
      </c>
      <c r="D3" s="415"/>
      <c r="E3" s="415"/>
      <c r="F3" s="415"/>
      <c r="G3" s="415"/>
      <c r="H3" s="415"/>
      <c r="I3" s="415"/>
      <c r="J3" s="415"/>
      <c r="K3" s="415"/>
      <c r="L3" s="415"/>
      <c r="M3" s="415"/>
    </row>
    <row r="4" spans="1:13" ht="15">
      <c r="A4" s="404"/>
      <c r="B4" s="404"/>
      <c r="C4" s="410"/>
      <c r="D4" s="416"/>
      <c r="E4" s="416"/>
      <c r="F4" s="416"/>
      <c r="G4" s="416"/>
      <c r="H4" s="416"/>
      <c r="I4" s="416"/>
      <c r="J4" s="416"/>
      <c r="K4" s="416"/>
      <c r="L4" s="416"/>
      <c r="M4" s="416"/>
    </row>
    <row r="5" spans="1:13" ht="15">
      <c r="A5" s="404"/>
      <c r="B5" s="404"/>
      <c r="C5" s="410"/>
      <c r="D5" s="416"/>
      <c r="E5" s="416"/>
      <c r="F5" s="416"/>
      <c r="G5" s="416"/>
      <c r="H5" s="416"/>
      <c r="I5" s="416"/>
      <c r="J5" s="416"/>
      <c r="K5" s="416"/>
      <c r="L5" s="416"/>
      <c r="M5" s="416"/>
    </row>
    <row r="6" spans="1:13" ht="15">
      <c r="A6" s="404"/>
      <c r="B6" s="404"/>
      <c r="C6" s="410"/>
      <c r="D6" s="416"/>
      <c r="E6" s="416"/>
      <c r="F6" s="416"/>
      <c r="G6" s="416"/>
      <c r="H6" s="416"/>
      <c r="I6" s="416"/>
      <c r="J6" s="416"/>
      <c r="K6" s="416"/>
      <c r="L6" s="416"/>
      <c r="M6" s="416"/>
    </row>
    <row r="7" spans="1:13" ht="15">
      <c r="A7" s="404"/>
      <c r="B7" s="404"/>
      <c r="C7" s="410"/>
      <c r="D7" s="416"/>
      <c r="E7" s="416"/>
      <c r="F7" s="416"/>
      <c r="G7" s="416"/>
      <c r="H7" s="416"/>
      <c r="I7" s="416"/>
      <c r="J7" s="416"/>
      <c r="K7" s="416"/>
      <c r="L7" s="416"/>
      <c r="M7" s="416"/>
    </row>
    <row r="8" spans="1:13" ht="15">
      <c r="A8" s="404"/>
      <c r="B8" s="404"/>
      <c r="C8" s="410"/>
      <c r="D8" s="416"/>
      <c r="E8" s="416"/>
      <c r="F8" s="416"/>
      <c r="G8" s="416"/>
      <c r="H8" s="416"/>
      <c r="I8" s="416"/>
      <c r="J8" s="416"/>
      <c r="K8" s="416"/>
      <c r="L8" s="416"/>
      <c r="M8" s="416"/>
    </row>
    <row r="9" spans="1:13" ht="15">
      <c r="A9" s="404"/>
      <c r="B9" s="404"/>
      <c r="C9" s="410"/>
      <c r="D9" s="416"/>
      <c r="E9" s="416"/>
      <c r="F9" s="416"/>
      <c r="G9" s="416"/>
      <c r="H9" s="416"/>
      <c r="I9" s="416"/>
      <c r="J9" s="416"/>
      <c r="K9" s="416"/>
      <c r="L9" s="416"/>
      <c r="M9" s="416"/>
    </row>
    <row r="10" spans="1:13" ht="15">
      <c r="A10" s="404"/>
      <c r="B10" s="404"/>
      <c r="C10" s="410"/>
      <c r="D10" s="416"/>
      <c r="E10" s="416"/>
      <c r="F10" s="416"/>
      <c r="G10" s="416"/>
      <c r="H10" s="416"/>
      <c r="I10" s="416"/>
      <c r="J10" s="416"/>
      <c r="K10" s="416"/>
      <c r="L10" s="416"/>
      <c r="M10" s="416"/>
    </row>
    <row r="11" spans="1:13" ht="15">
      <c r="A11" s="404"/>
      <c r="B11" s="404"/>
      <c r="C11" s="410"/>
      <c r="D11" s="416"/>
      <c r="E11" s="416"/>
      <c r="F11" s="416"/>
      <c r="G11" s="416"/>
      <c r="H11" s="416"/>
      <c r="I11" s="416"/>
      <c r="J11" s="416"/>
      <c r="K11" s="416"/>
      <c r="L11" s="416"/>
      <c r="M11" s="416"/>
    </row>
    <row r="12" spans="1:13" ht="15">
      <c r="A12" s="404"/>
      <c r="B12" s="404"/>
      <c r="C12" s="410"/>
      <c r="D12" s="416"/>
      <c r="E12" s="416"/>
      <c r="F12" s="416"/>
      <c r="G12" s="416"/>
      <c r="H12" s="416"/>
      <c r="I12" s="416"/>
      <c r="J12" s="416"/>
      <c r="K12" s="416"/>
      <c r="L12" s="416"/>
      <c r="M12" s="416"/>
    </row>
    <row r="13" spans="1:13" ht="15">
      <c r="A13" s="404"/>
      <c r="B13" s="404"/>
      <c r="C13" s="410"/>
      <c r="D13" s="416"/>
      <c r="E13" s="416"/>
      <c r="F13" s="416"/>
      <c r="G13" s="416"/>
      <c r="H13" s="416"/>
      <c r="I13" s="416"/>
      <c r="J13" s="416"/>
      <c r="K13" s="416"/>
      <c r="L13" s="416"/>
      <c r="M13" s="416"/>
    </row>
    <row r="14" spans="1:13" ht="15">
      <c r="A14" s="404"/>
      <c r="B14" s="404"/>
      <c r="C14" s="410"/>
      <c r="D14" s="416"/>
      <c r="E14" s="416"/>
      <c r="F14" s="416"/>
      <c r="G14" s="416"/>
      <c r="H14" s="416"/>
      <c r="I14" s="416"/>
      <c r="J14" s="416"/>
      <c r="K14" s="416"/>
      <c r="L14" s="416"/>
      <c r="M14" s="416"/>
    </row>
    <row r="15" spans="1:13" ht="15">
      <c r="A15" s="404"/>
      <c r="B15" s="404"/>
      <c r="C15" s="410"/>
      <c r="D15" s="416"/>
      <c r="E15" s="416"/>
      <c r="F15" s="416"/>
      <c r="G15" s="416"/>
      <c r="H15" s="416"/>
      <c r="I15" s="416"/>
      <c r="J15" s="416"/>
      <c r="K15" s="416"/>
      <c r="L15" s="416"/>
      <c r="M15" s="416"/>
    </row>
    <row r="16" spans="1:13" ht="15">
      <c r="A16" s="404"/>
      <c r="B16" s="404"/>
      <c r="C16" s="410"/>
      <c r="D16" s="416"/>
      <c r="E16" s="416"/>
      <c r="F16" s="416"/>
      <c r="G16" s="416"/>
      <c r="H16" s="416"/>
      <c r="I16" s="416"/>
      <c r="J16" s="416"/>
      <c r="K16" s="416"/>
      <c r="L16" s="416"/>
      <c r="M16" s="416"/>
    </row>
    <row r="17" spans="1:13" ht="15">
      <c r="A17" s="405"/>
      <c r="B17" s="405"/>
      <c r="C17" s="411"/>
      <c r="D17" s="417"/>
      <c r="E17" s="417"/>
      <c r="F17" s="417"/>
      <c r="G17" s="417"/>
      <c r="H17" s="417"/>
      <c r="I17" s="417"/>
      <c r="J17" s="417"/>
      <c r="K17" s="417"/>
      <c r="L17" s="417"/>
      <c r="M17" s="417"/>
    </row>
    <row r="18" spans="1:13" ht="15">
      <c r="A18" s="404"/>
      <c r="B18" s="404"/>
      <c r="C18" s="410"/>
      <c r="D18" s="416"/>
      <c r="E18" s="416"/>
      <c r="F18" s="416"/>
      <c r="G18" s="416"/>
      <c r="H18" s="416"/>
      <c r="I18" s="416"/>
      <c r="J18" s="416"/>
      <c r="K18" s="416"/>
      <c r="L18" s="416"/>
      <c r="M18" s="416"/>
    </row>
    <row r="19" spans="1:13" ht="15">
      <c r="A19" s="404"/>
      <c r="B19" s="404"/>
      <c r="C19" s="410"/>
      <c r="D19" s="416"/>
      <c r="E19" s="416"/>
      <c r="F19" s="416"/>
      <c r="G19" s="416"/>
      <c r="H19" s="416"/>
      <c r="I19" s="416"/>
      <c r="J19" s="416"/>
      <c r="K19" s="416"/>
      <c r="L19" s="416"/>
      <c r="M19" s="416"/>
    </row>
    <row r="20" spans="1:13" ht="15">
      <c r="A20" s="404"/>
      <c r="B20" s="404"/>
      <c r="C20" s="410"/>
      <c r="D20" s="416"/>
      <c r="E20" s="416"/>
      <c r="F20" s="416"/>
      <c r="G20" s="416"/>
      <c r="H20" s="416"/>
      <c r="I20" s="416"/>
      <c r="J20" s="416"/>
      <c r="K20" s="416"/>
      <c r="L20" s="416"/>
      <c r="M20" s="416"/>
    </row>
    <row r="21" spans="1:13" ht="15">
      <c r="A21" s="404"/>
      <c r="B21" s="404"/>
      <c r="C21" s="410"/>
      <c r="D21" s="416"/>
      <c r="E21" s="416"/>
      <c r="F21" s="416"/>
      <c r="G21" s="416"/>
      <c r="H21" s="416"/>
      <c r="I21" s="416"/>
      <c r="J21" s="416"/>
      <c r="K21" s="416"/>
      <c r="L21" s="416"/>
      <c r="M21" s="416"/>
    </row>
    <row r="22" spans="1:13" ht="15">
      <c r="A22" s="404"/>
      <c r="B22" s="404"/>
      <c r="C22" s="410"/>
      <c r="D22" s="416"/>
      <c r="E22" s="416"/>
      <c r="F22" s="416"/>
      <c r="G22" s="416"/>
      <c r="H22" s="416"/>
      <c r="I22" s="416"/>
      <c r="J22" s="416"/>
      <c r="K22" s="416"/>
      <c r="L22" s="416"/>
      <c r="M22" s="416"/>
    </row>
    <row r="23" spans="1:13" ht="15">
      <c r="A23" s="404"/>
      <c r="B23" s="404"/>
      <c r="C23" s="410"/>
      <c r="D23" s="416"/>
      <c r="E23" s="416"/>
      <c r="F23" s="416"/>
      <c r="G23" s="416"/>
      <c r="H23" s="416"/>
      <c r="I23" s="416"/>
      <c r="J23" s="416"/>
      <c r="K23" s="416"/>
      <c r="L23" s="416"/>
      <c r="M23" s="416"/>
    </row>
    <row r="24" spans="1:13" ht="15">
      <c r="A24" s="404"/>
      <c r="B24" s="404"/>
      <c r="C24" s="410"/>
      <c r="D24" s="416"/>
      <c r="E24" s="416"/>
      <c r="F24" s="416"/>
      <c r="G24" s="416"/>
      <c r="H24" s="416"/>
      <c r="I24" s="416"/>
      <c r="J24" s="416"/>
      <c r="K24" s="416"/>
      <c r="L24" s="416"/>
      <c r="M24" s="416"/>
    </row>
    <row r="25" spans="1:13" ht="15">
      <c r="A25" s="404"/>
      <c r="B25" s="404"/>
      <c r="C25" s="410"/>
      <c r="D25" s="416"/>
      <c r="E25" s="416"/>
      <c r="F25" s="416"/>
      <c r="G25" s="416"/>
      <c r="H25" s="416"/>
      <c r="I25" s="416"/>
      <c r="J25" s="416"/>
      <c r="K25" s="416"/>
      <c r="L25" s="416"/>
      <c r="M25" s="416"/>
    </row>
    <row r="26" spans="1:13" ht="15">
      <c r="A26" s="404"/>
      <c r="B26" s="404"/>
      <c r="C26" s="410"/>
      <c r="D26" s="416"/>
      <c r="E26" s="416"/>
      <c r="F26" s="416"/>
      <c r="G26" s="416"/>
      <c r="H26" s="416"/>
      <c r="I26" s="416"/>
      <c r="J26" s="416"/>
      <c r="K26" s="416"/>
      <c r="L26" s="416"/>
      <c r="M26" s="416"/>
    </row>
    <row r="27" spans="1:13" ht="15">
      <c r="A27" s="404"/>
      <c r="B27" s="404"/>
      <c r="C27" s="410"/>
      <c r="D27" s="416"/>
      <c r="E27" s="416"/>
      <c r="F27" s="416"/>
      <c r="G27" s="416"/>
      <c r="H27" s="416"/>
      <c r="I27" s="416"/>
      <c r="J27" s="416"/>
      <c r="K27" s="416"/>
      <c r="L27" s="416"/>
      <c r="M27" s="416"/>
    </row>
    <row r="28" spans="1:13" ht="15">
      <c r="A28" s="404"/>
      <c r="B28" s="404"/>
      <c r="C28" s="410"/>
      <c r="D28" s="416"/>
      <c r="E28" s="416"/>
      <c r="F28" s="416"/>
      <c r="G28" s="416"/>
      <c r="H28" s="416"/>
      <c r="I28" s="416"/>
      <c r="J28" s="416"/>
      <c r="K28" s="416"/>
      <c r="L28" s="416"/>
      <c r="M28" s="416"/>
    </row>
    <row r="29" spans="1:13" ht="15">
      <c r="A29" s="404"/>
      <c r="B29" s="404"/>
      <c r="C29" s="410"/>
      <c r="D29" s="416"/>
      <c r="E29" s="416"/>
      <c r="F29" s="416"/>
      <c r="G29" s="416"/>
      <c r="H29" s="416"/>
      <c r="I29" s="416"/>
      <c r="J29" s="416"/>
      <c r="K29" s="416"/>
      <c r="L29" s="416"/>
      <c r="M29" s="416"/>
    </row>
    <row r="30" spans="1:13" ht="15.75" thickBot="1">
      <c r="A30" s="406"/>
      <c r="B30" s="406"/>
      <c r="C30" s="412"/>
      <c r="D30" s="417"/>
      <c r="E30" s="417"/>
      <c r="F30" s="417"/>
      <c r="G30" s="417"/>
      <c r="H30" s="417"/>
      <c r="I30" s="417"/>
      <c r="J30" s="417"/>
      <c r="K30" s="417"/>
      <c r="L30" s="417"/>
      <c r="M30" s="417"/>
    </row>
    <row r="31" spans="1:13" ht="15.75" thickBot="1">
      <c r="A31" s="407"/>
      <c r="B31" s="407"/>
      <c r="C31" s="413"/>
      <c r="D31" s="416"/>
      <c r="E31" s="416"/>
      <c r="F31" s="416"/>
      <c r="G31" s="416"/>
      <c r="H31" s="416"/>
      <c r="I31" s="416"/>
      <c r="J31" s="416"/>
      <c r="K31" s="416"/>
      <c r="L31" s="416"/>
      <c r="M31" s="416"/>
    </row>
    <row r="32" spans="1:13" ht="15">
      <c r="A32" s="408"/>
      <c r="B32" s="408"/>
      <c r="C32" s="408"/>
      <c r="D32" s="418"/>
      <c r="E32" s="418"/>
      <c r="F32" s="418"/>
      <c r="G32" s="418"/>
      <c r="H32" s="418"/>
      <c r="I32" s="418"/>
      <c r="J32" s="418"/>
      <c r="K32" s="418"/>
      <c r="L32" s="418"/>
      <c r="M32" s="418"/>
    </row>
  </sheetData>
  <sheetProtection/>
  <mergeCells count="3">
    <mergeCell ref="A1:E1"/>
    <mergeCell ref="D2:G2"/>
    <mergeCell ref="A2:C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31"/>
  <sheetViews>
    <sheetView zoomScalePageLayoutView="0" workbookViewId="0" topLeftCell="A4">
      <pane xSplit="1" ySplit="3" topLeftCell="B13" activePane="bottomRight" state="frozen"/>
      <selection pane="topLeft" activeCell="A4" sqref="A4"/>
      <selection pane="topRight" activeCell="B4" sqref="B4"/>
      <selection pane="bottomLeft" activeCell="A7" sqref="A7"/>
      <selection pane="bottomRight" activeCell="A13" sqref="A13:IV13"/>
    </sheetView>
  </sheetViews>
  <sheetFormatPr defaultColWidth="9.140625" defaultRowHeight="15"/>
  <cols>
    <col min="1" max="1" width="60.8515625" style="36" customWidth="1"/>
    <col min="2" max="2" width="14.00390625" style="36" customWidth="1"/>
    <col min="3" max="3" width="8.140625" style="36" customWidth="1"/>
    <col min="4" max="4" width="8.8515625" style="36" customWidth="1"/>
    <col min="5" max="5" width="7.421875" style="36" customWidth="1"/>
    <col min="6" max="6" width="8.8515625" style="36" customWidth="1"/>
    <col min="7" max="7" width="11.421875" style="36" customWidth="1"/>
    <col min="8" max="8" width="8.421875" style="56" customWidth="1"/>
    <col min="9" max="20" width="5.7109375" style="36" customWidth="1"/>
  </cols>
  <sheetData>
    <row r="2" spans="1:14" ht="15.75">
      <c r="A2" s="437" t="s">
        <v>197</v>
      </c>
      <c r="B2" s="437"/>
      <c r="C2" s="437"/>
      <c r="D2" s="437"/>
      <c r="E2" s="437"/>
      <c r="F2" s="437"/>
      <c r="G2" s="437"/>
      <c r="H2" s="437"/>
      <c r="I2" s="35"/>
      <c r="J2" s="35"/>
      <c r="K2" s="35"/>
      <c r="L2" s="35"/>
      <c r="M2" s="35"/>
      <c r="N2" s="35"/>
    </row>
    <row r="3" spans="1:14" ht="15.75">
      <c r="A3" s="37"/>
      <c r="B3" s="37"/>
      <c r="C3" s="37"/>
      <c r="D3" s="37"/>
      <c r="E3" s="37"/>
      <c r="F3" s="37"/>
      <c r="G3" s="37"/>
      <c r="H3" s="37"/>
      <c r="I3" s="35"/>
      <c r="J3" s="35"/>
      <c r="K3" s="35"/>
      <c r="L3" s="35"/>
      <c r="M3" s="35"/>
      <c r="N3" s="35"/>
    </row>
    <row r="4" spans="1:20" s="41" customFormat="1" ht="17.25" customHeight="1" thickBot="1">
      <c r="A4" s="38"/>
      <c r="B4" s="39"/>
      <c r="C4" s="36"/>
      <c r="D4" s="36"/>
      <c r="E4" s="36"/>
      <c r="F4" s="36"/>
      <c r="G4" s="438" t="s">
        <v>214</v>
      </c>
      <c r="H4" s="438"/>
      <c r="I4" s="38"/>
      <c r="J4" s="38"/>
      <c r="K4" s="38"/>
      <c r="L4" s="38"/>
      <c r="M4" s="38"/>
      <c r="N4" s="38"/>
      <c r="O4" s="40"/>
      <c r="P4" s="39"/>
      <c r="Q4" s="39"/>
      <c r="R4" s="39"/>
      <c r="S4" s="39"/>
      <c r="T4" s="39"/>
    </row>
    <row r="5" spans="1:8" ht="15">
      <c r="A5" s="439" t="s">
        <v>198</v>
      </c>
      <c r="B5" s="441" t="s">
        <v>199</v>
      </c>
      <c r="C5" s="443" t="s">
        <v>200</v>
      </c>
      <c r="D5" s="443"/>
      <c r="E5" s="443" t="s">
        <v>201</v>
      </c>
      <c r="F5" s="443"/>
      <c r="G5" s="443" t="s">
        <v>202</v>
      </c>
      <c r="H5" s="435"/>
    </row>
    <row r="6" spans="1:20" s="44" customFormat="1" ht="64.5" customHeight="1" thickBot="1">
      <c r="A6" s="440"/>
      <c r="B6" s="442"/>
      <c r="C6" s="42" t="s">
        <v>203</v>
      </c>
      <c r="D6" s="42" t="s">
        <v>204</v>
      </c>
      <c r="E6" s="42" t="s">
        <v>203</v>
      </c>
      <c r="F6" s="42" t="s">
        <v>204</v>
      </c>
      <c r="G6" s="42" t="s">
        <v>205</v>
      </c>
      <c r="H6" s="43" t="s">
        <v>206</v>
      </c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</row>
    <row r="7" spans="1:8" ht="15">
      <c r="A7" s="45"/>
      <c r="B7" s="46"/>
      <c r="C7" s="46"/>
      <c r="D7" s="46"/>
      <c r="E7" s="46"/>
      <c r="F7" s="46"/>
      <c r="G7" s="46"/>
      <c r="H7" s="47"/>
    </row>
    <row r="8" spans="1:20" s="24" customFormat="1" ht="12.75">
      <c r="A8" s="48" t="s">
        <v>215</v>
      </c>
      <c r="B8" s="49">
        <v>10.125</v>
      </c>
      <c r="C8" s="49">
        <v>8</v>
      </c>
      <c r="D8" s="49">
        <v>50</v>
      </c>
      <c r="E8" s="49">
        <v>0</v>
      </c>
      <c r="F8" s="49">
        <f>F9</f>
        <v>35</v>
      </c>
      <c r="G8" s="49">
        <v>0</v>
      </c>
      <c r="H8" s="50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8" ht="15">
      <c r="A9" s="51" t="s">
        <v>100</v>
      </c>
      <c r="B9" s="52">
        <v>10.125</v>
      </c>
      <c r="C9" s="52">
        <v>8</v>
      </c>
      <c r="D9" s="52">
        <v>50</v>
      </c>
      <c r="E9" s="52">
        <v>0</v>
      </c>
      <c r="F9" s="52">
        <v>35</v>
      </c>
      <c r="G9" s="52">
        <v>0</v>
      </c>
      <c r="H9" s="53"/>
    </row>
    <row r="10" spans="1:8" ht="15">
      <c r="A10" s="51"/>
      <c r="B10" s="52"/>
      <c r="C10" s="52"/>
      <c r="D10" s="52"/>
      <c r="E10" s="52"/>
      <c r="F10" s="52"/>
      <c r="G10" s="52"/>
      <c r="H10" s="53"/>
    </row>
    <row r="11" spans="1:8" ht="15">
      <c r="A11" s="48" t="s">
        <v>216</v>
      </c>
      <c r="B11" s="49">
        <f>B12</f>
        <v>14.5</v>
      </c>
      <c r="C11" s="49">
        <f>C12</f>
        <v>13</v>
      </c>
      <c r="D11" s="49">
        <f>D12</f>
        <v>25</v>
      </c>
      <c r="E11" s="49">
        <f>E12</f>
        <v>0</v>
      </c>
      <c r="F11" s="49">
        <f>F12</f>
        <v>35</v>
      </c>
      <c r="G11" s="49"/>
      <c r="H11" s="50"/>
    </row>
    <row r="12" spans="1:8" ht="15">
      <c r="A12" s="51" t="s">
        <v>217</v>
      </c>
      <c r="B12" s="52">
        <v>14.5</v>
      </c>
      <c r="C12" s="52">
        <v>13</v>
      </c>
      <c r="D12" s="52">
        <v>25</v>
      </c>
      <c r="E12" s="52">
        <v>0</v>
      </c>
      <c r="F12" s="52">
        <v>35</v>
      </c>
      <c r="G12" s="52"/>
      <c r="H12" s="53"/>
    </row>
    <row r="13" spans="1:20" s="24" customFormat="1" ht="12.75">
      <c r="A13" s="48" t="s">
        <v>207</v>
      </c>
      <c r="B13" s="49">
        <f>B14</f>
        <v>13</v>
      </c>
      <c r="C13" s="49">
        <f>C14</f>
        <v>9</v>
      </c>
      <c r="D13" s="49">
        <f>D14</f>
        <v>0</v>
      </c>
      <c r="E13" s="49">
        <f>E14</f>
        <v>4</v>
      </c>
      <c r="F13" s="49">
        <f>F14</f>
        <v>0</v>
      </c>
      <c r="G13" s="49"/>
      <c r="H13" s="50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</row>
    <row r="14" spans="1:8" ht="15">
      <c r="A14" s="51" t="s">
        <v>218</v>
      </c>
      <c r="B14" s="52">
        <f>C14+E14</f>
        <v>13</v>
      </c>
      <c r="C14" s="52">
        <v>9</v>
      </c>
      <c r="D14" s="52">
        <v>0</v>
      </c>
      <c r="E14" s="52">
        <v>4</v>
      </c>
      <c r="F14" s="52">
        <v>0</v>
      </c>
      <c r="G14" s="52"/>
      <c r="H14" s="53"/>
    </row>
    <row r="15" spans="1:8" ht="15">
      <c r="A15" s="51" t="s">
        <v>208</v>
      </c>
      <c r="B15" s="52"/>
      <c r="C15" s="52"/>
      <c r="D15" s="52"/>
      <c r="E15" s="52"/>
      <c r="F15" s="52"/>
      <c r="G15" s="52"/>
      <c r="H15" s="53"/>
    </row>
    <row r="16" spans="1:8" ht="15">
      <c r="A16" s="51"/>
      <c r="B16" s="52"/>
      <c r="C16" s="52"/>
      <c r="D16" s="52"/>
      <c r="E16" s="52"/>
      <c r="F16" s="52"/>
      <c r="G16" s="52"/>
      <c r="H16" s="53"/>
    </row>
    <row r="17" spans="1:20" s="57" customFormat="1" ht="15">
      <c r="A17" s="48" t="s">
        <v>220</v>
      </c>
      <c r="B17" s="49">
        <f>B18</f>
        <v>15</v>
      </c>
      <c r="C17" s="49">
        <f>C18</f>
        <v>8</v>
      </c>
      <c r="D17" s="49">
        <f>D18</f>
        <v>0</v>
      </c>
      <c r="E17" s="49">
        <f>E18</f>
        <v>7</v>
      </c>
      <c r="F17" s="49">
        <f>F18</f>
        <v>0</v>
      </c>
      <c r="G17" s="49"/>
      <c r="H17" s="50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</row>
    <row r="18" spans="1:8" ht="15">
      <c r="A18" s="51" t="s">
        <v>219</v>
      </c>
      <c r="B18" s="52">
        <f>C18+E18</f>
        <v>15</v>
      </c>
      <c r="C18" s="52">
        <v>8</v>
      </c>
      <c r="D18" s="52">
        <v>0</v>
      </c>
      <c r="E18" s="52">
        <v>7</v>
      </c>
      <c r="F18" s="52">
        <v>0</v>
      </c>
      <c r="G18" s="52"/>
      <c r="H18" s="53"/>
    </row>
    <row r="19" spans="1:8" ht="15">
      <c r="A19" s="51" t="s">
        <v>208</v>
      </c>
      <c r="B19" s="52">
        <v>0.375</v>
      </c>
      <c r="C19" s="52"/>
      <c r="D19" s="52"/>
      <c r="E19" s="52"/>
      <c r="F19" s="52"/>
      <c r="G19" s="52"/>
      <c r="H19" s="118">
        <v>0.375</v>
      </c>
    </row>
    <row r="20" spans="1:8" ht="15">
      <c r="A20" s="51"/>
      <c r="B20" s="52"/>
      <c r="C20" s="52"/>
      <c r="D20" s="52"/>
      <c r="E20" s="52"/>
      <c r="F20" s="52"/>
      <c r="G20" s="52"/>
      <c r="H20" s="53"/>
    </row>
    <row r="21" spans="1:20" s="57" customFormat="1" ht="15">
      <c r="A21" s="48" t="s">
        <v>221</v>
      </c>
      <c r="B21" s="49">
        <v>12.7</v>
      </c>
      <c r="C21" s="49">
        <f aca="true" t="shared" si="0" ref="C21:H21">SUM(C22:C30)</f>
        <v>5</v>
      </c>
      <c r="D21" s="49">
        <f t="shared" si="0"/>
        <v>35</v>
      </c>
      <c r="E21" s="49">
        <f t="shared" si="0"/>
        <v>2</v>
      </c>
      <c r="F21" s="49">
        <f t="shared" si="0"/>
        <v>35</v>
      </c>
      <c r="G21" s="49">
        <f t="shared" si="0"/>
        <v>0.6</v>
      </c>
      <c r="H21" s="49">
        <f t="shared" si="0"/>
        <v>3.98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</row>
    <row r="22" spans="1:8" ht="15">
      <c r="A22" s="51" t="s">
        <v>210</v>
      </c>
      <c r="B22" s="52">
        <f>SUM(C22:H22)</f>
        <v>2</v>
      </c>
      <c r="C22" s="52">
        <v>2</v>
      </c>
      <c r="D22" s="52"/>
      <c r="E22" s="52">
        <v>0</v>
      </c>
      <c r="F22" s="52"/>
      <c r="G22" s="52"/>
      <c r="H22" s="53"/>
    </row>
    <row r="23" spans="1:8" ht="15">
      <c r="A23" s="51" t="s">
        <v>74</v>
      </c>
      <c r="B23" s="52">
        <v>0.25</v>
      </c>
      <c r="C23" s="52"/>
      <c r="D23" s="52"/>
      <c r="E23" s="52"/>
      <c r="F23" s="52">
        <v>10</v>
      </c>
      <c r="G23" s="52"/>
      <c r="H23" s="53"/>
    </row>
    <row r="24" spans="1:8" ht="15">
      <c r="A24" s="51" t="s">
        <v>86</v>
      </c>
      <c r="B24" s="52">
        <f>SUM(C24:H24)</f>
        <v>0</v>
      </c>
      <c r="C24" s="52"/>
      <c r="D24" s="52"/>
      <c r="E24" s="52"/>
      <c r="F24" s="52"/>
      <c r="G24" s="52"/>
      <c r="H24" s="53"/>
    </row>
    <row r="25" spans="1:8" ht="15">
      <c r="A25" s="51" t="s">
        <v>88</v>
      </c>
      <c r="B25" s="52">
        <v>0.5</v>
      </c>
      <c r="C25" s="52"/>
      <c r="D25" s="52">
        <v>20</v>
      </c>
      <c r="E25" s="52"/>
      <c r="F25" s="52">
        <v>25</v>
      </c>
      <c r="G25" s="52"/>
      <c r="H25" s="53"/>
    </row>
    <row r="26" spans="1:8" ht="15">
      <c r="A26" s="51" t="s">
        <v>211</v>
      </c>
      <c r="B26" s="52">
        <v>1</v>
      </c>
      <c r="C26" s="52">
        <v>1</v>
      </c>
      <c r="D26" s="52">
        <v>0</v>
      </c>
      <c r="E26" s="52"/>
      <c r="F26" s="52"/>
      <c r="G26" s="52"/>
      <c r="H26" s="53"/>
    </row>
    <row r="27" spans="1:8" ht="15">
      <c r="A27" s="51" t="s">
        <v>209</v>
      </c>
      <c r="B27" s="52">
        <v>3.375</v>
      </c>
      <c r="C27" s="52">
        <v>1</v>
      </c>
      <c r="D27" s="52">
        <v>15</v>
      </c>
      <c r="E27" s="52">
        <v>2</v>
      </c>
      <c r="F27" s="52">
        <v>0</v>
      </c>
      <c r="G27" s="52"/>
      <c r="H27" s="53"/>
    </row>
    <row r="28" spans="1:8" ht="15">
      <c r="A28" s="51" t="s">
        <v>536</v>
      </c>
      <c r="B28" s="52">
        <v>1</v>
      </c>
      <c r="C28" s="52">
        <v>1</v>
      </c>
      <c r="D28" s="52"/>
      <c r="E28" s="52"/>
      <c r="F28" s="52"/>
      <c r="G28" s="52"/>
      <c r="H28" s="53"/>
    </row>
    <row r="29" spans="1:8" ht="15">
      <c r="A29" s="51" t="s">
        <v>172</v>
      </c>
      <c r="B29" s="52"/>
      <c r="C29" s="52"/>
      <c r="D29" s="52"/>
      <c r="E29" s="52"/>
      <c r="F29" s="52" t="s">
        <v>212</v>
      </c>
      <c r="G29" s="52"/>
      <c r="H29" s="53"/>
    </row>
    <row r="30" spans="1:8" ht="15.75" thickBot="1">
      <c r="A30" s="54" t="s">
        <v>174</v>
      </c>
      <c r="B30" s="55">
        <v>4.58</v>
      </c>
      <c r="C30" s="55"/>
      <c r="D30" s="58"/>
      <c r="E30" s="55"/>
      <c r="F30" s="55"/>
      <c r="G30" s="55">
        <v>0.6</v>
      </c>
      <c r="H30" s="59">
        <v>3.98</v>
      </c>
    </row>
    <row r="31" ht="15">
      <c r="H31" s="366"/>
    </row>
  </sheetData>
  <sheetProtection/>
  <mergeCells count="7">
    <mergeCell ref="A2:H2"/>
    <mergeCell ref="G4:H4"/>
    <mergeCell ref="A5:A6"/>
    <mergeCell ref="B5:B6"/>
    <mergeCell ref="C5:D5"/>
    <mergeCell ref="E5:F5"/>
    <mergeCell ref="G5:H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3">
      <selection activeCell="B35" sqref="B35"/>
    </sheetView>
  </sheetViews>
  <sheetFormatPr defaultColWidth="9.140625" defaultRowHeight="15"/>
  <cols>
    <col min="1" max="1" width="11.8515625" style="0" customWidth="1"/>
    <col min="2" max="2" width="58.8515625" style="0" bestFit="1" customWidth="1"/>
    <col min="3" max="3" width="7.140625" style="0" bestFit="1" customWidth="1"/>
    <col min="4" max="4" width="7.140625" style="0" customWidth="1"/>
    <col min="5" max="5" width="15.7109375" style="0" customWidth="1"/>
    <col min="6" max="6" width="13.421875" style="0" bestFit="1" customWidth="1"/>
    <col min="7" max="7" width="9.8515625" style="0" bestFit="1" customWidth="1"/>
  </cols>
  <sheetData>
    <row r="1" spans="1:6" ht="22.5" customHeight="1">
      <c r="A1" s="419"/>
      <c r="B1" s="420" t="s">
        <v>222</v>
      </c>
      <c r="C1" s="421"/>
      <c r="D1" s="421"/>
      <c r="E1" s="421" t="s">
        <v>545</v>
      </c>
      <c r="F1" s="419"/>
    </row>
    <row r="2" spans="1:6" ht="18.75" customHeight="1">
      <c r="A2" s="419" t="s">
        <v>225</v>
      </c>
      <c r="B2" s="422" t="s">
        <v>224</v>
      </c>
      <c r="C2" s="422" t="s">
        <v>252</v>
      </c>
      <c r="D2" s="422" t="s">
        <v>226</v>
      </c>
      <c r="E2" s="422" t="s">
        <v>227</v>
      </c>
      <c r="F2" s="286" t="s">
        <v>251</v>
      </c>
    </row>
    <row r="3" spans="1:6" ht="15">
      <c r="A3" s="419" t="s">
        <v>235</v>
      </c>
      <c r="B3" s="95" t="s">
        <v>294</v>
      </c>
      <c r="C3" s="95" t="s">
        <v>228</v>
      </c>
      <c r="D3" s="95">
        <v>6.09</v>
      </c>
      <c r="E3" s="423">
        <v>4580000</v>
      </c>
      <c r="F3" s="423">
        <v>4648700</v>
      </c>
    </row>
    <row r="4" spans="1:7" ht="15">
      <c r="A4" s="419" t="s">
        <v>235</v>
      </c>
      <c r="B4" s="95" t="s">
        <v>293</v>
      </c>
      <c r="C4" s="95" t="s">
        <v>228</v>
      </c>
      <c r="D4" s="95">
        <v>10.41</v>
      </c>
      <c r="E4" s="423">
        <v>4580000</v>
      </c>
      <c r="F4" s="424">
        <v>4648700</v>
      </c>
      <c r="G4" s="209"/>
    </row>
    <row r="5" spans="1:6" ht="15">
      <c r="A5" s="419" t="s">
        <v>250</v>
      </c>
      <c r="B5" s="95" t="s">
        <v>292</v>
      </c>
      <c r="C5" s="95" t="s">
        <v>228</v>
      </c>
      <c r="D5" s="95">
        <v>10.48</v>
      </c>
      <c r="E5" s="423">
        <v>4580000</v>
      </c>
      <c r="F5" s="424">
        <v>18716933</v>
      </c>
    </row>
    <row r="6" spans="1:6" ht="15">
      <c r="A6" s="419"/>
      <c r="B6" s="286" t="s">
        <v>249</v>
      </c>
      <c r="C6" s="95"/>
      <c r="D6" s="95"/>
      <c r="E6" s="423"/>
      <c r="F6" s="425">
        <f>SUM(F3:F5)</f>
        <v>28014333</v>
      </c>
    </row>
    <row r="7" spans="1:6" ht="15">
      <c r="A7" s="419" t="s">
        <v>236</v>
      </c>
      <c r="B7" s="95" t="s">
        <v>229</v>
      </c>
      <c r="C7" s="95" t="s">
        <v>231</v>
      </c>
      <c r="D7" s="95">
        <v>183.2</v>
      </c>
      <c r="E7" s="423">
        <v>22261</v>
      </c>
      <c r="F7" s="423">
        <v>4078215</v>
      </c>
    </row>
    <row r="8" spans="1:6" ht="15">
      <c r="A8" s="419" t="s">
        <v>237</v>
      </c>
      <c r="B8" s="95" t="s">
        <v>230</v>
      </c>
      <c r="C8" s="95"/>
      <c r="D8" s="95"/>
      <c r="E8" s="423"/>
      <c r="F8" s="423">
        <v>3738939</v>
      </c>
    </row>
    <row r="9" spans="1:6" ht="15">
      <c r="A9" s="419" t="s">
        <v>238</v>
      </c>
      <c r="B9" s="95" t="s">
        <v>232</v>
      </c>
      <c r="C9" s="95"/>
      <c r="D9" s="95"/>
      <c r="E9" s="423"/>
      <c r="F9" s="423">
        <v>100000</v>
      </c>
    </row>
    <row r="10" spans="1:6" ht="15">
      <c r="A10" s="419" t="s">
        <v>239</v>
      </c>
      <c r="B10" s="95" t="s">
        <v>233</v>
      </c>
      <c r="C10" s="95"/>
      <c r="D10" s="95"/>
      <c r="E10" s="423"/>
      <c r="F10" s="423">
        <v>1770704</v>
      </c>
    </row>
    <row r="11" spans="1:6" ht="15">
      <c r="A11" s="419" t="s">
        <v>240</v>
      </c>
      <c r="B11" s="95" t="s">
        <v>223</v>
      </c>
      <c r="C11" s="95"/>
      <c r="D11" s="95"/>
      <c r="E11" s="423"/>
      <c r="F11" s="423">
        <v>-3529910</v>
      </c>
    </row>
    <row r="12" spans="1:6" ht="15">
      <c r="A12" s="419" t="s">
        <v>241</v>
      </c>
      <c r="B12" s="95" t="s">
        <v>234</v>
      </c>
      <c r="C12" s="95" t="s">
        <v>228</v>
      </c>
      <c r="D12" s="95">
        <v>2284</v>
      </c>
      <c r="E12" s="423">
        <v>2700</v>
      </c>
      <c r="F12" s="423">
        <v>6166800</v>
      </c>
    </row>
    <row r="13" spans="1:6" ht="15">
      <c r="A13" s="419"/>
      <c r="B13" s="422" t="s">
        <v>260</v>
      </c>
      <c r="C13" s="422"/>
      <c r="D13" s="422"/>
      <c r="E13" s="426"/>
      <c r="F13" s="425">
        <f>SUM(F7:F12)</f>
        <v>12324748</v>
      </c>
    </row>
    <row r="14" spans="1:6" ht="15">
      <c r="A14" s="419" t="s">
        <v>242</v>
      </c>
      <c r="B14" s="427" t="s">
        <v>246</v>
      </c>
      <c r="C14" s="427" t="s">
        <v>228</v>
      </c>
      <c r="D14" s="427">
        <v>9</v>
      </c>
      <c r="E14" s="428">
        <v>2832000</v>
      </c>
      <c r="F14" s="423">
        <v>16992000</v>
      </c>
    </row>
    <row r="15" spans="1:6" ht="15">
      <c r="A15" s="419" t="s">
        <v>242</v>
      </c>
      <c r="B15" s="427" t="s">
        <v>253</v>
      </c>
      <c r="C15" s="427" t="s">
        <v>228</v>
      </c>
      <c r="D15" s="427">
        <v>4</v>
      </c>
      <c r="E15" s="428">
        <v>1632000</v>
      </c>
      <c r="F15" s="423">
        <v>4352000</v>
      </c>
    </row>
    <row r="16" spans="1:6" ht="15">
      <c r="A16" s="419" t="s">
        <v>242</v>
      </c>
      <c r="B16" s="427" t="s">
        <v>254</v>
      </c>
      <c r="C16" s="427" t="s">
        <v>228</v>
      </c>
      <c r="D16" s="427">
        <v>8</v>
      </c>
      <c r="E16" s="428">
        <v>2832000</v>
      </c>
      <c r="F16" s="423">
        <v>7552000</v>
      </c>
    </row>
    <row r="17" spans="1:6" ht="15">
      <c r="A17" s="419" t="s">
        <v>242</v>
      </c>
      <c r="B17" s="427" t="s">
        <v>247</v>
      </c>
      <c r="C17" s="427" t="s">
        <v>228</v>
      </c>
      <c r="D17" s="427">
        <v>7</v>
      </c>
      <c r="E17" s="428">
        <v>1632000</v>
      </c>
      <c r="F17" s="423">
        <v>3808000</v>
      </c>
    </row>
    <row r="18" spans="1:6" ht="15">
      <c r="A18" s="419" t="s">
        <v>243</v>
      </c>
      <c r="B18" s="427" t="s">
        <v>244</v>
      </c>
      <c r="C18" s="427" t="s">
        <v>228</v>
      </c>
      <c r="D18" s="427"/>
      <c r="E18" s="428">
        <v>54000</v>
      </c>
      <c r="F18" s="423">
        <v>3384000</v>
      </c>
    </row>
    <row r="19" spans="1:6" ht="15">
      <c r="A19" s="419" t="s">
        <v>243</v>
      </c>
      <c r="B19" s="427" t="s">
        <v>245</v>
      </c>
      <c r="C19" s="427" t="s">
        <v>228</v>
      </c>
      <c r="D19" s="427"/>
      <c r="E19" s="428">
        <v>54000</v>
      </c>
      <c r="F19" s="423">
        <v>1584000</v>
      </c>
    </row>
    <row r="20" spans="1:6" ht="15">
      <c r="A20" s="419"/>
      <c r="B20" s="422" t="s">
        <v>261</v>
      </c>
      <c r="C20" s="422"/>
      <c r="D20" s="422"/>
      <c r="E20" s="426"/>
      <c r="F20" s="425">
        <f>SUM(F14:F19)</f>
        <v>37672000</v>
      </c>
    </row>
    <row r="21" spans="1:6" ht="15">
      <c r="A21" s="419" t="s">
        <v>248</v>
      </c>
      <c r="B21" s="427" t="s">
        <v>255</v>
      </c>
      <c r="C21" s="427" t="s">
        <v>228</v>
      </c>
      <c r="D21" s="427">
        <v>30</v>
      </c>
      <c r="E21" s="428">
        <v>102000</v>
      </c>
      <c r="F21" s="423">
        <v>3060000</v>
      </c>
    </row>
    <row r="22" spans="1:6" ht="15">
      <c r="A22" s="419" t="s">
        <v>248</v>
      </c>
      <c r="B22" s="427" t="s">
        <v>256</v>
      </c>
      <c r="C22" s="427" t="s">
        <v>228</v>
      </c>
      <c r="D22" s="427">
        <v>47</v>
      </c>
      <c r="E22" s="428">
        <v>102000</v>
      </c>
      <c r="F22" s="423">
        <v>4794000</v>
      </c>
    </row>
    <row r="23" spans="1:6" ht="15">
      <c r="A23" s="419" t="s">
        <v>248</v>
      </c>
      <c r="B23" s="422" t="s">
        <v>257</v>
      </c>
      <c r="C23" s="422" t="s">
        <v>228</v>
      </c>
      <c r="D23" s="422">
        <v>77</v>
      </c>
      <c r="E23" s="426">
        <v>102000</v>
      </c>
      <c r="F23" s="425">
        <f>SUM(F21:F22)</f>
        <v>7854000</v>
      </c>
    </row>
    <row r="24" spans="1:6" ht="15">
      <c r="A24" s="419" t="s">
        <v>262</v>
      </c>
      <c r="B24" s="427" t="s">
        <v>264</v>
      </c>
      <c r="C24" s="427"/>
      <c r="D24" s="427"/>
      <c r="E24" s="428"/>
      <c r="F24" s="423">
        <v>5875460</v>
      </c>
    </row>
    <row r="25" spans="1:6" ht="15">
      <c r="A25" s="419" t="s">
        <v>263</v>
      </c>
      <c r="B25" s="427" t="s">
        <v>74</v>
      </c>
      <c r="C25" s="427" t="s">
        <v>228</v>
      </c>
      <c r="D25" s="427">
        <v>30</v>
      </c>
      <c r="E25" s="428">
        <v>55360</v>
      </c>
      <c r="F25" s="423">
        <v>1660800</v>
      </c>
    </row>
    <row r="26" spans="1:6" ht="15">
      <c r="A26" s="419"/>
      <c r="B26" s="422" t="s">
        <v>265</v>
      </c>
      <c r="C26" s="422"/>
      <c r="D26" s="422"/>
      <c r="E26" s="426"/>
      <c r="F26" s="425">
        <f>SUM(F24:F25)</f>
        <v>7536260</v>
      </c>
    </row>
    <row r="27" spans="1:6" ht="15">
      <c r="A27" s="419" t="s">
        <v>258</v>
      </c>
      <c r="B27" s="286" t="s">
        <v>259</v>
      </c>
      <c r="C27" s="286" t="s">
        <v>228</v>
      </c>
      <c r="D27" s="286">
        <v>2284</v>
      </c>
      <c r="E27" s="425">
        <v>1140</v>
      </c>
      <c r="F27" s="425">
        <v>2603760</v>
      </c>
    </row>
    <row r="28" spans="1:6" ht="15">
      <c r="A28" s="419"/>
      <c r="B28" s="429" t="s">
        <v>266</v>
      </c>
      <c r="C28" s="429"/>
      <c r="D28" s="429"/>
      <c r="E28" s="430"/>
      <c r="F28" s="430">
        <f>F6+F13+F20+F23+F26+F27</f>
        <v>96005101</v>
      </c>
    </row>
    <row r="29" spans="1:6" ht="15">
      <c r="A29" s="431" t="s">
        <v>509</v>
      </c>
      <c r="B29" s="432" t="s">
        <v>510</v>
      </c>
      <c r="C29" s="432"/>
      <c r="D29" s="432"/>
      <c r="E29" s="371"/>
      <c r="F29" s="371">
        <v>13650</v>
      </c>
    </row>
    <row r="30" spans="1:6" ht="15">
      <c r="A30" s="431" t="s">
        <v>512</v>
      </c>
      <c r="B30" s="432" t="s">
        <v>511</v>
      </c>
      <c r="C30" s="432"/>
      <c r="D30" s="432"/>
      <c r="E30" s="371"/>
      <c r="F30" s="371">
        <v>181194</v>
      </c>
    </row>
    <row r="31" spans="1:6" ht="15">
      <c r="A31" s="431"/>
      <c r="B31" s="429" t="s">
        <v>513</v>
      </c>
      <c r="C31" s="429"/>
      <c r="D31" s="429"/>
      <c r="E31" s="430"/>
      <c r="F31" s="430">
        <f>SUM(F29:F30)</f>
        <v>194844</v>
      </c>
    </row>
    <row r="32" spans="1:6" ht="24" customHeight="1">
      <c r="A32" s="419"/>
      <c r="B32" s="433" t="s">
        <v>267</v>
      </c>
      <c r="C32" s="433"/>
      <c r="D32" s="433"/>
      <c r="E32" s="434"/>
      <c r="F32" s="434">
        <f>F28+F31</f>
        <v>96199945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pane xSplit="1" ySplit="5" topLeftCell="B2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K16384"/>
    </sheetView>
  </sheetViews>
  <sheetFormatPr defaultColWidth="9.140625" defaultRowHeight="15"/>
  <cols>
    <col min="1" max="1" width="52.00390625" style="0" customWidth="1"/>
    <col min="2" max="2" width="11.8515625" style="0" customWidth="1"/>
    <col min="3" max="3" width="10.28125" style="0" customWidth="1"/>
    <col min="4" max="5" width="11.28125" style="0" customWidth="1"/>
    <col min="7" max="7" width="25.00390625" style="0" customWidth="1"/>
    <col min="8" max="8" width="11.421875" style="0" customWidth="1"/>
    <col min="9" max="9" width="10.7109375" style="0" customWidth="1"/>
    <col min="10" max="10" width="10.28125" style="0" customWidth="1"/>
    <col min="11" max="11" width="11.28125" style="0" customWidth="1"/>
  </cols>
  <sheetData>
    <row r="1" ht="15">
      <c r="A1" s="57" t="s">
        <v>548</v>
      </c>
    </row>
    <row r="2" spans="1:11" ht="15">
      <c r="A2" s="57" t="s">
        <v>366</v>
      </c>
      <c r="J2" s="444" t="s">
        <v>546</v>
      </c>
      <c r="K2" s="444"/>
    </row>
    <row r="4" spans="1:10" ht="16.5" thickBot="1">
      <c r="A4" s="62" t="s">
        <v>360</v>
      </c>
      <c r="B4" s="282"/>
      <c r="C4" s="282"/>
      <c r="D4" s="282"/>
      <c r="E4" s="282"/>
      <c r="F4" s="282"/>
      <c r="G4" s="62" t="s">
        <v>365</v>
      </c>
      <c r="H4" s="282"/>
      <c r="I4" s="282"/>
      <c r="J4" s="282"/>
    </row>
    <row r="5" spans="1:11" ht="45">
      <c r="A5" s="290" t="s">
        <v>378</v>
      </c>
      <c r="B5" s="295" t="s">
        <v>96</v>
      </c>
      <c r="C5" s="283" t="s">
        <v>521</v>
      </c>
      <c r="D5" s="284" t="s">
        <v>522</v>
      </c>
      <c r="E5" s="284" t="s">
        <v>352</v>
      </c>
      <c r="F5" s="296"/>
      <c r="G5" s="290" t="s">
        <v>341</v>
      </c>
      <c r="H5" s="295" t="s">
        <v>96</v>
      </c>
      <c r="I5" s="283" t="s">
        <v>521</v>
      </c>
      <c r="J5" s="284" t="s">
        <v>522</v>
      </c>
      <c r="K5" s="284" t="s">
        <v>352</v>
      </c>
    </row>
    <row r="6" spans="1:11" ht="15">
      <c r="A6" s="294" t="s">
        <v>473</v>
      </c>
      <c r="B6" s="321">
        <v>38457</v>
      </c>
      <c r="C6" s="321">
        <v>54728</v>
      </c>
      <c r="D6" s="370">
        <v>0</v>
      </c>
      <c r="E6" s="329">
        <f>SUM(B6:D6)</f>
        <v>93185</v>
      </c>
      <c r="F6" s="357"/>
      <c r="G6" s="291" t="s">
        <v>338</v>
      </c>
      <c r="H6" s="324">
        <v>25782</v>
      </c>
      <c r="I6" s="315">
        <v>35228</v>
      </c>
      <c r="J6" s="329">
        <v>21046</v>
      </c>
      <c r="K6" s="329">
        <f>SUM(H6:J6)</f>
        <v>82056</v>
      </c>
    </row>
    <row r="7" spans="1:11" ht="15">
      <c r="A7" s="294" t="s">
        <v>479</v>
      </c>
      <c r="B7" s="321">
        <v>0</v>
      </c>
      <c r="C7" s="321"/>
      <c r="D7" s="370">
        <v>22307</v>
      </c>
      <c r="E7" s="329">
        <f aca="true" t="shared" si="0" ref="E7:E23">SUM(B7:D7)</f>
        <v>22307</v>
      </c>
      <c r="F7" s="357"/>
      <c r="G7" s="291" t="s">
        <v>339</v>
      </c>
      <c r="H7" s="324">
        <v>6636</v>
      </c>
      <c r="I7" s="315">
        <v>8620</v>
      </c>
      <c r="J7" s="329">
        <v>5490</v>
      </c>
      <c r="K7" s="329">
        <f aca="true" t="shared" si="1" ref="K7:K15">SUM(H7:J7)</f>
        <v>20746</v>
      </c>
    </row>
    <row r="8" spans="1:11" ht="15">
      <c r="A8" s="299" t="s">
        <v>474</v>
      </c>
      <c r="B8" s="321">
        <v>0</v>
      </c>
      <c r="C8" s="321"/>
      <c r="D8" s="370">
        <v>0</v>
      </c>
      <c r="E8" s="329">
        <f t="shared" si="0"/>
        <v>0</v>
      </c>
      <c r="F8" s="296"/>
      <c r="G8" s="291" t="s">
        <v>340</v>
      </c>
      <c r="H8" s="324">
        <v>5485</v>
      </c>
      <c r="I8" s="315">
        <v>11013</v>
      </c>
      <c r="J8" s="329">
        <v>37113</v>
      </c>
      <c r="K8" s="329">
        <f t="shared" si="1"/>
        <v>53611</v>
      </c>
    </row>
    <row r="9" spans="1:11" ht="15">
      <c r="A9" s="300" t="s">
        <v>475</v>
      </c>
      <c r="B9" s="321">
        <v>0</v>
      </c>
      <c r="C9" s="321"/>
      <c r="D9" s="370">
        <v>0</v>
      </c>
      <c r="E9" s="329">
        <f t="shared" si="0"/>
        <v>0</v>
      </c>
      <c r="F9" s="296"/>
      <c r="G9" s="292" t="s">
        <v>354</v>
      </c>
      <c r="H9" s="324">
        <v>0</v>
      </c>
      <c r="I9" s="315">
        <v>0</v>
      </c>
      <c r="J9" s="329">
        <v>4995</v>
      </c>
      <c r="K9" s="329">
        <f t="shared" si="1"/>
        <v>4995</v>
      </c>
    </row>
    <row r="10" spans="1:11" ht="15">
      <c r="A10" s="299" t="s">
        <v>476</v>
      </c>
      <c r="B10" s="321">
        <v>0</v>
      </c>
      <c r="C10" s="321"/>
      <c r="D10" s="370">
        <v>0</v>
      </c>
      <c r="E10" s="329">
        <f t="shared" si="0"/>
        <v>0</v>
      </c>
      <c r="F10" s="296"/>
      <c r="G10" s="291" t="s">
        <v>493</v>
      </c>
      <c r="H10" s="324">
        <v>0</v>
      </c>
      <c r="I10" s="315">
        <v>0</v>
      </c>
      <c r="J10" s="329">
        <v>787</v>
      </c>
      <c r="K10" s="329">
        <f t="shared" si="1"/>
        <v>787</v>
      </c>
    </row>
    <row r="11" spans="1:11" ht="15">
      <c r="A11" s="300" t="s">
        <v>477</v>
      </c>
      <c r="B11" s="321">
        <v>0</v>
      </c>
      <c r="C11" s="321"/>
      <c r="D11" s="370">
        <v>22307</v>
      </c>
      <c r="E11" s="329">
        <f t="shared" si="0"/>
        <v>22307</v>
      </c>
      <c r="F11" s="296"/>
      <c r="G11" s="291" t="s">
        <v>355</v>
      </c>
      <c r="H11" s="324">
        <v>0</v>
      </c>
      <c r="I11" s="315">
        <v>0</v>
      </c>
      <c r="J11" s="329">
        <v>0</v>
      </c>
      <c r="K11" s="329">
        <f t="shared" si="1"/>
        <v>0</v>
      </c>
    </row>
    <row r="12" spans="1:11" ht="15">
      <c r="A12" s="300" t="s">
        <v>478</v>
      </c>
      <c r="B12" s="321">
        <v>0</v>
      </c>
      <c r="C12" s="321"/>
      <c r="D12" s="370">
        <v>0</v>
      </c>
      <c r="E12" s="329">
        <f t="shared" si="0"/>
        <v>0</v>
      </c>
      <c r="F12" s="296"/>
      <c r="G12" s="291" t="s">
        <v>356</v>
      </c>
      <c r="H12" s="324">
        <v>564</v>
      </c>
      <c r="I12" s="315">
        <v>0</v>
      </c>
      <c r="J12" s="329">
        <v>4562</v>
      </c>
      <c r="K12" s="329">
        <f t="shared" si="1"/>
        <v>5126</v>
      </c>
    </row>
    <row r="13" spans="1:11" ht="15">
      <c r="A13" s="300" t="s">
        <v>544</v>
      </c>
      <c r="B13" s="321">
        <v>0</v>
      </c>
      <c r="C13" s="321"/>
      <c r="D13" s="370">
        <v>96200</v>
      </c>
      <c r="E13" s="329">
        <f t="shared" si="0"/>
        <v>96200</v>
      </c>
      <c r="F13" s="296"/>
      <c r="G13" s="358" t="s">
        <v>494</v>
      </c>
      <c r="H13" s="359">
        <v>0</v>
      </c>
      <c r="I13" s="360">
        <v>0</v>
      </c>
      <c r="J13" s="361">
        <v>93185</v>
      </c>
      <c r="K13" s="361">
        <f t="shared" si="1"/>
        <v>93185</v>
      </c>
    </row>
    <row r="14" spans="1:11" ht="15">
      <c r="A14" s="285" t="s">
        <v>480</v>
      </c>
      <c r="B14" s="321">
        <v>0</v>
      </c>
      <c r="C14" s="321">
        <v>30</v>
      </c>
      <c r="D14" s="370">
        <v>24966</v>
      </c>
      <c r="E14" s="329">
        <f t="shared" si="0"/>
        <v>24996</v>
      </c>
      <c r="F14" s="357"/>
      <c r="G14" s="358" t="s">
        <v>543</v>
      </c>
      <c r="H14" s="359"/>
      <c r="I14" s="360"/>
      <c r="J14" s="361"/>
      <c r="K14" s="361"/>
    </row>
    <row r="15" spans="1:11" ht="15.75" thickBot="1">
      <c r="A15" s="285" t="s">
        <v>481</v>
      </c>
      <c r="B15" s="321">
        <v>10</v>
      </c>
      <c r="C15" s="321">
        <v>103</v>
      </c>
      <c r="D15" s="370">
        <v>12270</v>
      </c>
      <c r="E15" s="329">
        <f t="shared" si="0"/>
        <v>12383</v>
      </c>
      <c r="F15" s="357"/>
      <c r="G15" s="293" t="s">
        <v>249</v>
      </c>
      <c r="H15" s="325">
        <f>SUM(H6:H13)</f>
        <v>38467</v>
      </c>
      <c r="I15" s="332">
        <f>SUM(I6:I13)</f>
        <v>54861</v>
      </c>
      <c r="J15" s="337">
        <f>SUM(J6:J13)</f>
        <v>167178</v>
      </c>
      <c r="K15" s="337">
        <f t="shared" si="1"/>
        <v>260506</v>
      </c>
    </row>
    <row r="16" spans="1:11" ht="15">
      <c r="A16" s="285" t="s">
        <v>482</v>
      </c>
      <c r="B16" s="321">
        <v>0</v>
      </c>
      <c r="C16" s="371"/>
      <c r="D16" s="372">
        <v>0</v>
      </c>
      <c r="E16" s="330">
        <f t="shared" si="0"/>
        <v>0</v>
      </c>
      <c r="F16" s="282"/>
      <c r="G16" s="282"/>
      <c r="H16" s="301"/>
      <c r="I16" s="282"/>
      <c r="J16" s="282"/>
      <c r="K16" s="282"/>
    </row>
    <row r="17" spans="1:11" ht="15.75" thickBot="1">
      <c r="A17" s="285" t="s">
        <v>483</v>
      </c>
      <c r="B17" s="289">
        <v>0</v>
      </c>
      <c r="C17" s="373"/>
      <c r="D17" s="374">
        <v>0</v>
      </c>
      <c r="E17" s="331">
        <f t="shared" si="0"/>
        <v>0</v>
      </c>
      <c r="F17" s="282"/>
      <c r="G17" s="282"/>
      <c r="H17" s="301"/>
      <c r="I17" s="282"/>
      <c r="J17" s="282"/>
      <c r="K17" s="282"/>
    </row>
    <row r="18" spans="1:11" ht="15">
      <c r="A18" s="300" t="s">
        <v>484</v>
      </c>
      <c r="B18" s="321">
        <v>0</v>
      </c>
      <c r="C18" s="321"/>
      <c r="D18" s="372">
        <v>0</v>
      </c>
      <c r="E18" s="330">
        <f t="shared" si="0"/>
        <v>0</v>
      </c>
      <c r="F18" s="282"/>
      <c r="G18" s="290" t="s">
        <v>370</v>
      </c>
      <c r="H18" s="302"/>
      <c r="I18" s="303"/>
      <c r="J18" s="304"/>
      <c r="K18" s="304"/>
    </row>
    <row r="19" spans="1:11" ht="15">
      <c r="A19" s="300" t="s">
        <v>485</v>
      </c>
      <c r="B19" s="375">
        <v>0</v>
      </c>
      <c r="C19" s="321"/>
      <c r="D19" s="372">
        <v>0</v>
      </c>
      <c r="E19" s="330">
        <f t="shared" si="0"/>
        <v>0</v>
      </c>
      <c r="F19" s="282"/>
      <c r="G19" s="294" t="s">
        <v>371</v>
      </c>
      <c r="H19" s="321">
        <v>0</v>
      </c>
      <c r="I19" s="315">
        <v>0</v>
      </c>
      <c r="J19" s="329">
        <v>200</v>
      </c>
      <c r="K19" s="329">
        <f>SUM(H19:J19)</f>
        <v>200</v>
      </c>
    </row>
    <row r="20" spans="1:11" ht="15">
      <c r="A20" s="300" t="s">
        <v>525</v>
      </c>
      <c r="B20" s="375">
        <v>0</v>
      </c>
      <c r="C20" s="321">
        <v>0</v>
      </c>
      <c r="D20" s="372">
        <v>0</v>
      </c>
      <c r="E20" s="330">
        <v>0</v>
      </c>
      <c r="F20" s="282"/>
      <c r="G20" s="294" t="s">
        <v>372</v>
      </c>
      <c r="H20" s="321">
        <v>0</v>
      </c>
      <c r="I20" s="315">
        <v>0</v>
      </c>
      <c r="J20" s="329">
        <v>500</v>
      </c>
      <c r="K20" s="329">
        <f aca="true" t="shared" si="2" ref="K20:K25">SUM(H20:J20)</f>
        <v>500</v>
      </c>
    </row>
    <row r="21" spans="1:11" ht="15">
      <c r="A21" s="285" t="s">
        <v>486</v>
      </c>
      <c r="B21" s="375">
        <v>0</v>
      </c>
      <c r="C21" s="321"/>
      <c r="D21" s="372">
        <v>0</v>
      </c>
      <c r="E21" s="330">
        <f t="shared" si="0"/>
        <v>0</v>
      </c>
      <c r="F21" s="282"/>
      <c r="G21" s="294" t="s">
        <v>373</v>
      </c>
      <c r="H21" s="321">
        <v>0</v>
      </c>
      <c r="I21" s="315">
        <v>0</v>
      </c>
      <c r="J21" s="329">
        <v>1400</v>
      </c>
      <c r="K21" s="329">
        <f t="shared" si="2"/>
        <v>1400</v>
      </c>
    </row>
    <row r="22" spans="1:11" ht="15">
      <c r="A22" s="285" t="s">
        <v>487</v>
      </c>
      <c r="B22" s="375">
        <v>0</v>
      </c>
      <c r="C22" s="321"/>
      <c r="D22" s="372">
        <v>8000</v>
      </c>
      <c r="E22" s="330">
        <f t="shared" si="0"/>
        <v>8000</v>
      </c>
      <c r="F22" s="357"/>
      <c r="G22" s="294" t="s">
        <v>374</v>
      </c>
      <c r="H22" s="321">
        <v>0</v>
      </c>
      <c r="I22" s="315">
        <v>0</v>
      </c>
      <c r="J22" s="329">
        <v>0</v>
      </c>
      <c r="K22" s="329">
        <f t="shared" si="2"/>
        <v>0</v>
      </c>
    </row>
    <row r="23" spans="1:11" ht="15.75" thickBot="1">
      <c r="A23" s="280" t="s">
        <v>534</v>
      </c>
      <c r="B23" s="376">
        <v>0</v>
      </c>
      <c r="C23" s="377"/>
      <c r="D23" s="378">
        <v>5747</v>
      </c>
      <c r="E23" s="333">
        <f t="shared" si="0"/>
        <v>5747</v>
      </c>
      <c r="F23" s="282"/>
      <c r="G23" s="294" t="s">
        <v>375</v>
      </c>
      <c r="H23" s="321">
        <v>0</v>
      </c>
      <c r="I23" s="315">
        <v>0</v>
      </c>
      <c r="J23" s="329">
        <v>4212</v>
      </c>
      <c r="K23" s="329">
        <f t="shared" si="2"/>
        <v>4212</v>
      </c>
    </row>
    <row r="24" spans="1:11" ht="15.75" thickBot="1">
      <c r="A24" s="279" t="s">
        <v>488</v>
      </c>
      <c r="B24" s="334">
        <f>SUM(B6:B23)</f>
        <v>38467</v>
      </c>
      <c r="C24" s="335">
        <f>C6+C7+C14+C15+C16+C17+C18+C19+C21+C22+C23</f>
        <v>54861</v>
      </c>
      <c r="D24" s="336">
        <f>D6+D7+D14+D15+D16+D17+D18+D19+D21+D22+D23+D13</f>
        <v>169490</v>
      </c>
      <c r="E24" s="336">
        <f>E6+E7+E14+E15+E16+E17+E18+E19+E21+E22+E23+E13</f>
        <v>262818</v>
      </c>
      <c r="F24" s="282"/>
      <c r="G24" s="294" t="s">
        <v>542</v>
      </c>
      <c r="H24" s="321">
        <v>0</v>
      </c>
      <c r="I24" s="315">
        <v>0</v>
      </c>
      <c r="J24" s="329">
        <v>2645</v>
      </c>
      <c r="K24" s="329">
        <f t="shared" si="2"/>
        <v>2645</v>
      </c>
    </row>
    <row r="25" spans="1:11" ht="15.75" thickBot="1">
      <c r="A25" s="282"/>
      <c r="B25" s="306"/>
      <c r="C25" s="282"/>
      <c r="D25" s="282"/>
      <c r="E25" s="282"/>
      <c r="F25" s="282"/>
      <c r="G25" s="279" t="s">
        <v>249</v>
      </c>
      <c r="H25" s="322">
        <f>SUM(H19:H24)</f>
        <v>0</v>
      </c>
      <c r="I25" s="320">
        <f>SUM(I19:I24)</f>
        <v>0</v>
      </c>
      <c r="J25" s="337">
        <f>SUM(J19:J24)</f>
        <v>8957</v>
      </c>
      <c r="K25" s="337">
        <f t="shared" si="2"/>
        <v>8957</v>
      </c>
    </row>
    <row r="26" spans="1:10" ht="15">
      <c r="A26" s="307" t="s">
        <v>464</v>
      </c>
      <c r="B26" s="308"/>
      <c r="C26" s="303"/>
      <c r="D26" s="304"/>
      <c r="E26" s="304"/>
      <c r="F26" s="282"/>
      <c r="G26" s="282"/>
      <c r="H26" s="282"/>
      <c r="I26" s="282"/>
      <c r="J26" s="282"/>
    </row>
    <row r="27" spans="1:11" ht="15">
      <c r="A27" s="294" t="s">
        <v>489</v>
      </c>
      <c r="B27" s="316">
        <v>0</v>
      </c>
      <c r="C27" s="315">
        <v>0</v>
      </c>
      <c r="D27" s="329">
        <v>0</v>
      </c>
      <c r="E27" s="329">
        <f>SUM(B27:D27)</f>
        <v>0</v>
      </c>
      <c r="F27" s="282"/>
      <c r="G27" s="309" t="s">
        <v>523</v>
      </c>
      <c r="H27" s="323">
        <f>H15+H25</f>
        <v>38467</v>
      </c>
      <c r="I27" s="323">
        <f>I15+I25</f>
        <v>54861</v>
      </c>
      <c r="J27" s="323">
        <f>J15+J25</f>
        <v>176135</v>
      </c>
      <c r="K27" s="323">
        <f>K15+K25</f>
        <v>269463</v>
      </c>
    </row>
    <row r="28" spans="1:10" ht="15">
      <c r="A28" s="294" t="s">
        <v>490</v>
      </c>
      <c r="B28" s="315">
        <v>0</v>
      </c>
      <c r="C28" s="315">
        <v>0</v>
      </c>
      <c r="D28" s="370">
        <v>1000</v>
      </c>
      <c r="E28" s="329">
        <f>SUM(B28:D28)</f>
        <v>1000</v>
      </c>
      <c r="F28" s="282"/>
      <c r="G28" s="282"/>
      <c r="H28" s="282"/>
      <c r="I28" s="282"/>
      <c r="J28" s="282"/>
    </row>
    <row r="29" spans="1:10" ht="15">
      <c r="A29" s="294" t="s">
        <v>533</v>
      </c>
      <c r="B29" s="315"/>
      <c r="C29" s="315"/>
      <c r="D29" s="370">
        <v>2645</v>
      </c>
      <c r="E29" s="329"/>
      <c r="F29" s="282"/>
      <c r="G29" s="282"/>
      <c r="H29" s="282"/>
      <c r="I29" s="282"/>
      <c r="J29" s="282"/>
    </row>
    <row r="30" spans="1:10" ht="15">
      <c r="A30" s="294" t="s">
        <v>491</v>
      </c>
      <c r="B30" s="315">
        <v>0</v>
      </c>
      <c r="C30" s="315">
        <v>0</v>
      </c>
      <c r="D30" s="370">
        <v>3000</v>
      </c>
      <c r="E30" s="329">
        <f>SUM(B30:D30)</f>
        <v>3000</v>
      </c>
      <c r="F30" s="282"/>
      <c r="G30" s="282"/>
      <c r="H30" s="282"/>
      <c r="I30" s="282"/>
      <c r="J30" s="282"/>
    </row>
    <row r="31" spans="1:10" ht="15.75" thickBot="1">
      <c r="A31" s="109" t="s">
        <v>492</v>
      </c>
      <c r="B31" s="320">
        <f>SUM(B27:B30)</f>
        <v>0</v>
      </c>
      <c r="C31" s="320">
        <v>0</v>
      </c>
      <c r="D31" s="337">
        <f>SUM(D28:D30)</f>
        <v>6645</v>
      </c>
      <c r="E31" s="337">
        <f>SUM(B31:D31)</f>
        <v>6645</v>
      </c>
      <c r="F31" s="282"/>
      <c r="G31" s="282"/>
      <c r="H31" s="282"/>
      <c r="I31" s="282"/>
      <c r="J31" s="282"/>
    </row>
    <row r="32" spans="1:5" ht="15">
      <c r="A32" s="282"/>
      <c r="B32" s="314"/>
      <c r="C32" s="314"/>
      <c r="D32" s="314"/>
      <c r="E32" s="314"/>
    </row>
    <row r="33" spans="1:5" ht="15">
      <c r="A33" s="309" t="s">
        <v>514</v>
      </c>
      <c r="B33" s="323">
        <f>B24+B31</f>
        <v>38467</v>
      </c>
      <c r="C33" s="323">
        <f>C24+C31</f>
        <v>54861</v>
      </c>
      <c r="D33" s="323">
        <f>D24+D31</f>
        <v>176135</v>
      </c>
      <c r="E33" s="323">
        <f>E24+E31</f>
        <v>269463</v>
      </c>
    </row>
  </sheetData>
  <sheetProtection/>
  <mergeCells count="1">
    <mergeCell ref="J2:K2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2.28125" style="282" customWidth="1"/>
    <col min="2" max="4" width="15.00390625" style="282" customWidth="1"/>
    <col min="5" max="5" width="9.140625" style="282" customWidth="1"/>
    <col min="6" max="6" width="25.7109375" style="282" customWidth="1"/>
    <col min="7" max="9" width="15.00390625" style="282" customWidth="1"/>
    <col min="10" max="16384" width="9.140625" style="282" customWidth="1"/>
  </cols>
  <sheetData>
    <row r="1" ht="15.75">
      <c r="A1" s="62" t="s">
        <v>472</v>
      </c>
    </row>
    <row r="2" spans="1:9" ht="15">
      <c r="A2" s="57" t="s">
        <v>366</v>
      </c>
      <c r="H2" s="444" t="s">
        <v>547</v>
      </c>
      <c r="I2" s="445"/>
    </row>
    <row r="3" ht="15">
      <c r="A3" s="57"/>
    </row>
    <row r="4" spans="1:6" ht="16.5" thickBot="1">
      <c r="A4" s="62" t="s">
        <v>360</v>
      </c>
      <c r="F4" s="62" t="s">
        <v>365</v>
      </c>
    </row>
    <row r="5" spans="1:9" s="296" customFormat="1" ht="30" customHeight="1">
      <c r="A5" s="290" t="s">
        <v>378</v>
      </c>
      <c r="B5" s="295" t="s">
        <v>520</v>
      </c>
      <c r="C5" s="283" t="s">
        <v>367</v>
      </c>
      <c r="D5" s="284" t="s">
        <v>368</v>
      </c>
      <c r="F5" s="290" t="s">
        <v>341</v>
      </c>
      <c r="G5" s="295" t="s">
        <v>520</v>
      </c>
      <c r="H5" s="283" t="s">
        <v>367</v>
      </c>
      <c r="I5" s="284" t="s">
        <v>368</v>
      </c>
    </row>
    <row r="6" spans="1:9" s="296" customFormat="1" ht="15">
      <c r="A6" s="294" t="s">
        <v>473</v>
      </c>
      <c r="B6" s="315">
        <v>0</v>
      </c>
      <c r="C6" s="297"/>
      <c r="D6" s="298"/>
      <c r="F6" s="291" t="s">
        <v>338</v>
      </c>
      <c r="G6" s="324">
        <v>21046</v>
      </c>
      <c r="H6" s="297"/>
      <c r="I6" s="298"/>
    </row>
    <row r="7" spans="1:9" s="296" customFormat="1" ht="15">
      <c r="A7" s="294" t="s">
        <v>479</v>
      </c>
      <c r="B7" s="315">
        <v>22307</v>
      </c>
      <c r="C7" s="297"/>
      <c r="D7" s="298"/>
      <c r="F7" s="291" t="s">
        <v>339</v>
      </c>
      <c r="G7" s="324">
        <v>5490</v>
      </c>
      <c r="H7" s="297"/>
      <c r="I7" s="298"/>
    </row>
    <row r="8" spans="1:9" s="296" customFormat="1" ht="15">
      <c r="A8" s="299" t="s">
        <v>474</v>
      </c>
      <c r="B8" s="315">
        <v>0</v>
      </c>
      <c r="C8" s="297"/>
      <c r="D8" s="298"/>
      <c r="F8" s="291" t="s">
        <v>340</v>
      </c>
      <c r="G8" s="324">
        <v>37113</v>
      </c>
      <c r="H8" s="297"/>
      <c r="I8" s="298"/>
    </row>
    <row r="9" spans="1:9" s="296" customFormat="1" ht="15">
      <c r="A9" s="300" t="s">
        <v>475</v>
      </c>
      <c r="B9" s="315">
        <v>0</v>
      </c>
      <c r="C9" s="297"/>
      <c r="D9" s="298"/>
      <c r="F9" s="292" t="s">
        <v>354</v>
      </c>
      <c r="G9" s="324">
        <v>4995</v>
      </c>
      <c r="H9" s="297"/>
      <c r="I9" s="298"/>
    </row>
    <row r="10" spans="1:9" s="296" customFormat="1" ht="15">
      <c r="A10" s="299" t="s">
        <v>476</v>
      </c>
      <c r="B10" s="315">
        <v>0</v>
      </c>
      <c r="C10" s="297"/>
      <c r="D10" s="298"/>
      <c r="F10" s="291" t="s">
        <v>493</v>
      </c>
      <c r="G10" s="324">
        <v>787</v>
      </c>
      <c r="H10" s="297"/>
      <c r="I10" s="298"/>
    </row>
    <row r="11" spans="1:9" s="296" customFormat="1" ht="15">
      <c r="A11" s="300" t="s">
        <v>477</v>
      </c>
      <c r="B11" s="315">
        <v>0</v>
      </c>
      <c r="C11" s="297"/>
      <c r="D11" s="298"/>
      <c r="F11" s="291" t="s">
        <v>355</v>
      </c>
      <c r="G11" s="324">
        <v>0</v>
      </c>
      <c r="H11" s="297"/>
      <c r="I11" s="298"/>
    </row>
    <row r="12" spans="1:9" s="296" customFormat="1" ht="15">
      <c r="A12" s="300" t="s">
        <v>478</v>
      </c>
      <c r="B12" s="315">
        <v>0</v>
      </c>
      <c r="C12" s="297"/>
      <c r="D12" s="298"/>
      <c r="F12" s="291" t="s">
        <v>356</v>
      </c>
      <c r="G12" s="324">
        <v>4562</v>
      </c>
      <c r="H12" s="297"/>
      <c r="I12" s="298"/>
    </row>
    <row r="13" spans="1:9" s="296" customFormat="1" ht="15">
      <c r="A13" s="300" t="s">
        <v>544</v>
      </c>
      <c r="B13" s="315">
        <v>96200</v>
      </c>
      <c r="C13" s="297"/>
      <c r="D13" s="298"/>
      <c r="F13" s="291" t="s">
        <v>494</v>
      </c>
      <c r="G13" s="324">
        <v>93185</v>
      </c>
      <c r="H13" s="297"/>
      <c r="I13" s="298"/>
    </row>
    <row r="14" spans="1:9" s="296" customFormat="1" ht="15.75" thickBot="1">
      <c r="A14" s="285" t="s">
        <v>480</v>
      </c>
      <c r="B14" s="315">
        <v>24966</v>
      </c>
      <c r="C14" s="297"/>
      <c r="D14" s="298"/>
      <c r="F14" s="293" t="s">
        <v>249</v>
      </c>
      <c r="G14" s="325">
        <f>SUM(G6:G13)</f>
        <v>167178</v>
      </c>
      <c r="H14" s="281">
        <f>SUM(H6:H13)</f>
        <v>0</v>
      </c>
      <c r="I14" s="305">
        <f>SUM(I6:I13)</f>
        <v>0</v>
      </c>
    </row>
    <row r="15" spans="1:7" ht="15">
      <c r="A15" s="285" t="s">
        <v>481</v>
      </c>
      <c r="B15" s="315">
        <v>12270</v>
      </c>
      <c r="C15" s="297"/>
      <c r="D15" s="298"/>
      <c r="G15" s="301"/>
    </row>
    <row r="16" spans="1:7" ht="15.75" thickBot="1">
      <c r="A16" s="285" t="s">
        <v>482</v>
      </c>
      <c r="B16" s="315">
        <v>0</v>
      </c>
      <c r="C16" s="286"/>
      <c r="D16" s="96"/>
      <c r="G16" s="301"/>
    </row>
    <row r="17" spans="1:9" ht="30">
      <c r="A17" s="285" t="s">
        <v>483</v>
      </c>
      <c r="B17" s="289">
        <v>0</v>
      </c>
      <c r="C17" s="287"/>
      <c r="D17" s="288"/>
      <c r="F17" s="290" t="s">
        <v>370</v>
      </c>
      <c r="G17" s="295" t="s">
        <v>520</v>
      </c>
      <c r="H17" s="283" t="s">
        <v>367</v>
      </c>
      <c r="I17" s="284" t="s">
        <v>368</v>
      </c>
    </row>
    <row r="18" spans="1:9" ht="15">
      <c r="A18" s="300" t="s">
        <v>484</v>
      </c>
      <c r="B18" s="315">
        <v>0</v>
      </c>
      <c r="C18" s="297"/>
      <c r="D18" s="298"/>
      <c r="F18" s="294" t="s">
        <v>371</v>
      </c>
      <c r="G18" s="321">
        <v>200</v>
      </c>
      <c r="H18" s="297"/>
      <c r="I18" s="298"/>
    </row>
    <row r="19" spans="1:9" ht="15">
      <c r="A19" s="300" t="s">
        <v>485</v>
      </c>
      <c r="B19" s="316">
        <v>0</v>
      </c>
      <c r="C19" s="297"/>
      <c r="D19" s="298"/>
      <c r="F19" s="294" t="s">
        <v>372</v>
      </c>
      <c r="G19" s="321">
        <v>500</v>
      </c>
      <c r="H19" s="297"/>
      <c r="I19" s="298"/>
    </row>
    <row r="20" spans="1:9" ht="15">
      <c r="A20" s="285" t="s">
        <v>486</v>
      </c>
      <c r="B20" s="316">
        <v>0</v>
      </c>
      <c r="C20" s="297"/>
      <c r="D20" s="298"/>
      <c r="F20" s="294" t="s">
        <v>373</v>
      </c>
      <c r="G20" s="321">
        <v>1400</v>
      </c>
      <c r="H20" s="297"/>
      <c r="I20" s="298"/>
    </row>
    <row r="21" spans="1:9" ht="15">
      <c r="A21" s="285" t="s">
        <v>487</v>
      </c>
      <c r="B21" s="316">
        <v>8000</v>
      </c>
      <c r="C21" s="297"/>
      <c r="D21" s="298"/>
      <c r="F21" s="294" t="s">
        <v>374</v>
      </c>
      <c r="G21" s="321">
        <v>0</v>
      </c>
      <c r="H21" s="297"/>
      <c r="I21" s="298"/>
    </row>
    <row r="22" spans="1:9" ht="15.75" thickBot="1">
      <c r="A22" s="280" t="s">
        <v>469</v>
      </c>
      <c r="B22" s="317">
        <v>5747</v>
      </c>
      <c r="C22" s="281"/>
      <c r="D22" s="305"/>
      <c r="F22" s="294" t="s">
        <v>375</v>
      </c>
      <c r="G22" s="321">
        <v>4212</v>
      </c>
      <c r="H22" s="297"/>
      <c r="I22" s="298"/>
    </row>
    <row r="23" spans="1:9" ht="15.75" thickBot="1">
      <c r="A23" s="279" t="s">
        <v>488</v>
      </c>
      <c r="B23" s="327">
        <f>SUM(B6:B22)</f>
        <v>169490</v>
      </c>
      <c r="C23" s="328">
        <v>0</v>
      </c>
      <c r="D23" s="326">
        <v>0</v>
      </c>
      <c r="F23" s="294" t="s">
        <v>377</v>
      </c>
      <c r="G23" s="321">
        <v>2645</v>
      </c>
      <c r="H23" s="297"/>
      <c r="I23" s="298"/>
    </row>
    <row r="24" spans="2:9" ht="15.75" thickBot="1">
      <c r="B24" s="318"/>
      <c r="F24" s="279" t="s">
        <v>249</v>
      </c>
      <c r="G24" s="322">
        <f>SUM(G18:G23)</f>
        <v>8957</v>
      </c>
      <c r="H24" s="97">
        <f>SUM(H18:H23)</f>
        <v>0</v>
      </c>
      <c r="I24" s="98">
        <f>SUM(I18:I23)</f>
        <v>0</v>
      </c>
    </row>
    <row r="25" spans="1:7" ht="15">
      <c r="A25" s="307" t="s">
        <v>464</v>
      </c>
      <c r="B25" s="319"/>
      <c r="C25" s="303"/>
      <c r="D25" s="304"/>
      <c r="G25" s="314"/>
    </row>
    <row r="26" spans="1:7" ht="15">
      <c r="A26" s="294" t="s">
        <v>489</v>
      </c>
      <c r="B26" s="316">
        <v>0</v>
      </c>
      <c r="C26" s="297"/>
      <c r="D26" s="298"/>
      <c r="G26" s="314"/>
    </row>
    <row r="27" spans="1:7" ht="15">
      <c r="A27" s="294" t="s">
        <v>490</v>
      </c>
      <c r="B27" s="315">
        <v>1000</v>
      </c>
      <c r="C27" s="297"/>
      <c r="D27" s="298"/>
      <c r="F27" s="309" t="s">
        <v>519</v>
      </c>
      <c r="G27" s="314">
        <f>G14+G24</f>
        <v>176135</v>
      </c>
    </row>
    <row r="28" spans="1:4" ht="15">
      <c r="A28" s="294" t="s">
        <v>532</v>
      </c>
      <c r="B28" s="315">
        <v>2645</v>
      </c>
      <c r="C28" s="297"/>
      <c r="D28" s="298"/>
    </row>
    <row r="29" spans="1:4" ht="15">
      <c r="A29" s="294" t="s">
        <v>491</v>
      </c>
      <c r="B29" s="315">
        <v>3000</v>
      </c>
      <c r="C29" s="297"/>
      <c r="D29" s="298"/>
    </row>
    <row r="30" spans="1:4" ht="15.75" thickBot="1">
      <c r="A30" s="109" t="s">
        <v>492</v>
      </c>
      <c r="B30" s="320">
        <f>SUM(B26:B29)</f>
        <v>6645</v>
      </c>
      <c r="C30" s="281"/>
      <c r="D30" s="305"/>
    </row>
    <row r="32" spans="1:2" ht="15">
      <c r="A32" s="309" t="s">
        <v>514</v>
      </c>
      <c r="B32" s="323">
        <f>B23+B30</f>
        <v>176135</v>
      </c>
    </row>
  </sheetData>
  <sheetProtection/>
  <mergeCells count="1">
    <mergeCell ref="H2:I2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53"/>
  <sheetViews>
    <sheetView zoomScalePageLayoutView="0" workbookViewId="0" topLeftCell="A31">
      <selection activeCell="A1" sqref="A1:D1"/>
    </sheetView>
  </sheetViews>
  <sheetFormatPr defaultColWidth="9.140625" defaultRowHeight="15"/>
  <cols>
    <col min="1" max="1" width="8.00390625" style="0" bestFit="1" customWidth="1"/>
    <col min="2" max="2" width="6.8515625" style="0" bestFit="1" customWidth="1"/>
    <col min="3" max="3" width="3.00390625" style="0" bestFit="1" customWidth="1"/>
    <col min="4" max="4" width="44.57421875" style="0" bestFit="1" customWidth="1"/>
    <col min="14" max="14" width="9.8515625" style="0" customWidth="1"/>
  </cols>
  <sheetData>
    <row r="1" spans="1:16" ht="15.75" thickBot="1">
      <c r="A1" s="446" t="s">
        <v>549</v>
      </c>
      <c r="B1" s="446"/>
      <c r="C1" s="446"/>
      <c r="D1" s="446"/>
      <c r="N1" s="446" t="s">
        <v>550</v>
      </c>
      <c r="O1" s="446"/>
      <c r="P1" s="446"/>
    </row>
    <row r="2" spans="1:45" s="129" customFormat="1" ht="45">
      <c r="A2" s="247" t="s">
        <v>269</v>
      </c>
      <c r="B2" s="64" t="s">
        <v>270</v>
      </c>
      <c r="C2" s="64"/>
      <c r="D2" s="65" t="s">
        <v>3</v>
      </c>
      <c r="E2" s="66" t="s">
        <v>271</v>
      </c>
      <c r="F2" s="66" t="s">
        <v>272</v>
      </c>
      <c r="G2" s="66" t="s">
        <v>273</v>
      </c>
      <c r="H2" s="66" t="s">
        <v>421</v>
      </c>
      <c r="I2" s="66" t="s">
        <v>316</v>
      </c>
      <c r="J2" s="66" t="s">
        <v>317</v>
      </c>
      <c r="K2" s="66" t="s">
        <v>318</v>
      </c>
      <c r="L2" s="66" t="s">
        <v>319</v>
      </c>
      <c r="M2" s="8" t="s">
        <v>320</v>
      </c>
      <c r="N2" s="8" t="s">
        <v>422</v>
      </c>
      <c r="O2" s="8" t="s">
        <v>322</v>
      </c>
      <c r="P2" s="67" t="s">
        <v>423</v>
      </c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</row>
    <row r="3" spans="1:45" s="249" customFormat="1" ht="15">
      <c r="A3" s="68" t="s">
        <v>424</v>
      </c>
      <c r="B3" s="69">
        <v>9131</v>
      </c>
      <c r="C3" s="69">
        <v>3</v>
      </c>
      <c r="D3" s="70" t="s">
        <v>425</v>
      </c>
      <c r="E3" s="71">
        <f>SUM(F3:O3)</f>
        <v>181</v>
      </c>
      <c r="F3" s="121"/>
      <c r="G3" s="121"/>
      <c r="H3" s="121"/>
      <c r="I3" s="121"/>
      <c r="J3" s="121">
        <v>181</v>
      </c>
      <c r="K3" s="121"/>
      <c r="L3" s="121"/>
      <c r="M3" s="95"/>
      <c r="N3" s="95"/>
      <c r="O3" s="95"/>
      <c r="P3" s="73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</row>
    <row r="4" spans="1:45" ht="15">
      <c r="A4" s="91" t="s">
        <v>424</v>
      </c>
      <c r="B4" s="120">
        <v>9191</v>
      </c>
      <c r="C4" s="120">
        <v>3</v>
      </c>
      <c r="D4" s="70" t="s">
        <v>329</v>
      </c>
      <c r="E4" s="71">
        <f>SUM(F4:O4)</f>
        <v>49</v>
      </c>
      <c r="F4" s="121"/>
      <c r="G4" s="121">
        <v>49</v>
      </c>
      <c r="H4" s="121"/>
      <c r="I4" s="121"/>
      <c r="J4" s="121"/>
      <c r="K4" s="121"/>
      <c r="L4" s="121"/>
      <c r="M4" s="95"/>
      <c r="N4" s="95"/>
      <c r="O4" s="95"/>
      <c r="P4" s="250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</row>
    <row r="5" spans="1:45" s="24" customFormat="1" ht="12.75">
      <c r="A5" s="85" t="s">
        <v>424</v>
      </c>
      <c r="B5" s="251">
        <v>9999</v>
      </c>
      <c r="C5" s="251"/>
      <c r="D5" s="252" t="s">
        <v>426</v>
      </c>
      <c r="E5" s="75">
        <f>SUM(E3:E4)</f>
        <v>230</v>
      </c>
      <c r="F5" s="76">
        <f aca="true" t="shared" si="0" ref="F5:P5">SUM(F3:F4)</f>
        <v>0</v>
      </c>
      <c r="G5" s="76">
        <f t="shared" si="0"/>
        <v>49</v>
      </c>
      <c r="H5" s="76">
        <f t="shared" si="0"/>
        <v>0</v>
      </c>
      <c r="I5" s="76">
        <f t="shared" si="0"/>
        <v>0</v>
      </c>
      <c r="J5" s="76">
        <f t="shared" si="0"/>
        <v>181</v>
      </c>
      <c r="K5" s="76">
        <f t="shared" si="0"/>
        <v>0</v>
      </c>
      <c r="L5" s="76">
        <f t="shared" si="0"/>
        <v>0</v>
      </c>
      <c r="M5" s="253">
        <f t="shared" si="0"/>
        <v>0</v>
      </c>
      <c r="N5" s="253">
        <f t="shared" si="0"/>
        <v>0</v>
      </c>
      <c r="O5" s="253">
        <f t="shared" si="0"/>
        <v>0</v>
      </c>
      <c r="P5" s="254">
        <f t="shared" si="0"/>
        <v>0</v>
      </c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230"/>
      <c r="AP5" s="230"/>
      <c r="AQ5" s="230"/>
      <c r="AR5" s="230"/>
      <c r="AS5" s="230"/>
    </row>
    <row r="6" spans="1:45" s="24" customFormat="1" ht="12.75">
      <c r="A6" s="91" t="s">
        <v>427</v>
      </c>
      <c r="B6" s="120">
        <v>9121</v>
      </c>
      <c r="C6" s="120">
        <v>2</v>
      </c>
      <c r="D6" s="70" t="s">
        <v>428</v>
      </c>
      <c r="E6" s="71">
        <f>SUM(F6:O6)</f>
        <v>5</v>
      </c>
      <c r="F6" s="76"/>
      <c r="G6" s="76"/>
      <c r="H6" s="76"/>
      <c r="I6" s="72">
        <v>5</v>
      </c>
      <c r="J6" s="76"/>
      <c r="K6" s="76"/>
      <c r="L6" s="76"/>
      <c r="M6" s="253"/>
      <c r="N6" s="253"/>
      <c r="O6" s="253"/>
      <c r="P6" s="77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30"/>
      <c r="AQ6" s="230"/>
      <c r="AR6" s="230"/>
      <c r="AS6" s="230"/>
    </row>
    <row r="7" spans="1:45" s="24" customFormat="1" ht="12.75">
      <c r="A7" s="91" t="s">
        <v>427</v>
      </c>
      <c r="B7" s="120">
        <v>9191</v>
      </c>
      <c r="C7" s="120">
        <v>3</v>
      </c>
      <c r="D7" s="70" t="s">
        <v>329</v>
      </c>
      <c r="E7" s="71">
        <f>SUM(F7:O7)</f>
        <v>1</v>
      </c>
      <c r="F7" s="76"/>
      <c r="G7" s="72">
        <v>1</v>
      </c>
      <c r="H7" s="76"/>
      <c r="I7" s="76"/>
      <c r="J7" s="76"/>
      <c r="K7" s="76"/>
      <c r="L7" s="76"/>
      <c r="M7" s="253"/>
      <c r="N7" s="253"/>
      <c r="O7" s="253"/>
      <c r="P7" s="77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</row>
    <row r="8" spans="1:45" s="24" customFormat="1" ht="12.75">
      <c r="A8" s="85" t="s">
        <v>427</v>
      </c>
      <c r="B8" s="251">
        <v>9999</v>
      </c>
      <c r="C8" s="251"/>
      <c r="D8" s="252" t="s">
        <v>429</v>
      </c>
      <c r="E8" s="76">
        <f>SUM(E6:E7)</f>
        <v>6</v>
      </c>
      <c r="F8" s="76">
        <f>SUM(F6:F7)</f>
        <v>0</v>
      </c>
      <c r="G8" s="76">
        <f aca="true" t="shared" si="1" ref="G8:P8">SUM(G6:G7)</f>
        <v>1</v>
      </c>
      <c r="H8" s="76">
        <f t="shared" si="1"/>
        <v>0</v>
      </c>
      <c r="I8" s="76">
        <f t="shared" si="1"/>
        <v>5</v>
      </c>
      <c r="J8" s="76">
        <f t="shared" si="1"/>
        <v>0</v>
      </c>
      <c r="K8" s="76">
        <f t="shared" si="1"/>
        <v>0</v>
      </c>
      <c r="L8" s="76">
        <f t="shared" si="1"/>
        <v>0</v>
      </c>
      <c r="M8" s="76">
        <f t="shared" si="1"/>
        <v>0</v>
      </c>
      <c r="N8" s="76">
        <f t="shared" si="1"/>
        <v>0</v>
      </c>
      <c r="O8" s="76">
        <f t="shared" si="1"/>
        <v>0</v>
      </c>
      <c r="P8" s="77">
        <f t="shared" si="1"/>
        <v>0</v>
      </c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0"/>
      <c r="AQ8" s="230"/>
      <c r="AR8" s="230"/>
      <c r="AS8" s="230"/>
    </row>
    <row r="9" spans="1:16" ht="15">
      <c r="A9" s="255">
        <v>8414031</v>
      </c>
      <c r="B9" s="120">
        <v>9121</v>
      </c>
      <c r="C9" s="120">
        <v>1</v>
      </c>
      <c r="D9" s="70" t="s">
        <v>430</v>
      </c>
      <c r="E9" s="71">
        <f>SUM(F9:P9)</f>
        <v>15</v>
      </c>
      <c r="F9" s="121"/>
      <c r="G9" s="121"/>
      <c r="H9" s="121"/>
      <c r="I9" s="121"/>
      <c r="J9" s="121"/>
      <c r="K9" s="121"/>
      <c r="L9" s="121"/>
      <c r="M9" s="95"/>
      <c r="N9" s="95"/>
      <c r="O9" s="95">
        <v>15</v>
      </c>
      <c r="P9" s="108"/>
    </row>
    <row r="10" spans="1:16" s="256" customFormat="1" ht="15">
      <c r="A10" s="255">
        <v>8414031</v>
      </c>
      <c r="B10" s="120">
        <v>9121</v>
      </c>
      <c r="C10" s="120">
        <v>2</v>
      </c>
      <c r="D10" s="70" t="s">
        <v>324</v>
      </c>
      <c r="E10" s="71">
        <f>SUM(F10:P10)</f>
        <v>40</v>
      </c>
      <c r="F10" s="121"/>
      <c r="G10" s="121"/>
      <c r="H10" s="121"/>
      <c r="I10" s="121">
        <v>40</v>
      </c>
      <c r="J10" s="121"/>
      <c r="K10" s="121"/>
      <c r="L10" s="121"/>
      <c r="M10" s="95"/>
      <c r="N10" s="95"/>
      <c r="O10" s="95"/>
      <c r="P10" s="123"/>
    </row>
    <row r="11" spans="1:16" ht="15">
      <c r="A11" s="255">
        <v>8414031</v>
      </c>
      <c r="B11" s="120">
        <v>9191</v>
      </c>
      <c r="C11" s="120">
        <v>3</v>
      </c>
      <c r="D11" s="70" t="s">
        <v>329</v>
      </c>
      <c r="E11" s="71">
        <f>SUM(F11:P11)</f>
        <v>68</v>
      </c>
      <c r="F11" s="121"/>
      <c r="G11" s="121">
        <v>68</v>
      </c>
      <c r="H11" s="121"/>
      <c r="I11" s="121"/>
      <c r="J11" s="121"/>
      <c r="K11" s="121"/>
      <c r="L11" s="121"/>
      <c r="M11" s="95"/>
      <c r="N11" s="95"/>
      <c r="O11" s="95"/>
      <c r="P11" s="108"/>
    </row>
    <row r="12" spans="1:16" s="256" customFormat="1" ht="15">
      <c r="A12" s="255">
        <v>8414031</v>
      </c>
      <c r="B12" s="69">
        <v>9311</v>
      </c>
      <c r="C12" s="69">
        <v>2</v>
      </c>
      <c r="D12" s="257" t="s">
        <v>431</v>
      </c>
      <c r="E12" s="71">
        <f>SUM(F12:P12)</f>
        <v>214</v>
      </c>
      <c r="F12" s="121"/>
      <c r="G12" s="121"/>
      <c r="H12" s="121"/>
      <c r="I12" s="121"/>
      <c r="J12" s="121"/>
      <c r="K12" s="121"/>
      <c r="L12" s="121">
        <v>214</v>
      </c>
      <c r="M12" s="95"/>
      <c r="N12" s="95"/>
      <c r="O12" s="95"/>
      <c r="P12" s="123"/>
    </row>
    <row r="13" spans="1:16" s="24" customFormat="1" ht="12.75">
      <c r="A13" s="258">
        <v>8414031</v>
      </c>
      <c r="B13" s="251">
        <v>9999</v>
      </c>
      <c r="C13" s="251"/>
      <c r="D13" s="252" t="s">
        <v>432</v>
      </c>
      <c r="E13" s="76">
        <f aca="true" t="shared" si="2" ref="E13:K13">SUM(E9:E12)</f>
        <v>337</v>
      </c>
      <c r="F13" s="76">
        <f t="shared" si="2"/>
        <v>0</v>
      </c>
      <c r="G13" s="76">
        <f t="shared" si="2"/>
        <v>68</v>
      </c>
      <c r="H13" s="76">
        <f t="shared" si="2"/>
        <v>0</v>
      </c>
      <c r="I13" s="76">
        <f t="shared" si="2"/>
        <v>40</v>
      </c>
      <c r="J13" s="76">
        <f t="shared" si="2"/>
        <v>0</v>
      </c>
      <c r="K13" s="76">
        <f t="shared" si="2"/>
        <v>0</v>
      </c>
      <c r="L13" s="76">
        <f>SUM(L9:L12)</f>
        <v>214</v>
      </c>
      <c r="M13" s="253">
        <f>SUM(M9:M11)</f>
        <v>0</v>
      </c>
      <c r="N13" s="253">
        <f>SUM(N9:N11)</f>
        <v>0</v>
      </c>
      <c r="O13" s="253">
        <f>SUM(O9:O11)</f>
        <v>15</v>
      </c>
      <c r="P13" s="254">
        <f>SUM(P9:P11)</f>
        <v>0</v>
      </c>
    </row>
    <row r="14" spans="1:16" ht="15">
      <c r="A14" s="255">
        <v>6820001</v>
      </c>
      <c r="B14" s="120">
        <v>9131</v>
      </c>
      <c r="C14" s="120">
        <v>3</v>
      </c>
      <c r="D14" s="70" t="s">
        <v>433</v>
      </c>
      <c r="E14" s="71">
        <f>SUM(F14:P14)</f>
        <v>350</v>
      </c>
      <c r="F14" s="121"/>
      <c r="G14" s="121"/>
      <c r="H14" s="121"/>
      <c r="I14" s="121"/>
      <c r="J14" s="121">
        <v>350</v>
      </c>
      <c r="K14" s="121"/>
      <c r="L14" s="121"/>
      <c r="M14" s="95"/>
      <c r="N14" s="95"/>
      <c r="O14" s="95"/>
      <c r="P14" s="108"/>
    </row>
    <row r="15" spans="1:16" s="256" customFormat="1" ht="15">
      <c r="A15" s="255">
        <v>6820001</v>
      </c>
      <c r="B15" s="69">
        <v>9141</v>
      </c>
      <c r="C15" s="69">
        <v>2</v>
      </c>
      <c r="D15" s="257" t="s">
        <v>434</v>
      </c>
      <c r="E15" s="71">
        <f>SUM(F15:P15)</f>
        <v>0</v>
      </c>
      <c r="F15" s="121"/>
      <c r="G15" s="121"/>
      <c r="H15" s="121"/>
      <c r="I15" s="121"/>
      <c r="J15" s="121"/>
      <c r="K15" s="121"/>
      <c r="L15" s="121"/>
      <c r="M15" s="95"/>
      <c r="N15" s="95"/>
      <c r="O15" s="95"/>
      <c r="P15" s="123"/>
    </row>
    <row r="16" spans="1:16" ht="15">
      <c r="A16" s="68" t="s">
        <v>435</v>
      </c>
      <c r="B16" s="120">
        <v>9191</v>
      </c>
      <c r="C16" s="120">
        <v>3</v>
      </c>
      <c r="D16" s="70" t="s">
        <v>329</v>
      </c>
      <c r="E16" s="71">
        <f>SUM(F16:P16)</f>
        <v>0</v>
      </c>
      <c r="F16" s="121"/>
      <c r="G16" s="121"/>
      <c r="H16" s="121"/>
      <c r="I16" s="121"/>
      <c r="J16" s="121"/>
      <c r="K16" s="121"/>
      <c r="L16" s="121"/>
      <c r="M16" s="95"/>
      <c r="N16" s="95"/>
      <c r="O16" s="95"/>
      <c r="P16" s="108"/>
    </row>
    <row r="17" spans="1:16" ht="15">
      <c r="A17" s="68" t="s">
        <v>435</v>
      </c>
      <c r="B17" s="120">
        <v>9291</v>
      </c>
      <c r="C17" s="120">
        <v>1</v>
      </c>
      <c r="D17" s="70" t="s">
        <v>436</v>
      </c>
      <c r="E17" s="71">
        <f>SUM(F17:P17)</f>
        <v>1437</v>
      </c>
      <c r="F17" s="121"/>
      <c r="G17" s="121"/>
      <c r="H17" s="121"/>
      <c r="I17" s="121"/>
      <c r="J17" s="121"/>
      <c r="K17" s="121"/>
      <c r="L17" s="121"/>
      <c r="M17" s="95"/>
      <c r="N17" s="95"/>
      <c r="O17" s="95"/>
      <c r="P17" s="108">
        <v>1437</v>
      </c>
    </row>
    <row r="18" spans="1:16" s="24" customFormat="1" ht="12.75">
      <c r="A18" s="74" t="s">
        <v>435</v>
      </c>
      <c r="B18" s="251">
        <v>9999</v>
      </c>
      <c r="C18" s="251"/>
      <c r="D18" s="252" t="s">
        <v>437</v>
      </c>
      <c r="E18" s="75">
        <f>SUM(E14:E17)</f>
        <v>1787</v>
      </c>
      <c r="F18" s="76">
        <f aca="true" t="shared" si="3" ref="F18:O18">SUM(F14:F16)</f>
        <v>0</v>
      </c>
      <c r="G18" s="76">
        <f t="shared" si="3"/>
        <v>0</v>
      </c>
      <c r="H18" s="76">
        <f t="shared" si="3"/>
        <v>0</v>
      </c>
      <c r="I18" s="76">
        <f t="shared" si="3"/>
        <v>0</v>
      </c>
      <c r="J18" s="76">
        <f t="shared" si="3"/>
        <v>350</v>
      </c>
      <c r="K18" s="76">
        <f t="shared" si="3"/>
        <v>0</v>
      </c>
      <c r="L18" s="75">
        <f t="shared" si="3"/>
        <v>0</v>
      </c>
      <c r="M18" s="75">
        <f t="shared" si="3"/>
        <v>0</v>
      </c>
      <c r="N18" s="75">
        <f t="shared" si="3"/>
        <v>0</v>
      </c>
      <c r="O18" s="75">
        <f t="shared" si="3"/>
        <v>0</v>
      </c>
      <c r="P18" s="259">
        <f>SUM(P14:P17)</f>
        <v>1437</v>
      </c>
    </row>
    <row r="19" spans="1:16" s="256" customFormat="1" ht="15">
      <c r="A19" s="68" t="s">
        <v>131</v>
      </c>
      <c r="B19" s="69">
        <v>9141</v>
      </c>
      <c r="C19" s="69">
        <v>2</v>
      </c>
      <c r="D19" s="70" t="s">
        <v>438</v>
      </c>
      <c r="E19" s="71">
        <f aca="true" t="shared" si="4" ref="E19:E30">SUM(F19:P19)</f>
        <v>326</v>
      </c>
      <c r="F19" s="121"/>
      <c r="G19" s="121"/>
      <c r="H19" s="121"/>
      <c r="I19" s="121"/>
      <c r="J19" s="121"/>
      <c r="K19" s="121"/>
      <c r="L19" s="121"/>
      <c r="M19" s="95"/>
      <c r="N19" s="95">
        <v>326</v>
      </c>
      <c r="O19" s="95"/>
      <c r="P19" s="123"/>
    </row>
    <row r="20" spans="1:16" ht="15">
      <c r="A20" s="68" t="s">
        <v>131</v>
      </c>
      <c r="B20" s="120">
        <v>9191</v>
      </c>
      <c r="C20" s="120">
        <v>3</v>
      </c>
      <c r="D20" s="70" t="s">
        <v>329</v>
      </c>
      <c r="E20" s="71">
        <f t="shared" si="4"/>
        <v>88</v>
      </c>
      <c r="F20" s="121"/>
      <c r="G20" s="121">
        <v>88</v>
      </c>
      <c r="H20" s="121"/>
      <c r="I20" s="121"/>
      <c r="J20" s="121"/>
      <c r="K20" s="121"/>
      <c r="L20" s="121"/>
      <c r="M20" s="95"/>
      <c r="N20" s="95"/>
      <c r="O20" s="95"/>
      <c r="P20" s="108"/>
    </row>
    <row r="21" spans="1:16" s="24" customFormat="1" ht="12.75">
      <c r="A21" s="74" t="s">
        <v>131</v>
      </c>
      <c r="B21" s="251">
        <v>9999</v>
      </c>
      <c r="C21" s="251"/>
      <c r="D21" s="252" t="s">
        <v>439</v>
      </c>
      <c r="E21" s="75">
        <f t="shared" si="4"/>
        <v>414</v>
      </c>
      <c r="F21" s="75">
        <f>SUM(F19:F20)</f>
        <v>0</v>
      </c>
      <c r="G21" s="75">
        <f aca="true" t="shared" si="5" ref="G21:P21">SUM(G19:G20)</f>
        <v>88</v>
      </c>
      <c r="H21" s="75">
        <f t="shared" si="5"/>
        <v>0</v>
      </c>
      <c r="I21" s="75">
        <f t="shared" si="5"/>
        <v>0</v>
      </c>
      <c r="J21" s="75">
        <f t="shared" si="5"/>
        <v>0</v>
      </c>
      <c r="K21" s="75">
        <f t="shared" si="5"/>
        <v>0</v>
      </c>
      <c r="L21" s="75">
        <f t="shared" si="5"/>
        <v>0</v>
      </c>
      <c r="M21" s="75">
        <f t="shared" si="5"/>
        <v>0</v>
      </c>
      <c r="N21" s="75">
        <f t="shared" si="5"/>
        <v>326</v>
      </c>
      <c r="O21" s="75">
        <f t="shared" si="5"/>
        <v>0</v>
      </c>
      <c r="P21" s="259">
        <f t="shared" si="5"/>
        <v>0</v>
      </c>
    </row>
    <row r="22" spans="1:16" s="256" customFormat="1" ht="15">
      <c r="A22" s="68" t="s">
        <v>440</v>
      </c>
      <c r="B22" s="69">
        <v>9141</v>
      </c>
      <c r="C22" s="69">
        <v>2</v>
      </c>
      <c r="D22" s="70" t="s">
        <v>434</v>
      </c>
      <c r="E22" s="71">
        <f t="shared" si="4"/>
        <v>326</v>
      </c>
      <c r="F22" s="121"/>
      <c r="G22" s="121"/>
      <c r="H22" s="121"/>
      <c r="I22" s="121"/>
      <c r="J22" s="121"/>
      <c r="K22" s="121"/>
      <c r="L22" s="121"/>
      <c r="M22" s="95"/>
      <c r="N22" s="95">
        <v>326</v>
      </c>
      <c r="O22" s="95"/>
      <c r="P22" s="123"/>
    </row>
    <row r="23" spans="1:18" ht="15">
      <c r="A23" s="68" t="s">
        <v>440</v>
      </c>
      <c r="B23" s="120">
        <v>9191</v>
      </c>
      <c r="C23" s="120">
        <v>3</v>
      </c>
      <c r="D23" s="70" t="s">
        <v>329</v>
      </c>
      <c r="E23" s="71">
        <f t="shared" si="4"/>
        <v>88</v>
      </c>
      <c r="F23" s="121"/>
      <c r="G23" s="121">
        <v>88</v>
      </c>
      <c r="H23" s="121"/>
      <c r="I23" s="121"/>
      <c r="J23" s="121"/>
      <c r="K23" s="121"/>
      <c r="L23" s="121"/>
      <c r="M23" s="95"/>
      <c r="N23" s="95"/>
      <c r="O23" s="95"/>
      <c r="P23" s="108"/>
      <c r="R23" s="256"/>
    </row>
    <row r="24" spans="1:16" s="24" customFormat="1" ht="12.75">
      <c r="A24" s="74" t="s">
        <v>440</v>
      </c>
      <c r="B24" s="251">
        <v>9999</v>
      </c>
      <c r="C24" s="251"/>
      <c r="D24" s="252" t="s">
        <v>441</v>
      </c>
      <c r="E24" s="75">
        <f t="shared" si="4"/>
        <v>414</v>
      </c>
      <c r="F24" s="75">
        <f aca="true" t="shared" si="6" ref="F24:P24">SUM(F22:F23)</f>
        <v>0</v>
      </c>
      <c r="G24" s="75">
        <f t="shared" si="6"/>
        <v>88</v>
      </c>
      <c r="H24" s="75">
        <f t="shared" si="6"/>
        <v>0</v>
      </c>
      <c r="I24" s="75">
        <f t="shared" si="6"/>
        <v>0</v>
      </c>
      <c r="J24" s="75">
        <f t="shared" si="6"/>
        <v>0</v>
      </c>
      <c r="K24" s="75">
        <f t="shared" si="6"/>
        <v>0</v>
      </c>
      <c r="L24" s="75">
        <f t="shared" si="6"/>
        <v>0</v>
      </c>
      <c r="M24" s="75">
        <f t="shared" si="6"/>
        <v>0</v>
      </c>
      <c r="N24" s="75">
        <f t="shared" si="6"/>
        <v>326</v>
      </c>
      <c r="O24" s="75">
        <f t="shared" si="6"/>
        <v>0</v>
      </c>
      <c r="P24" s="259">
        <f t="shared" si="6"/>
        <v>0</v>
      </c>
    </row>
    <row r="25" spans="1:16" s="256" customFormat="1" ht="15">
      <c r="A25" s="68" t="s">
        <v>442</v>
      </c>
      <c r="B25" s="69">
        <v>9141</v>
      </c>
      <c r="C25" s="69">
        <v>2</v>
      </c>
      <c r="D25" s="70" t="s">
        <v>434</v>
      </c>
      <c r="E25" s="71">
        <f t="shared" si="4"/>
        <v>163</v>
      </c>
      <c r="F25" s="121"/>
      <c r="G25" s="121"/>
      <c r="H25" s="121"/>
      <c r="I25" s="121"/>
      <c r="J25" s="121"/>
      <c r="K25" s="121"/>
      <c r="L25" s="121"/>
      <c r="M25" s="95"/>
      <c r="N25" s="95">
        <v>163</v>
      </c>
      <c r="O25" s="95"/>
      <c r="P25" s="123"/>
    </row>
    <row r="26" spans="1:16" ht="15">
      <c r="A26" s="91" t="s">
        <v>442</v>
      </c>
      <c r="B26" s="120">
        <v>9191</v>
      </c>
      <c r="C26" s="120">
        <v>3</v>
      </c>
      <c r="D26" s="70" t="s">
        <v>329</v>
      </c>
      <c r="E26" s="71">
        <f t="shared" si="4"/>
        <v>44</v>
      </c>
      <c r="F26" s="121"/>
      <c r="G26" s="121">
        <v>44</v>
      </c>
      <c r="H26" s="121"/>
      <c r="I26" s="121"/>
      <c r="J26" s="121"/>
      <c r="K26" s="121"/>
      <c r="L26" s="121"/>
      <c r="M26" s="95"/>
      <c r="N26" s="95"/>
      <c r="O26" s="95"/>
      <c r="P26" s="108"/>
    </row>
    <row r="27" spans="1:16" s="24" customFormat="1" ht="12.75">
      <c r="A27" s="85" t="s">
        <v>442</v>
      </c>
      <c r="B27" s="251">
        <v>9999</v>
      </c>
      <c r="C27" s="251"/>
      <c r="D27" s="252" t="s">
        <v>443</v>
      </c>
      <c r="E27" s="75">
        <f t="shared" si="4"/>
        <v>207</v>
      </c>
      <c r="F27" s="75">
        <f>SUM(F25:F26)</f>
        <v>0</v>
      </c>
      <c r="G27" s="75">
        <f aca="true" t="shared" si="7" ref="G27:P27">SUM(G25:G26)</f>
        <v>44</v>
      </c>
      <c r="H27" s="75">
        <f t="shared" si="7"/>
        <v>0</v>
      </c>
      <c r="I27" s="75">
        <f t="shared" si="7"/>
        <v>0</v>
      </c>
      <c r="J27" s="75">
        <f t="shared" si="7"/>
        <v>0</v>
      </c>
      <c r="K27" s="75">
        <f t="shared" si="7"/>
        <v>0</v>
      </c>
      <c r="L27" s="75">
        <f t="shared" si="7"/>
        <v>0</v>
      </c>
      <c r="M27" s="75">
        <f t="shared" si="7"/>
        <v>0</v>
      </c>
      <c r="N27" s="75">
        <f t="shared" si="7"/>
        <v>163</v>
      </c>
      <c r="O27" s="75">
        <f t="shared" si="7"/>
        <v>0</v>
      </c>
      <c r="P27" s="259">
        <f t="shared" si="7"/>
        <v>0</v>
      </c>
    </row>
    <row r="28" spans="1:16" s="256" customFormat="1" ht="15">
      <c r="A28" s="91" t="s">
        <v>136</v>
      </c>
      <c r="B28" s="69">
        <v>9141</v>
      </c>
      <c r="C28" s="69">
        <v>2</v>
      </c>
      <c r="D28" s="260" t="s">
        <v>438</v>
      </c>
      <c r="E28" s="71">
        <f t="shared" si="4"/>
        <v>126</v>
      </c>
      <c r="F28" s="121"/>
      <c r="G28" s="121"/>
      <c r="H28" s="121"/>
      <c r="I28" s="121"/>
      <c r="J28" s="121"/>
      <c r="K28" s="121"/>
      <c r="L28" s="121"/>
      <c r="M28" s="95"/>
      <c r="N28" s="95">
        <v>126</v>
      </c>
      <c r="O28" s="95"/>
      <c r="P28" s="123"/>
    </row>
    <row r="29" spans="1:16" ht="15">
      <c r="A29" s="68" t="s">
        <v>136</v>
      </c>
      <c r="B29" s="120">
        <v>9191</v>
      </c>
      <c r="C29" s="120">
        <v>3</v>
      </c>
      <c r="D29" s="70" t="s">
        <v>329</v>
      </c>
      <c r="E29" s="71">
        <f t="shared" si="4"/>
        <v>34</v>
      </c>
      <c r="F29" s="121"/>
      <c r="G29" s="121">
        <v>34</v>
      </c>
      <c r="H29" s="121"/>
      <c r="I29" s="121"/>
      <c r="J29" s="121"/>
      <c r="K29" s="121"/>
      <c r="L29" s="121"/>
      <c r="M29" s="95"/>
      <c r="N29" s="95"/>
      <c r="O29" s="95"/>
      <c r="P29" s="108"/>
    </row>
    <row r="30" spans="1:16" ht="15">
      <c r="A30" s="68" t="s">
        <v>136</v>
      </c>
      <c r="B30" s="261">
        <v>9999</v>
      </c>
      <c r="C30" s="261"/>
      <c r="D30" s="252" t="s">
        <v>444</v>
      </c>
      <c r="E30" s="75">
        <f t="shared" si="4"/>
        <v>160</v>
      </c>
      <c r="F30" s="253">
        <f aca="true" t="shared" si="8" ref="F30:M30">SUM(F28:F29)</f>
        <v>0</v>
      </c>
      <c r="G30" s="253">
        <f t="shared" si="8"/>
        <v>34</v>
      </c>
      <c r="H30" s="253">
        <f t="shared" si="8"/>
        <v>0</v>
      </c>
      <c r="I30" s="253">
        <f t="shared" si="8"/>
        <v>0</v>
      </c>
      <c r="J30" s="253">
        <f t="shared" si="8"/>
        <v>0</v>
      </c>
      <c r="K30" s="253">
        <f t="shared" si="8"/>
        <v>0</v>
      </c>
      <c r="L30" s="253">
        <f t="shared" si="8"/>
        <v>0</v>
      </c>
      <c r="M30" s="253">
        <f t="shared" si="8"/>
        <v>0</v>
      </c>
      <c r="N30" s="253">
        <f>SUM(N28:N29)</f>
        <v>126</v>
      </c>
      <c r="O30" s="253">
        <f>SUM(O28:O29)</f>
        <v>0</v>
      </c>
      <c r="P30" s="254">
        <f>SUM(P28:P29)</f>
        <v>0</v>
      </c>
    </row>
    <row r="31" spans="1:16" ht="15">
      <c r="A31" s="68" t="s">
        <v>445</v>
      </c>
      <c r="B31" s="120">
        <v>9131</v>
      </c>
      <c r="C31" s="120">
        <v>2</v>
      </c>
      <c r="D31" s="70" t="s">
        <v>446</v>
      </c>
      <c r="E31" s="71">
        <f>SUM(F31:P31)</f>
        <v>15</v>
      </c>
      <c r="F31" s="121">
        <v>15</v>
      </c>
      <c r="G31" s="121"/>
      <c r="H31" s="121"/>
      <c r="I31" s="121"/>
      <c r="J31" s="121"/>
      <c r="K31" s="121"/>
      <c r="L31" s="121"/>
      <c r="M31" s="95"/>
      <c r="N31" s="95"/>
      <c r="O31" s="95"/>
      <c r="P31" s="108"/>
    </row>
    <row r="32" spans="1:16" ht="15">
      <c r="A32" s="68" t="s">
        <v>445</v>
      </c>
      <c r="B32" s="120">
        <v>5542</v>
      </c>
      <c r="C32" s="69">
        <v>11</v>
      </c>
      <c r="D32" s="260" t="s">
        <v>438</v>
      </c>
      <c r="E32" s="71">
        <f>SUM(F32:P32)</f>
        <v>30</v>
      </c>
      <c r="F32" s="121"/>
      <c r="G32" s="121"/>
      <c r="H32" s="121"/>
      <c r="I32" s="121"/>
      <c r="J32" s="121"/>
      <c r="K32" s="121"/>
      <c r="L32" s="121"/>
      <c r="M32" s="95"/>
      <c r="N32" s="95">
        <v>30</v>
      </c>
      <c r="O32" s="95"/>
      <c r="P32" s="108"/>
    </row>
    <row r="33" spans="1:16" ht="15">
      <c r="A33" s="68" t="s">
        <v>445</v>
      </c>
      <c r="B33" s="120">
        <v>9191</v>
      </c>
      <c r="C33" s="120">
        <v>3</v>
      </c>
      <c r="D33" s="70" t="s">
        <v>329</v>
      </c>
      <c r="E33" s="71">
        <f>SUM(F33:P33)</f>
        <v>9</v>
      </c>
      <c r="F33" s="121"/>
      <c r="G33" s="121">
        <v>9</v>
      </c>
      <c r="H33" s="121"/>
      <c r="I33" s="121"/>
      <c r="J33" s="121"/>
      <c r="K33" s="121"/>
      <c r="L33" s="121"/>
      <c r="M33" s="95"/>
      <c r="N33" s="95"/>
      <c r="O33" s="95"/>
      <c r="P33" s="108"/>
    </row>
    <row r="34" spans="1:16" s="24" customFormat="1" ht="12.75">
      <c r="A34" s="74" t="s">
        <v>445</v>
      </c>
      <c r="B34" s="251">
        <v>9999</v>
      </c>
      <c r="C34" s="251"/>
      <c r="D34" s="252" t="s">
        <v>447</v>
      </c>
      <c r="E34" s="75">
        <f>SUM(E31:E33)</f>
        <v>54</v>
      </c>
      <c r="F34" s="75">
        <f aca="true" t="shared" si="9" ref="F34:P34">SUM(F31:F33)</f>
        <v>15</v>
      </c>
      <c r="G34" s="75">
        <f t="shared" si="9"/>
        <v>9</v>
      </c>
      <c r="H34" s="75">
        <f t="shared" si="9"/>
        <v>0</v>
      </c>
      <c r="I34" s="75">
        <f t="shared" si="9"/>
        <v>0</v>
      </c>
      <c r="J34" s="75">
        <f t="shared" si="9"/>
        <v>0</v>
      </c>
      <c r="K34" s="75">
        <f t="shared" si="9"/>
        <v>0</v>
      </c>
      <c r="L34" s="75">
        <f t="shared" si="9"/>
        <v>0</v>
      </c>
      <c r="M34" s="75">
        <f t="shared" si="9"/>
        <v>0</v>
      </c>
      <c r="N34" s="75">
        <f t="shared" si="9"/>
        <v>30</v>
      </c>
      <c r="O34" s="75">
        <f t="shared" si="9"/>
        <v>0</v>
      </c>
      <c r="P34" s="259">
        <f t="shared" si="9"/>
        <v>0</v>
      </c>
    </row>
    <row r="35" spans="1:16" s="256" customFormat="1" ht="15">
      <c r="A35" s="68" t="s">
        <v>448</v>
      </c>
      <c r="B35" s="69">
        <v>9131</v>
      </c>
      <c r="C35" s="69">
        <v>2</v>
      </c>
      <c r="D35" s="70" t="s">
        <v>446</v>
      </c>
      <c r="E35" s="71">
        <f>SUM(F35:P35)</f>
        <v>1120</v>
      </c>
      <c r="F35" s="121">
        <v>1120</v>
      </c>
      <c r="G35" s="121"/>
      <c r="H35" s="121"/>
      <c r="I35" s="121"/>
      <c r="J35" s="121"/>
      <c r="K35" s="121"/>
      <c r="L35" s="121"/>
      <c r="M35" s="95"/>
      <c r="N35" s="95"/>
      <c r="O35" s="95"/>
      <c r="P35" s="123"/>
    </row>
    <row r="36" spans="1:16" ht="15">
      <c r="A36" s="91" t="s">
        <v>448</v>
      </c>
      <c r="B36" s="120">
        <v>9191</v>
      </c>
      <c r="C36" s="120">
        <v>3</v>
      </c>
      <c r="D36" s="70" t="s">
        <v>329</v>
      </c>
      <c r="E36" s="262">
        <f>SUM(F36:P36)</f>
        <v>302</v>
      </c>
      <c r="F36" s="121"/>
      <c r="G36" s="121">
        <v>302</v>
      </c>
      <c r="H36" s="121"/>
      <c r="I36" s="121"/>
      <c r="J36" s="121"/>
      <c r="K36" s="121"/>
      <c r="L36" s="121"/>
      <c r="M36" s="95"/>
      <c r="N36" s="95"/>
      <c r="O36" s="95"/>
      <c r="P36" s="108"/>
    </row>
    <row r="37" spans="1:16" s="24" customFormat="1" ht="12.75">
      <c r="A37" s="85" t="s">
        <v>448</v>
      </c>
      <c r="B37" s="251">
        <v>9999</v>
      </c>
      <c r="C37" s="251"/>
      <c r="D37" s="252" t="s">
        <v>449</v>
      </c>
      <c r="E37" s="263">
        <f>SUM(E35:E36)</f>
        <v>1422</v>
      </c>
      <c r="F37" s="76">
        <f>SUM(F35:F36)</f>
        <v>1120</v>
      </c>
      <c r="G37" s="76">
        <f aca="true" t="shared" si="10" ref="G37:P37">SUM(G35:G36)</f>
        <v>302</v>
      </c>
      <c r="H37" s="76">
        <f t="shared" si="10"/>
        <v>0</v>
      </c>
      <c r="I37" s="76">
        <f t="shared" si="10"/>
        <v>0</v>
      </c>
      <c r="J37" s="76">
        <f t="shared" si="10"/>
        <v>0</v>
      </c>
      <c r="K37" s="76">
        <f t="shared" si="10"/>
        <v>0</v>
      </c>
      <c r="L37" s="76">
        <f t="shared" si="10"/>
        <v>0</v>
      </c>
      <c r="M37" s="253">
        <f t="shared" si="10"/>
        <v>0</v>
      </c>
      <c r="N37" s="253">
        <f t="shared" si="10"/>
        <v>0</v>
      </c>
      <c r="O37" s="253">
        <f t="shared" si="10"/>
        <v>0</v>
      </c>
      <c r="P37" s="254">
        <f t="shared" si="10"/>
        <v>0</v>
      </c>
    </row>
    <row r="38" spans="1:35" ht="15">
      <c r="A38" s="68" t="s">
        <v>450</v>
      </c>
      <c r="B38" s="120">
        <v>9121</v>
      </c>
      <c r="C38" s="120">
        <v>2</v>
      </c>
      <c r="D38" s="70" t="s">
        <v>451</v>
      </c>
      <c r="E38" s="71">
        <f>SUM(F38:P38)</f>
        <v>79</v>
      </c>
      <c r="F38" s="121"/>
      <c r="G38" s="121">
        <v>49</v>
      </c>
      <c r="H38" s="121"/>
      <c r="I38" s="121">
        <v>30</v>
      </c>
      <c r="J38" s="121"/>
      <c r="K38" s="121"/>
      <c r="L38" s="121"/>
      <c r="M38" s="95"/>
      <c r="N38" s="95"/>
      <c r="O38" s="95"/>
      <c r="P38" s="108"/>
      <c r="AI38" s="264"/>
    </row>
    <row r="39" spans="1:16" s="256" customFormat="1" ht="15">
      <c r="A39" s="68" t="s">
        <v>450</v>
      </c>
      <c r="B39" s="69">
        <v>9131</v>
      </c>
      <c r="C39" s="69">
        <v>1</v>
      </c>
      <c r="D39" s="70" t="s">
        <v>452</v>
      </c>
      <c r="E39" s="71">
        <f>SUM(F39:P39)</f>
        <v>0</v>
      </c>
      <c r="F39" s="121"/>
      <c r="G39" s="121"/>
      <c r="H39" s="121"/>
      <c r="I39" s="121"/>
      <c r="J39" s="121"/>
      <c r="K39" s="121"/>
      <c r="L39" s="121"/>
      <c r="M39" s="95"/>
      <c r="N39" s="95"/>
      <c r="O39" s="95"/>
      <c r="P39" s="123"/>
    </row>
    <row r="40" spans="1:16" ht="15">
      <c r="A40" s="265" t="s">
        <v>450</v>
      </c>
      <c r="B40" s="251">
        <v>9191</v>
      </c>
      <c r="C40" s="251">
        <v>3</v>
      </c>
      <c r="D40" s="70" t="s">
        <v>329</v>
      </c>
      <c r="E40" s="71">
        <f>SUM(F40:P40)</f>
        <v>150</v>
      </c>
      <c r="F40" s="121"/>
      <c r="G40" s="121"/>
      <c r="H40" s="121"/>
      <c r="I40" s="121"/>
      <c r="J40" s="121"/>
      <c r="K40" s="121"/>
      <c r="L40" s="121">
        <v>150</v>
      </c>
      <c r="M40" s="95"/>
      <c r="N40" s="95"/>
      <c r="O40" s="95"/>
      <c r="P40" s="108"/>
    </row>
    <row r="41" spans="1:16" s="24" customFormat="1" ht="12.75">
      <c r="A41" s="266" t="s">
        <v>453</v>
      </c>
      <c r="B41" s="251">
        <v>9999</v>
      </c>
      <c r="C41" s="251"/>
      <c r="D41" s="252" t="s">
        <v>454</v>
      </c>
      <c r="E41" s="75">
        <f>SUM(E38:E40)</f>
        <v>229</v>
      </c>
      <c r="F41" s="76">
        <f>SUM(F38:F40)</f>
        <v>0</v>
      </c>
      <c r="G41" s="76">
        <f aca="true" t="shared" si="11" ref="G41:P41">SUM(G38:G40)</f>
        <v>49</v>
      </c>
      <c r="H41" s="76">
        <f t="shared" si="11"/>
        <v>0</v>
      </c>
      <c r="I41" s="76">
        <f t="shared" si="11"/>
        <v>30</v>
      </c>
      <c r="J41" s="76">
        <f t="shared" si="11"/>
        <v>0</v>
      </c>
      <c r="K41" s="76">
        <f t="shared" si="11"/>
        <v>0</v>
      </c>
      <c r="L41" s="76">
        <f t="shared" si="11"/>
        <v>150</v>
      </c>
      <c r="M41" s="253">
        <f t="shared" si="11"/>
        <v>0</v>
      </c>
      <c r="N41" s="253">
        <f t="shared" si="11"/>
        <v>0</v>
      </c>
      <c r="O41" s="253">
        <f t="shared" si="11"/>
        <v>0</v>
      </c>
      <c r="P41" s="254">
        <f t="shared" si="11"/>
        <v>0</v>
      </c>
    </row>
    <row r="42" spans="1:16" s="230" customFormat="1" ht="12.75">
      <c r="A42" s="265" t="s">
        <v>455</v>
      </c>
      <c r="B42" s="120">
        <v>9131</v>
      </c>
      <c r="C42" s="120">
        <v>21</v>
      </c>
      <c r="D42" s="70" t="s">
        <v>446</v>
      </c>
      <c r="E42" s="71">
        <f>SUM(F42:P42)</f>
        <v>630</v>
      </c>
      <c r="F42" s="72">
        <v>630</v>
      </c>
      <c r="G42" s="72"/>
      <c r="H42" s="72"/>
      <c r="I42" s="72"/>
      <c r="J42" s="72"/>
      <c r="K42" s="72"/>
      <c r="L42" s="72"/>
      <c r="M42" s="72"/>
      <c r="N42" s="72"/>
      <c r="O42" s="72"/>
      <c r="P42" s="73"/>
    </row>
    <row r="43" spans="1:16" s="230" customFormat="1" ht="12.75">
      <c r="A43" s="265" t="s">
        <v>455</v>
      </c>
      <c r="B43" s="120">
        <v>9191</v>
      </c>
      <c r="C43" s="120">
        <v>3</v>
      </c>
      <c r="D43" s="70" t="s">
        <v>329</v>
      </c>
      <c r="E43" s="71">
        <f>SUM(F43:P43)</f>
        <v>170</v>
      </c>
      <c r="F43" s="72"/>
      <c r="G43" s="72">
        <v>170</v>
      </c>
      <c r="H43" s="72"/>
      <c r="I43" s="72"/>
      <c r="J43" s="72"/>
      <c r="K43" s="72"/>
      <c r="L43" s="72"/>
      <c r="M43" s="72"/>
      <c r="N43" s="72"/>
      <c r="O43" s="72"/>
      <c r="P43" s="73"/>
    </row>
    <row r="44" spans="1:16" s="24" customFormat="1" ht="12.75">
      <c r="A44" s="266" t="s">
        <v>455</v>
      </c>
      <c r="B44" s="251">
        <v>9999</v>
      </c>
      <c r="C44" s="251"/>
      <c r="D44" s="252" t="s">
        <v>209</v>
      </c>
      <c r="E44" s="75">
        <f aca="true" t="shared" si="12" ref="E44:P44">SUM(E42:E43)</f>
        <v>800</v>
      </c>
      <c r="F44" s="76">
        <f t="shared" si="12"/>
        <v>630</v>
      </c>
      <c r="G44" s="76">
        <f t="shared" si="12"/>
        <v>170</v>
      </c>
      <c r="H44" s="76">
        <f t="shared" si="12"/>
        <v>0</v>
      </c>
      <c r="I44" s="76">
        <f t="shared" si="12"/>
        <v>0</v>
      </c>
      <c r="J44" s="76">
        <f t="shared" si="12"/>
        <v>0</v>
      </c>
      <c r="K44" s="76">
        <f t="shared" si="12"/>
        <v>0</v>
      </c>
      <c r="L44" s="76">
        <f t="shared" si="12"/>
        <v>0</v>
      </c>
      <c r="M44" s="76">
        <f t="shared" si="12"/>
        <v>0</v>
      </c>
      <c r="N44" s="76">
        <f t="shared" si="12"/>
        <v>0</v>
      </c>
      <c r="O44" s="76">
        <f t="shared" si="12"/>
        <v>0</v>
      </c>
      <c r="P44" s="254">
        <f t="shared" si="12"/>
        <v>0</v>
      </c>
    </row>
    <row r="45" spans="1:16" s="230" customFormat="1" ht="12.75">
      <c r="A45" s="265" t="s">
        <v>456</v>
      </c>
      <c r="B45" s="120">
        <v>9131</v>
      </c>
      <c r="C45" s="120">
        <v>21</v>
      </c>
      <c r="D45" s="70" t="s">
        <v>446</v>
      </c>
      <c r="E45" s="71">
        <f>SUM(F45:P45)</f>
        <v>4457</v>
      </c>
      <c r="F45" s="72">
        <v>4457</v>
      </c>
      <c r="G45" s="72"/>
      <c r="H45" s="72"/>
      <c r="I45" s="72"/>
      <c r="J45" s="72"/>
      <c r="K45" s="72"/>
      <c r="L45" s="72"/>
      <c r="M45" s="72"/>
      <c r="N45" s="72"/>
      <c r="O45" s="72"/>
      <c r="P45" s="73"/>
    </row>
    <row r="46" spans="1:16" s="230" customFormat="1" ht="12.75">
      <c r="A46" s="265" t="s">
        <v>456</v>
      </c>
      <c r="B46" s="120">
        <v>9191</v>
      </c>
      <c r="C46" s="120">
        <v>3</v>
      </c>
      <c r="D46" s="70" t="s">
        <v>329</v>
      </c>
      <c r="E46" s="71">
        <f>SUM(F46:P46)</f>
        <v>1203</v>
      </c>
      <c r="F46" s="72"/>
      <c r="G46" s="72">
        <v>1203</v>
      </c>
      <c r="H46" s="72"/>
      <c r="I46" s="72"/>
      <c r="J46" s="72"/>
      <c r="K46" s="72"/>
      <c r="L46" s="72"/>
      <c r="M46" s="72"/>
      <c r="N46" s="72"/>
      <c r="O46" s="72"/>
      <c r="P46" s="73"/>
    </row>
    <row r="47" spans="1:16" s="24" customFormat="1" ht="12.75">
      <c r="A47" s="266" t="s">
        <v>456</v>
      </c>
      <c r="B47" s="251">
        <v>9999</v>
      </c>
      <c r="C47" s="251"/>
      <c r="D47" s="252" t="s">
        <v>404</v>
      </c>
      <c r="E47" s="75">
        <f>SUM(E45:E46)</f>
        <v>5660</v>
      </c>
      <c r="F47" s="76">
        <f>SUM(F45:F46)</f>
        <v>4457</v>
      </c>
      <c r="G47" s="76">
        <f aca="true" t="shared" si="13" ref="G47:O47">SUM(G45:G46)</f>
        <v>1203</v>
      </c>
      <c r="H47" s="76">
        <f t="shared" si="13"/>
        <v>0</v>
      </c>
      <c r="I47" s="76">
        <f t="shared" si="13"/>
        <v>0</v>
      </c>
      <c r="J47" s="76">
        <f t="shared" si="13"/>
        <v>0</v>
      </c>
      <c r="K47" s="76">
        <f t="shared" si="13"/>
        <v>0</v>
      </c>
      <c r="L47" s="76">
        <f t="shared" si="13"/>
        <v>0</v>
      </c>
      <c r="M47" s="76">
        <f t="shared" si="13"/>
        <v>0</v>
      </c>
      <c r="N47" s="76">
        <f t="shared" si="13"/>
        <v>0</v>
      </c>
      <c r="O47" s="76">
        <f t="shared" si="13"/>
        <v>0</v>
      </c>
      <c r="P47" s="254">
        <f>SUM(P45:P46)</f>
        <v>0</v>
      </c>
    </row>
    <row r="48" spans="1:16" s="24" customFormat="1" ht="12.75">
      <c r="A48" s="265" t="s">
        <v>457</v>
      </c>
      <c r="B48" s="120">
        <v>9121</v>
      </c>
      <c r="C48" s="251">
        <v>2</v>
      </c>
      <c r="D48" s="70" t="s">
        <v>458</v>
      </c>
      <c r="E48" s="71">
        <f>SUM(F48:P48)</f>
        <v>100</v>
      </c>
      <c r="F48" s="76"/>
      <c r="G48" s="76"/>
      <c r="H48" s="76"/>
      <c r="I48" s="72">
        <v>100</v>
      </c>
      <c r="J48" s="76"/>
      <c r="K48" s="76"/>
      <c r="L48" s="76"/>
      <c r="M48" s="253"/>
      <c r="N48" s="253"/>
      <c r="O48" s="253"/>
      <c r="P48" s="254"/>
    </row>
    <row r="49" spans="1:16" s="24" customFormat="1" ht="12.75">
      <c r="A49" s="266" t="s">
        <v>457</v>
      </c>
      <c r="B49" s="251">
        <v>9999</v>
      </c>
      <c r="C49" s="251"/>
      <c r="D49" s="252" t="s">
        <v>459</v>
      </c>
      <c r="E49" s="49">
        <f>SUM(E48)</f>
        <v>100</v>
      </c>
      <c r="F49" s="49">
        <f aca="true" t="shared" si="14" ref="F49:P49">SUM(F48)</f>
        <v>0</v>
      </c>
      <c r="G49" s="49">
        <f t="shared" si="14"/>
        <v>0</v>
      </c>
      <c r="H49" s="49">
        <f t="shared" si="14"/>
        <v>0</v>
      </c>
      <c r="I49" s="49">
        <f t="shared" si="14"/>
        <v>100</v>
      </c>
      <c r="J49" s="49">
        <f t="shared" si="14"/>
        <v>0</v>
      </c>
      <c r="K49" s="49">
        <f t="shared" si="14"/>
        <v>0</v>
      </c>
      <c r="L49" s="49">
        <f t="shared" si="14"/>
        <v>0</v>
      </c>
      <c r="M49" s="49">
        <f t="shared" si="14"/>
        <v>0</v>
      </c>
      <c r="N49" s="49">
        <f t="shared" si="14"/>
        <v>0</v>
      </c>
      <c r="O49" s="49">
        <f t="shared" si="14"/>
        <v>0</v>
      </c>
      <c r="P49" s="267">
        <f t="shared" si="14"/>
        <v>0</v>
      </c>
    </row>
    <row r="50" spans="1:16" s="256" customFormat="1" ht="15">
      <c r="A50" s="265" t="s">
        <v>460</v>
      </c>
      <c r="B50" s="120">
        <v>9131</v>
      </c>
      <c r="C50" s="120">
        <v>1</v>
      </c>
      <c r="D50" s="268" t="s">
        <v>461</v>
      </c>
      <c r="E50" s="71">
        <f>SUM(F50:P50)</f>
        <v>354</v>
      </c>
      <c r="F50" s="121"/>
      <c r="G50" s="121"/>
      <c r="H50" s="121"/>
      <c r="I50" s="121"/>
      <c r="J50" s="121"/>
      <c r="K50" s="121"/>
      <c r="L50" s="121">
        <v>354</v>
      </c>
      <c r="M50" s="95"/>
      <c r="N50" s="95"/>
      <c r="O50" s="95"/>
      <c r="P50" s="123"/>
    </row>
    <row r="51" spans="1:16" s="256" customFormat="1" ht="13.5" customHeight="1">
      <c r="A51" s="269">
        <v>680002</v>
      </c>
      <c r="B51" s="269">
        <v>9191</v>
      </c>
      <c r="C51" s="269">
        <v>3</v>
      </c>
      <c r="D51" s="70" t="s">
        <v>329</v>
      </c>
      <c r="E51" s="71">
        <f>SUM(F51:P51)</f>
        <v>96</v>
      </c>
      <c r="F51" s="121"/>
      <c r="G51" s="121">
        <v>96</v>
      </c>
      <c r="H51" s="121"/>
      <c r="I51" s="121"/>
      <c r="J51" s="121"/>
      <c r="K51" s="121"/>
      <c r="L51" s="121"/>
      <c r="M51" s="95"/>
      <c r="N51" s="95"/>
      <c r="O51" s="95"/>
      <c r="P51" s="123"/>
    </row>
    <row r="52" spans="1:16" s="63" customFormat="1" ht="12.75" customHeight="1">
      <c r="A52" s="270">
        <v>680002</v>
      </c>
      <c r="B52" s="270">
        <v>9999</v>
      </c>
      <c r="C52" s="270"/>
      <c r="D52" s="271" t="s">
        <v>462</v>
      </c>
      <c r="E52" s="272">
        <f>SUM(E50:E51)</f>
        <v>450</v>
      </c>
      <c r="F52" s="272">
        <f aca="true" t="shared" si="15" ref="F52:P52">SUM(F50:F51)</f>
        <v>0</v>
      </c>
      <c r="G52" s="272">
        <f t="shared" si="15"/>
        <v>96</v>
      </c>
      <c r="H52" s="272">
        <f t="shared" si="15"/>
        <v>0</v>
      </c>
      <c r="I52" s="272">
        <f t="shared" si="15"/>
        <v>0</v>
      </c>
      <c r="J52" s="272">
        <f t="shared" si="15"/>
        <v>0</v>
      </c>
      <c r="K52" s="272">
        <f t="shared" si="15"/>
        <v>0</v>
      </c>
      <c r="L52" s="272">
        <f t="shared" si="15"/>
        <v>354</v>
      </c>
      <c r="M52" s="273">
        <f t="shared" si="15"/>
        <v>0</v>
      </c>
      <c r="N52" s="273">
        <f t="shared" si="15"/>
        <v>0</v>
      </c>
      <c r="O52" s="273">
        <f t="shared" si="15"/>
        <v>0</v>
      </c>
      <c r="P52" s="274">
        <f t="shared" si="15"/>
        <v>0</v>
      </c>
    </row>
    <row r="53" spans="1:16" ht="12.75" customHeight="1" thickBot="1">
      <c r="A53" s="275"/>
      <c r="B53" s="275"/>
      <c r="C53" s="275"/>
      <c r="D53" s="276" t="s">
        <v>463</v>
      </c>
      <c r="E53" s="277">
        <f>E5+E8+E13+E18+E21+E24+E27+E30+E34+E37+E41+E49+E52+E44+E47</f>
        <v>12270</v>
      </c>
      <c r="F53" s="277">
        <f aca="true" t="shared" si="16" ref="F53:P53">F5+F8+F13+F18+F21+F24+F27+F30+F34+F37+F41+F49+F52+F44+F47</f>
        <v>6222</v>
      </c>
      <c r="G53" s="277">
        <f t="shared" si="16"/>
        <v>2201</v>
      </c>
      <c r="H53" s="277">
        <f t="shared" si="16"/>
        <v>0</v>
      </c>
      <c r="I53" s="277">
        <f t="shared" si="16"/>
        <v>175</v>
      </c>
      <c r="J53" s="277">
        <f t="shared" si="16"/>
        <v>531</v>
      </c>
      <c r="K53" s="277">
        <f t="shared" si="16"/>
        <v>0</v>
      </c>
      <c r="L53" s="277">
        <f t="shared" si="16"/>
        <v>718</v>
      </c>
      <c r="M53" s="277">
        <f t="shared" si="16"/>
        <v>0</v>
      </c>
      <c r="N53" s="277">
        <f t="shared" si="16"/>
        <v>971</v>
      </c>
      <c r="O53" s="277">
        <f t="shared" si="16"/>
        <v>15</v>
      </c>
      <c r="P53" s="277">
        <f t="shared" si="16"/>
        <v>1437</v>
      </c>
    </row>
  </sheetData>
  <sheetProtection/>
  <mergeCells count="2">
    <mergeCell ref="A1:D1"/>
    <mergeCell ref="N1:P1"/>
  </mergeCells>
  <printOptions/>
  <pageMargins left="0.11811023622047245" right="0.11811023622047245" top="0.11811023622047245" bottom="0.11811023622047245" header="0.31496062992125984" footer="0.31496062992125984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0.421875" style="0" customWidth="1"/>
    <col min="2" max="2" width="14.57421875" style="0" bestFit="1" customWidth="1"/>
  </cols>
  <sheetData>
    <row r="1" ht="15">
      <c r="A1" s="57" t="s">
        <v>495</v>
      </c>
    </row>
    <row r="2" ht="15.75" thickBot="1">
      <c r="B2" t="s">
        <v>551</v>
      </c>
    </row>
    <row r="3" spans="1:2" ht="23.25" customHeight="1">
      <c r="A3" s="310" t="s">
        <v>3</v>
      </c>
      <c r="B3" s="311" t="s">
        <v>496</v>
      </c>
    </row>
    <row r="4" spans="1:2" ht="15">
      <c r="A4" s="60" t="s">
        <v>497</v>
      </c>
      <c r="B4" s="108">
        <v>0</v>
      </c>
    </row>
    <row r="5" spans="1:2" ht="15">
      <c r="A5" s="60" t="s">
        <v>498</v>
      </c>
      <c r="B5" s="108">
        <v>4920</v>
      </c>
    </row>
    <row r="6" spans="1:2" ht="15">
      <c r="A6" s="60" t="s">
        <v>499</v>
      </c>
      <c r="B6" s="108">
        <v>100</v>
      </c>
    </row>
    <row r="7" spans="1:2" ht="15">
      <c r="A7" s="60" t="s">
        <v>500</v>
      </c>
      <c r="B7" s="108">
        <v>0</v>
      </c>
    </row>
    <row r="8" spans="1:2" ht="15">
      <c r="A8" s="294" t="s">
        <v>501</v>
      </c>
      <c r="B8" s="108">
        <v>5642</v>
      </c>
    </row>
    <row r="9" spans="1:2" ht="15">
      <c r="A9" s="294" t="s">
        <v>502</v>
      </c>
      <c r="B9" s="108">
        <v>150</v>
      </c>
    </row>
    <row r="10" spans="1:2" ht="15">
      <c r="A10" s="294" t="s">
        <v>503</v>
      </c>
      <c r="B10" s="108">
        <v>12600</v>
      </c>
    </row>
    <row r="11" spans="1:2" ht="15">
      <c r="A11" s="294" t="s">
        <v>505</v>
      </c>
      <c r="B11" s="108">
        <v>424</v>
      </c>
    </row>
    <row r="12" spans="1:2" ht="15">
      <c r="A12" s="294" t="s">
        <v>508</v>
      </c>
      <c r="B12" s="108">
        <v>1000</v>
      </c>
    </row>
    <row r="13" spans="1:2" ht="15">
      <c r="A13" s="294" t="s">
        <v>507</v>
      </c>
      <c r="B13" s="108">
        <v>130</v>
      </c>
    </row>
    <row r="14" spans="1:2" ht="15">
      <c r="A14" s="294" t="s">
        <v>506</v>
      </c>
      <c r="B14" s="108">
        <v>0</v>
      </c>
    </row>
    <row r="15" spans="1:2" ht="15">
      <c r="A15" s="294" t="s">
        <v>504</v>
      </c>
      <c r="B15" s="108">
        <v>0</v>
      </c>
    </row>
    <row r="16" spans="1:2" ht="15.75" thickBot="1">
      <c r="A16" s="109" t="s">
        <v>352</v>
      </c>
      <c r="B16" s="98">
        <f>SUM(B4:B15)</f>
        <v>24966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C2" sqref="C2:D2"/>
    </sheetView>
  </sheetViews>
  <sheetFormatPr defaultColWidth="9.140625" defaultRowHeight="15"/>
  <cols>
    <col min="1" max="1" width="12.421875" style="0" customWidth="1"/>
    <col min="2" max="2" width="11.00390625" style="0" customWidth="1"/>
  </cols>
  <sheetData>
    <row r="1" ht="15">
      <c r="A1" t="s">
        <v>526</v>
      </c>
    </row>
    <row r="2" spans="3:4" ht="15">
      <c r="C2" s="444" t="s">
        <v>552</v>
      </c>
      <c r="D2" s="444"/>
    </row>
    <row r="3" spans="1:4" ht="15">
      <c r="A3" t="s">
        <v>527</v>
      </c>
      <c r="D3" t="s">
        <v>530</v>
      </c>
    </row>
    <row r="5" spans="1:2" ht="15">
      <c r="A5" t="s">
        <v>531</v>
      </c>
      <c r="B5">
        <v>8392</v>
      </c>
    </row>
    <row r="6" ht="15.75" thickBot="1"/>
    <row r="7" spans="1:2" ht="15">
      <c r="A7" s="363" t="s">
        <v>528</v>
      </c>
      <c r="B7" s="362"/>
    </row>
    <row r="8" spans="1:2" ht="15">
      <c r="A8" s="294" t="s">
        <v>529</v>
      </c>
      <c r="B8" s="329">
        <v>784</v>
      </c>
    </row>
    <row r="9" spans="1:2" ht="15">
      <c r="A9" s="294" t="s">
        <v>339</v>
      </c>
      <c r="B9" s="298">
        <v>213</v>
      </c>
    </row>
    <row r="10" spans="1:2" ht="15">
      <c r="A10" s="294" t="s">
        <v>340</v>
      </c>
      <c r="B10" s="298">
        <v>4750</v>
      </c>
    </row>
    <row r="11" spans="1:2" ht="15">
      <c r="A11" s="294" t="s">
        <v>372</v>
      </c>
      <c r="B11" s="298">
        <v>2645</v>
      </c>
    </row>
    <row r="12" spans="1:2" ht="15.75" thickBot="1">
      <c r="A12" s="364" t="s">
        <v>249</v>
      </c>
      <c r="B12" s="365">
        <f>SUM(B8:B11)</f>
        <v>8392</v>
      </c>
    </row>
  </sheetData>
  <sheetProtection/>
  <mergeCells count="1">
    <mergeCell ref="C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X47"/>
  <sheetViews>
    <sheetView zoomScalePageLayoutView="0" workbookViewId="0" topLeftCell="D1">
      <pane xSplit="1" ySplit="2" topLeftCell="E3" activePane="bottomRight" state="frozen"/>
      <selection pane="topLeft" activeCell="D1" sqref="D1"/>
      <selection pane="topRight" activeCell="E1" sqref="E1"/>
      <selection pane="bottomLeft" activeCell="D3" sqref="D3"/>
      <selection pane="bottomRight" activeCell="D1" sqref="D1"/>
    </sheetView>
  </sheetViews>
  <sheetFormatPr defaultColWidth="9.140625" defaultRowHeight="15"/>
  <cols>
    <col min="1" max="1" width="9.140625" style="234" customWidth="1"/>
    <col min="2" max="2" width="7.28125" style="0" customWidth="1"/>
    <col min="3" max="3" width="4.421875" style="0" customWidth="1"/>
    <col min="4" max="4" width="53.7109375" style="0" customWidth="1"/>
    <col min="5" max="7" width="9.28125" style="0" customWidth="1"/>
    <col min="8" max="9" width="10.421875" style="0" customWidth="1"/>
    <col min="10" max="12" width="9.28125" style="0" customWidth="1"/>
    <col min="14" max="50" width="9.140625" style="213" customWidth="1"/>
    <col min="255" max="255" width="7.28125" style="0" customWidth="1"/>
    <col min="256" max="16384" width="4.421875" style="0" customWidth="1"/>
  </cols>
  <sheetData>
    <row r="1" spans="1:12" ht="15.75" thickBot="1">
      <c r="A1" s="210"/>
      <c r="B1" s="211"/>
      <c r="C1" s="212"/>
      <c r="D1" s="379" t="s">
        <v>553</v>
      </c>
      <c r="E1" s="380"/>
      <c r="F1" s="380"/>
      <c r="G1" s="381"/>
      <c r="H1" s="381"/>
      <c r="I1" s="381"/>
      <c r="J1" s="447" t="s">
        <v>554</v>
      </c>
      <c r="K1" s="448"/>
      <c r="L1" s="449"/>
    </row>
    <row r="2" spans="1:12" ht="17.25" customHeight="1" thickBot="1">
      <c r="A2" s="214"/>
      <c r="B2" s="215"/>
      <c r="C2" s="216"/>
      <c r="D2" s="217" t="s">
        <v>278</v>
      </c>
      <c r="E2" s="217" t="s">
        <v>407</v>
      </c>
      <c r="F2" s="217" t="s">
        <v>408</v>
      </c>
      <c r="G2" s="218" t="s">
        <v>387</v>
      </c>
      <c r="H2" s="243" t="s">
        <v>417</v>
      </c>
      <c r="I2" s="246" t="s">
        <v>419</v>
      </c>
      <c r="J2" s="219" t="s">
        <v>418</v>
      </c>
      <c r="K2" s="220" t="s">
        <v>388</v>
      </c>
      <c r="L2" s="221" t="s">
        <v>389</v>
      </c>
    </row>
    <row r="3" spans="1:50" s="24" customFormat="1" ht="13.5" thickBot="1">
      <c r="A3" s="222" t="s">
        <v>123</v>
      </c>
      <c r="B3" s="223">
        <v>9999</v>
      </c>
      <c r="C3" s="82"/>
      <c r="D3" s="224" t="s">
        <v>29</v>
      </c>
      <c r="E3" s="224"/>
      <c r="F3" s="224"/>
      <c r="G3" s="225">
        <v>75</v>
      </c>
      <c r="H3" s="225">
        <v>0</v>
      </c>
      <c r="I3" s="227"/>
      <c r="J3" s="227">
        <v>0</v>
      </c>
      <c r="K3" s="228">
        <v>0</v>
      </c>
      <c r="L3" s="229">
        <f aca="true" t="shared" si="0" ref="L3:L12">G3+H3+J3+K3</f>
        <v>75</v>
      </c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30"/>
      <c r="AO3" s="230"/>
      <c r="AP3" s="230"/>
      <c r="AQ3" s="230"/>
      <c r="AR3" s="230"/>
      <c r="AS3" s="230"/>
      <c r="AT3" s="230"/>
      <c r="AU3" s="230"/>
      <c r="AV3" s="230"/>
      <c r="AW3" s="230"/>
      <c r="AX3" s="230"/>
    </row>
    <row r="4" spans="1:50" s="24" customFormat="1" ht="13.5" thickBot="1">
      <c r="A4" s="222" t="s">
        <v>390</v>
      </c>
      <c r="B4" s="223">
        <v>9999</v>
      </c>
      <c r="C4" s="82"/>
      <c r="D4" s="224" t="s">
        <v>8</v>
      </c>
      <c r="E4" s="224"/>
      <c r="F4" s="224"/>
      <c r="G4" s="225">
        <v>140</v>
      </c>
      <c r="H4" s="225">
        <v>0</v>
      </c>
      <c r="I4" s="227"/>
      <c r="J4" s="227">
        <v>0</v>
      </c>
      <c r="K4" s="228">
        <v>0</v>
      </c>
      <c r="L4" s="229">
        <f t="shared" si="0"/>
        <v>140</v>
      </c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230"/>
      <c r="AO4" s="230"/>
      <c r="AP4" s="230"/>
      <c r="AQ4" s="230"/>
      <c r="AR4" s="230"/>
      <c r="AS4" s="230"/>
      <c r="AT4" s="230"/>
      <c r="AU4" s="230"/>
      <c r="AV4" s="230"/>
      <c r="AW4" s="230"/>
      <c r="AX4" s="230"/>
    </row>
    <row r="5" spans="1:50" s="24" customFormat="1" ht="13.5" thickBot="1">
      <c r="A5" s="222">
        <v>3700001</v>
      </c>
      <c r="B5" s="223">
        <v>9999</v>
      </c>
      <c r="C5" s="82"/>
      <c r="D5" s="224" t="s">
        <v>391</v>
      </c>
      <c r="E5" s="224"/>
      <c r="F5" s="224"/>
      <c r="G5" s="225">
        <v>372</v>
      </c>
      <c r="H5" s="225">
        <v>0</v>
      </c>
      <c r="I5" s="227"/>
      <c r="J5" s="227">
        <v>0</v>
      </c>
      <c r="K5" s="228">
        <v>0</v>
      </c>
      <c r="L5" s="229">
        <f t="shared" si="0"/>
        <v>372</v>
      </c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230"/>
      <c r="AP5" s="230"/>
      <c r="AQ5" s="230"/>
      <c r="AR5" s="230"/>
      <c r="AS5" s="230"/>
      <c r="AT5" s="230"/>
      <c r="AU5" s="230"/>
      <c r="AV5" s="230"/>
      <c r="AW5" s="230"/>
      <c r="AX5" s="230"/>
    </row>
    <row r="6" spans="1:50" s="24" customFormat="1" ht="13.5" thickBot="1">
      <c r="A6" s="222">
        <v>5221101</v>
      </c>
      <c r="B6" s="223">
        <v>9999</v>
      </c>
      <c r="C6" s="82"/>
      <c r="D6" s="224" t="s">
        <v>17</v>
      </c>
      <c r="E6" s="224"/>
      <c r="F6" s="224"/>
      <c r="G6" s="225">
        <v>1771</v>
      </c>
      <c r="H6" s="225">
        <v>0</v>
      </c>
      <c r="I6" s="227"/>
      <c r="J6" s="227">
        <v>0</v>
      </c>
      <c r="K6" s="228">
        <v>0</v>
      </c>
      <c r="L6" s="229">
        <f t="shared" si="0"/>
        <v>1771</v>
      </c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30"/>
      <c r="AQ6" s="230"/>
      <c r="AR6" s="230"/>
      <c r="AS6" s="230"/>
      <c r="AT6" s="230"/>
      <c r="AU6" s="230"/>
      <c r="AV6" s="230"/>
      <c r="AW6" s="230"/>
      <c r="AX6" s="230"/>
    </row>
    <row r="7" spans="1:50" s="24" customFormat="1" ht="13.5" thickBot="1">
      <c r="A7" s="222">
        <v>5629171</v>
      </c>
      <c r="B7" s="223">
        <v>9999</v>
      </c>
      <c r="C7" s="82"/>
      <c r="D7" s="224" t="s">
        <v>19</v>
      </c>
      <c r="E7" s="224">
        <v>5187</v>
      </c>
      <c r="F7" s="224">
        <v>1305</v>
      </c>
      <c r="G7" s="225">
        <v>230</v>
      </c>
      <c r="H7" s="225"/>
      <c r="I7" s="227"/>
      <c r="J7" s="227"/>
      <c r="K7" s="228"/>
      <c r="L7" s="229">
        <f t="shared" si="0"/>
        <v>230</v>
      </c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</row>
    <row r="8" spans="1:50" s="24" customFormat="1" ht="13.5" thickBot="1">
      <c r="A8" s="222">
        <v>5814001</v>
      </c>
      <c r="B8" s="223">
        <v>9999</v>
      </c>
      <c r="C8" s="82"/>
      <c r="D8" s="224" t="s">
        <v>21</v>
      </c>
      <c r="E8" s="224"/>
      <c r="F8" s="224"/>
      <c r="G8" s="225">
        <v>404</v>
      </c>
      <c r="H8" s="225">
        <v>0</v>
      </c>
      <c r="I8" s="227"/>
      <c r="J8" s="227">
        <v>0</v>
      </c>
      <c r="K8" s="228">
        <v>0</v>
      </c>
      <c r="L8" s="229">
        <f t="shared" si="0"/>
        <v>404</v>
      </c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0"/>
      <c r="AQ8" s="230"/>
      <c r="AR8" s="230"/>
      <c r="AS8" s="230"/>
      <c r="AT8" s="230"/>
      <c r="AU8" s="230"/>
      <c r="AV8" s="230"/>
      <c r="AW8" s="230"/>
      <c r="AX8" s="230"/>
    </row>
    <row r="9" spans="1:50" s="24" customFormat="1" ht="13.5" thickBot="1">
      <c r="A9" s="222">
        <v>682001</v>
      </c>
      <c r="B9" s="223">
        <v>9999</v>
      </c>
      <c r="C9" s="82"/>
      <c r="D9" s="224" t="s">
        <v>24</v>
      </c>
      <c r="E9" s="224"/>
      <c r="F9" s="224"/>
      <c r="G9" s="225">
        <v>470</v>
      </c>
      <c r="H9" s="225">
        <v>0</v>
      </c>
      <c r="I9" s="227"/>
      <c r="J9" s="227">
        <v>0</v>
      </c>
      <c r="K9" s="228">
        <v>0</v>
      </c>
      <c r="L9" s="229">
        <f t="shared" si="0"/>
        <v>470</v>
      </c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</row>
    <row r="10" spans="1:50" s="24" customFormat="1" ht="13.5" thickBot="1">
      <c r="A10" s="222">
        <v>8130001</v>
      </c>
      <c r="B10" s="223">
        <v>9999</v>
      </c>
      <c r="C10" s="82"/>
      <c r="D10" s="224" t="s">
        <v>26</v>
      </c>
      <c r="E10" s="224"/>
      <c r="F10" s="224"/>
      <c r="G10" s="225">
        <v>76</v>
      </c>
      <c r="H10" s="225">
        <v>0</v>
      </c>
      <c r="I10" s="227"/>
      <c r="J10" s="227">
        <v>0</v>
      </c>
      <c r="K10" s="228">
        <v>0</v>
      </c>
      <c r="L10" s="229">
        <f t="shared" si="0"/>
        <v>76</v>
      </c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230"/>
      <c r="AQ10" s="230"/>
      <c r="AR10" s="230"/>
      <c r="AS10" s="230"/>
      <c r="AT10" s="230"/>
      <c r="AU10" s="230"/>
      <c r="AV10" s="230"/>
      <c r="AW10" s="230"/>
      <c r="AX10" s="230"/>
    </row>
    <row r="11" spans="1:50" s="24" customFormat="1" ht="13.5" thickBot="1">
      <c r="A11" s="222">
        <v>8404021</v>
      </c>
      <c r="B11" s="223">
        <v>9999</v>
      </c>
      <c r="C11" s="82"/>
      <c r="D11" s="224" t="s">
        <v>28</v>
      </c>
      <c r="E11" s="224"/>
      <c r="F11" s="224"/>
      <c r="G11" s="225">
        <v>3742</v>
      </c>
      <c r="H11" s="225">
        <v>0</v>
      </c>
      <c r="I11" s="227"/>
      <c r="J11" s="227">
        <v>0</v>
      </c>
      <c r="K11" s="228">
        <v>0</v>
      </c>
      <c r="L11" s="229">
        <f t="shared" si="0"/>
        <v>3742</v>
      </c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230"/>
      <c r="AP11" s="230"/>
      <c r="AQ11" s="230"/>
      <c r="AR11" s="230"/>
      <c r="AS11" s="230"/>
      <c r="AT11" s="230"/>
      <c r="AU11" s="230"/>
      <c r="AV11" s="230"/>
      <c r="AW11" s="230"/>
      <c r="AX11" s="230"/>
    </row>
    <row r="12" spans="1:50" s="24" customFormat="1" ht="13.5" thickBot="1">
      <c r="A12" s="222">
        <v>8414031</v>
      </c>
      <c r="B12" s="223">
        <v>9999</v>
      </c>
      <c r="C12" s="82"/>
      <c r="D12" s="224" t="s">
        <v>210</v>
      </c>
      <c r="E12" s="224">
        <v>2357</v>
      </c>
      <c r="F12" s="224">
        <v>617</v>
      </c>
      <c r="G12" s="225">
        <v>3085</v>
      </c>
      <c r="H12" s="228">
        <v>0</v>
      </c>
      <c r="I12" s="226"/>
      <c r="J12" s="224">
        <v>0</v>
      </c>
      <c r="K12" s="228">
        <v>0</v>
      </c>
      <c r="L12" s="229">
        <f t="shared" si="0"/>
        <v>3085</v>
      </c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230"/>
      <c r="AQ12" s="230"/>
      <c r="AR12" s="230"/>
      <c r="AS12" s="230"/>
      <c r="AT12" s="230"/>
      <c r="AU12" s="230"/>
      <c r="AV12" s="230"/>
      <c r="AW12" s="230"/>
      <c r="AX12" s="230"/>
    </row>
    <row r="13" spans="1:50" s="24" customFormat="1" ht="13.5" thickBot="1">
      <c r="A13" s="222">
        <v>8419011</v>
      </c>
      <c r="B13" s="223">
        <v>9999</v>
      </c>
      <c r="C13" s="82"/>
      <c r="D13" s="224" t="s">
        <v>420</v>
      </c>
      <c r="E13" s="224"/>
      <c r="F13" s="224"/>
      <c r="G13" s="225">
        <v>0</v>
      </c>
      <c r="H13" s="244">
        <v>0</v>
      </c>
      <c r="I13" s="245"/>
      <c r="J13" s="227">
        <v>2187</v>
      </c>
      <c r="K13" s="228">
        <v>5062</v>
      </c>
      <c r="L13" s="229">
        <v>787</v>
      </c>
      <c r="M13" s="24" t="s">
        <v>392</v>
      </c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30"/>
      <c r="AN13" s="230"/>
      <c r="AO13" s="230"/>
      <c r="AP13" s="230"/>
      <c r="AQ13" s="230"/>
      <c r="AR13" s="230"/>
      <c r="AS13" s="230"/>
      <c r="AT13" s="230"/>
      <c r="AU13" s="230"/>
      <c r="AV13" s="230"/>
      <c r="AW13" s="230"/>
      <c r="AX13" s="230"/>
    </row>
    <row r="14" spans="1:50" s="24" customFormat="1" ht="13.5" thickBot="1">
      <c r="A14" s="222">
        <v>8421551</v>
      </c>
      <c r="B14" s="223">
        <v>9999</v>
      </c>
      <c r="C14" s="82"/>
      <c r="D14" s="224" t="s">
        <v>393</v>
      </c>
      <c r="E14" s="224"/>
      <c r="F14" s="224"/>
      <c r="G14" s="225">
        <v>105</v>
      </c>
      <c r="H14" s="225">
        <v>0</v>
      </c>
      <c r="I14" s="227"/>
      <c r="J14" s="227">
        <v>0</v>
      </c>
      <c r="K14" s="228">
        <v>0</v>
      </c>
      <c r="L14" s="229">
        <f aca="true" t="shared" si="1" ref="L14:L44">G14+H14+J14+K14</f>
        <v>105</v>
      </c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0"/>
      <c r="AN14" s="230"/>
      <c r="AO14" s="230"/>
      <c r="AP14" s="230"/>
      <c r="AQ14" s="230"/>
      <c r="AR14" s="230"/>
      <c r="AS14" s="230"/>
      <c r="AT14" s="230"/>
      <c r="AU14" s="230"/>
      <c r="AV14" s="230"/>
      <c r="AW14" s="230"/>
      <c r="AX14" s="230"/>
    </row>
    <row r="15" spans="1:50" s="24" customFormat="1" ht="13.5" thickBot="1">
      <c r="A15" s="222">
        <v>8621011</v>
      </c>
      <c r="B15" s="223">
        <v>9999</v>
      </c>
      <c r="C15" s="82"/>
      <c r="D15" s="224" t="s">
        <v>34</v>
      </c>
      <c r="E15" s="224"/>
      <c r="F15" s="224"/>
      <c r="G15" s="225">
        <v>376</v>
      </c>
      <c r="H15" s="225">
        <v>0</v>
      </c>
      <c r="I15" s="227"/>
      <c r="J15" s="227">
        <v>0</v>
      </c>
      <c r="K15" s="228">
        <v>0</v>
      </c>
      <c r="L15" s="229">
        <f t="shared" si="1"/>
        <v>376</v>
      </c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230"/>
      <c r="AM15" s="230"/>
      <c r="AN15" s="230"/>
      <c r="AO15" s="230"/>
      <c r="AP15" s="230"/>
      <c r="AQ15" s="230"/>
      <c r="AR15" s="230"/>
      <c r="AS15" s="230"/>
      <c r="AT15" s="230"/>
      <c r="AU15" s="230"/>
      <c r="AV15" s="230"/>
      <c r="AW15" s="230"/>
      <c r="AX15" s="230"/>
    </row>
    <row r="16" spans="1:50" s="24" customFormat="1" ht="13.5" thickBot="1">
      <c r="A16" s="222">
        <v>8623011</v>
      </c>
      <c r="B16" s="223">
        <v>9999</v>
      </c>
      <c r="C16" s="82"/>
      <c r="D16" s="224" t="s">
        <v>36</v>
      </c>
      <c r="E16" s="224"/>
      <c r="F16" s="224"/>
      <c r="G16" s="225">
        <v>364</v>
      </c>
      <c r="H16" s="225">
        <v>0</v>
      </c>
      <c r="I16" s="227"/>
      <c r="J16" s="227">
        <v>0</v>
      </c>
      <c r="K16" s="228">
        <v>0</v>
      </c>
      <c r="L16" s="229">
        <f t="shared" si="1"/>
        <v>364</v>
      </c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0"/>
      <c r="AO16" s="230"/>
      <c r="AP16" s="230"/>
      <c r="AQ16" s="230"/>
      <c r="AR16" s="230"/>
      <c r="AS16" s="230"/>
      <c r="AT16" s="230"/>
      <c r="AU16" s="230"/>
      <c r="AV16" s="230"/>
      <c r="AW16" s="230"/>
      <c r="AX16" s="230"/>
    </row>
    <row r="17" spans="1:50" s="24" customFormat="1" ht="13.5" thickBot="1">
      <c r="A17" s="222">
        <v>8690391</v>
      </c>
      <c r="B17" s="223">
        <v>9999</v>
      </c>
      <c r="C17" s="82"/>
      <c r="D17" s="224" t="s">
        <v>394</v>
      </c>
      <c r="E17" s="224"/>
      <c r="F17" s="224"/>
      <c r="G17" s="225">
        <v>146</v>
      </c>
      <c r="H17" s="225">
        <v>0</v>
      </c>
      <c r="I17" s="227"/>
      <c r="J17" s="227">
        <v>0</v>
      </c>
      <c r="K17" s="228">
        <v>0</v>
      </c>
      <c r="L17" s="229">
        <f t="shared" si="1"/>
        <v>146</v>
      </c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  <c r="AW17" s="230"/>
      <c r="AX17" s="230"/>
    </row>
    <row r="18" spans="1:50" s="24" customFormat="1" ht="14.25" customHeight="1" thickBot="1">
      <c r="A18" s="222">
        <v>8690411</v>
      </c>
      <c r="B18" s="223">
        <v>9999</v>
      </c>
      <c r="C18" s="82"/>
      <c r="D18" s="224" t="s">
        <v>395</v>
      </c>
      <c r="E18" s="224"/>
      <c r="F18" s="224"/>
      <c r="G18" s="225">
        <v>465</v>
      </c>
      <c r="H18" s="225">
        <v>0</v>
      </c>
      <c r="I18" s="227"/>
      <c r="J18" s="227">
        <v>0</v>
      </c>
      <c r="K18" s="228">
        <v>0</v>
      </c>
      <c r="L18" s="229">
        <f t="shared" si="1"/>
        <v>465</v>
      </c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0"/>
      <c r="AQ18" s="230"/>
      <c r="AR18" s="230"/>
      <c r="AS18" s="230"/>
      <c r="AT18" s="230"/>
      <c r="AU18" s="230"/>
      <c r="AV18" s="230"/>
      <c r="AW18" s="230"/>
      <c r="AX18" s="230"/>
    </row>
    <row r="19" spans="1:50" s="24" customFormat="1" ht="13.5" thickBot="1">
      <c r="A19" s="222">
        <v>8690441</v>
      </c>
      <c r="B19" s="223">
        <v>9999</v>
      </c>
      <c r="C19" s="82"/>
      <c r="D19" s="224" t="s">
        <v>40</v>
      </c>
      <c r="E19" s="224"/>
      <c r="F19" s="224"/>
      <c r="G19" s="225">
        <v>25</v>
      </c>
      <c r="H19" s="225">
        <v>0</v>
      </c>
      <c r="I19" s="227"/>
      <c r="J19" s="227">
        <v>0</v>
      </c>
      <c r="K19" s="228">
        <v>0</v>
      </c>
      <c r="L19" s="229">
        <f t="shared" si="1"/>
        <v>25</v>
      </c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230"/>
      <c r="AO19" s="230"/>
      <c r="AP19" s="230"/>
      <c r="AQ19" s="230"/>
      <c r="AR19" s="230"/>
      <c r="AS19" s="230"/>
      <c r="AT19" s="230"/>
      <c r="AU19" s="230"/>
      <c r="AV19" s="230"/>
      <c r="AW19" s="230"/>
      <c r="AX19" s="230"/>
    </row>
    <row r="20" spans="1:50" s="24" customFormat="1" ht="13.5" thickBot="1">
      <c r="A20" s="222">
        <v>8821111</v>
      </c>
      <c r="B20" s="223">
        <v>9999</v>
      </c>
      <c r="C20" s="82"/>
      <c r="D20" s="224" t="s">
        <v>411</v>
      </c>
      <c r="E20" s="224"/>
      <c r="F20" s="224"/>
      <c r="G20" s="225">
        <v>150</v>
      </c>
      <c r="H20" s="225">
        <v>1532</v>
      </c>
      <c r="I20" s="227"/>
      <c r="J20" s="227">
        <v>0</v>
      </c>
      <c r="K20" s="228">
        <v>0</v>
      </c>
      <c r="L20" s="229">
        <f t="shared" si="1"/>
        <v>1682</v>
      </c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O20" s="230"/>
      <c r="AP20" s="230"/>
      <c r="AQ20" s="230"/>
      <c r="AR20" s="230"/>
      <c r="AS20" s="230"/>
      <c r="AT20" s="230"/>
      <c r="AU20" s="230"/>
      <c r="AV20" s="230"/>
      <c r="AW20" s="230"/>
      <c r="AX20" s="230"/>
    </row>
    <row r="21" spans="1:50" s="24" customFormat="1" ht="13.5" thickBot="1">
      <c r="A21" s="222">
        <v>8821131</v>
      </c>
      <c r="B21" s="223">
        <v>9999</v>
      </c>
      <c r="C21" s="82"/>
      <c r="D21" s="224" t="s">
        <v>45</v>
      </c>
      <c r="E21" s="224"/>
      <c r="F21" s="224"/>
      <c r="G21" s="225">
        <v>140</v>
      </c>
      <c r="H21" s="225">
        <v>0</v>
      </c>
      <c r="I21" s="227"/>
      <c r="J21" s="227">
        <v>0</v>
      </c>
      <c r="K21" s="228">
        <v>0</v>
      </c>
      <c r="L21" s="229">
        <f t="shared" si="1"/>
        <v>140</v>
      </c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230"/>
      <c r="AH21" s="230"/>
      <c r="AI21" s="230"/>
      <c r="AJ21" s="230"/>
      <c r="AK21" s="230"/>
      <c r="AL21" s="230"/>
      <c r="AM21" s="230"/>
      <c r="AN21" s="230"/>
      <c r="AO21" s="230"/>
      <c r="AP21" s="230"/>
      <c r="AQ21" s="230"/>
      <c r="AR21" s="230"/>
      <c r="AS21" s="230"/>
      <c r="AT21" s="230"/>
      <c r="AU21" s="230"/>
      <c r="AV21" s="230"/>
      <c r="AW21" s="230"/>
      <c r="AX21" s="230"/>
    </row>
    <row r="22" spans="1:50" s="24" customFormat="1" ht="13.5" thickBot="1">
      <c r="A22" s="222">
        <v>8821151</v>
      </c>
      <c r="B22" s="223">
        <v>9999</v>
      </c>
      <c r="C22" s="82"/>
      <c r="D22" s="224" t="s">
        <v>409</v>
      </c>
      <c r="E22" s="224"/>
      <c r="F22" s="224"/>
      <c r="G22" s="225">
        <v>0</v>
      </c>
      <c r="H22" s="225">
        <v>0</v>
      </c>
      <c r="I22" s="227"/>
      <c r="J22" s="227">
        <v>0</v>
      </c>
      <c r="K22" s="228">
        <v>0</v>
      </c>
      <c r="L22" s="229">
        <f t="shared" si="1"/>
        <v>0</v>
      </c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  <c r="AI22" s="230"/>
      <c r="AJ22" s="230"/>
      <c r="AK22" s="230"/>
      <c r="AL22" s="230"/>
      <c r="AM22" s="230"/>
      <c r="AN22" s="230"/>
      <c r="AO22" s="230"/>
      <c r="AP22" s="230"/>
      <c r="AQ22" s="230"/>
      <c r="AR22" s="230"/>
      <c r="AS22" s="230"/>
      <c r="AT22" s="230"/>
      <c r="AU22" s="230"/>
      <c r="AV22" s="230"/>
      <c r="AW22" s="230"/>
      <c r="AX22" s="230"/>
    </row>
    <row r="23" spans="1:50" s="24" customFormat="1" ht="13.5" thickBot="1">
      <c r="A23" s="222">
        <v>8821161</v>
      </c>
      <c r="B23" s="223">
        <v>9999</v>
      </c>
      <c r="C23" s="82"/>
      <c r="D23" s="224" t="s">
        <v>410</v>
      </c>
      <c r="E23" s="224">
        <v>0</v>
      </c>
      <c r="F23" s="224">
        <v>50</v>
      </c>
      <c r="G23" s="225">
        <v>0</v>
      </c>
      <c r="H23" s="225">
        <v>1133</v>
      </c>
      <c r="I23" s="227"/>
      <c r="J23" s="227">
        <v>0</v>
      </c>
      <c r="K23" s="228">
        <v>0</v>
      </c>
      <c r="L23" s="229">
        <f t="shared" si="1"/>
        <v>1133</v>
      </c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O23" s="230"/>
      <c r="AP23" s="230"/>
      <c r="AQ23" s="230"/>
      <c r="AR23" s="230"/>
      <c r="AS23" s="230"/>
      <c r="AT23" s="230"/>
      <c r="AU23" s="230"/>
      <c r="AV23" s="230"/>
      <c r="AW23" s="230"/>
      <c r="AX23" s="230"/>
    </row>
    <row r="24" spans="1:50" s="24" customFormat="1" ht="13.5" thickBot="1">
      <c r="A24" s="222">
        <v>8821171</v>
      </c>
      <c r="B24" s="223">
        <v>9999</v>
      </c>
      <c r="C24" s="82"/>
      <c r="D24" s="224" t="s">
        <v>396</v>
      </c>
      <c r="E24" s="224"/>
      <c r="F24" s="224"/>
      <c r="G24" s="225">
        <v>25</v>
      </c>
      <c r="H24" s="225">
        <v>0</v>
      </c>
      <c r="I24" s="227"/>
      <c r="J24" s="227">
        <v>0</v>
      </c>
      <c r="K24" s="228">
        <v>0</v>
      </c>
      <c r="L24" s="229">
        <f t="shared" si="1"/>
        <v>25</v>
      </c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  <c r="AH24" s="230"/>
      <c r="AI24" s="230"/>
      <c r="AJ24" s="230"/>
      <c r="AK24" s="230"/>
      <c r="AL24" s="230"/>
      <c r="AM24" s="230"/>
      <c r="AN24" s="230"/>
      <c r="AO24" s="230"/>
      <c r="AP24" s="230"/>
      <c r="AQ24" s="230"/>
      <c r="AR24" s="230"/>
      <c r="AS24" s="230"/>
      <c r="AT24" s="230"/>
      <c r="AU24" s="230"/>
      <c r="AV24" s="230"/>
      <c r="AW24" s="230"/>
      <c r="AX24" s="230"/>
    </row>
    <row r="25" spans="1:50" s="24" customFormat="1" ht="13.5" thickBot="1">
      <c r="A25" s="222">
        <v>8821191</v>
      </c>
      <c r="B25" s="223">
        <v>9999</v>
      </c>
      <c r="C25" s="82"/>
      <c r="D25" s="224" t="s">
        <v>53</v>
      </c>
      <c r="E25" s="224"/>
      <c r="F25" s="224"/>
      <c r="G25" s="225">
        <v>2</v>
      </c>
      <c r="H25" s="225">
        <v>0</v>
      </c>
      <c r="I25" s="227"/>
      <c r="J25" s="227">
        <v>0</v>
      </c>
      <c r="K25" s="228">
        <v>0</v>
      </c>
      <c r="L25" s="229">
        <f t="shared" si="1"/>
        <v>2</v>
      </c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230"/>
      <c r="AM25" s="230"/>
      <c r="AN25" s="230"/>
      <c r="AO25" s="230"/>
      <c r="AP25" s="230"/>
      <c r="AQ25" s="230"/>
      <c r="AR25" s="230"/>
      <c r="AS25" s="230"/>
      <c r="AT25" s="230"/>
      <c r="AU25" s="230"/>
      <c r="AV25" s="230"/>
      <c r="AW25" s="230"/>
      <c r="AX25" s="230"/>
    </row>
    <row r="26" spans="1:50" s="24" customFormat="1" ht="13.5" thickBot="1">
      <c r="A26" s="222">
        <v>8821221</v>
      </c>
      <c r="B26" s="223">
        <v>9999</v>
      </c>
      <c r="C26" s="82"/>
      <c r="D26" s="224" t="s">
        <v>412</v>
      </c>
      <c r="E26" s="224"/>
      <c r="F26" s="224"/>
      <c r="G26" s="225">
        <v>0</v>
      </c>
      <c r="H26" s="225">
        <v>450</v>
      </c>
      <c r="I26" s="227"/>
      <c r="J26" s="227">
        <v>0</v>
      </c>
      <c r="K26" s="228">
        <v>0</v>
      </c>
      <c r="L26" s="229">
        <f t="shared" si="1"/>
        <v>450</v>
      </c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I26" s="230"/>
      <c r="AJ26" s="230"/>
      <c r="AK26" s="230"/>
      <c r="AL26" s="230"/>
      <c r="AM26" s="230"/>
      <c r="AN26" s="230"/>
      <c r="AO26" s="230"/>
      <c r="AP26" s="230"/>
      <c r="AQ26" s="230"/>
      <c r="AR26" s="230"/>
      <c r="AS26" s="230"/>
      <c r="AT26" s="230"/>
      <c r="AU26" s="230"/>
      <c r="AV26" s="230"/>
      <c r="AW26" s="230"/>
      <c r="AX26" s="230"/>
    </row>
    <row r="27" spans="1:50" s="24" customFormat="1" ht="13.5" thickBot="1">
      <c r="A27" s="222">
        <v>8821231</v>
      </c>
      <c r="B27" s="223">
        <v>9999</v>
      </c>
      <c r="C27" s="82"/>
      <c r="D27" s="224" t="s">
        <v>413</v>
      </c>
      <c r="E27" s="224"/>
      <c r="F27" s="224"/>
      <c r="G27" s="225">
        <v>0</v>
      </c>
      <c r="H27" s="225">
        <v>400</v>
      </c>
      <c r="I27" s="227"/>
      <c r="J27" s="227">
        <v>0</v>
      </c>
      <c r="K27" s="228">
        <v>0</v>
      </c>
      <c r="L27" s="229">
        <f t="shared" si="1"/>
        <v>400</v>
      </c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230"/>
      <c r="AJ27" s="230"/>
      <c r="AK27" s="230"/>
      <c r="AL27" s="230"/>
      <c r="AM27" s="230"/>
      <c r="AN27" s="230"/>
      <c r="AO27" s="230"/>
      <c r="AP27" s="230"/>
      <c r="AQ27" s="230"/>
      <c r="AR27" s="230"/>
      <c r="AS27" s="230"/>
      <c r="AT27" s="230"/>
      <c r="AU27" s="230"/>
      <c r="AV27" s="230"/>
      <c r="AW27" s="230"/>
      <c r="AX27" s="230"/>
    </row>
    <row r="28" spans="1:50" s="24" customFormat="1" ht="13.5" thickBot="1">
      <c r="A28" s="222">
        <v>8821241</v>
      </c>
      <c r="B28" s="223">
        <v>9999</v>
      </c>
      <c r="C28" s="82"/>
      <c r="D28" s="224" t="s">
        <v>61</v>
      </c>
      <c r="E28" s="224"/>
      <c r="F28" s="224"/>
      <c r="G28" s="225">
        <v>0</v>
      </c>
      <c r="H28" s="225">
        <v>440</v>
      </c>
      <c r="I28" s="227"/>
      <c r="J28" s="227">
        <v>0</v>
      </c>
      <c r="K28" s="228">
        <v>0</v>
      </c>
      <c r="L28" s="229">
        <f t="shared" si="1"/>
        <v>440</v>
      </c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  <c r="AJ28" s="230"/>
      <c r="AK28" s="230"/>
      <c r="AL28" s="230"/>
      <c r="AM28" s="230"/>
      <c r="AN28" s="230"/>
      <c r="AO28" s="230"/>
      <c r="AP28" s="230"/>
      <c r="AQ28" s="230"/>
      <c r="AR28" s="230"/>
      <c r="AS28" s="230"/>
      <c r="AT28" s="230"/>
      <c r="AU28" s="230"/>
      <c r="AV28" s="230"/>
      <c r="AW28" s="230"/>
      <c r="AX28" s="230"/>
    </row>
    <row r="29" spans="1:50" s="24" customFormat="1" ht="13.5" thickBot="1">
      <c r="A29" s="222">
        <v>8821291</v>
      </c>
      <c r="B29" s="223">
        <v>9999</v>
      </c>
      <c r="C29" s="82"/>
      <c r="D29" s="224" t="s">
        <v>397</v>
      </c>
      <c r="E29" s="224"/>
      <c r="F29" s="224"/>
      <c r="G29" s="225">
        <v>0</v>
      </c>
      <c r="H29" s="225">
        <v>0</v>
      </c>
      <c r="I29" s="227"/>
      <c r="J29" s="227">
        <v>150</v>
      </c>
      <c r="K29" s="228">
        <v>0</v>
      </c>
      <c r="L29" s="229">
        <f t="shared" si="1"/>
        <v>150</v>
      </c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F29" s="230"/>
      <c r="AG29" s="230"/>
      <c r="AH29" s="230"/>
      <c r="AI29" s="230"/>
      <c r="AJ29" s="230"/>
      <c r="AK29" s="230"/>
      <c r="AL29" s="230"/>
      <c r="AM29" s="230"/>
      <c r="AN29" s="230"/>
      <c r="AO29" s="230"/>
      <c r="AP29" s="230"/>
      <c r="AQ29" s="230"/>
      <c r="AR29" s="230"/>
      <c r="AS29" s="230"/>
      <c r="AT29" s="230"/>
      <c r="AU29" s="230"/>
      <c r="AV29" s="230"/>
      <c r="AW29" s="230"/>
      <c r="AX29" s="230"/>
    </row>
    <row r="30" spans="1:50" s="24" customFormat="1" ht="13.5" thickBot="1">
      <c r="A30" s="222">
        <v>8822021</v>
      </c>
      <c r="B30" s="223">
        <v>9999</v>
      </c>
      <c r="C30" s="82"/>
      <c r="D30" s="224" t="s">
        <v>414</v>
      </c>
      <c r="E30" s="224"/>
      <c r="F30" s="224"/>
      <c r="G30" s="225">
        <v>10</v>
      </c>
      <c r="H30" s="225">
        <v>750</v>
      </c>
      <c r="I30" s="227"/>
      <c r="J30" s="227">
        <v>0</v>
      </c>
      <c r="K30" s="228">
        <v>0</v>
      </c>
      <c r="L30" s="229">
        <f t="shared" si="1"/>
        <v>760</v>
      </c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230"/>
      <c r="AI30" s="230"/>
      <c r="AJ30" s="230"/>
      <c r="AK30" s="230"/>
      <c r="AL30" s="230"/>
      <c r="AM30" s="230"/>
      <c r="AN30" s="230"/>
      <c r="AO30" s="230"/>
      <c r="AP30" s="230"/>
      <c r="AQ30" s="230"/>
      <c r="AR30" s="230"/>
      <c r="AS30" s="230"/>
      <c r="AT30" s="230"/>
      <c r="AU30" s="230"/>
      <c r="AV30" s="230"/>
      <c r="AW30" s="230"/>
      <c r="AX30" s="230"/>
    </row>
    <row r="31" spans="1:50" s="24" customFormat="1" ht="13.5" thickBot="1">
      <c r="A31" s="222">
        <v>8822031</v>
      </c>
      <c r="B31" s="223">
        <v>9999</v>
      </c>
      <c r="C31" s="82"/>
      <c r="D31" s="224" t="s">
        <v>415</v>
      </c>
      <c r="E31" s="224"/>
      <c r="F31" s="224"/>
      <c r="G31" s="225">
        <v>0</v>
      </c>
      <c r="H31" s="225">
        <v>290</v>
      </c>
      <c r="I31" s="227"/>
      <c r="J31" s="227">
        <v>0</v>
      </c>
      <c r="K31" s="228">
        <v>0</v>
      </c>
      <c r="L31" s="229">
        <f t="shared" si="1"/>
        <v>290</v>
      </c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/>
      <c r="AI31" s="230"/>
      <c r="AJ31" s="230"/>
      <c r="AK31" s="230"/>
      <c r="AL31" s="230"/>
      <c r="AM31" s="230"/>
      <c r="AN31" s="230"/>
      <c r="AO31" s="230"/>
      <c r="AP31" s="230"/>
      <c r="AQ31" s="230"/>
      <c r="AR31" s="230"/>
      <c r="AS31" s="230"/>
      <c r="AT31" s="230"/>
      <c r="AU31" s="230"/>
      <c r="AV31" s="230"/>
      <c r="AW31" s="230"/>
      <c r="AX31" s="230"/>
    </row>
    <row r="32" spans="1:50" s="24" customFormat="1" ht="13.5" thickBot="1">
      <c r="A32" s="222">
        <v>8891091</v>
      </c>
      <c r="B32" s="223">
        <v>9999</v>
      </c>
      <c r="C32" s="82"/>
      <c r="D32" s="224" t="s">
        <v>398</v>
      </c>
      <c r="E32" s="224"/>
      <c r="F32" s="224"/>
      <c r="G32" s="225">
        <v>50</v>
      </c>
      <c r="H32" s="225">
        <v>0</v>
      </c>
      <c r="I32" s="227"/>
      <c r="J32" s="227">
        <v>0</v>
      </c>
      <c r="K32" s="228">
        <v>0</v>
      </c>
      <c r="L32" s="229">
        <f t="shared" si="1"/>
        <v>50</v>
      </c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S32" s="230"/>
      <c r="AT32" s="230"/>
      <c r="AU32" s="230"/>
      <c r="AV32" s="230"/>
      <c r="AW32" s="230"/>
      <c r="AX32" s="230"/>
    </row>
    <row r="33" spans="1:50" s="24" customFormat="1" ht="13.5" thickBot="1">
      <c r="A33" s="222">
        <v>8899211</v>
      </c>
      <c r="B33" s="223">
        <v>9999</v>
      </c>
      <c r="C33" s="82"/>
      <c r="D33" s="224" t="s">
        <v>74</v>
      </c>
      <c r="E33" s="224">
        <v>390</v>
      </c>
      <c r="F33" s="224">
        <v>79</v>
      </c>
      <c r="G33" s="225">
        <v>4320</v>
      </c>
      <c r="H33" s="225">
        <v>0</v>
      </c>
      <c r="I33" s="227"/>
      <c r="J33" s="227">
        <v>0</v>
      </c>
      <c r="K33" s="228">
        <v>0</v>
      </c>
      <c r="L33" s="229">
        <f t="shared" si="1"/>
        <v>4320</v>
      </c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  <c r="AH33" s="230"/>
      <c r="AI33" s="230"/>
      <c r="AJ33" s="230"/>
      <c r="AK33" s="230"/>
      <c r="AL33" s="230"/>
      <c r="AM33" s="230"/>
      <c r="AN33" s="230"/>
      <c r="AO33" s="230"/>
      <c r="AP33" s="230"/>
      <c r="AQ33" s="230"/>
      <c r="AR33" s="230"/>
      <c r="AS33" s="230"/>
      <c r="AT33" s="230"/>
      <c r="AU33" s="230"/>
      <c r="AV33" s="230"/>
      <c r="AW33" s="230"/>
      <c r="AX33" s="230"/>
    </row>
    <row r="34" spans="1:50" s="24" customFormat="1" ht="13.5" thickBot="1">
      <c r="A34" s="222">
        <v>8899241</v>
      </c>
      <c r="B34" s="223">
        <v>9999</v>
      </c>
      <c r="C34" s="82"/>
      <c r="D34" s="224" t="s">
        <v>78</v>
      </c>
      <c r="E34" s="224"/>
      <c r="F34" s="224"/>
      <c r="G34" s="225">
        <v>39</v>
      </c>
      <c r="H34" s="225">
        <v>0</v>
      </c>
      <c r="I34" s="227"/>
      <c r="J34" s="227">
        <v>0</v>
      </c>
      <c r="K34" s="228">
        <v>0</v>
      </c>
      <c r="L34" s="229">
        <f t="shared" si="1"/>
        <v>39</v>
      </c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  <c r="AE34" s="230"/>
      <c r="AF34" s="230"/>
      <c r="AG34" s="230"/>
      <c r="AH34" s="230"/>
      <c r="AI34" s="230"/>
      <c r="AJ34" s="230"/>
      <c r="AK34" s="230"/>
      <c r="AL34" s="230"/>
      <c r="AM34" s="230"/>
      <c r="AN34" s="230"/>
      <c r="AO34" s="230"/>
      <c r="AP34" s="230"/>
      <c r="AQ34" s="230"/>
      <c r="AR34" s="230"/>
      <c r="AS34" s="230"/>
      <c r="AT34" s="230"/>
      <c r="AU34" s="230"/>
      <c r="AV34" s="230"/>
      <c r="AW34" s="230"/>
      <c r="AX34" s="230"/>
    </row>
    <row r="35" spans="1:50" s="24" customFormat="1" ht="13.5" thickBot="1">
      <c r="A35" s="222">
        <v>8903011</v>
      </c>
      <c r="B35" s="223">
        <v>9999</v>
      </c>
      <c r="C35" s="82"/>
      <c r="D35" s="224" t="s">
        <v>399</v>
      </c>
      <c r="E35" s="224"/>
      <c r="F35" s="224"/>
      <c r="G35" s="225">
        <v>0</v>
      </c>
      <c r="H35" s="225">
        <v>0</v>
      </c>
      <c r="I35" s="227"/>
      <c r="J35" s="227">
        <v>500</v>
      </c>
      <c r="K35" s="228">
        <v>0</v>
      </c>
      <c r="L35" s="229">
        <f t="shared" si="1"/>
        <v>500</v>
      </c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0"/>
      <c r="AC35" s="230"/>
      <c r="AD35" s="230"/>
      <c r="AE35" s="230"/>
      <c r="AF35" s="230"/>
      <c r="AG35" s="230"/>
      <c r="AH35" s="230"/>
      <c r="AI35" s="230"/>
      <c r="AJ35" s="230"/>
      <c r="AK35" s="230"/>
      <c r="AL35" s="230"/>
      <c r="AM35" s="230"/>
      <c r="AN35" s="230"/>
      <c r="AO35" s="230"/>
      <c r="AP35" s="230"/>
      <c r="AQ35" s="230"/>
      <c r="AR35" s="230"/>
      <c r="AS35" s="230"/>
      <c r="AT35" s="230"/>
      <c r="AU35" s="230"/>
      <c r="AV35" s="230"/>
      <c r="AW35" s="230"/>
      <c r="AX35" s="230"/>
    </row>
    <row r="36" spans="1:50" s="24" customFormat="1" ht="13.5" thickBot="1">
      <c r="A36" s="222">
        <v>8903021</v>
      </c>
      <c r="B36" s="223">
        <v>9999</v>
      </c>
      <c r="C36" s="82"/>
      <c r="D36" s="224" t="s">
        <v>400</v>
      </c>
      <c r="E36" s="224"/>
      <c r="F36" s="224"/>
      <c r="G36" s="225">
        <v>0</v>
      </c>
      <c r="H36" s="225">
        <v>0</v>
      </c>
      <c r="I36" s="227"/>
      <c r="J36" s="227">
        <v>0</v>
      </c>
      <c r="K36" s="228">
        <v>0</v>
      </c>
      <c r="L36" s="229">
        <f t="shared" si="1"/>
        <v>0</v>
      </c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0"/>
      <c r="AK36" s="230"/>
      <c r="AL36" s="230"/>
      <c r="AM36" s="230"/>
      <c r="AN36" s="230"/>
      <c r="AO36" s="230"/>
      <c r="AP36" s="230"/>
      <c r="AQ36" s="230"/>
      <c r="AR36" s="230"/>
      <c r="AS36" s="230"/>
      <c r="AT36" s="230"/>
      <c r="AU36" s="230"/>
      <c r="AV36" s="230"/>
      <c r="AW36" s="230"/>
      <c r="AX36" s="230"/>
    </row>
    <row r="37" spans="1:50" s="24" customFormat="1" ht="13.5" thickBot="1">
      <c r="A37" s="222">
        <v>8904421</v>
      </c>
      <c r="B37" s="223">
        <v>9999</v>
      </c>
      <c r="C37" s="82"/>
      <c r="D37" s="224" t="s">
        <v>401</v>
      </c>
      <c r="E37" s="224">
        <v>1947</v>
      </c>
      <c r="F37" s="224">
        <v>526</v>
      </c>
      <c r="G37" s="225">
        <v>77</v>
      </c>
      <c r="H37" s="225">
        <v>0</v>
      </c>
      <c r="I37" s="227"/>
      <c r="J37" s="227">
        <v>0</v>
      </c>
      <c r="K37" s="228">
        <v>0</v>
      </c>
      <c r="L37" s="229">
        <f t="shared" si="1"/>
        <v>77</v>
      </c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  <c r="AA37" s="230"/>
      <c r="AB37" s="230"/>
      <c r="AC37" s="230"/>
      <c r="AD37" s="230"/>
      <c r="AE37" s="230"/>
      <c r="AF37" s="230"/>
      <c r="AG37" s="230"/>
      <c r="AH37" s="230"/>
      <c r="AI37" s="230"/>
      <c r="AJ37" s="230"/>
      <c r="AK37" s="230"/>
      <c r="AL37" s="230"/>
      <c r="AM37" s="230"/>
      <c r="AN37" s="230"/>
      <c r="AO37" s="230"/>
      <c r="AP37" s="230"/>
      <c r="AQ37" s="230"/>
      <c r="AR37" s="230"/>
      <c r="AS37" s="230"/>
      <c r="AT37" s="230"/>
      <c r="AU37" s="230"/>
      <c r="AV37" s="230"/>
      <c r="AW37" s="230"/>
      <c r="AX37" s="230"/>
    </row>
    <row r="38" spans="1:50" s="24" customFormat="1" ht="13.5" thickBot="1">
      <c r="A38" s="222" t="s">
        <v>402</v>
      </c>
      <c r="B38" s="223">
        <v>9999</v>
      </c>
      <c r="C38" s="82"/>
      <c r="D38" s="224" t="s">
        <v>86</v>
      </c>
      <c r="E38" s="224"/>
      <c r="F38" s="224"/>
      <c r="G38" s="225">
        <v>0</v>
      </c>
      <c r="H38" s="225">
        <v>0</v>
      </c>
      <c r="I38" s="227"/>
      <c r="J38" s="227">
        <v>150</v>
      </c>
      <c r="K38" s="228">
        <v>0</v>
      </c>
      <c r="L38" s="229">
        <f t="shared" si="1"/>
        <v>150</v>
      </c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  <c r="AG38" s="230"/>
      <c r="AH38" s="230"/>
      <c r="AI38" s="230"/>
      <c r="AJ38" s="230"/>
      <c r="AK38" s="230"/>
      <c r="AL38" s="230"/>
      <c r="AM38" s="230"/>
      <c r="AN38" s="230"/>
      <c r="AO38" s="230"/>
      <c r="AP38" s="230"/>
      <c r="AQ38" s="230"/>
      <c r="AR38" s="230"/>
      <c r="AS38" s="230"/>
      <c r="AT38" s="230"/>
      <c r="AU38" s="230"/>
      <c r="AV38" s="230"/>
      <c r="AW38" s="230"/>
      <c r="AX38" s="230"/>
    </row>
    <row r="39" spans="1:50" s="24" customFormat="1" ht="13.5" thickBot="1">
      <c r="A39" s="222" t="s">
        <v>403</v>
      </c>
      <c r="B39" s="223">
        <v>9999</v>
      </c>
      <c r="C39" s="82"/>
      <c r="D39" s="224" t="s">
        <v>88</v>
      </c>
      <c r="E39" s="224">
        <v>3260</v>
      </c>
      <c r="F39" s="224">
        <v>832</v>
      </c>
      <c r="G39" s="225">
        <v>4484</v>
      </c>
      <c r="H39" s="225">
        <v>0</v>
      </c>
      <c r="I39" s="227"/>
      <c r="J39" s="227">
        <v>0</v>
      </c>
      <c r="K39" s="228">
        <v>0</v>
      </c>
      <c r="L39" s="229">
        <f t="shared" si="1"/>
        <v>4484</v>
      </c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H39" s="230"/>
      <c r="AI39" s="230"/>
      <c r="AJ39" s="230"/>
      <c r="AK39" s="230"/>
      <c r="AL39" s="230"/>
      <c r="AM39" s="230"/>
      <c r="AN39" s="230"/>
      <c r="AO39" s="230"/>
      <c r="AP39" s="230"/>
      <c r="AQ39" s="230"/>
      <c r="AR39" s="230"/>
      <c r="AS39" s="230"/>
      <c r="AT39" s="230"/>
      <c r="AU39" s="230"/>
      <c r="AV39" s="230"/>
      <c r="AW39" s="230"/>
      <c r="AX39" s="230"/>
    </row>
    <row r="40" spans="1:50" s="24" customFormat="1" ht="13.5" thickBot="1">
      <c r="A40" s="222">
        <v>9311021</v>
      </c>
      <c r="B40" s="223">
        <v>9999</v>
      </c>
      <c r="C40" s="82"/>
      <c r="D40" s="224" t="s">
        <v>90</v>
      </c>
      <c r="E40" s="224"/>
      <c r="F40" s="224"/>
      <c r="G40" s="225">
        <v>445</v>
      </c>
      <c r="H40" s="225">
        <v>0</v>
      </c>
      <c r="I40" s="227"/>
      <c r="J40" s="227">
        <v>0</v>
      </c>
      <c r="K40" s="228">
        <v>0</v>
      </c>
      <c r="L40" s="229">
        <f t="shared" si="1"/>
        <v>445</v>
      </c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  <c r="AH40" s="230"/>
      <c r="AI40" s="230"/>
      <c r="AJ40" s="230"/>
      <c r="AK40" s="230"/>
      <c r="AL40" s="230"/>
      <c r="AM40" s="230"/>
      <c r="AN40" s="230"/>
      <c r="AO40" s="230"/>
      <c r="AP40" s="230"/>
      <c r="AQ40" s="230"/>
      <c r="AR40" s="230"/>
      <c r="AS40" s="230"/>
      <c r="AT40" s="230"/>
      <c r="AU40" s="230"/>
      <c r="AV40" s="230"/>
      <c r="AW40" s="230"/>
      <c r="AX40" s="230"/>
    </row>
    <row r="41" spans="1:50" s="24" customFormat="1" ht="13.5" thickBot="1">
      <c r="A41" s="222">
        <v>9603021</v>
      </c>
      <c r="B41" s="223">
        <v>9999</v>
      </c>
      <c r="C41" s="82"/>
      <c r="D41" s="224" t="s">
        <v>91</v>
      </c>
      <c r="E41" s="224"/>
      <c r="F41" s="224"/>
      <c r="G41" s="225">
        <v>251</v>
      </c>
      <c r="H41" s="225">
        <v>0</v>
      </c>
      <c r="I41" s="227"/>
      <c r="J41" s="227">
        <v>0</v>
      </c>
      <c r="K41" s="228">
        <v>0</v>
      </c>
      <c r="L41" s="229">
        <f t="shared" si="1"/>
        <v>251</v>
      </c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230"/>
      <c r="AJ41" s="230"/>
      <c r="AK41" s="230"/>
      <c r="AL41" s="230"/>
      <c r="AM41" s="230"/>
      <c r="AN41" s="230"/>
      <c r="AO41" s="230"/>
      <c r="AP41" s="230"/>
      <c r="AQ41" s="230"/>
      <c r="AR41" s="230"/>
      <c r="AS41" s="230"/>
      <c r="AT41" s="230"/>
      <c r="AU41" s="230"/>
      <c r="AV41" s="230"/>
      <c r="AW41" s="230"/>
      <c r="AX41" s="230"/>
    </row>
    <row r="42" spans="1:50" s="24" customFormat="1" ht="13.5" thickBot="1">
      <c r="A42" s="222">
        <v>5610001</v>
      </c>
      <c r="B42" s="223">
        <v>9999</v>
      </c>
      <c r="C42" s="82"/>
      <c r="D42" s="224" t="s">
        <v>209</v>
      </c>
      <c r="E42" s="224"/>
      <c r="F42" s="224"/>
      <c r="G42" s="225">
        <v>800</v>
      </c>
      <c r="H42" s="225">
        <v>0</v>
      </c>
      <c r="I42" s="227"/>
      <c r="J42" s="227">
        <v>0</v>
      </c>
      <c r="K42" s="228">
        <v>0</v>
      </c>
      <c r="L42" s="229">
        <f t="shared" si="1"/>
        <v>800</v>
      </c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230"/>
      <c r="AA42" s="230"/>
      <c r="AB42" s="230"/>
      <c r="AC42" s="230"/>
      <c r="AD42" s="230"/>
      <c r="AE42" s="230"/>
      <c r="AF42" s="230"/>
      <c r="AG42" s="230"/>
      <c r="AH42" s="230"/>
      <c r="AI42" s="230"/>
      <c r="AJ42" s="230"/>
      <c r="AK42" s="230"/>
      <c r="AL42" s="230"/>
      <c r="AM42" s="230"/>
      <c r="AN42" s="230"/>
      <c r="AO42" s="230"/>
      <c r="AP42" s="230"/>
      <c r="AQ42" s="230"/>
      <c r="AR42" s="230"/>
      <c r="AS42" s="230"/>
      <c r="AT42" s="230"/>
      <c r="AU42" s="230"/>
      <c r="AV42" s="230"/>
      <c r="AW42" s="230"/>
      <c r="AX42" s="230"/>
    </row>
    <row r="43" spans="1:50" s="24" customFormat="1" ht="13.5" thickBot="1">
      <c r="A43" s="222">
        <v>5629131</v>
      </c>
      <c r="B43" s="223">
        <v>9999</v>
      </c>
      <c r="C43" s="82"/>
      <c r="D43" s="224" t="s">
        <v>404</v>
      </c>
      <c r="E43" s="224"/>
      <c r="F43" s="224"/>
      <c r="G43" s="225">
        <v>9660</v>
      </c>
      <c r="H43" s="225">
        <v>0</v>
      </c>
      <c r="I43" s="227"/>
      <c r="J43" s="227">
        <v>0</v>
      </c>
      <c r="K43" s="228">
        <v>0</v>
      </c>
      <c r="L43" s="229">
        <f t="shared" si="1"/>
        <v>9660</v>
      </c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30"/>
      <c r="Y43" s="230"/>
      <c r="Z43" s="230"/>
      <c r="AA43" s="230"/>
      <c r="AB43" s="230"/>
      <c r="AC43" s="230"/>
      <c r="AD43" s="230"/>
      <c r="AE43" s="230"/>
      <c r="AF43" s="230"/>
      <c r="AG43" s="230"/>
      <c r="AH43" s="230"/>
      <c r="AI43" s="230"/>
      <c r="AJ43" s="230"/>
      <c r="AK43" s="230"/>
      <c r="AL43" s="230"/>
      <c r="AM43" s="230"/>
      <c r="AN43" s="230"/>
      <c r="AO43" s="230"/>
      <c r="AP43" s="230"/>
      <c r="AQ43" s="230"/>
      <c r="AR43" s="230"/>
      <c r="AS43" s="230"/>
      <c r="AT43" s="230"/>
      <c r="AU43" s="230"/>
      <c r="AV43" s="230"/>
      <c r="AW43" s="230"/>
      <c r="AX43" s="230"/>
    </row>
    <row r="44" spans="1:50" s="24" customFormat="1" ht="12.75">
      <c r="A44" s="222" t="s">
        <v>405</v>
      </c>
      <c r="B44" s="223">
        <v>9999</v>
      </c>
      <c r="C44" s="82"/>
      <c r="D44" s="224" t="s">
        <v>101</v>
      </c>
      <c r="E44" s="224"/>
      <c r="F44" s="224"/>
      <c r="G44" s="225">
        <v>64</v>
      </c>
      <c r="H44" s="225">
        <v>0</v>
      </c>
      <c r="I44" s="227"/>
      <c r="J44" s="227">
        <v>0</v>
      </c>
      <c r="K44" s="228">
        <v>0</v>
      </c>
      <c r="L44" s="229">
        <f t="shared" si="1"/>
        <v>64</v>
      </c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  <c r="AL44" s="230"/>
      <c r="AM44" s="230"/>
      <c r="AN44" s="230"/>
      <c r="AO44" s="230"/>
      <c r="AP44" s="230"/>
      <c r="AQ44" s="230"/>
      <c r="AR44" s="230"/>
      <c r="AS44" s="230"/>
      <c r="AT44" s="230"/>
      <c r="AU44" s="230"/>
      <c r="AV44" s="230"/>
      <c r="AW44" s="230"/>
      <c r="AX44" s="230"/>
    </row>
    <row r="45" spans="1:50" s="24" customFormat="1" ht="12.75">
      <c r="A45" s="236"/>
      <c r="B45" s="237"/>
      <c r="C45" s="238"/>
      <c r="D45" s="239" t="s">
        <v>416</v>
      </c>
      <c r="E45" s="239">
        <v>7121</v>
      </c>
      <c r="F45" s="239">
        <v>1868</v>
      </c>
      <c r="G45" s="240"/>
      <c r="H45" s="240"/>
      <c r="I45" s="240"/>
      <c r="J45" s="240"/>
      <c r="K45" s="241"/>
      <c r="L45" s="242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0"/>
      <c r="Y45" s="230"/>
      <c r="Z45" s="230"/>
      <c r="AA45" s="230"/>
      <c r="AB45" s="230"/>
      <c r="AC45" s="230"/>
      <c r="AD45" s="230"/>
      <c r="AE45" s="230"/>
      <c r="AF45" s="230"/>
      <c r="AG45" s="230"/>
      <c r="AH45" s="230"/>
      <c r="AI45" s="230"/>
      <c r="AJ45" s="230"/>
      <c r="AK45" s="230"/>
      <c r="AL45" s="230"/>
      <c r="AM45" s="230"/>
      <c r="AN45" s="230"/>
      <c r="AO45" s="230"/>
      <c r="AP45" s="230"/>
      <c r="AQ45" s="230"/>
      <c r="AR45" s="230"/>
      <c r="AS45" s="230"/>
      <c r="AT45" s="230"/>
      <c r="AU45" s="230"/>
      <c r="AV45" s="230"/>
      <c r="AW45" s="230"/>
      <c r="AX45" s="230"/>
    </row>
    <row r="46" spans="1:12" ht="15.75" thickBot="1">
      <c r="A46" s="231"/>
      <c r="B46" s="61"/>
      <c r="C46" s="111"/>
      <c r="D46" s="232"/>
      <c r="E46" s="232"/>
      <c r="F46" s="232"/>
      <c r="G46" s="233"/>
      <c r="H46" s="233"/>
      <c r="I46" s="233"/>
      <c r="J46" s="233"/>
      <c r="K46" s="233"/>
      <c r="L46" s="233"/>
    </row>
    <row r="47" spans="4:12" ht="24" customHeight="1">
      <c r="D47" s="235" t="s">
        <v>406</v>
      </c>
      <c r="E47" s="102">
        <f>SUM(E3:E45)</f>
        <v>20262</v>
      </c>
      <c r="F47" s="102">
        <f>SUM(F3:F45)</f>
        <v>5277</v>
      </c>
      <c r="G47" s="102">
        <f aca="true" t="shared" si="2" ref="G47:L47">SUM(G3:G46)</f>
        <v>32363</v>
      </c>
      <c r="H47" s="102">
        <f t="shared" si="2"/>
        <v>4995</v>
      </c>
      <c r="I47" s="102"/>
      <c r="J47" s="102">
        <f t="shared" si="2"/>
        <v>2987</v>
      </c>
      <c r="K47" s="102">
        <f t="shared" si="2"/>
        <v>5062</v>
      </c>
      <c r="L47" s="102">
        <f t="shared" si="2"/>
        <v>38945</v>
      </c>
    </row>
  </sheetData>
  <sheetProtection/>
  <mergeCells count="1">
    <mergeCell ref="J1:L1"/>
  </mergeCells>
  <printOptions/>
  <pageMargins left="0.7086614173228347" right="0.1968503937007874" top="0.15748031496062992" bottom="0.1968503937007874" header="0.31496062992125984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Adrienn</dc:creator>
  <cp:keywords/>
  <dc:description/>
  <cp:lastModifiedBy>vezér</cp:lastModifiedBy>
  <cp:lastPrinted>2013-09-09T17:55:22Z</cp:lastPrinted>
  <dcterms:created xsi:type="dcterms:W3CDTF">2013-02-06T11:15:30Z</dcterms:created>
  <dcterms:modified xsi:type="dcterms:W3CDTF">2014-04-29T02:52:30Z</dcterms:modified>
  <cp:category/>
  <cp:version/>
  <cp:contentType/>
  <cp:contentStatus/>
</cp:coreProperties>
</file>