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6FB72285-BBE3-4AD4-B399-F05010FF063F}" xr6:coauthVersionLast="45" xr6:coauthVersionMax="45" xr10:uidLastSave="{00000000-0000-0000-0000-000000000000}"/>
  <bookViews>
    <workbookView xWindow="-108" yWindow="-108" windowWidth="23256" windowHeight="12576" firstSheet="8" activeTab="12" xr2:uid="{00000000-000D-0000-FFFF-FFFF00000000}"/>
  </bookViews>
  <sheets>
    <sheet name="Címrend" sheetId="1" r:id="rId1"/>
    <sheet name="Bevétel2020" sheetId="2" r:id="rId2"/>
    <sheet name="Kiadás2020" sheetId="3" r:id="rId3"/>
    <sheet name="felújítás" sheetId="4" r:id="rId4"/>
    <sheet name="felhalmozás" sheetId="5" r:id="rId5"/>
    <sheet name="több éves" sheetId="6" r:id="rId6"/>
    <sheet name="előir.- falhaszn. ütemterv" sheetId="7" r:id="rId7"/>
    <sheet name="Mérleg" sheetId="8" r:id="rId8"/>
    <sheet name="létszámadatok" sheetId="9" r:id="rId9"/>
    <sheet name="10. melléklet cofog" sheetId="10" r:id="rId10"/>
    <sheet name="11. melléklet KÖH" sheetId="11" r:id="rId11"/>
    <sheet name="12. melléklet Óvoda" sheetId="12" r:id="rId12"/>
    <sheet name="13. melléklet Konyha" sheetId="13" r:id="rId13"/>
  </sheets>
  <definedNames>
    <definedName name="Print_Area_1">Címrend!$A$1:$K$23</definedName>
    <definedName name="Print_Area_2">Bevétel2020!$A$1:$F$64</definedName>
    <definedName name="Print_Area_3">Kiadás2020!$A$1:$E$83</definedName>
    <definedName name="Print_Area_4">felújítás!$A$1:$H$24</definedName>
    <definedName name="Print_Area_5">felhalmozás!$A$1:$H$45</definedName>
    <definedName name="Print_Area_7">'előir.- falhaszn. ütemterv'!$A$1:$O$24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9" i="3" l="1"/>
  <c r="C56" i="3" s="1"/>
  <c r="O19" i="10" l="1"/>
  <c r="C35" i="3"/>
  <c r="O9" i="10" l="1"/>
  <c r="O10" i="10"/>
  <c r="O11" i="10"/>
  <c r="O12" i="10"/>
  <c r="O13" i="10"/>
  <c r="O14" i="10"/>
  <c r="O15" i="10"/>
  <c r="O16" i="10"/>
  <c r="O17" i="10"/>
  <c r="O18" i="10"/>
  <c r="O20" i="10"/>
  <c r="N16" i="10"/>
  <c r="N8" i="10"/>
  <c r="N7" i="10"/>
  <c r="K21" i="10"/>
  <c r="J21" i="10"/>
  <c r="G21" i="10"/>
  <c r="F21" i="10"/>
  <c r="C21" i="10"/>
  <c r="B21" i="10"/>
  <c r="N21" i="10" l="1"/>
  <c r="C39" i="11"/>
  <c r="C43" i="11" s="1"/>
  <c r="C44" i="11" s="1"/>
  <c r="C29" i="11"/>
  <c r="C26" i="11"/>
  <c r="C23" i="11"/>
  <c r="C20" i="11"/>
  <c r="C17" i="11"/>
  <c r="C11" i="11"/>
  <c r="C46" i="11" s="1"/>
  <c r="O7" i="10" l="1"/>
  <c r="I21" i="10"/>
  <c r="H21" i="10"/>
  <c r="E21" i="10"/>
  <c r="D21" i="10"/>
  <c r="O8" i="10"/>
  <c r="C18" i="3"/>
  <c r="H13" i="1"/>
  <c r="H12" i="1"/>
  <c r="H8" i="1"/>
  <c r="H23" i="10" l="1"/>
  <c r="O21" i="10"/>
  <c r="F44" i="1"/>
  <c r="H16" i="1"/>
  <c r="H23" i="1" s="1"/>
  <c r="F45" i="5"/>
  <c r="D31" i="13"/>
  <c r="D25" i="13"/>
  <c r="D22" i="13"/>
  <c r="D15" i="13"/>
  <c r="D12" i="13"/>
  <c r="B14" i="12"/>
  <c r="B18" i="12"/>
  <c r="B29" i="12"/>
  <c r="B21" i="12"/>
  <c r="D17" i="13" l="1"/>
  <c r="D33" i="13"/>
  <c r="B33" i="12"/>
  <c r="D23" i="10"/>
  <c r="M21" i="10"/>
  <c r="L21" i="10"/>
  <c r="L23" i="10" l="1"/>
  <c r="O23" i="10" s="1"/>
  <c r="F31" i="4"/>
  <c r="F19" i="4"/>
  <c r="H41" i="1"/>
  <c r="H43" i="1" s="1"/>
  <c r="G43" i="1"/>
  <c r="G44" i="1" s="1"/>
  <c r="F43" i="1"/>
  <c r="H34" i="1"/>
  <c r="C41" i="3"/>
  <c r="C42" i="3" s="1"/>
  <c r="F23" i="1"/>
  <c r="G23" i="1"/>
  <c r="H44" i="1" l="1"/>
  <c r="E23" i="1"/>
  <c r="C37" i="8" l="1"/>
  <c r="E31" i="8"/>
  <c r="E29" i="8"/>
  <c r="E26" i="8"/>
  <c r="E18" i="8"/>
  <c r="E42" i="8" s="1"/>
  <c r="C10" i="8"/>
  <c r="E9" i="8"/>
  <c r="O21" i="7"/>
  <c r="N18" i="7"/>
  <c r="M18" i="7"/>
  <c r="L18" i="7"/>
  <c r="K18" i="7"/>
  <c r="J18" i="7"/>
  <c r="I18" i="7"/>
  <c r="H18" i="7"/>
  <c r="G18" i="7"/>
  <c r="F18" i="7"/>
  <c r="E18" i="7"/>
  <c r="D18" i="7"/>
  <c r="C18" i="7"/>
  <c r="O16" i="7"/>
  <c r="O15" i="7"/>
  <c r="O12" i="7"/>
  <c r="N7" i="7"/>
  <c r="M7" i="7"/>
  <c r="L7" i="7"/>
  <c r="K7" i="7"/>
  <c r="J7" i="7"/>
  <c r="I7" i="7"/>
  <c r="H7" i="7"/>
  <c r="G7" i="7"/>
  <c r="F7" i="7"/>
  <c r="E7" i="7"/>
  <c r="D7" i="7"/>
  <c r="C7" i="7"/>
  <c r="F15" i="6"/>
  <c r="E15" i="6"/>
  <c r="D15" i="6"/>
  <c r="C15" i="6"/>
  <c r="F41" i="4"/>
  <c r="F25" i="4"/>
  <c r="F13" i="4"/>
  <c r="C74" i="3"/>
  <c r="C62" i="3"/>
  <c r="C59" i="3"/>
  <c r="C47" i="3"/>
  <c r="C21" i="3"/>
  <c r="C22" i="3" s="1"/>
  <c r="D56" i="2"/>
  <c r="D23" i="2"/>
  <c r="D18" i="2"/>
  <c r="D9" i="2"/>
  <c r="E43" i="1"/>
  <c r="E44" i="1" s="1"/>
  <c r="D43" i="1"/>
  <c r="D44" i="1" s="1"/>
  <c r="D22" i="1"/>
  <c r="D23" i="1" s="1"/>
  <c r="C9" i="8" l="1"/>
  <c r="C41" i="8" s="1"/>
  <c r="O7" i="7"/>
  <c r="D36" i="2"/>
  <c r="D41" i="2" s="1"/>
  <c r="D48" i="2" s="1"/>
  <c r="D64" i="2" s="1"/>
  <c r="E41" i="8"/>
  <c r="E40" i="8" s="1"/>
  <c r="E8" i="8"/>
  <c r="E35" i="8" s="1"/>
  <c r="C64" i="3"/>
  <c r="C83" i="3" s="1"/>
  <c r="C42" i="8"/>
  <c r="O18" i="7"/>
  <c r="C8" i="8" l="1"/>
  <c r="C7" i="8" s="1"/>
  <c r="C26" i="8" s="1"/>
  <c r="C40" i="8"/>
</calcChain>
</file>

<file path=xl/sharedStrings.xml><?xml version="1.0" encoding="utf-8"?>
<sst xmlns="http://schemas.openxmlformats.org/spreadsheetml/2006/main" count="796" uniqueCount="488">
  <si>
    <t>1. melléklet a …….../2017. (……...)  önkormányzati rendelethez</t>
  </si>
  <si>
    <t>Címrend</t>
  </si>
  <si>
    <t>Forint</t>
  </si>
  <si>
    <t>A</t>
  </si>
  <si>
    <t>B</t>
  </si>
  <si>
    <t>C</t>
  </si>
  <si>
    <t>D</t>
  </si>
  <si>
    <t>Ssz.</t>
  </si>
  <si>
    <t>Előirányzat-csoport</t>
  </si>
  <si>
    <t>Kiemelt előirányzat</t>
  </si>
  <si>
    <t>Önokrmányzat és intézményei összesen</t>
  </si>
  <si>
    <t>1.</t>
  </si>
  <si>
    <t>működés</t>
  </si>
  <si>
    <t>K 1  Személyi juttatások</t>
  </si>
  <si>
    <t>2.</t>
  </si>
  <si>
    <t>3.</t>
  </si>
  <si>
    <t>4.</t>
  </si>
  <si>
    <t>5.</t>
  </si>
  <si>
    <t>K 2 Munkaadót terhelő járulékok</t>
  </si>
  <si>
    <t>6.</t>
  </si>
  <si>
    <t>K 3Dologi kiadások</t>
  </si>
  <si>
    <t>7.</t>
  </si>
  <si>
    <t>K 4 Ellátottak pénzbeli jutattásai</t>
  </si>
  <si>
    <t>8.</t>
  </si>
  <si>
    <t>K 5 Egyéb működési célú kiadások</t>
  </si>
  <si>
    <t>9.</t>
  </si>
  <si>
    <t>felhalmozás</t>
  </si>
  <si>
    <t>K 6 Beruházások</t>
  </si>
  <si>
    <t>K 8 Felhalmozási célú kiadás (ÁH-n belül)</t>
  </si>
  <si>
    <t>10.</t>
  </si>
  <si>
    <t>K 7 Felújítások</t>
  </si>
  <si>
    <t>11.</t>
  </si>
  <si>
    <t>Finanszírozási</t>
  </si>
  <si>
    <t>K 911 hitel tőketörlesztés</t>
  </si>
  <si>
    <t>12.</t>
  </si>
  <si>
    <t>kiadások</t>
  </si>
  <si>
    <t>K 914 Áhtn-bel.megelőleg. visszafiz.</t>
  </si>
  <si>
    <t>13.</t>
  </si>
  <si>
    <t>K 915 Irányító szervi tám.tolyósítása</t>
  </si>
  <si>
    <t>14.</t>
  </si>
  <si>
    <t>K 9 Finanszírozási kiadások össz.</t>
  </si>
  <si>
    <t>15.</t>
  </si>
  <si>
    <t>Összesen:</t>
  </si>
  <si>
    <t>B1 Működési célú bevételek államháztartáson belül</t>
  </si>
  <si>
    <t>B3 Közhatalmi bevételek (adók)</t>
  </si>
  <si>
    <t>B4 Működési bevételek</t>
  </si>
  <si>
    <t>B6 Egyéb működési célú átvett pénzeszköz áhtn belül</t>
  </si>
  <si>
    <t>B6 Egyéb működési célú átvett pénzeszköz áhtn kívül</t>
  </si>
  <si>
    <t>B2 Felhalmozási célú önkormányzati támogatás</t>
  </si>
  <si>
    <t>B5 Felhalmozási célú saját bevételek</t>
  </si>
  <si>
    <t>B7 Felhalmozási célú átvett pénzeszközök</t>
  </si>
  <si>
    <t>B8 Intézményfinanszírozás bevétele</t>
  </si>
  <si>
    <t>B813 Előző évi pénzmaradvány igénybevétel</t>
  </si>
  <si>
    <t>B814 Államháztartáson belüli megelőlegezések</t>
  </si>
  <si>
    <t>B8 Finanszírozási bevételek össz.</t>
  </si>
  <si>
    <t>I. Költségvetési bevételek</t>
  </si>
  <si>
    <t>forint</t>
  </si>
  <si>
    <t>Költségvetési bevételek B1-B7                                                                                                  ezer forint</t>
  </si>
  <si>
    <t>Eredeti</t>
  </si>
  <si>
    <t>B 111  Helyi önkormányzatok műk.ált. támogatása</t>
  </si>
  <si>
    <t>ebből: Önkormányzati Hivatal működésének támogatása</t>
  </si>
  <si>
    <t>ebből: zöldterület-gazdálkodással kapcsolatos feladatok ellátásának tám.</t>
  </si>
  <si>
    <t>ebből :közvilágítás fenntartásának támogatása</t>
  </si>
  <si>
    <t>ebből: köztemető fenntartásával kapcsolatos feladatok támogatása</t>
  </si>
  <si>
    <t>ebből: közutak fenntartásának támogatása</t>
  </si>
  <si>
    <t>ebből: egyéb önkormányzati feladatok támogatása</t>
  </si>
  <si>
    <t>B 112 Települési önk. egyes köznevelési fel.tám.</t>
  </si>
  <si>
    <t>ebből : óvodapedagógusok nevelő munkáját közvetlenül segítők bértámogatása (4 fő)</t>
  </si>
  <si>
    <t>ebből: óvodaműködtetés támogatása</t>
  </si>
  <si>
    <t>ebből: óvodapedagógusok kiegészítő bértámogatása</t>
  </si>
  <si>
    <t>B 113 Települési önk. szociális és gyermekjóléti fel.tám.</t>
  </si>
  <si>
    <t>ebből: települési önkormányzatok szociális feladatainak egyéb támogatása</t>
  </si>
  <si>
    <t>16.</t>
  </si>
  <si>
    <t>17.</t>
  </si>
  <si>
    <t>18.</t>
  </si>
  <si>
    <t>ebből: szociális étkeztetés támogatása</t>
  </si>
  <si>
    <t>19.</t>
  </si>
  <si>
    <t>ebből: házi segítségnyújtás támogatása</t>
  </si>
  <si>
    <t>20.</t>
  </si>
  <si>
    <t>ebből: bölcsődei ellátás</t>
  </si>
  <si>
    <t>21.</t>
  </si>
  <si>
    <t>ebből: gyermekétkeztetés  üzemeltetési támogatása</t>
  </si>
  <si>
    <t>22.</t>
  </si>
  <si>
    <t>ebből: rászoruló gyermekek szünidei étkeztetésének támogatása</t>
  </si>
  <si>
    <t>B 114 Kulturális feladatok támogatása</t>
  </si>
  <si>
    <t>B115 Működési célú költségvetési támogatások</t>
  </si>
  <si>
    <t>B116 Elszámolásból származó bevételek</t>
  </si>
  <si>
    <t>B 11 Önkormányzatok működésének általános támogatásai összesen</t>
  </si>
  <si>
    <t>B16 Működési célú támogatás ( elk. Állami pa.)</t>
  </si>
  <si>
    <t>B16 Egyéb működési célú támogatás</t>
  </si>
  <si>
    <t>B 1 Működési célú támogatások áht-n belülről</t>
  </si>
  <si>
    <t>B 21 Felhalmozási célú önkormányzati támogatásáok</t>
  </si>
  <si>
    <t>B 3 Közhatalmi bevételek  (adók)</t>
  </si>
  <si>
    <t>B 4 Működési bevételek</t>
  </si>
  <si>
    <t>B 6 Egyéb működési célú átvett pénzeszköz</t>
  </si>
  <si>
    <t>B 7 felhalmozási célú működési támogatás</t>
  </si>
  <si>
    <t>Költégvetési bevételek összesen:</t>
  </si>
  <si>
    <t>II. Finanszírozási bevételek</t>
  </si>
  <si>
    <t>Finanszírozási bevételek B8</t>
  </si>
  <si>
    <t>B 813 Maradvány igénybevétele</t>
  </si>
  <si>
    <t>B 814   Államháztartáson belüli megelőlegezés</t>
  </si>
  <si>
    <t>Finanszírozási bevételek összesen:</t>
  </si>
  <si>
    <t>III. Költségvetési és finanszírozási bevételek mindösszesen</t>
  </si>
  <si>
    <t>Megnevezés</t>
  </si>
  <si>
    <t>Költségvetési bevételek összesen:</t>
  </si>
  <si>
    <t>Mindösszesen</t>
  </si>
  <si>
    <t>I. Költségvetési kiadások</t>
  </si>
  <si>
    <t>Költségvetési Kiadások K1-K8</t>
  </si>
  <si>
    <t>K1101 Törvény szerinti illetmények (Közfoglalkoztatotti illetmények )</t>
  </si>
  <si>
    <t>K 11 Foglalkoztatottak személyi juttatásai</t>
  </si>
  <si>
    <t>K121 Választott tisztségviselők juttatásai</t>
  </si>
  <si>
    <t>K122 Megbízási jogviszony</t>
  </si>
  <si>
    <t>K 12 Külső személyi juttatások összesen</t>
  </si>
  <si>
    <t>K 1 Személyi juttatások</t>
  </si>
  <si>
    <t>K 2 Munkaadókat terhelő járulékok és szoc.hozzájár.adó</t>
  </si>
  <si>
    <t>Üzemeltetési anyagok beszerzés</t>
  </si>
  <si>
    <t>K 31 Készletbeszerzés összesen</t>
  </si>
  <si>
    <t>Informatikai szolgáltatások igénybevétele</t>
  </si>
  <si>
    <t>Telefonszámla</t>
  </si>
  <si>
    <t>K 32 Kommunikációs szolgáltatások összesen</t>
  </si>
  <si>
    <t>Közüzemi díjak</t>
  </si>
  <si>
    <t>Vásárolt élelmezés</t>
  </si>
  <si>
    <t>Karbantartás kisjavítás</t>
  </si>
  <si>
    <t>Egyéb szolgáltatások</t>
  </si>
  <si>
    <t>K 33 Szolgáltatási kiadások összesen</t>
  </si>
  <si>
    <t>K 34 Kiküldetések</t>
  </si>
  <si>
    <t>23.</t>
  </si>
  <si>
    <t>ÁFA</t>
  </si>
  <si>
    <t>25.</t>
  </si>
  <si>
    <t>Egyéb dologi kiadások</t>
  </si>
  <si>
    <t>26.</t>
  </si>
  <si>
    <t>27.</t>
  </si>
  <si>
    <t>K 35 Különféle befizetések és egyéb dologi kiadások</t>
  </si>
  <si>
    <t>28.</t>
  </si>
  <si>
    <t>K3 Dologi kiadások</t>
  </si>
  <si>
    <t>29.</t>
  </si>
  <si>
    <t>K 42 Iskolakezdési támogatás</t>
  </si>
  <si>
    <t>30.</t>
  </si>
  <si>
    <t>K 48 Rendkívüli települési támogatások</t>
  </si>
  <si>
    <t>31.</t>
  </si>
  <si>
    <t>K 47 Egyéb az önk.rendeletében maghat.jutt.</t>
  </si>
  <si>
    <t>32.</t>
  </si>
  <si>
    <t>K 46 Ellátottak egyéb juttatásai (idősek napja alkalmából)</t>
  </si>
  <si>
    <t>33.</t>
  </si>
  <si>
    <t>K4 Ellátottak pénzbeli juttatásai</t>
  </si>
  <si>
    <t>34.</t>
  </si>
  <si>
    <t>K 506 Egyéb működési célú támogatás áht-n belülre (Alapszolgáltató+Ügy.)</t>
  </si>
  <si>
    <t>35.</t>
  </si>
  <si>
    <t>K 511 Egyéb működési célú támogatás áht-n kívülre (Civil)</t>
  </si>
  <si>
    <t>36.</t>
  </si>
  <si>
    <t>K5 Egyéb működési célú kiadások</t>
  </si>
  <si>
    <t>K 67 Ber.célú előzetesen felszámított ált.forg. Adó</t>
  </si>
  <si>
    <t>40.</t>
  </si>
  <si>
    <t>41.</t>
  </si>
  <si>
    <t>K 74 Felújítási célú előzetesen felsz.ált.forg.adó</t>
  </si>
  <si>
    <t>42.</t>
  </si>
  <si>
    <t>43.</t>
  </si>
  <si>
    <t>K8 Felhalmozási célú kiadások (ÁH belül visszafizetés)</t>
  </si>
  <si>
    <t>44.</t>
  </si>
  <si>
    <t>Költségvetési kiadások összesen:</t>
  </si>
  <si>
    <t>II. Finanszírozási kiadások</t>
  </si>
  <si>
    <t>K 9 Finanszírozási kiadások                                                                   ezer forint</t>
  </si>
  <si>
    <t>K 911 Hitel, kölcsöntörlesztés</t>
  </si>
  <si>
    <t>K 914 Államháztartáson belüli megelőlegezés visszafizetése</t>
  </si>
  <si>
    <t>K 915 Irányító szervi támogatások folyósítása</t>
  </si>
  <si>
    <t>Finanszírozási kiadások összesen:</t>
  </si>
  <si>
    <t>III. Költségvetési és finanszírozási kiadások mindösszesen</t>
  </si>
  <si>
    <t>Az önkormányzat és költségvetési szervei felújítási előirányzatai célonként</t>
  </si>
  <si>
    <t>Felújítási cél megnevezése</t>
  </si>
  <si>
    <t>Előirányzat</t>
  </si>
  <si>
    <t>Járdafelújítás</t>
  </si>
  <si>
    <t>Hídak felújítása</t>
  </si>
  <si>
    <t>Épületek felújítása</t>
  </si>
  <si>
    <t>Belterületi utak felújítása</t>
  </si>
  <si>
    <t>Külterületi utak felújítása</t>
  </si>
  <si>
    <t>Felújítás összesen</t>
  </si>
  <si>
    <t>Önkormányzat és intézményei összesen</t>
  </si>
  <si>
    <t>Az önkormányzat és költségvetési szervei felhalmozási  előirányzatai célonként</t>
  </si>
  <si>
    <t>Fejlesztési cél megnevezése</t>
  </si>
  <si>
    <t>Gépek, berendezések felszerelések</t>
  </si>
  <si>
    <t>Fejlesztési kiadások összesen:</t>
  </si>
  <si>
    <t>Fejlesztési kiadások mindösszesen</t>
  </si>
  <si>
    <t>A többéves kihatással járó feladatok előirányzatai</t>
  </si>
  <si>
    <t>ezer forint</t>
  </si>
  <si>
    <t>E</t>
  </si>
  <si>
    <t>Feladat megnevezése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</si>
  <si>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</si>
  <si>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</si>
  <si>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</si>
  <si>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</si>
  <si>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</si>
  <si>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</si>
  <si>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>kamat</t>
  </si>
  <si>
    <r>
      <t>Előirányzat-felhasználási ütemterv</t>
    </r>
    <r>
      <rPr>
        <b/>
        <i/>
        <sz val="7"/>
        <rFont val="Verdana"/>
        <family val="2"/>
        <charset val="238"/>
      </rPr>
      <t xml:space="preserve"> </t>
    </r>
  </si>
  <si>
    <t>F</t>
  </si>
  <si>
    <t>G</t>
  </si>
  <si>
    <t>H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</si>
  <si>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</si>
  <si>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</si>
  <si>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</si>
  <si>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</si>
  <si>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</si>
  <si>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</si>
  <si>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</si>
  <si>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</si>
  <si>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</si>
  <si>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</si>
  <si>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</si>
  <si>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</si>
  <si>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</si>
  <si>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</si>
  <si>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</si>
  <si>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</si>
  <si>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</si>
  <si>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</si>
  <si>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</si>
  <si>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</si>
  <si>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MŰKÖDÉSI BEVÉTELEK</t>
  </si>
  <si>
    <t>TÁMOGATÁSOK</t>
  </si>
  <si>
    <t>FELHALMOZÁSI ÉS TŐKE JELLEGŰ BEVÉTELEK</t>
  </si>
  <si>
    <t>TÁMOGATÁSÉRTÉKŰ BEVÉTELEK</t>
  </si>
  <si>
    <t>VÉGLEGESEN ÁTVETT  FELHALMOZÁSI CÉLÚ PÉNZESZKÖZÖK</t>
  </si>
  <si>
    <t>VÉGLEGESEN ÁTVETT  MŰKÖDÉSI CÉLÚ PÉNZESZKÖZÖK</t>
  </si>
  <si>
    <t>KÖLTSÉGVETÉSI HIÁNY BELSŐ FINANSZÍROZÁSÁRA SZOLGÁLÓ PÉNZFORGALOM NÉLKÜLI BEVÉTELEK</t>
  </si>
  <si>
    <t>ÉRTÉKPAPÍROK ÉRTÉKESÍTÉSÉNEK BEVÉTELE</t>
  </si>
  <si>
    <t>KÖTVÉNYEK KIBOCSÁTÁSÁNAK BEVÉTELE</t>
  </si>
  <si>
    <t>HITELEK (likvid hitel)</t>
  </si>
  <si>
    <t>KIADÁSOK</t>
  </si>
  <si>
    <t>MŰKÖDÉSI KIADÁSOK</t>
  </si>
  <si>
    <t>FELHALMOZÁSI KIADÁSOK</t>
  </si>
  <si>
    <t>FINANSZÍROZÁSI KIADÁS (intézmény)</t>
  </si>
  <si>
    <t>HITEL VISSZAFIZETÉSE</t>
  </si>
  <si>
    <t>ÁHT_N BELÜLI MEGELŐLEGEZÉS VF.</t>
  </si>
  <si>
    <t>Az önkormányzat és intézményei összevont költségvetési mérlege</t>
  </si>
  <si>
    <t>BEVÉTELEK                                                               ezer forint</t>
  </si>
  <si>
    <t>KIADÁSOK                                                            ezer forint</t>
  </si>
  <si>
    <t>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</si>
  <si>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</si>
  <si>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</si>
  <si>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</si>
  <si>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</si>
  <si>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</si>
  <si>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B 4 működési bevételek</t>
  </si>
  <si>
    <t>B 11Önkormányzatok működési tám</t>
  </si>
  <si>
    <t>K 3 Dologi és egyéb folyó kiadások</t>
  </si>
  <si>
    <t>B 16 Támogatásértékű bevételek</t>
  </si>
  <si>
    <t>K 4 Ellátottak pénzbeli juttatásai</t>
  </si>
  <si>
    <t>- ebből OEP-től átvett pénzeszköz</t>
  </si>
  <si>
    <t>K 5 Egyéb működési célú kiadás</t>
  </si>
  <si>
    <t>B 3 Közhatalmi bevételek</t>
  </si>
  <si>
    <t>B 6 Egyéb működési célú pénzeszköz átvétel</t>
  </si>
  <si>
    <t>Előző évi maradvány átadás</t>
  </si>
  <si>
    <t>Támogatási kölcsön igénybevétele, visszatérülése</t>
  </si>
  <si>
    <t>Felhalmozási célú</t>
  </si>
  <si>
    <t>K 6 Beruházási kiadások</t>
  </si>
  <si>
    <t>B 21 Felhalmozási célú önkormányzati támogatás</t>
  </si>
  <si>
    <t>Támogatásértékű felhalmozási kiadás</t>
  </si>
  <si>
    <t>Támogatásértékű felhalmozási  bevételek</t>
  </si>
  <si>
    <t>Felhalmozási célú pénzeszközátadás</t>
  </si>
  <si>
    <t>Felhalmozási célú pénzeszköz átvétel</t>
  </si>
  <si>
    <t>Felhalmozási célú kölcsön nyújtása, visszafizetése</t>
  </si>
  <si>
    <t>Önkormányzatok költségvetési támogatása</t>
  </si>
  <si>
    <t>Felhalmozási célú kamatkiadás</t>
  </si>
  <si>
    <t>Pénzforgalom nélküli kiadások</t>
  </si>
  <si>
    <t>BEVÉTELEK ÖSSZESEN (Pénzforgalom nélküli és finanszírozási célú bevételek nélkül)</t>
  </si>
  <si>
    <t>Működési célú tartalékok</t>
  </si>
  <si>
    <t>Általános tartalék</t>
  </si>
  <si>
    <t>A KÖLTSÉGVETÉS ÖSSZESÍTETT HIÁNYA</t>
  </si>
  <si>
    <t>Céltartalékok</t>
  </si>
  <si>
    <t>Működési hiány</t>
  </si>
  <si>
    <t>Felhalmozási célú tartalékok</t>
  </si>
  <si>
    <t>24.</t>
  </si>
  <si>
    <t>Felhalmozási hiány</t>
  </si>
  <si>
    <t>Fejlesztési céltartalék</t>
  </si>
  <si>
    <t>K 9 FINANSZÍROZÁSI KIADÁSOK</t>
  </si>
  <si>
    <t>Irányító szervi támogatás folyósítása</t>
  </si>
  <si>
    <t>A HIÁNY FINANSZÍROZÁSÁNAK MÓDJA</t>
  </si>
  <si>
    <t>Áht-belüli megelőlegezés visszafizetése</t>
  </si>
  <si>
    <t>Belső forrásból</t>
  </si>
  <si>
    <t>Likvid hiteltörlesztés</t>
  </si>
  <si>
    <t>Működési célú pénzmaradvány igénybevétele</t>
  </si>
  <si>
    <t>KIADÁSOK ÖSSZESEN</t>
  </si>
  <si>
    <t>Felhalmozási célú pénzmaradvány igénybevétele</t>
  </si>
  <si>
    <t>Külső forrásból</t>
  </si>
  <si>
    <t>Likvid hitel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</si>
  <si>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</si>
  <si>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</si>
  <si>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</si>
  <si>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</si>
  <si>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</si>
  <si>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</si>
  <si>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</si>
  <si>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A költségvetési szervek engedélyezett létszáma</t>
  </si>
  <si>
    <t>Állandó állományi létszám</t>
  </si>
  <si>
    <t>Közfoglalkoztatottak</t>
  </si>
  <si>
    <t>Választott tisztségviselők</t>
  </si>
  <si>
    <t>5 fő</t>
  </si>
  <si>
    <t>Közalkalmazotti állomány</t>
  </si>
  <si>
    <t>ebből: polgármesteri illetmény támogatása</t>
  </si>
  <si>
    <t>Andocs Község Önormányzata</t>
  </si>
  <si>
    <t>ebből: lakott külterületi feladatok támogatása</t>
  </si>
  <si>
    <t>ebből. Családsegítő és gyermekjóléti szolgálat támogatása</t>
  </si>
  <si>
    <t>ebből: falugondnoki vagy tanyagondnoiki szolgálat támogatása</t>
  </si>
  <si>
    <t>ebből: finanszírozás szempontjából elismert dolgozók bértámogatása (4,64 Fő)</t>
  </si>
  <si>
    <t>B 16 Egyéb műk. célú tám. áht-n belülről (OEP védőnői szolgálat)</t>
  </si>
  <si>
    <t>B16 Működési célú támogatás önkormányzatoktól (Fiad bírság miatt)</t>
  </si>
  <si>
    <t>B 7 Felhalmozási célú átvett pénzeszköz (koncessziós díj, toronybérlet)</t>
  </si>
  <si>
    <t>Andocs Község Önkorményzata</t>
  </si>
  <si>
    <t>Andocsi Közös Önkormányzati Hivatal</t>
  </si>
  <si>
    <t>Andocsi Szent Ferenc Óvoda</t>
  </si>
  <si>
    <t>Andocsi Önkormányzati Konyha</t>
  </si>
  <si>
    <t>Fizetendő áfa</t>
  </si>
  <si>
    <t>Andocs község Önkormányzatának önálló költségvetési szervei:</t>
  </si>
  <si>
    <t>Andocs Község Önkormányzata</t>
  </si>
  <si>
    <t>Felújítás</t>
  </si>
  <si>
    <t>I. Andocs Község Önkormányzata</t>
  </si>
  <si>
    <t>III. Andocs Község Önkormányzata összevont</t>
  </si>
  <si>
    <t>II. Andocsi Közös Önkormáényzati Hivatal</t>
  </si>
  <si>
    <t>III. Andocsi Szent Ferenc Óvoda</t>
  </si>
  <si>
    <t>IV. Andocsi Önkormányzati Konyha</t>
  </si>
  <si>
    <t>7 fő</t>
  </si>
  <si>
    <t>Andocss Község Önkormányzata</t>
  </si>
  <si>
    <t>Köztisztviselők</t>
  </si>
  <si>
    <t>10 fő</t>
  </si>
  <si>
    <t>6 fő</t>
  </si>
  <si>
    <t>Eredeti előirányzat (Ft)</t>
  </si>
  <si>
    <t>Bevételek</t>
  </si>
  <si>
    <t>Működés bevételek (pl. fénymásolási díjak, kapott kamatok)</t>
  </si>
  <si>
    <t>Pénzmaradvány igénybevétel</t>
  </si>
  <si>
    <t>Bevételek összesen (1+2+3)</t>
  </si>
  <si>
    <t>Kiadások</t>
  </si>
  <si>
    <t>Besorolási bérek</t>
  </si>
  <si>
    <t>Béren kívüli juttatás- SZÉP-kártya</t>
  </si>
  <si>
    <t>Béren kívüli juttatás összesen</t>
  </si>
  <si>
    <r>
      <t xml:space="preserve">Közlekedési költség térítés </t>
    </r>
    <r>
      <rPr>
        <sz val="10"/>
        <rFont val="Arial"/>
        <family val="2"/>
        <charset val="238"/>
      </rPr>
      <t>(bérlet, munkába járás 15 Ft)</t>
    </r>
  </si>
  <si>
    <t>I.</t>
  </si>
  <si>
    <t>Személyi juttatások összesen (1+2+3)</t>
  </si>
  <si>
    <t>Szociális hozzájárulási adó (bérek után)</t>
  </si>
  <si>
    <t>Kedvezményes kifizetői adó (Cafeteria után)</t>
  </si>
  <si>
    <t>II.</t>
  </si>
  <si>
    <t>Járulékok összesen (4+5)</t>
  </si>
  <si>
    <t>Irodaszer, nyomtatvány</t>
  </si>
  <si>
    <t xml:space="preserve">Üzemeltetési anyagok beszerzése </t>
  </si>
  <si>
    <t>Készletbeszerzés összesen</t>
  </si>
  <si>
    <t>Informatikai szolg. igénybevétele</t>
  </si>
  <si>
    <t>Egyéb komm. szolg.</t>
  </si>
  <si>
    <t>Komm. Szolg. Összesen</t>
  </si>
  <si>
    <t>Karbantartás, kisjavítási szolg.</t>
  </si>
  <si>
    <t>Egyéb szolg-Posta költség</t>
  </si>
  <si>
    <t>Egyéb szolg- Tovább képzés</t>
  </si>
  <si>
    <t>Egyéb szolg- Tulajdoni lapok díja</t>
  </si>
  <si>
    <t>Egyéb szolg- Bankköltség</t>
  </si>
  <si>
    <t>Egyéb szolg.- egyéb</t>
  </si>
  <si>
    <t>Egyéb szolg. összesen</t>
  </si>
  <si>
    <t>Kiküldetések kiadásai</t>
  </si>
  <si>
    <t>Működési célú előzetesen felszámított ÁFA</t>
  </si>
  <si>
    <t>III.</t>
  </si>
  <si>
    <t>Dologi kiadások össz. (6+7+8+9+10+11)</t>
  </si>
  <si>
    <t>Kiadások összesen (I.+II.+III.)</t>
  </si>
  <si>
    <t>K 5 Tartalék</t>
  </si>
  <si>
    <t>Tartalék</t>
  </si>
  <si>
    <t>Megnevetés</t>
  </si>
  <si>
    <t>Személyi</t>
  </si>
  <si>
    <t>Járulék</t>
  </si>
  <si>
    <t>Dologi</t>
  </si>
  <si>
    <t>áfa</t>
  </si>
  <si>
    <t>Felhalm.</t>
  </si>
  <si>
    <t>ÖSSZESEN</t>
  </si>
  <si>
    <t>juttatás</t>
  </si>
  <si>
    <t>kiadás</t>
  </si>
  <si>
    <t>Önkormányzati igazgatás</t>
  </si>
  <si>
    <t>Védőnői szolgálat</t>
  </si>
  <si>
    <t>Községgazdálkodás</t>
  </si>
  <si>
    <t>Szociális kiadások</t>
  </si>
  <si>
    <t>Temető fenntartás</t>
  </si>
  <si>
    <t>Zöldterületek fenntartása</t>
  </si>
  <si>
    <t>Közvilágítás</t>
  </si>
  <si>
    <t>Nem lakóing.üzemeltetés</t>
  </si>
  <si>
    <t>Lakóingatlan üzemeltetés</t>
  </si>
  <si>
    <t>Tanyagondnoki szolgálat</t>
  </si>
  <si>
    <t>Könyvtári, közműv.tev.</t>
  </si>
  <si>
    <t>Utak, hidak fenntartása</t>
  </si>
  <si>
    <t>Gyermekjóléti és csal.</t>
  </si>
  <si>
    <t xml:space="preserve">  33.936.567</t>
  </si>
  <si>
    <t>52.578.568</t>
  </si>
  <si>
    <t>14.986.000</t>
  </si>
  <si>
    <t>Átadott pénzeszközök</t>
  </si>
  <si>
    <t>Pedagógusok jut.</t>
  </si>
  <si>
    <t xml:space="preserve">  </t>
  </si>
  <si>
    <t>Belső ellenőrzés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</si>
  <si>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</si>
  <si>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Óvodához hozzájárulás</t>
  </si>
  <si>
    <t>Összesen</t>
  </si>
  <si>
    <t>Bevétel</t>
  </si>
  <si>
    <t xml:space="preserve">            </t>
  </si>
  <si>
    <t>K1101 Törvény szerinti illetmények</t>
  </si>
  <si>
    <t>K1107 Béren kívüli juttatások (Szép VL 5000Ft/fő/hó)</t>
  </si>
  <si>
    <t>K1 Személyi juttatások összesen:</t>
  </si>
  <si>
    <t>K2 Szoc. Ho. (bérek után)</t>
  </si>
  <si>
    <t>K2 Szoc. Ho. (cafeteria után)</t>
  </si>
  <si>
    <t>K2 Járulékok összesen:</t>
  </si>
  <si>
    <t>K32 Készletbeszerzési kiadások</t>
  </si>
  <si>
    <t>K331 Közüzemi díjak</t>
  </si>
  <si>
    <t>K332 Karbantartás (festés)</t>
  </si>
  <si>
    <t>K337 Egyéb szolgáltatási kiadások</t>
  </si>
  <si>
    <t>K35 Kiküldetés</t>
  </si>
  <si>
    <t>K36 ÁFA</t>
  </si>
  <si>
    <t>Felhalmozási kiadások összesen</t>
  </si>
  <si>
    <t>B402 Működési bevétel</t>
  </si>
  <si>
    <t>B816 Intézményfinanszírozás normatíva</t>
  </si>
  <si>
    <t>B816 Intézményfinanszírozás fenntartói hozzájárulás</t>
  </si>
  <si>
    <t>B918 Pénzmaradvány igénybevétele</t>
  </si>
  <si>
    <t>Bevételek mindössesen:</t>
  </si>
  <si>
    <t>K3 Dologi kiadások összesen</t>
  </si>
  <si>
    <t>K7 Felújítás (vizesblokk, mosdó, wc)</t>
  </si>
  <si>
    <t>K32 Informatikai szolgáltatási kiadások</t>
  </si>
  <si>
    <t>B401 Működési bevételek</t>
  </si>
  <si>
    <t>B402 Szolgáltatások ellenértéke</t>
  </si>
  <si>
    <t>B405 Ellátási díjak</t>
  </si>
  <si>
    <t>B406 Kiszámlázott ÁFA</t>
  </si>
  <si>
    <t>B4 Saját bevétel mindösszesen:</t>
  </si>
  <si>
    <t>B8 Intézményfinanszírozás (normatíva)</t>
  </si>
  <si>
    <t>B8 Intézményfinanszírozás (fenntartói hozzájárulás)</t>
  </si>
  <si>
    <t>B 8 Finanszírozási bevételek összesen</t>
  </si>
  <si>
    <t>B9 Pénzmaradvány igénybevétele</t>
  </si>
  <si>
    <t>Bevételek mindösszesen</t>
  </si>
  <si>
    <t>K1 Személyi juttatások összesen</t>
  </si>
  <si>
    <t>K2 Szoc. Ho (bérek után)</t>
  </si>
  <si>
    <t>K2 Szoc. Ho (cafeteria után)</t>
  </si>
  <si>
    <t>K2 Járulékok összesen</t>
  </si>
  <si>
    <t>K31 Készletbeszerzési kiadások</t>
  </si>
  <si>
    <t xml:space="preserve"> K32 Kommunikációs szolg. Kiadások</t>
  </si>
  <si>
    <t>K33 Szolgáltatási kiadások</t>
  </si>
  <si>
    <t>Kiadások összesen</t>
  </si>
  <si>
    <t>K1107 Béren kívüli juttatások (8főx5000Ft/hó SZÉP VL)</t>
  </si>
  <si>
    <t>Felújítás (vizesblokk)</t>
  </si>
  <si>
    <t>9 fő</t>
  </si>
  <si>
    <t>Andocsi KÖH (működési)</t>
  </si>
  <si>
    <t>Konyhához hozzájárulás</t>
  </si>
  <si>
    <t>K6 Beruházás (kis értékű t.e)</t>
  </si>
  <si>
    <t>K1107 Béren kívüli juttatások (Szép Kártya VL 5000 Ft/fő/hó)</t>
  </si>
  <si>
    <t>K351 Működési célú e.f.áfa</t>
  </si>
  <si>
    <t>K352 Fizetendő áfa</t>
  </si>
  <si>
    <r>
      <t xml:space="preserve">K6 Beruházások </t>
    </r>
    <r>
      <rPr>
        <sz val="10"/>
        <rFont val="Arial"/>
        <family val="2"/>
        <charset val="238"/>
      </rPr>
      <t>(sütő)</t>
    </r>
  </si>
  <si>
    <t>Irányító szervi támogatás (normatíva 5450e Ft*7,37 fő)</t>
  </si>
  <si>
    <t>Átvett pénzeszköz ÁHT-n belül (Belső ell.-re 2019. évi+2020. évi)</t>
  </si>
  <si>
    <t>Jubileumi jutalom (30 éves közszolgálati jogviszony)</t>
  </si>
  <si>
    <t xml:space="preserve">Foglalkoztatottak egyéb juttatásai </t>
  </si>
  <si>
    <t>Szakmai tev-t segítő szolgáltatások (Belső ellenőrzés)</t>
  </si>
  <si>
    <t>Informatikai szolgáltatás igénybevétele</t>
  </si>
  <si>
    <t>ebőől: óvodapedagógusok elismert létszám bértámogatás (3,5 fő)</t>
  </si>
  <si>
    <t>K1101 Törvény szerinti illetmények (Állandó állományi létszám 9 fő)</t>
  </si>
  <si>
    <t>Épületek felújítása (Nagytoldipuszta Közösségi ház)</t>
  </si>
  <si>
    <t>Belterület- Petőfi park felújítás</t>
  </si>
  <si>
    <t>Járda, hídfelújítás</t>
  </si>
  <si>
    <t>Épületek felújítása (szolgálati lakás)</t>
  </si>
  <si>
    <t>Közterületi padok</t>
  </si>
  <si>
    <t>Lőszoba fegyverek</t>
  </si>
  <si>
    <t>Gépek, berendezések, felszerelések (Bútorok)</t>
  </si>
  <si>
    <t>Gépek, berendezések felszerelések(szőnyeg)</t>
  </si>
  <si>
    <t>Sütő</t>
  </si>
  <si>
    <t>Ebből: nyugdíjasklub</t>
  </si>
  <si>
    <t>Ebből: gazdakör</t>
  </si>
  <si>
    <t>Ebből: Polgárőr Egyesület</t>
  </si>
  <si>
    <t>TOP pályázat Bölcsőde kialakítása</t>
  </si>
  <si>
    <t>27 fő</t>
  </si>
  <si>
    <t>64 fő</t>
  </si>
  <si>
    <t>Közfoglalkoztatás</t>
  </si>
  <si>
    <t>K 71 Ingatlanok felújítása Szolgálati lakás,Nagytoldipuszta KH,  Petőfi park felúj.</t>
  </si>
  <si>
    <t xml:space="preserve">K 62 Beszerzés, beruházás, létesítés TOP bölcsőde, </t>
  </si>
  <si>
    <t>K5 Előző évek Visszafizetési kötelezettsége a Kincstár felé(9.878.032+496.526)</t>
  </si>
  <si>
    <t>Egyéb dologi kiadások (Kamatkiadások)</t>
  </si>
  <si>
    <t>Ebből: Sport Egyesület</t>
  </si>
  <si>
    <t>1. melléklet a 1/2020. (I.28.)  önkormányzati rendelethez</t>
  </si>
  <si>
    <t>2. melléklet a 1/2020. (I.28.) önkormányzati rendelethez</t>
  </si>
  <si>
    <t>3. melléklet a 1/2020. (I.28.)  önkormányzati rendelethez</t>
  </si>
  <si>
    <t>4. melléklet a 1/2020. (I.28.)  önkormányzati rendelethez</t>
  </si>
  <si>
    <t>5. melléklet a 1/2020. (I.28.)  önkormányzati rendelethez</t>
  </si>
  <si>
    <t>6. melléklet a 1/2020. (I.28.)  önkormányzati rendelethez</t>
  </si>
  <si>
    <t>7. melléklet a 1/2020. (I.28.) önkormányzati rendelethez</t>
  </si>
  <si>
    <t>8. melléklet a 1/2020. (I.28.)  önkormányzati rendelethez</t>
  </si>
  <si>
    <t>9. melléklet a 1/2019. (I.28.)  önkormányzati rendelethez</t>
  </si>
  <si>
    <t>10.melléklet a 1/2020. (I.28.) önkormányzati rendelethez</t>
  </si>
  <si>
    <t>11. melleklet a 1/2020 (I.28.) önkormányzati rendelethez</t>
  </si>
  <si>
    <t>Andocsi Közös Önkormányzati Hivatal 2020. évi költségvetése</t>
  </si>
  <si>
    <t>12. melleklet a 1/2020. (I.28.) önkormányzati rendelethez</t>
  </si>
  <si>
    <t>2020. évi költségvetése</t>
  </si>
  <si>
    <t>13. melleklet a 1/2020.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</si>
</sst>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yyyy\-mm\-dd"/>
    <numFmt numFmtId="166" formatCode="_-* #,##0\ _H_U_F_-;\-* #,##0\ _H_U_F_-;_-* &quot;-&quot;??\ _H_U_F_-;_-@_-"/>
  </numFmts>
  <fonts count="29" x14ac:knownFonts="1">
    <font>
      <sz val="10"/>
      <name val="Arial"/>
      <family val="2"/>
      <charset val="238"/>
    </font>
    <font>
      <sz val="10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12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color rgb="FFFF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FF0000"/>
      <name val="Verdana"/>
      <family val="2"/>
      <charset val="238"/>
    </font>
    <font>
      <i/>
      <sz val="9"/>
      <color rgb="FF000000"/>
      <name val="Verdana"/>
      <family val="2"/>
      <charset val="238"/>
    </font>
    <font>
      <i/>
      <sz val="9"/>
      <name val="Verdana"/>
      <family val="2"/>
      <charset val="238"/>
    </font>
    <font>
      <sz val="8"/>
      <name val="Verdana"/>
      <family val="2"/>
      <charset val="238"/>
    </font>
    <font>
      <sz val="7"/>
      <name val="Verdana"/>
      <family val="2"/>
      <charset val="238"/>
    </font>
    <font>
      <b/>
      <sz val="7"/>
      <name val="Verdana"/>
      <family val="2"/>
      <charset val="238"/>
    </font>
    <font>
      <b/>
      <i/>
      <sz val="7"/>
      <name val="Verdana"/>
      <family val="2"/>
      <charset val="238"/>
    </font>
    <font>
      <i/>
      <sz val="10"/>
      <name val="Verdan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21" fillId="0" borderId="0" applyFont="0" applyFill="0" applyBorder="0" applyAlignment="0" applyProtection="0"/>
  </cellStyleXfs>
  <cellXfs count="50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5" xfId="0" applyFont="1" applyBorder="1"/>
    <xf numFmtId="3" fontId="2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3" fontId="3" fillId="0" borderId="7" xfId="0" applyNumberFormat="1" applyFont="1" applyBorder="1"/>
    <xf numFmtId="3" fontId="6" fillId="0" borderId="0" xfId="0" applyNumberFormat="1" applyFont="1" applyBorder="1"/>
    <xf numFmtId="0" fontId="1" fillId="0" borderId="0" xfId="0" applyFont="1" applyAlignment="1">
      <alignment horizontal="right"/>
    </xf>
    <xf numFmtId="0" fontId="8" fillId="0" borderId="0" xfId="0" applyFont="1" applyBorder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5" xfId="0" applyFont="1" applyBorder="1"/>
    <xf numFmtId="0" fontId="2" fillId="0" borderId="5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/>
    <xf numFmtId="0" fontId="4" fillId="0" borderId="5" xfId="0" applyFont="1" applyBorder="1"/>
    <xf numFmtId="0" fontId="4" fillId="0" borderId="10" xfId="0" applyFont="1" applyBorder="1"/>
    <xf numFmtId="3" fontId="2" fillId="0" borderId="5" xfId="0" applyNumberFormat="1" applyFont="1" applyBorder="1"/>
    <xf numFmtId="3" fontId="1" fillId="0" borderId="10" xfId="0" applyNumberFormat="1" applyFont="1" applyBorder="1"/>
    <xf numFmtId="3" fontId="1" fillId="0" borderId="11" xfId="0" applyNumberFormat="1" applyFont="1" applyBorder="1" applyAlignment="1">
      <alignment horizontal="right" vertical="center"/>
    </xf>
    <xf numFmtId="3" fontId="3" fillId="0" borderId="5" xfId="0" applyNumberFormat="1" applyFont="1" applyBorder="1"/>
    <xf numFmtId="3" fontId="4" fillId="0" borderId="5" xfId="0" applyNumberFormat="1" applyFont="1" applyBorder="1"/>
    <xf numFmtId="3" fontId="4" fillId="0" borderId="10" xfId="0" applyNumberFormat="1" applyFont="1" applyBorder="1"/>
    <xf numFmtId="0" fontId="10" fillId="0" borderId="5" xfId="0" applyFont="1" applyBorder="1"/>
    <xf numFmtId="0" fontId="11" fillId="0" borderId="5" xfId="0" applyFont="1" applyBorder="1"/>
    <xf numFmtId="0" fontId="12" fillId="0" borderId="5" xfId="0" applyFont="1" applyBorder="1"/>
    <xf numFmtId="3" fontId="4" fillId="0" borderId="11" xfId="0" applyNumberFormat="1" applyFont="1" applyBorder="1" applyAlignment="1">
      <alignment horizontal="right" vertical="center"/>
    </xf>
    <xf numFmtId="3" fontId="11" fillId="0" borderId="5" xfId="0" applyNumberFormat="1" applyFont="1" applyBorder="1"/>
    <xf numFmtId="3" fontId="8" fillId="0" borderId="10" xfId="0" applyNumberFormat="1" applyFont="1" applyBorder="1"/>
    <xf numFmtId="49" fontId="9" fillId="0" borderId="5" xfId="0" applyNumberFormat="1" applyFont="1" applyBorder="1"/>
    <xf numFmtId="3" fontId="9" fillId="0" borderId="5" xfId="0" applyNumberFormat="1" applyFont="1" applyBorder="1"/>
    <xf numFmtId="3" fontId="7" fillId="0" borderId="10" xfId="0" applyNumberFormat="1" applyFont="1" applyBorder="1"/>
    <xf numFmtId="0" fontId="2" fillId="0" borderId="6" xfId="0" applyFont="1" applyBorder="1" applyAlignment="1">
      <alignment horizontal="center" vertical="center"/>
    </xf>
    <xf numFmtId="49" fontId="9" fillId="0" borderId="7" xfId="0" applyNumberFormat="1" applyFont="1" applyBorder="1"/>
    <xf numFmtId="0" fontId="9" fillId="0" borderId="7" xfId="0" applyFont="1" applyBorder="1"/>
    <xf numFmtId="3" fontId="4" fillId="0" borderId="7" xfId="0" applyNumberFormat="1" applyFont="1" applyBorder="1"/>
    <xf numFmtId="3" fontId="4" fillId="0" borderId="12" xfId="0" applyNumberFormat="1" applyFont="1" applyBorder="1"/>
    <xf numFmtId="0" fontId="2" fillId="0" borderId="13" xfId="0" applyFont="1" applyBorder="1"/>
    <xf numFmtId="49" fontId="9" fillId="0" borderId="13" xfId="0" applyNumberFormat="1" applyFont="1" applyBorder="1"/>
    <xf numFmtId="0" fontId="9" fillId="0" borderId="13" xfId="0" applyFont="1" applyBorder="1" applyAlignment="1">
      <alignment horizontal="right"/>
    </xf>
    <xf numFmtId="0" fontId="1" fillId="0" borderId="13" xfId="0" applyFont="1" applyBorder="1"/>
    <xf numFmtId="0" fontId="2" fillId="0" borderId="0" xfId="0" applyFont="1" applyBorder="1"/>
    <xf numFmtId="49" fontId="9" fillId="0" borderId="0" xfId="0" applyNumberFormat="1" applyFont="1" applyBorder="1"/>
    <xf numFmtId="0" fontId="9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49" fontId="9" fillId="0" borderId="2" xfId="0" applyNumberFormat="1" applyFont="1" applyBorder="1"/>
    <xf numFmtId="0" fontId="9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4" fillId="0" borderId="8" xfId="0" applyFont="1" applyBorder="1"/>
    <xf numFmtId="0" fontId="3" fillId="0" borderId="6" xfId="0" applyFont="1" applyBorder="1" applyAlignment="1">
      <alignment horizontal="center" vertical="center"/>
    </xf>
    <xf numFmtId="3" fontId="9" fillId="0" borderId="7" xfId="0" applyNumberFormat="1" applyFont="1" applyBorder="1"/>
    <xf numFmtId="3" fontId="7" fillId="0" borderId="7" xfId="0" applyNumberFormat="1" applyFont="1" applyBorder="1"/>
    <xf numFmtId="3" fontId="7" fillId="0" borderId="12" xfId="0" applyNumberFormat="1" applyFont="1" applyBorder="1"/>
    <xf numFmtId="0" fontId="9" fillId="0" borderId="0" xfId="0" applyFont="1" applyBorder="1"/>
    <xf numFmtId="3" fontId="2" fillId="0" borderId="0" xfId="0" applyNumberFormat="1" applyFont="1"/>
    <xf numFmtId="3" fontId="1" fillId="0" borderId="0" xfId="0" applyNumberFormat="1" applyFont="1"/>
    <xf numFmtId="49" fontId="9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0" fontId="3" fillId="0" borderId="4" xfId="0" applyFont="1" applyBorder="1"/>
    <xf numFmtId="3" fontId="2" fillId="0" borderId="5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1" fillId="0" borderId="0" xfId="0" applyFont="1" applyBorder="1" applyAlignment="1">
      <alignment horizontal="center"/>
    </xf>
    <xf numFmtId="0" fontId="3" fillId="0" borderId="0" xfId="0" applyFont="1"/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2" fillId="0" borderId="10" xfId="0" applyNumberFormat="1" applyFont="1" applyBorder="1"/>
    <xf numFmtId="3" fontId="2" fillId="0" borderId="11" xfId="0" applyNumberFormat="1" applyFont="1" applyBorder="1" applyAlignment="1">
      <alignment horizontal="right" vertical="center"/>
    </xf>
    <xf numFmtId="3" fontId="9" fillId="0" borderId="10" xfId="0" applyNumberFormat="1" applyFont="1" applyBorder="1"/>
    <xf numFmtId="165" fontId="1" fillId="0" borderId="4" xfId="0" applyNumberFormat="1" applyFont="1" applyBorder="1" applyAlignment="1">
      <alignment horizontal="center" vertical="center"/>
    </xf>
    <xf numFmtId="3" fontId="3" fillId="0" borderId="10" xfId="0" applyNumberFormat="1" applyFont="1" applyBorder="1"/>
    <xf numFmtId="3" fontId="3" fillId="0" borderId="11" xfId="0" applyNumberFormat="1" applyFont="1" applyBorder="1" applyAlignment="1">
      <alignment horizontal="right" vertical="center"/>
    </xf>
    <xf numFmtId="0" fontId="13" fillId="0" borderId="5" xfId="0" applyFont="1" applyBorder="1"/>
    <xf numFmtId="3" fontId="13" fillId="0" borderId="5" xfId="0" applyNumberFormat="1" applyFont="1" applyBorder="1"/>
    <xf numFmtId="3" fontId="13" fillId="0" borderId="10" xfId="0" applyNumberFormat="1" applyFont="1" applyBorder="1"/>
    <xf numFmtId="49" fontId="2" fillId="0" borderId="5" xfId="0" applyNumberFormat="1" applyFont="1" applyBorder="1"/>
    <xf numFmtId="49" fontId="14" fillId="0" borderId="5" xfId="0" applyNumberFormat="1" applyFont="1" applyBorder="1"/>
    <xf numFmtId="3" fontId="14" fillId="0" borderId="5" xfId="0" applyNumberFormat="1" applyFont="1" applyBorder="1"/>
    <xf numFmtId="3" fontId="14" fillId="0" borderId="10" xfId="0" applyNumberFormat="1" applyFont="1" applyBorder="1"/>
    <xf numFmtId="0" fontId="14" fillId="0" borderId="5" xfId="0" applyFont="1" applyBorder="1"/>
    <xf numFmtId="0" fontId="9" fillId="0" borderId="14" xfId="0" applyFont="1" applyBorder="1"/>
    <xf numFmtId="3" fontId="9" fillId="0" borderId="14" xfId="0" applyNumberFormat="1" applyFont="1" applyBorder="1"/>
    <xf numFmtId="3" fontId="9" fillId="0" borderId="15" xfId="0" applyNumberFormat="1" applyFont="1" applyBorder="1"/>
    <xf numFmtId="3" fontId="9" fillId="0" borderId="12" xfId="0" applyNumberFormat="1" applyFont="1" applyBorder="1"/>
    <xf numFmtId="0" fontId="1" fillId="0" borderId="0" xfId="0" applyFont="1" applyBorder="1" applyAlignment="1">
      <alignment horizontal="center" vertical="center"/>
    </xf>
    <xf numFmtId="3" fontId="9" fillId="0" borderId="0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10" xfId="0" applyFont="1" applyBorder="1"/>
    <xf numFmtId="2" fontId="3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1" fontId="2" fillId="0" borderId="5" xfId="0" applyNumberFormat="1" applyFont="1" applyBorder="1"/>
    <xf numFmtId="0" fontId="2" fillId="0" borderId="10" xfId="0" applyFont="1" applyBorder="1"/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3" fontId="1" fillId="0" borderId="5" xfId="0" applyNumberFormat="1" applyFont="1" applyBorder="1" applyAlignment="1">
      <alignment horizontal="right"/>
    </xf>
    <xf numFmtId="3" fontId="1" fillId="0" borderId="5" xfId="0" applyNumberFormat="1" applyFont="1" applyBorder="1"/>
    <xf numFmtId="3" fontId="4" fillId="0" borderId="7" xfId="0" applyNumberFormat="1" applyFont="1" applyBorder="1" applyAlignment="1">
      <alignment horizontal="right"/>
    </xf>
    <xf numFmtId="3" fontId="1" fillId="0" borderId="23" xfId="0" applyNumberFormat="1" applyFont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 applyBorder="1" applyAlignment="1"/>
    <xf numFmtId="0" fontId="1" fillId="0" borderId="0" xfId="0" applyFont="1" applyBorder="1"/>
    <xf numFmtId="0" fontId="4" fillId="0" borderId="24" xfId="0" applyFont="1" applyBorder="1" applyAlignment="1"/>
    <xf numFmtId="0" fontId="4" fillId="0" borderId="25" xfId="0" applyFont="1" applyBorder="1"/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3" fontId="1" fillId="0" borderId="10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3" fontId="4" fillId="0" borderId="31" xfId="0" applyNumberFormat="1" applyFont="1" applyBorder="1" applyAlignment="1">
      <alignment horizontal="right"/>
    </xf>
    <xf numFmtId="3" fontId="4" fillId="0" borderId="29" xfId="0" applyNumberFormat="1" applyFont="1" applyBorder="1" applyAlignment="1">
      <alignment horizontal="right"/>
    </xf>
    <xf numFmtId="0" fontId="4" fillId="0" borderId="26" xfId="0" applyFont="1" applyBorder="1"/>
    <xf numFmtId="0" fontId="4" fillId="0" borderId="32" xfId="0" applyFont="1" applyBorder="1"/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4" fillId="0" borderId="12" xfId="0" applyFont="1" applyBorder="1"/>
    <xf numFmtId="3" fontId="4" fillId="0" borderId="23" xfId="0" applyNumberFormat="1" applyFont="1" applyBorder="1"/>
    <xf numFmtId="0" fontId="4" fillId="0" borderId="2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1" xfId="0" applyFont="1" applyBorder="1"/>
    <xf numFmtId="3" fontId="4" fillId="0" borderId="11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33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5" xfId="0" applyFont="1" applyBorder="1"/>
    <xf numFmtId="3" fontId="5" fillId="0" borderId="5" xfId="0" applyNumberFormat="1" applyFont="1" applyBorder="1"/>
    <xf numFmtId="3" fontId="5" fillId="0" borderId="11" xfId="0" applyNumberFormat="1" applyFont="1" applyBorder="1"/>
    <xf numFmtId="0" fontId="5" fillId="0" borderId="5" xfId="0" applyFont="1" applyBorder="1" applyAlignment="1">
      <alignment wrapText="1"/>
    </xf>
    <xf numFmtId="0" fontId="6" fillId="0" borderId="7" xfId="0" applyFont="1" applyBorder="1"/>
    <xf numFmtId="3" fontId="6" fillId="0" borderId="7" xfId="0" applyNumberFormat="1" applyFont="1" applyBorder="1"/>
    <xf numFmtId="3" fontId="6" fillId="0" borderId="23" xfId="0" applyNumberFormat="1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2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 shrinkToFit="1"/>
    </xf>
    <xf numFmtId="0" fontId="17" fillId="0" borderId="1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3" fontId="17" fillId="0" borderId="5" xfId="0" applyNumberFormat="1" applyFont="1" applyBorder="1" applyAlignment="1">
      <alignment horizontal="right"/>
    </xf>
    <xf numFmtId="3" fontId="17" fillId="0" borderId="11" xfId="0" applyNumberFormat="1" applyFont="1" applyBorder="1" applyAlignment="1">
      <alignment horizontal="right"/>
    </xf>
    <xf numFmtId="0" fontId="16" fillId="0" borderId="5" xfId="0" applyFont="1" applyBorder="1" applyAlignment="1">
      <alignment horizontal="left" vertical="center" wrapText="1"/>
    </xf>
    <xf numFmtId="3" fontId="16" fillId="0" borderId="5" xfId="0" applyNumberFormat="1" applyFont="1" applyBorder="1"/>
    <xf numFmtId="3" fontId="16" fillId="0" borderId="11" xfId="0" applyNumberFormat="1" applyFont="1" applyBorder="1"/>
    <xf numFmtId="0" fontId="16" fillId="0" borderId="5" xfId="0" applyFont="1" applyBorder="1" applyAlignment="1">
      <alignment horizontal="left" vertical="center"/>
    </xf>
    <xf numFmtId="0" fontId="16" fillId="0" borderId="5" xfId="0" applyFont="1" applyBorder="1"/>
    <xf numFmtId="0" fontId="16" fillId="0" borderId="11" xfId="0" applyFont="1" applyBorder="1"/>
    <xf numFmtId="0" fontId="16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 wrapText="1"/>
    </xf>
    <xf numFmtId="0" fontId="16" fillId="0" borderId="28" xfId="0" applyFont="1" applyBorder="1" applyAlignment="1">
      <alignment horizontal="center"/>
    </xf>
    <xf numFmtId="0" fontId="16" fillId="0" borderId="14" xfId="0" applyFont="1" applyBorder="1" applyAlignment="1">
      <alignment horizontal="left" wrapText="1"/>
    </xf>
    <xf numFmtId="3" fontId="16" fillId="0" borderId="14" xfId="0" applyNumberFormat="1" applyFont="1" applyBorder="1"/>
    <xf numFmtId="3" fontId="16" fillId="0" borderId="36" xfId="0" applyNumberFormat="1" applyFont="1" applyBorder="1"/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left" wrapText="1"/>
    </xf>
    <xf numFmtId="3" fontId="16" fillId="0" borderId="7" xfId="0" applyNumberFormat="1" applyFont="1" applyBorder="1"/>
    <xf numFmtId="3" fontId="16" fillId="0" borderId="23" xfId="0" applyNumberFormat="1" applyFont="1" applyBorder="1"/>
    <xf numFmtId="0" fontId="4" fillId="0" borderId="11" xfId="0" applyFont="1" applyBorder="1"/>
    <xf numFmtId="0" fontId="7" fillId="0" borderId="5" xfId="0" applyFont="1" applyBorder="1"/>
    <xf numFmtId="3" fontId="7" fillId="0" borderId="11" xfId="0" applyNumberFormat="1" applyFont="1" applyBorder="1"/>
    <xf numFmtId="0" fontId="1" fillId="0" borderId="5" xfId="0" applyFont="1" applyBorder="1"/>
    <xf numFmtId="3" fontId="8" fillId="0" borderId="11" xfId="0" applyNumberFormat="1" applyFont="1" applyBorder="1"/>
    <xf numFmtId="0" fontId="19" fillId="0" borderId="5" xfId="0" applyFont="1" applyBorder="1"/>
    <xf numFmtId="3" fontId="19" fillId="0" borderId="5" xfId="0" applyNumberFormat="1" applyFont="1" applyBorder="1"/>
    <xf numFmtId="0" fontId="8" fillId="0" borderId="11" xfId="0" applyFont="1" applyBorder="1"/>
    <xf numFmtId="0" fontId="1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5" xfId="0" applyFont="1" applyBorder="1" applyAlignment="1">
      <alignment wrapText="1"/>
    </xf>
    <xf numFmtId="3" fontId="4" fillId="0" borderId="5" xfId="0" applyNumberFormat="1" applyFont="1" applyBorder="1" applyAlignment="1"/>
    <xf numFmtId="3" fontId="7" fillId="0" borderId="11" xfId="0" applyNumberFormat="1" applyFont="1" applyBorder="1" applyAlignment="1">
      <alignment vertical="center"/>
    </xf>
    <xf numFmtId="0" fontId="1" fillId="0" borderId="5" xfId="0" applyFont="1" applyBorder="1" applyAlignment="1"/>
    <xf numFmtId="3" fontId="8" fillId="0" borderId="5" xfId="0" applyNumberFormat="1" applyFont="1" applyBorder="1"/>
    <xf numFmtId="0" fontId="7" fillId="0" borderId="11" xfId="0" applyFont="1" applyBorder="1"/>
    <xf numFmtId="3" fontId="1" fillId="0" borderId="11" xfId="0" applyNumberFormat="1" applyFont="1" applyBorder="1"/>
    <xf numFmtId="0" fontId="8" fillId="0" borderId="5" xfId="0" applyFont="1" applyBorder="1"/>
    <xf numFmtId="0" fontId="4" fillId="0" borderId="5" xfId="0" applyFont="1" applyBorder="1" applyAlignment="1">
      <alignment vertical="top"/>
    </xf>
    <xf numFmtId="0" fontId="1" fillId="0" borderId="11" xfId="0" applyFont="1" applyBorder="1"/>
    <xf numFmtId="0" fontId="8" fillId="0" borderId="7" xfId="0" applyFont="1" applyBorder="1"/>
    <xf numFmtId="3" fontId="8" fillId="0" borderId="7" xfId="0" applyNumberFormat="1" applyFont="1" applyBorder="1"/>
    <xf numFmtId="0" fontId="1" fillId="0" borderId="7" xfId="0" applyFont="1" applyBorder="1"/>
    <xf numFmtId="3" fontId="8" fillId="0" borderId="23" xfId="0" applyNumberFormat="1" applyFont="1" applyBorder="1"/>
    <xf numFmtId="0" fontId="20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right"/>
    </xf>
    <xf numFmtId="3" fontId="2" fillId="0" borderId="1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3" fontId="2" fillId="0" borderId="26" xfId="0" applyNumberFormat="1" applyFont="1" applyBorder="1" applyAlignment="1">
      <alignment horizontal="right" vertical="center" wrapText="1"/>
    </xf>
    <xf numFmtId="3" fontId="2" fillId="0" borderId="26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/>
    </xf>
    <xf numFmtId="0" fontId="1" fillId="0" borderId="38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5" xfId="0" applyFont="1" applyBorder="1"/>
    <xf numFmtId="0" fontId="4" fillId="0" borderId="37" xfId="0" applyFont="1" applyBorder="1"/>
    <xf numFmtId="3" fontId="4" fillId="0" borderId="14" xfId="0" applyNumberFormat="1" applyFont="1" applyBorder="1"/>
    <xf numFmtId="3" fontId="4" fillId="0" borderId="15" xfId="0" applyNumberFormat="1" applyFont="1" applyBorder="1"/>
    <xf numFmtId="3" fontId="4" fillId="0" borderId="36" xfId="0" applyNumberFormat="1" applyFont="1" applyBorder="1"/>
    <xf numFmtId="3" fontId="4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22" fillId="0" borderId="0" xfId="0" applyFont="1"/>
    <xf numFmtId="166" fontId="0" fillId="0" borderId="44" xfId="1" applyNumberFormat="1" applyFont="1" applyBorder="1"/>
    <xf numFmtId="166" fontId="0" fillId="0" borderId="46" xfId="1" applyNumberFormat="1" applyFont="1" applyBorder="1"/>
    <xf numFmtId="166" fontId="0" fillId="0" borderId="48" xfId="1" applyNumberFormat="1" applyFont="1" applyBorder="1"/>
    <xf numFmtId="0" fontId="22" fillId="0" borderId="42" xfId="0" applyFont="1" applyBorder="1"/>
    <xf numFmtId="166" fontId="22" fillId="0" borderId="41" xfId="1" applyNumberFormat="1" applyFont="1" applyBorder="1"/>
    <xf numFmtId="166" fontId="22" fillId="0" borderId="0" xfId="1" applyNumberFormat="1" applyFont="1"/>
    <xf numFmtId="0" fontId="22" fillId="0" borderId="49" xfId="0" applyFont="1" applyBorder="1" applyAlignment="1">
      <alignment horizontal="right" vertical="center"/>
    </xf>
    <xf numFmtId="0" fontId="22" fillId="0" borderId="50" xfId="0" applyFont="1" applyBorder="1"/>
    <xf numFmtId="166" fontId="22" fillId="0" borderId="51" xfId="1" applyNumberFormat="1" applyFont="1" applyBorder="1"/>
    <xf numFmtId="0" fontId="22" fillId="0" borderId="52" xfId="0" applyFont="1" applyBorder="1" applyAlignment="1">
      <alignment horizontal="right" vertical="center"/>
    </xf>
    <xf numFmtId="166" fontId="0" fillId="0" borderId="53" xfId="1" applyNumberFormat="1" applyFont="1" applyBorder="1"/>
    <xf numFmtId="0" fontId="22" fillId="0" borderId="54" xfId="0" applyFont="1" applyBorder="1" applyAlignment="1">
      <alignment horizontal="right" vertical="center"/>
    </xf>
    <xf numFmtId="166" fontId="0" fillId="0" borderId="55" xfId="1" applyNumberFormat="1" applyFont="1" applyBorder="1"/>
    <xf numFmtId="0" fontId="22" fillId="0" borderId="56" xfId="0" applyFont="1" applyBorder="1" applyAlignment="1">
      <alignment horizontal="right" vertical="center"/>
    </xf>
    <xf numFmtId="166" fontId="0" fillId="0" borderId="57" xfId="1" applyNumberFormat="1" applyFont="1" applyBorder="1"/>
    <xf numFmtId="0" fontId="22" fillId="0" borderId="42" xfId="0" applyFont="1" applyBorder="1" applyAlignment="1">
      <alignment horizontal="right" vertical="center"/>
    </xf>
    <xf numFmtId="166" fontId="22" fillId="0" borderId="42" xfId="1" applyNumberFormat="1" applyFont="1" applyBorder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59" xfId="0" applyFont="1" applyBorder="1" applyAlignment="1">
      <alignment horizontal="center" vertical="center"/>
    </xf>
    <xf numFmtId="0" fontId="24" fillId="2" borderId="61" xfId="0" applyFont="1" applyFill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2" borderId="61" xfId="0" applyFont="1" applyFill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2" borderId="65" xfId="0" applyFont="1" applyFill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0" fillId="0" borderId="66" xfId="0" applyFont="1" applyBorder="1"/>
    <xf numFmtId="3" fontId="25" fillId="2" borderId="67" xfId="0" applyNumberFormat="1" applyFont="1" applyFill="1" applyBorder="1"/>
    <xf numFmtId="3" fontId="25" fillId="2" borderId="68" xfId="0" applyNumberFormat="1" applyFont="1" applyFill="1" applyBorder="1"/>
    <xf numFmtId="3" fontId="25" fillId="2" borderId="69" xfId="0" applyNumberFormat="1" applyFont="1" applyFill="1" applyBorder="1"/>
    <xf numFmtId="3" fontId="25" fillId="2" borderId="70" xfId="0" applyNumberFormat="1" applyFont="1" applyFill="1" applyBorder="1"/>
    <xf numFmtId="3" fontId="25" fillId="2" borderId="71" xfId="0" applyNumberFormat="1" applyFont="1" applyFill="1" applyBorder="1"/>
    <xf numFmtId="0" fontId="0" fillId="0" borderId="72" xfId="0" applyFont="1" applyBorder="1"/>
    <xf numFmtId="3" fontId="25" fillId="2" borderId="73" xfId="0" applyNumberFormat="1" applyFont="1" applyFill="1" applyBorder="1"/>
    <xf numFmtId="3" fontId="25" fillId="2" borderId="74" xfId="0" applyNumberFormat="1" applyFont="1" applyFill="1" applyBorder="1"/>
    <xf numFmtId="3" fontId="25" fillId="2" borderId="75" xfId="0" applyNumberFormat="1" applyFont="1" applyFill="1" applyBorder="1"/>
    <xf numFmtId="3" fontId="25" fillId="2" borderId="76" xfId="0" applyNumberFormat="1" applyFont="1" applyFill="1" applyBorder="1"/>
    <xf numFmtId="0" fontId="20" fillId="0" borderId="58" xfId="0" applyFont="1" applyBorder="1"/>
    <xf numFmtId="3" fontId="26" fillId="2" borderId="77" xfId="0" applyNumberFormat="1" applyFont="1" applyFill="1" applyBorder="1"/>
    <xf numFmtId="3" fontId="26" fillId="2" borderId="78" xfId="0" applyNumberFormat="1" applyFont="1" applyFill="1" applyBorder="1"/>
    <xf numFmtId="3" fontId="26" fillId="2" borderId="58" xfId="0" applyNumberFormat="1" applyFont="1" applyFill="1" applyBorder="1"/>
    <xf numFmtId="0" fontId="20" fillId="0" borderId="0" xfId="0" applyFont="1" applyBorder="1"/>
    <xf numFmtId="3" fontId="26" fillId="0" borderId="79" xfId="0" applyNumberFormat="1" applyFont="1" applyBorder="1"/>
    <xf numFmtId="3" fontId="26" fillId="2" borderId="79" xfId="0" applyNumberFormat="1" applyFont="1" applyFill="1" applyBorder="1"/>
    <xf numFmtId="3" fontId="26" fillId="0" borderId="80" xfId="0" applyNumberFormat="1" applyFont="1" applyBorder="1"/>
    <xf numFmtId="3" fontId="26" fillId="0" borderId="0" xfId="0" applyNumberFormat="1" applyFont="1" applyBorder="1"/>
    <xf numFmtId="3" fontId="26" fillId="2" borderId="0" xfId="0" applyNumberFormat="1" applyFont="1" applyFill="1" applyBorder="1"/>
    <xf numFmtId="3" fontId="25" fillId="0" borderId="0" xfId="0" applyNumberFormat="1" applyFont="1"/>
    <xf numFmtId="3" fontId="0" fillId="0" borderId="0" xfId="0" applyNumberFormat="1"/>
    <xf numFmtId="0" fontId="0" fillId="0" borderId="81" xfId="0" applyFont="1" applyBorder="1"/>
    <xf numFmtId="0" fontId="0" fillId="0" borderId="81" xfId="0" applyBorder="1"/>
    <xf numFmtId="3" fontId="0" fillId="0" borderId="81" xfId="0" applyNumberFormat="1" applyFont="1" applyBorder="1"/>
    <xf numFmtId="3" fontId="0" fillId="2" borderId="81" xfId="0" applyNumberFormat="1" applyFont="1" applyFill="1" applyBorder="1" applyAlignment="1">
      <alignment horizontal="right"/>
    </xf>
    <xf numFmtId="0" fontId="20" fillId="0" borderId="81" xfId="0" applyFont="1" applyBorder="1" applyAlignment="1">
      <alignment horizontal="center"/>
    </xf>
    <xf numFmtId="3" fontId="0" fillId="0" borderId="82" xfId="0" applyNumberFormat="1" applyBorder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 applyFont="1" applyBorder="1" applyAlignment="1">
      <alignment horizontal="right"/>
    </xf>
    <xf numFmtId="0" fontId="27" fillId="0" borderId="0" xfId="0" applyFont="1"/>
    <xf numFmtId="4" fontId="27" fillId="0" borderId="0" xfId="0" applyNumberFormat="1" applyFont="1"/>
    <xf numFmtId="0" fontId="27" fillId="0" borderId="84" xfId="0" applyFont="1" applyBorder="1"/>
    <xf numFmtId="0" fontId="27" fillId="0" borderId="86" xfId="0" applyFont="1" applyBorder="1"/>
    <xf numFmtId="3" fontId="27" fillId="0" borderId="87" xfId="0" applyNumberFormat="1" applyFont="1" applyBorder="1"/>
    <xf numFmtId="0" fontId="23" fillId="0" borderId="88" xfId="0" applyFont="1" applyBorder="1"/>
    <xf numFmtId="3" fontId="27" fillId="0" borderId="89" xfId="0" applyNumberFormat="1" applyFont="1" applyBorder="1"/>
    <xf numFmtId="0" fontId="27" fillId="0" borderId="90" xfId="0" applyFont="1" applyBorder="1"/>
    <xf numFmtId="3" fontId="27" fillId="0" borderId="85" xfId="0" applyNumberFormat="1" applyFont="1" applyBorder="1" applyAlignment="1">
      <alignment horizontal="right"/>
    </xf>
    <xf numFmtId="3" fontId="23" fillId="0" borderId="91" xfId="0" applyNumberFormat="1" applyFont="1" applyBorder="1" applyAlignment="1">
      <alignment horizontal="right"/>
    </xf>
    <xf numFmtId="3" fontId="23" fillId="0" borderId="89" xfId="0" applyNumberFormat="1" applyFont="1" applyBorder="1" applyAlignment="1">
      <alignment horizontal="right"/>
    </xf>
    <xf numFmtId="3" fontId="23" fillId="0" borderId="87" xfId="0" applyNumberFormat="1" applyFont="1" applyBorder="1" applyAlignment="1">
      <alignment horizontal="right"/>
    </xf>
    <xf numFmtId="3" fontId="27" fillId="0" borderId="87" xfId="0" applyNumberFormat="1" applyFont="1" applyBorder="1" applyAlignment="1">
      <alignment horizontal="right"/>
    </xf>
    <xf numFmtId="0" fontId="0" fillId="0" borderId="92" xfId="0" applyBorder="1"/>
    <xf numFmtId="0" fontId="0" fillId="0" borderId="93" xfId="0" applyBorder="1"/>
    <xf numFmtId="0" fontId="20" fillId="0" borderId="38" xfId="0" applyFont="1" applyBorder="1"/>
    <xf numFmtId="0" fontId="20" fillId="0" borderId="95" xfId="0" applyFont="1" applyBorder="1"/>
    <xf numFmtId="0" fontId="0" fillId="0" borderId="98" xfId="0" applyBorder="1"/>
    <xf numFmtId="0" fontId="20" fillId="0" borderId="99" xfId="0" applyFont="1" applyBorder="1" applyAlignment="1">
      <alignment horizontal="right"/>
    </xf>
    <xf numFmtId="0" fontId="20" fillId="0" borderId="92" xfId="0" applyFont="1" applyBorder="1"/>
    <xf numFmtId="0" fontId="20" fillId="0" borderId="93" xfId="0" applyFont="1" applyBorder="1"/>
    <xf numFmtId="0" fontId="20" fillId="0" borderId="94" xfId="0" applyFont="1" applyBorder="1"/>
    <xf numFmtId="0" fontId="20" fillId="0" borderId="94" xfId="0" applyFont="1" applyBorder="1" applyAlignment="1">
      <alignment horizontal="right"/>
    </xf>
    <xf numFmtId="3" fontId="23" fillId="0" borderId="85" xfId="0" applyNumberFormat="1" applyFont="1" applyBorder="1" applyAlignment="1">
      <alignment horizontal="right"/>
    </xf>
    <xf numFmtId="0" fontId="27" fillId="0" borderId="101" xfId="0" applyFont="1" applyBorder="1"/>
    <xf numFmtId="3" fontId="23" fillId="0" borderId="102" xfId="0" applyNumberFormat="1" applyFont="1" applyBorder="1" applyAlignment="1">
      <alignment horizontal="right"/>
    </xf>
    <xf numFmtId="0" fontId="27" fillId="0" borderId="103" xfId="0" applyFont="1" applyBorder="1"/>
    <xf numFmtId="3" fontId="23" fillId="0" borderId="104" xfId="0" applyNumberFormat="1" applyFont="1" applyBorder="1" applyAlignment="1">
      <alignment horizontal="right"/>
    </xf>
    <xf numFmtId="0" fontId="27" fillId="0" borderId="88" xfId="0" applyFont="1" applyBorder="1"/>
    <xf numFmtId="3" fontId="27" fillId="0" borderId="89" xfId="0" applyNumberFormat="1" applyFont="1" applyBorder="1" applyAlignment="1">
      <alignment horizontal="right"/>
    </xf>
    <xf numFmtId="0" fontId="23" fillId="0" borderId="86" xfId="0" applyFont="1" applyBorder="1"/>
    <xf numFmtId="0" fontId="23" fillId="0" borderId="84" xfId="0" applyFont="1" applyBorder="1"/>
    <xf numFmtId="0" fontId="27" fillId="0" borderId="0" xfId="0" applyFont="1" applyBorder="1"/>
    <xf numFmtId="3" fontId="27" fillId="0" borderId="0" xfId="0" applyNumberFormat="1" applyFont="1" applyBorder="1" applyAlignment="1">
      <alignment horizontal="right"/>
    </xf>
    <xf numFmtId="0" fontId="27" fillId="0" borderId="0" xfId="0" applyFont="1" applyFill="1" applyBorder="1"/>
    <xf numFmtId="3" fontId="27" fillId="0" borderId="0" xfId="0" applyNumberFormat="1" applyFont="1" applyFill="1" applyBorder="1" applyAlignment="1">
      <alignment horizontal="right"/>
    </xf>
    <xf numFmtId="0" fontId="0" fillId="0" borderId="85" xfId="0" applyFont="1" applyBorder="1" applyAlignment="1">
      <alignment horizontal="right"/>
    </xf>
    <xf numFmtId="0" fontId="0" fillId="0" borderId="85" xfId="0" applyBorder="1" applyAlignment="1">
      <alignment horizontal="right"/>
    </xf>
    <xf numFmtId="0" fontId="0" fillId="0" borderId="94" xfId="0" applyBorder="1"/>
    <xf numFmtId="0" fontId="20" fillId="0" borderId="85" xfId="0" applyFont="1" applyBorder="1" applyAlignment="1">
      <alignment horizontal="right"/>
    </xf>
    <xf numFmtId="0" fontId="0" fillId="0" borderId="108" xfId="0" applyBorder="1" applyAlignment="1">
      <alignment horizontal="right"/>
    </xf>
    <xf numFmtId="0" fontId="0" fillId="0" borderId="91" xfId="0" applyFont="1" applyBorder="1" applyAlignment="1">
      <alignment horizontal="right"/>
    </xf>
    <xf numFmtId="0" fontId="20" fillId="0" borderId="104" xfId="0" applyFont="1" applyBorder="1" applyAlignment="1">
      <alignment horizontal="right"/>
    </xf>
    <xf numFmtId="0" fontId="20" fillId="0" borderId="91" xfId="0" applyFont="1" applyBorder="1" applyAlignment="1">
      <alignment horizontal="right"/>
    </xf>
    <xf numFmtId="166" fontId="0" fillId="0" borderId="0" xfId="0" applyNumberFormat="1"/>
    <xf numFmtId="0" fontId="4" fillId="0" borderId="2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10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11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top" wrapText="1"/>
    </xf>
    <xf numFmtId="1" fontId="1" fillId="0" borderId="0" xfId="0" applyNumberFormat="1" applyFont="1"/>
    <xf numFmtId="0" fontId="22" fillId="0" borderId="42" xfId="0" applyFont="1" applyBorder="1" applyAlignment="1">
      <alignment horizontal="center"/>
    </xf>
    <xf numFmtId="0" fontId="0" fillId="0" borderId="43" xfId="0" applyBorder="1"/>
    <xf numFmtId="0" fontId="0" fillId="0" borderId="45" xfId="0" applyBorder="1"/>
    <xf numFmtId="0" fontId="0" fillId="0" borderId="47" xfId="0" applyBorder="1"/>
    <xf numFmtId="0" fontId="0" fillId="0" borderId="42" xfId="0" applyBorder="1"/>
    <xf numFmtId="0" fontId="0" fillId="0" borderId="18" xfId="0" applyBorder="1"/>
    <xf numFmtId="0" fontId="0" fillId="0" borderId="14" xfId="0" applyBorder="1"/>
    <xf numFmtId="0" fontId="0" fillId="0" borderId="5" xfId="0" applyBorder="1"/>
    <xf numFmtId="0" fontId="28" fillId="0" borderId="0" xfId="0" applyFont="1"/>
    <xf numFmtId="166" fontId="28" fillId="0" borderId="0" xfId="1" applyNumberFormat="1" applyFont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" fontId="25" fillId="0" borderId="67" xfId="0" applyNumberFormat="1" applyFont="1" applyFill="1" applyBorder="1"/>
    <xf numFmtId="3" fontId="25" fillId="0" borderId="73" xfId="0" applyNumberFormat="1" applyFont="1" applyFill="1" applyBorder="1"/>
    <xf numFmtId="3" fontId="26" fillId="0" borderId="77" xfId="0" applyNumberFormat="1" applyFont="1" applyFill="1" applyBorder="1"/>
    <xf numFmtId="3" fontId="25" fillId="0" borderId="68" xfId="0" applyNumberFormat="1" applyFont="1" applyFill="1" applyBorder="1"/>
    <xf numFmtId="3" fontId="25" fillId="0" borderId="69" xfId="0" applyNumberFormat="1" applyFont="1" applyFill="1" applyBorder="1"/>
    <xf numFmtId="3" fontId="25" fillId="0" borderId="74" xfId="0" applyNumberFormat="1" applyFont="1" applyFill="1" applyBorder="1"/>
    <xf numFmtId="3" fontId="25" fillId="0" borderId="75" xfId="0" applyNumberFormat="1" applyFont="1" applyFill="1" applyBorder="1"/>
    <xf numFmtId="3" fontId="26" fillId="0" borderId="78" xfId="0" applyNumberFormat="1" applyFont="1" applyFill="1" applyBorder="1"/>
    <xf numFmtId="3" fontId="25" fillId="0" borderId="70" xfId="0" applyNumberFormat="1" applyFont="1" applyFill="1" applyBorder="1"/>
    <xf numFmtId="3" fontId="25" fillId="0" borderId="76" xfId="0" applyNumberFormat="1" applyFont="1" applyFill="1" applyBorder="1"/>
    <xf numFmtId="3" fontId="25" fillId="0" borderId="71" xfId="0" applyNumberFormat="1" applyFont="1" applyFill="1" applyBorder="1"/>
    <xf numFmtId="3" fontId="26" fillId="0" borderId="58" xfId="0" applyNumberFormat="1" applyFont="1" applyFill="1" applyBorder="1"/>
    <xf numFmtId="0" fontId="4" fillId="0" borderId="10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49" fontId="7" fillId="0" borderId="0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top" wrapText="1"/>
    </xf>
    <xf numFmtId="0" fontId="1" fillId="0" borderId="33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11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3" fontId="0" fillId="0" borderId="81" xfId="0" applyNumberFormat="1" applyFont="1" applyBorder="1"/>
    <xf numFmtId="3" fontId="0" fillId="2" borderId="81" xfId="0" applyNumberFormat="1" applyFont="1" applyFill="1" applyBorder="1" applyAlignment="1">
      <alignment horizontal="right"/>
    </xf>
    <xf numFmtId="0" fontId="20" fillId="0" borderId="58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2" borderId="60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24" fillId="2" borderId="58" xfId="0" applyFont="1" applyFill="1" applyBorder="1" applyAlignment="1">
      <alignment horizontal="center" vertical="center"/>
    </xf>
    <xf numFmtId="3" fontId="26" fillId="0" borderId="58" xfId="0" applyNumberFormat="1" applyFont="1" applyBorder="1" applyAlignment="1">
      <alignment horizontal="center"/>
    </xf>
    <xf numFmtId="3" fontId="26" fillId="2" borderId="58" xfId="0" applyNumberFormat="1" applyFont="1" applyFill="1" applyBorder="1" applyAlignment="1">
      <alignment horizontal="center"/>
    </xf>
    <xf numFmtId="3" fontId="26" fillId="2" borderId="83" xfId="0" applyNumberFormat="1" applyFont="1" applyFill="1" applyBorder="1" applyAlignment="1">
      <alignment horizontal="center"/>
    </xf>
    <xf numFmtId="0" fontId="20" fillId="2" borderId="63" xfId="0" applyFont="1" applyFill="1" applyBorder="1" applyAlignment="1">
      <alignment horizontal="center" vertical="center"/>
    </xf>
    <xf numFmtId="3" fontId="20" fillId="0" borderId="81" xfId="0" applyNumberFormat="1" applyFont="1" applyBorder="1"/>
    <xf numFmtId="3" fontId="20" fillId="2" borderId="81" xfId="0" applyNumberFormat="1" applyFont="1" applyFill="1" applyBorder="1" applyAlignment="1">
      <alignment horizontal="right"/>
    </xf>
    <xf numFmtId="0" fontId="22" fillId="0" borderId="39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22" fillId="0" borderId="41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0" fillId="0" borderId="93" xfId="0" applyFont="1" applyBorder="1" applyAlignment="1">
      <alignment horizontal="left"/>
    </xf>
    <xf numFmtId="0" fontId="0" fillId="0" borderId="94" xfId="0" applyFont="1" applyBorder="1" applyAlignment="1">
      <alignment horizontal="left"/>
    </xf>
    <xf numFmtId="0" fontId="20" fillId="0" borderId="96" xfId="0" applyFont="1" applyBorder="1" applyAlignment="1">
      <alignment horizontal="left"/>
    </xf>
    <xf numFmtId="0" fontId="20" fillId="0" borderId="97" xfId="0" applyFont="1" applyBorder="1" applyAlignment="1">
      <alignment horizontal="left"/>
    </xf>
    <xf numFmtId="0" fontId="20" fillId="0" borderId="109" xfId="0" applyFont="1" applyBorder="1" applyAlignment="1">
      <alignment horizontal="left"/>
    </xf>
    <xf numFmtId="0" fontId="20" fillId="0" borderId="93" xfId="0" applyFont="1" applyBorder="1" applyAlignment="1">
      <alignment horizontal="left"/>
    </xf>
    <xf numFmtId="0" fontId="20" fillId="0" borderId="94" xfId="0" applyFont="1" applyBorder="1" applyAlignment="1">
      <alignment horizontal="left"/>
    </xf>
    <xf numFmtId="0" fontId="0" fillId="0" borderId="105" xfId="0" applyBorder="1" applyAlignment="1">
      <alignment horizontal="left"/>
    </xf>
    <xf numFmtId="0" fontId="0" fillId="0" borderId="106" xfId="0" applyBorder="1" applyAlignment="1">
      <alignment horizontal="left"/>
    </xf>
    <xf numFmtId="0" fontId="0" fillId="0" borderId="107" xfId="0" applyBorder="1" applyAlignment="1">
      <alignment horizontal="left"/>
    </xf>
    <xf numFmtId="0" fontId="0" fillId="0" borderId="92" xfId="0" applyBorder="1" applyAlignment="1">
      <alignment horizontal="left"/>
    </xf>
    <xf numFmtId="0" fontId="0" fillId="0" borderId="93" xfId="0" applyBorder="1" applyAlignment="1">
      <alignment horizontal="left"/>
    </xf>
    <xf numFmtId="0" fontId="0" fillId="0" borderId="94" xfId="0" applyBorder="1" applyAlignment="1">
      <alignment horizontal="left"/>
    </xf>
    <xf numFmtId="0" fontId="20" fillId="0" borderId="92" xfId="0" applyFont="1" applyBorder="1" applyAlignment="1">
      <alignment horizontal="left"/>
    </xf>
    <xf numFmtId="0" fontId="20" fillId="0" borderId="100" xfId="0" applyFont="1" applyBorder="1" applyAlignment="1">
      <alignment horizontal="left"/>
    </xf>
    <xf numFmtId="0" fontId="20" fillId="0" borderId="40" xfId="0" applyFont="1" applyBorder="1" applyAlignment="1">
      <alignment horizontal="left"/>
    </xf>
    <xf numFmtId="0" fontId="20" fillId="0" borderId="41" xfId="0" applyFont="1" applyBorder="1" applyAlignment="1">
      <alignment horizontal="left"/>
    </xf>
    <xf numFmtId="0" fontId="20" fillId="0" borderId="98" xfId="0" applyFont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M49"/>
  <sheetViews>
    <sheetView zoomScalePageLayoutView="60" workbookViewId="0">
      <selection activeCell="J14" sqref="J14"/>
    </sheetView>
  </sheetViews>
  <sheetFormatPr defaultRowHeight="13.2" x14ac:dyDescent="0.25"/>
  <cols>
    <col min="1" max="1" width="7.5546875" style="1" bestFit="1" customWidth="1"/>
    <col min="2" max="2" width="12.44140625" style="1"/>
    <col min="3" max="3" width="35.88671875" style="1"/>
    <col min="4" max="4" width="13.6640625" style="1"/>
    <col min="5" max="5" width="13" style="1"/>
    <col min="6" max="6" width="12.109375" style="1" customWidth="1"/>
    <col min="7" max="7" width="11.6640625" style="1" customWidth="1"/>
    <col min="8" max="8" width="13" style="1"/>
    <col min="9" max="9" width="15.88671875" style="1" bestFit="1" customWidth="1"/>
    <col min="10" max="10" width="15.33203125" style="1"/>
    <col min="11" max="11" width="11.6640625" style="1"/>
    <col min="12" max="1027" width="9.44140625" style="1"/>
  </cols>
  <sheetData>
    <row r="1" spans="1:12" ht="15" customHeight="1" x14ac:dyDescent="0.25">
      <c r="A1" s="431"/>
      <c r="B1" s="431" t="s">
        <v>0</v>
      </c>
      <c r="C1" s="431"/>
      <c r="D1" s="431"/>
      <c r="E1" s="431"/>
      <c r="F1" s="431"/>
      <c r="G1" s="431"/>
      <c r="H1" s="431"/>
      <c r="I1" s="431"/>
      <c r="J1" s="431"/>
      <c r="K1" s="2"/>
    </row>
    <row r="2" spans="1:12" x14ac:dyDescent="0.25">
      <c r="C2" s="432" t="s">
        <v>473</v>
      </c>
      <c r="D2" s="432"/>
      <c r="E2" s="432"/>
      <c r="F2" s="432"/>
      <c r="G2" s="432"/>
      <c r="H2" s="432"/>
      <c r="I2" s="432"/>
      <c r="J2" s="432"/>
      <c r="K2" s="432"/>
      <c r="L2" s="432"/>
    </row>
    <row r="3" spans="1:12" x14ac:dyDescent="0.25">
      <c r="A3" s="4"/>
      <c r="B3" s="433" t="s">
        <v>1</v>
      </c>
      <c r="C3" s="433"/>
      <c r="D3" s="433"/>
      <c r="E3" s="433"/>
      <c r="F3" s="433"/>
      <c r="G3" s="433"/>
      <c r="H3" s="433"/>
      <c r="I3" s="433"/>
      <c r="J3" s="433"/>
    </row>
    <row r="4" spans="1:12" ht="13.8" thickBot="1" x14ac:dyDescent="0.3">
      <c r="A4" s="4"/>
      <c r="B4" s="4"/>
      <c r="C4" s="4"/>
      <c r="D4" s="4"/>
      <c r="E4" s="4"/>
      <c r="F4" s="4"/>
      <c r="G4" s="4"/>
      <c r="H4" s="4" t="s">
        <v>2</v>
      </c>
      <c r="J4" s="5"/>
      <c r="K4" s="5"/>
    </row>
    <row r="5" spans="1:12" x14ac:dyDescent="0.25">
      <c r="A5" s="6"/>
      <c r="B5" s="434" t="s">
        <v>3</v>
      </c>
      <c r="C5" s="434"/>
      <c r="D5" s="7" t="s">
        <v>4</v>
      </c>
      <c r="E5" s="7" t="s">
        <v>5</v>
      </c>
      <c r="F5" s="262" t="s">
        <v>5</v>
      </c>
      <c r="G5" s="262" t="s">
        <v>5</v>
      </c>
      <c r="H5" s="8" t="s">
        <v>6</v>
      </c>
      <c r="I5" s="9"/>
      <c r="J5" s="9"/>
      <c r="K5" s="10"/>
    </row>
    <row r="6" spans="1:12" ht="15.75" customHeight="1" x14ac:dyDescent="0.25">
      <c r="A6" s="429" t="s">
        <v>7</v>
      </c>
      <c r="B6" s="430" t="s">
        <v>8</v>
      </c>
      <c r="C6" s="422" t="s">
        <v>9</v>
      </c>
      <c r="D6" s="428" t="s">
        <v>307</v>
      </c>
      <c r="E6" s="428" t="s">
        <v>308</v>
      </c>
      <c r="F6" s="428" t="s">
        <v>309</v>
      </c>
      <c r="G6" s="428" t="s">
        <v>310</v>
      </c>
      <c r="H6" s="427" t="s">
        <v>10</v>
      </c>
      <c r="I6" s="435"/>
      <c r="J6" s="435"/>
      <c r="K6" s="436"/>
    </row>
    <row r="7" spans="1:12" ht="30" customHeight="1" x14ac:dyDescent="0.25">
      <c r="A7" s="429"/>
      <c r="B7" s="430"/>
      <c r="C7" s="422"/>
      <c r="D7" s="428"/>
      <c r="E7" s="428"/>
      <c r="F7" s="428"/>
      <c r="G7" s="428"/>
      <c r="H7" s="427"/>
      <c r="I7" s="435"/>
      <c r="J7" s="435"/>
      <c r="K7" s="436"/>
    </row>
    <row r="8" spans="1:12" ht="15.75" customHeight="1" x14ac:dyDescent="0.25">
      <c r="A8" s="13" t="s">
        <v>11</v>
      </c>
      <c r="B8" s="422" t="s">
        <v>12</v>
      </c>
      <c r="C8" s="423" t="s">
        <v>13</v>
      </c>
      <c r="D8" s="421">
        <v>33451319</v>
      </c>
      <c r="E8" s="421">
        <v>29633871</v>
      </c>
      <c r="F8" s="421">
        <v>20025100</v>
      </c>
      <c r="G8" s="421">
        <v>12546000</v>
      </c>
      <c r="H8" s="424">
        <f>D8+E8+F8+G8</f>
        <v>95656290</v>
      </c>
      <c r="I8" s="425"/>
      <c r="J8" s="425"/>
      <c r="K8" s="426"/>
    </row>
    <row r="9" spans="1:12" ht="11.25" customHeight="1" x14ac:dyDescent="0.25">
      <c r="A9" s="13" t="s">
        <v>14</v>
      </c>
      <c r="B9" s="422"/>
      <c r="C9" s="423"/>
      <c r="D9" s="421"/>
      <c r="E9" s="421"/>
      <c r="F9" s="421"/>
      <c r="G9" s="421"/>
      <c r="H9" s="424"/>
      <c r="I9" s="425"/>
      <c r="J9" s="425"/>
      <c r="K9" s="426"/>
    </row>
    <row r="10" spans="1:12" ht="12.75" hidden="1" customHeight="1" x14ac:dyDescent="0.25">
      <c r="A10" s="13" t="s">
        <v>15</v>
      </c>
      <c r="B10" s="422"/>
      <c r="C10" s="423"/>
      <c r="D10" s="421"/>
      <c r="E10" s="421"/>
      <c r="F10" s="421"/>
      <c r="G10" s="421"/>
      <c r="H10" s="424"/>
      <c r="I10" s="17"/>
      <c r="J10" s="17"/>
      <c r="K10" s="18"/>
    </row>
    <row r="11" spans="1:12" ht="12.75" hidden="1" customHeight="1" x14ac:dyDescent="0.25">
      <c r="A11" s="13" t="s">
        <v>16</v>
      </c>
      <c r="B11" s="422"/>
      <c r="C11" s="423"/>
      <c r="D11" s="421"/>
      <c r="E11" s="421"/>
      <c r="F11" s="421"/>
      <c r="G11" s="421"/>
      <c r="H11" s="424"/>
      <c r="I11" s="17"/>
      <c r="J11" s="17"/>
      <c r="K11" s="18"/>
    </row>
    <row r="12" spans="1:12" ht="30.75" customHeight="1" x14ac:dyDescent="0.25">
      <c r="A12" s="13" t="s">
        <v>17</v>
      </c>
      <c r="B12" s="422"/>
      <c r="C12" s="14" t="s">
        <v>18</v>
      </c>
      <c r="D12" s="15">
        <v>6264080</v>
      </c>
      <c r="E12" s="15">
        <v>5318078</v>
      </c>
      <c r="F12" s="268">
        <v>3558395</v>
      </c>
      <c r="G12" s="268">
        <v>2241000</v>
      </c>
      <c r="H12" s="16">
        <f>SUM(D12:G12)</f>
        <v>17381553</v>
      </c>
      <c r="I12" s="17"/>
      <c r="J12" s="17"/>
      <c r="K12" s="18"/>
    </row>
    <row r="13" spans="1:12" ht="17.25" customHeight="1" x14ac:dyDescent="0.3">
      <c r="A13" s="13" t="s">
        <v>19</v>
      </c>
      <c r="B13" s="422"/>
      <c r="C13" s="14" t="s">
        <v>20</v>
      </c>
      <c r="D13" s="15">
        <v>43758996</v>
      </c>
      <c r="E13" s="15">
        <v>10848051</v>
      </c>
      <c r="F13" s="268">
        <v>2341505</v>
      </c>
      <c r="G13" s="268">
        <v>23013000</v>
      </c>
      <c r="H13" s="19">
        <f>SUM(D13:G13)</f>
        <v>79961552</v>
      </c>
      <c r="I13" s="20"/>
      <c r="J13" s="20"/>
      <c r="K13" s="18"/>
    </row>
    <row r="14" spans="1:12" ht="30.75" customHeight="1" x14ac:dyDescent="0.3">
      <c r="A14" s="13" t="s">
        <v>21</v>
      </c>
      <c r="B14" s="422"/>
      <c r="C14" s="14" t="s">
        <v>22</v>
      </c>
      <c r="D14" s="15">
        <v>15500000</v>
      </c>
      <c r="E14" s="15">
        <v>0</v>
      </c>
      <c r="F14" s="268">
        <v>0</v>
      </c>
      <c r="G14" s="268">
        <v>0</v>
      </c>
      <c r="H14" s="19">
        <v>15500000</v>
      </c>
      <c r="I14" s="20"/>
      <c r="J14" s="20"/>
      <c r="K14" s="18"/>
    </row>
    <row r="15" spans="1:12" ht="16.2" x14ac:dyDescent="0.3">
      <c r="A15" s="13" t="s">
        <v>23</v>
      </c>
      <c r="B15" s="422"/>
      <c r="C15" s="14" t="s">
        <v>24</v>
      </c>
      <c r="D15" s="15">
        <v>34508000</v>
      </c>
      <c r="E15" s="15">
        <v>0</v>
      </c>
      <c r="F15" s="268">
        <v>0</v>
      </c>
      <c r="G15" s="268">
        <v>0</v>
      </c>
      <c r="H15" s="19">
        <v>34508000</v>
      </c>
      <c r="I15" s="20"/>
      <c r="J15" s="20"/>
      <c r="K15" s="18"/>
    </row>
    <row r="16" spans="1:12" ht="16.2" x14ac:dyDescent="0.3">
      <c r="A16" s="13" t="s">
        <v>25</v>
      </c>
      <c r="B16" s="422" t="s">
        <v>26</v>
      </c>
      <c r="C16" s="21" t="s">
        <v>27</v>
      </c>
      <c r="D16" s="22">
        <v>139100000</v>
      </c>
      <c r="E16" s="22">
        <v>0</v>
      </c>
      <c r="F16" s="269">
        <v>25000</v>
      </c>
      <c r="G16" s="269">
        <v>1500000</v>
      </c>
      <c r="H16" s="19">
        <f>SUM(D16:G16)</f>
        <v>140625000</v>
      </c>
      <c r="I16" s="20"/>
      <c r="J16" s="20"/>
      <c r="K16" s="18"/>
    </row>
    <row r="17" spans="1:11" ht="16.2" x14ac:dyDescent="0.3">
      <c r="A17" s="13"/>
      <c r="B17" s="422"/>
      <c r="C17" s="21" t="s">
        <v>28</v>
      </c>
      <c r="D17" s="22">
        <v>0</v>
      </c>
      <c r="E17" s="22">
        <v>0</v>
      </c>
      <c r="F17" s="269">
        <v>0</v>
      </c>
      <c r="G17" s="269">
        <v>0</v>
      </c>
      <c r="H17" s="19">
        <v>0</v>
      </c>
      <c r="I17" s="20"/>
      <c r="J17" s="20"/>
      <c r="K17" s="18"/>
    </row>
    <row r="18" spans="1:11" ht="16.2" x14ac:dyDescent="0.3">
      <c r="A18" s="13" t="s">
        <v>29</v>
      </c>
      <c r="B18" s="422"/>
      <c r="C18" s="21" t="s">
        <v>30</v>
      </c>
      <c r="D18" s="22">
        <v>26190000</v>
      </c>
      <c r="E18" s="22">
        <v>0</v>
      </c>
      <c r="F18" s="269">
        <v>150000</v>
      </c>
      <c r="G18" s="269">
        <v>0</v>
      </c>
      <c r="H18" s="19">
        <v>26340000</v>
      </c>
      <c r="I18" s="20"/>
      <c r="J18" s="20"/>
      <c r="K18" s="18"/>
    </row>
    <row r="19" spans="1:11" ht="16.2" x14ac:dyDescent="0.3">
      <c r="A19" s="13" t="s">
        <v>31</v>
      </c>
      <c r="B19" s="12" t="s">
        <v>32</v>
      </c>
      <c r="C19" s="21" t="s">
        <v>33</v>
      </c>
      <c r="D19" s="22">
        <v>0</v>
      </c>
      <c r="E19" s="22">
        <v>0</v>
      </c>
      <c r="F19" s="269">
        <v>0</v>
      </c>
      <c r="G19" s="269">
        <v>0</v>
      </c>
      <c r="H19" s="19">
        <v>0</v>
      </c>
      <c r="I19" s="20"/>
      <c r="J19" s="20"/>
      <c r="K19" s="18"/>
    </row>
    <row r="20" spans="1:11" ht="16.2" x14ac:dyDescent="0.3">
      <c r="A20" s="13" t="s">
        <v>34</v>
      </c>
      <c r="B20" s="12" t="s">
        <v>35</v>
      </c>
      <c r="C20" s="21" t="s">
        <v>36</v>
      </c>
      <c r="D20" s="22">
        <v>4715650</v>
      </c>
      <c r="E20" s="22">
        <v>0</v>
      </c>
      <c r="F20" s="269">
        <v>0</v>
      </c>
      <c r="G20" s="269">
        <v>0</v>
      </c>
      <c r="H20" s="19">
        <v>4715650</v>
      </c>
      <c r="I20" s="20"/>
      <c r="J20" s="20"/>
      <c r="K20" s="18"/>
    </row>
    <row r="21" spans="1:11" ht="16.2" x14ac:dyDescent="0.3">
      <c r="A21" s="13" t="s">
        <v>37</v>
      </c>
      <c r="B21" s="12"/>
      <c r="C21" s="21" t="s">
        <v>38</v>
      </c>
      <c r="D21" s="22">
        <v>88384955</v>
      </c>
      <c r="E21" s="22">
        <v>0</v>
      </c>
      <c r="F21" s="269">
        <v>0</v>
      </c>
      <c r="G21" s="269">
        <v>0</v>
      </c>
      <c r="H21" s="19">
        <v>0</v>
      </c>
      <c r="I21" s="20"/>
      <c r="J21" s="20"/>
      <c r="K21" s="18"/>
    </row>
    <row r="22" spans="1:11" ht="16.2" x14ac:dyDescent="0.3">
      <c r="A22" s="13" t="s">
        <v>39</v>
      </c>
      <c r="B22" s="12"/>
      <c r="C22" s="21" t="s">
        <v>40</v>
      </c>
      <c r="D22" s="22">
        <f>SUM(D19:D21)</f>
        <v>93100605</v>
      </c>
      <c r="E22" s="22">
        <v>0</v>
      </c>
      <c r="F22" s="269">
        <v>0</v>
      </c>
      <c r="G22" s="269">
        <v>0</v>
      </c>
      <c r="H22" s="19">
        <v>4715650</v>
      </c>
      <c r="I22" s="20"/>
      <c r="J22" s="20"/>
      <c r="K22" s="18"/>
    </row>
    <row r="23" spans="1:11" ht="16.2" x14ac:dyDescent="0.3">
      <c r="A23" s="23" t="s">
        <v>41</v>
      </c>
      <c r="B23" s="24" t="s">
        <v>42</v>
      </c>
      <c r="C23" s="24"/>
      <c r="D23" s="25">
        <f>SUM(D8:D18)+D22</f>
        <v>391873000</v>
      </c>
      <c r="E23" s="25">
        <f>SUM(E8:E18)+E22</f>
        <v>45800000</v>
      </c>
      <c r="F23" s="25">
        <f>SUM(F8:F18)+F22</f>
        <v>26100000</v>
      </c>
      <c r="G23" s="25">
        <f>SUM(G8:G18)+G22</f>
        <v>39300000</v>
      </c>
      <c r="H23" s="25">
        <f>SUM(H8:H18)+H22</f>
        <v>414688045</v>
      </c>
      <c r="I23" s="26"/>
      <c r="J23" s="26"/>
      <c r="K23" s="26"/>
    </row>
    <row r="24" spans="1:11" x14ac:dyDescent="0.25">
      <c r="A24" s="4"/>
      <c r="B24" s="4"/>
      <c r="C24" s="4"/>
      <c r="D24" s="4"/>
      <c r="E24" s="4"/>
      <c r="F24" s="4"/>
      <c r="G24" s="4"/>
      <c r="H24" s="4"/>
    </row>
    <row r="25" spans="1:11" x14ac:dyDescent="0.25">
      <c r="A25" s="4"/>
      <c r="B25" s="4"/>
      <c r="C25" s="4"/>
      <c r="D25" s="4"/>
      <c r="E25" s="4"/>
      <c r="F25" s="4"/>
      <c r="G25" s="4"/>
      <c r="H25" s="4"/>
    </row>
    <row r="26" spans="1:11" ht="8.25" customHeight="1" x14ac:dyDescent="0.25">
      <c r="A26" s="4"/>
      <c r="B26" s="4"/>
      <c r="C26" s="4"/>
      <c r="D26" s="4"/>
      <c r="E26" s="4"/>
      <c r="F26" s="4"/>
      <c r="G26" s="4"/>
      <c r="H26" s="4"/>
    </row>
    <row r="27" spans="1:11" ht="13.5" customHeight="1" x14ac:dyDescent="0.25">
      <c r="A27" s="429" t="s">
        <v>7</v>
      </c>
      <c r="B27" s="430" t="s">
        <v>8</v>
      </c>
      <c r="C27" s="422" t="s">
        <v>9</v>
      </c>
      <c r="D27" s="428" t="s">
        <v>307</v>
      </c>
      <c r="E27" s="428" t="s">
        <v>308</v>
      </c>
      <c r="F27" s="428" t="s">
        <v>309</v>
      </c>
      <c r="G27" s="428" t="s">
        <v>310</v>
      </c>
      <c r="H27" s="427" t="s">
        <v>10</v>
      </c>
    </row>
    <row r="28" spans="1:11" ht="29.85" customHeight="1" x14ac:dyDescent="0.25">
      <c r="A28" s="429"/>
      <c r="B28" s="430"/>
      <c r="C28" s="422"/>
      <c r="D28" s="428"/>
      <c r="E28" s="428"/>
      <c r="F28" s="428"/>
      <c r="G28" s="428"/>
      <c r="H28" s="427"/>
    </row>
    <row r="29" spans="1:11" ht="13.5" customHeight="1" x14ac:dyDescent="0.25">
      <c r="A29" s="13" t="s">
        <v>11</v>
      </c>
      <c r="B29" s="422" t="s">
        <v>12</v>
      </c>
      <c r="C29" s="423" t="s">
        <v>43</v>
      </c>
      <c r="D29" s="421">
        <v>149706703</v>
      </c>
      <c r="E29" s="421">
        <v>0</v>
      </c>
      <c r="F29" s="421">
        <v>0</v>
      </c>
      <c r="G29" s="421">
        <v>0</v>
      </c>
      <c r="H29" s="424">
        <v>149706703</v>
      </c>
    </row>
    <row r="30" spans="1:11" x14ac:dyDescent="0.25">
      <c r="A30" s="13" t="s">
        <v>14</v>
      </c>
      <c r="B30" s="422"/>
      <c r="C30" s="423"/>
      <c r="D30" s="421"/>
      <c r="E30" s="421"/>
      <c r="F30" s="421"/>
      <c r="G30" s="421"/>
      <c r="H30" s="424"/>
    </row>
    <row r="31" spans="1:11" x14ac:dyDescent="0.25">
      <c r="A31" s="13" t="s">
        <v>15</v>
      </c>
      <c r="B31" s="422"/>
      <c r="C31" s="423"/>
      <c r="D31" s="421"/>
      <c r="E31" s="421"/>
      <c r="F31" s="421"/>
      <c r="G31" s="421"/>
      <c r="H31" s="424"/>
    </row>
    <row r="32" spans="1:11" x14ac:dyDescent="0.25">
      <c r="A32" s="13" t="s">
        <v>16</v>
      </c>
      <c r="B32" s="422"/>
      <c r="C32" s="423"/>
      <c r="D32" s="421"/>
      <c r="E32" s="421"/>
      <c r="F32" s="421"/>
      <c r="G32" s="421"/>
      <c r="H32" s="424"/>
    </row>
    <row r="33" spans="1:9" x14ac:dyDescent="0.25">
      <c r="A33" s="13" t="s">
        <v>17</v>
      </c>
      <c r="B33" s="422"/>
      <c r="C33" s="14" t="s">
        <v>44</v>
      </c>
      <c r="D33" s="15">
        <v>26500000</v>
      </c>
      <c r="E33" s="15">
        <v>0</v>
      </c>
      <c r="F33" s="268"/>
      <c r="G33" s="268"/>
      <c r="H33" s="16">
        <v>26500000</v>
      </c>
    </row>
    <row r="34" spans="1:9" x14ac:dyDescent="0.25">
      <c r="A34" s="13" t="s">
        <v>19</v>
      </c>
      <c r="B34" s="422"/>
      <c r="C34" s="14" t="s">
        <v>45</v>
      </c>
      <c r="D34" s="15">
        <v>9000283</v>
      </c>
      <c r="E34" s="15">
        <v>145893</v>
      </c>
      <c r="F34" s="268">
        <v>1206</v>
      </c>
      <c r="G34" s="268">
        <v>14466503</v>
      </c>
      <c r="H34" s="19">
        <f>SUM(D34:G34)</f>
        <v>23613885</v>
      </c>
    </row>
    <row r="35" spans="1:9" ht="22.8" x14ac:dyDescent="0.25">
      <c r="A35" s="13" t="s">
        <v>21</v>
      </c>
      <c r="B35" s="422"/>
      <c r="C35" s="14" t="s">
        <v>46</v>
      </c>
      <c r="D35" s="15">
        <v>360000</v>
      </c>
      <c r="E35" s="15">
        <v>0</v>
      </c>
      <c r="F35" s="268">
        <v>0</v>
      </c>
      <c r="G35" s="268">
        <v>0</v>
      </c>
      <c r="H35" s="19">
        <v>360000</v>
      </c>
    </row>
    <row r="36" spans="1:9" ht="22.8" x14ac:dyDescent="0.25">
      <c r="A36" s="13" t="s">
        <v>23</v>
      </c>
      <c r="B36" s="422"/>
      <c r="C36" s="14" t="s">
        <v>47</v>
      </c>
      <c r="D36" s="15">
        <v>0</v>
      </c>
      <c r="E36" s="15">
        <v>1900000</v>
      </c>
      <c r="F36" s="268">
        <v>0</v>
      </c>
      <c r="G36" s="268">
        <v>0</v>
      </c>
      <c r="H36" s="19">
        <v>1900000</v>
      </c>
    </row>
    <row r="37" spans="1:9" x14ac:dyDescent="0.25">
      <c r="A37" s="13" t="s">
        <v>25</v>
      </c>
      <c r="B37" s="422" t="s">
        <v>26</v>
      </c>
      <c r="C37" s="21" t="s">
        <v>48</v>
      </c>
      <c r="D37" s="22">
        <v>137000000</v>
      </c>
      <c r="E37" s="22">
        <v>0</v>
      </c>
      <c r="F37" s="269">
        <v>0</v>
      </c>
      <c r="G37" s="269">
        <v>0</v>
      </c>
      <c r="H37" s="19">
        <v>137000000</v>
      </c>
    </row>
    <row r="38" spans="1:9" x14ac:dyDescent="0.25">
      <c r="A38" s="13"/>
      <c r="B38" s="422"/>
      <c r="C38" s="21" t="s">
        <v>49</v>
      </c>
      <c r="D38" s="22">
        <v>0</v>
      </c>
      <c r="E38" s="22">
        <v>0</v>
      </c>
      <c r="F38" s="269">
        <v>0</v>
      </c>
      <c r="G38" s="269">
        <v>0</v>
      </c>
      <c r="H38" s="19">
        <v>0</v>
      </c>
    </row>
    <row r="39" spans="1:9" x14ac:dyDescent="0.25">
      <c r="A39" s="13" t="s">
        <v>29</v>
      </c>
      <c r="B39" s="422"/>
      <c r="C39" s="21" t="s">
        <v>50</v>
      </c>
      <c r="D39" s="22">
        <v>0</v>
      </c>
      <c r="E39" s="22">
        <v>0</v>
      </c>
      <c r="F39" s="269">
        <v>0</v>
      </c>
      <c r="G39" s="269">
        <v>0</v>
      </c>
      <c r="H39" s="19">
        <v>0</v>
      </c>
    </row>
    <row r="40" spans="1:9" x14ac:dyDescent="0.25">
      <c r="A40" s="13" t="s">
        <v>31</v>
      </c>
      <c r="B40" s="12" t="s">
        <v>32</v>
      </c>
      <c r="C40" s="21" t="s">
        <v>51</v>
      </c>
      <c r="D40" s="22">
        <v>0</v>
      </c>
      <c r="E40" s="22">
        <v>40166500</v>
      </c>
      <c r="F40" s="269">
        <v>24640830</v>
      </c>
      <c r="G40" s="269">
        <v>23577625</v>
      </c>
      <c r="H40" s="19">
        <v>0</v>
      </c>
      <c r="I40" s="83"/>
    </row>
    <row r="41" spans="1:9" x14ac:dyDescent="0.25">
      <c r="A41" s="13" t="s">
        <v>34</v>
      </c>
      <c r="B41" s="12" t="s">
        <v>35</v>
      </c>
      <c r="C41" s="21" t="s">
        <v>52</v>
      </c>
      <c r="D41" s="22">
        <v>64590364</v>
      </c>
      <c r="E41" s="22">
        <v>3587607</v>
      </c>
      <c r="F41" s="269">
        <v>1457964</v>
      </c>
      <c r="G41" s="269">
        <v>1255872</v>
      </c>
      <c r="H41" s="19">
        <f>SUM(D41:G41)</f>
        <v>70891807</v>
      </c>
    </row>
    <row r="42" spans="1:9" x14ac:dyDescent="0.25">
      <c r="A42" s="13" t="s">
        <v>37</v>
      </c>
      <c r="B42" s="12"/>
      <c r="C42" s="21" t="s">
        <v>53</v>
      </c>
      <c r="D42" s="22">
        <v>4715650</v>
      </c>
      <c r="E42" s="22">
        <v>0</v>
      </c>
      <c r="F42" s="269">
        <v>0</v>
      </c>
      <c r="G42" s="269">
        <v>0</v>
      </c>
      <c r="H42" s="19">
        <v>4715650</v>
      </c>
    </row>
    <row r="43" spans="1:9" x14ac:dyDescent="0.25">
      <c r="A43" s="13" t="s">
        <v>39</v>
      </c>
      <c r="B43" s="12"/>
      <c r="C43" s="21" t="s">
        <v>54</v>
      </c>
      <c r="D43" s="22">
        <f>SUM(D40:D42)</f>
        <v>69306014</v>
      </c>
      <c r="E43" s="22">
        <f>SUM(E40:E42)</f>
        <v>43754107</v>
      </c>
      <c r="F43" s="22">
        <f>SUM(F40:F42)</f>
        <v>26098794</v>
      </c>
      <c r="G43" s="22">
        <f>SUM(G40:G42)</f>
        <v>24833497</v>
      </c>
      <c r="H43" s="22">
        <f>SUM(H41+H42)</f>
        <v>75607457</v>
      </c>
    </row>
    <row r="44" spans="1:9" x14ac:dyDescent="0.25">
      <c r="A44" s="23" t="s">
        <v>41</v>
      </c>
      <c r="B44" s="24" t="s">
        <v>42</v>
      </c>
      <c r="C44" s="24"/>
      <c r="D44" s="25">
        <f>SUM(D29:D39)+D43</f>
        <v>391873000</v>
      </c>
      <c r="E44" s="25">
        <f>SUM(E29:E39)+E43</f>
        <v>45800000</v>
      </c>
      <c r="F44" s="25">
        <f>SUM(F34:F41)</f>
        <v>26100000</v>
      </c>
      <c r="G44" s="25">
        <f>SUM(G34+G43)</f>
        <v>39300000</v>
      </c>
      <c r="H44" s="25">
        <f>SUM(H29:H39)+H43</f>
        <v>414688045</v>
      </c>
    </row>
    <row r="45" spans="1:9" x14ac:dyDescent="0.25">
      <c r="A45" s="4"/>
      <c r="B45" s="4"/>
      <c r="C45" s="4"/>
      <c r="D45" s="4"/>
      <c r="E45" s="4"/>
      <c r="F45" s="4"/>
      <c r="G45" s="4"/>
      <c r="H45" s="4"/>
    </row>
    <row r="46" spans="1:9" x14ac:dyDescent="0.25">
      <c r="A46" s="4" t="s">
        <v>312</v>
      </c>
      <c r="B46" s="4"/>
      <c r="C46" s="4"/>
      <c r="D46" s="4"/>
      <c r="E46" s="4"/>
      <c r="F46" s="4"/>
      <c r="G46" s="4"/>
      <c r="H46" s="4"/>
    </row>
    <row r="47" spans="1:9" x14ac:dyDescent="0.25">
      <c r="A47" s="1" t="s">
        <v>308</v>
      </c>
    </row>
    <row r="48" spans="1:9" x14ac:dyDescent="0.25">
      <c r="A48" s="1" t="s">
        <v>309</v>
      </c>
    </row>
    <row r="49" spans="1:1" x14ac:dyDescent="0.25">
      <c r="A49" s="1" t="s">
        <v>310</v>
      </c>
    </row>
  </sheetData>
  <mergeCells count="42">
    <mergeCell ref="A1:J1"/>
    <mergeCell ref="C2:L2"/>
    <mergeCell ref="B3:J3"/>
    <mergeCell ref="B5:C5"/>
    <mergeCell ref="A6:A7"/>
    <mergeCell ref="B6:B7"/>
    <mergeCell ref="C6:C7"/>
    <mergeCell ref="D6:D7"/>
    <mergeCell ref="E6:E7"/>
    <mergeCell ref="H6:H7"/>
    <mergeCell ref="I6:I7"/>
    <mergeCell ref="J6:J7"/>
    <mergeCell ref="K6:K7"/>
    <mergeCell ref="F6:F7"/>
    <mergeCell ref="G6:G7"/>
    <mergeCell ref="A27:A28"/>
    <mergeCell ref="B27:B28"/>
    <mergeCell ref="C27:C28"/>
    <mergeCell ref="D27:D28"/>
    <mergeCell ref="E27:E28"/>
    <mergeCell ref="H29:H32"/>
    <mergeCell ref="I8:I9"/>
    <mergeCell ref="J8:J9"/>
    <mergeCell ref="K8:K9"/>
    <mergeCell ref="B16:B18"/>
    <mergeCell ref="H27:H28"/>
    <mergeCell ref="B8:B15"/>
    <mergeCell ref="C8:C11"/>
    <mergeCell ref="D8:D11"/>
    <mergeCell ref="E8:E11"/>
    <mergeCell ref="H8:H11"/>
    <mergeCell ref="F8:F11"/>
    <mergeCell ref="G8:G11"/>
    <mergeCell ref="F27:F28"/>
    <mergeCell ref="G27:G28"/>
    <mergeCell ref="F29:F32"/>
    <mergeCell ref="G29:G32"/>
    <mergeCell ref="B37:B39"/>
    <mergeCell ref="B29:B36"/>
    <mergeCell ref="C29:C32"/>
    <mergeCell ref="D29:D32"/>
    <mergeCell ref="E29:E32"/>
  </mergeCells>
  <printOptions horizontalCentered="1"/>
  <pageMargins left="0.30694444444444402" right="0.19791666666666699" top="0.41944444444444401" bottom="0.98402777777777795" header="0.51180555555555496" footer="0.51180555555555496"/>
  <pageSetup paperSize="9" scale="71" firstPageNumber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6"/>
  <sheetViews>
    <sheetView workbookViewId="0"/>
  </sheetViews>
  <sheetFormatPr defaultRowHeight="13.2" x14ac:dyDescent="0.25"/>
  <cols>
    <col min="1" max="1" width="24.44140625" customWidth="1"/>
    <col min="5" max="5" width="10.109375" bestFit="1" customWidth="1"/>
    <col min="12" max="12" width="2.88671875" customWidth="1"/>
    <col min="13" max="13" width="3" customWidth="1"/>
    <col min="14" max="14" width="10.21875" customWidth="1"/>
    <col min="15" max="15" width="12.21875" customWidth="1"/>
  </cols>
  <sheetData>
    <row r="1" spans="1:16" x14ac:dyDescent="0.25">
      <c r="A1" t="s">
        <v>482</v>
      </c>
    </row>
    <row r="3" spans="1:16" x14ac:dyDescent="0.25">
      <c r="A3" s="301"/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</row>
    <row r="4" spans="1:16" ht="16.2" thickBot="1" x14ac:dyDescent="0.35">
      <c r="A4" s="301"/>
      <c r="B4" s="466">
        <v>2019</v>
      </c>
      <c r="C4" s="466"/>
      <c r="D4" s="465">
        <v>2020</v>
      </c>
      <c r="E4" s="465"/>
      <c r="F4" s="466">
        <v>2019</v>
      </c>
      <c r="G4" s="466"/>
      <c r="H4" s="465">
        <v>2020</v>
      </c>
      <c r="I4" s="465"/>
      <c r="J4" s="466">
        <v>2019</v>
      </c>
      <c r="K4" s="466"/>
      <c r="L4" s="465">
        <v>2020</v>
      </c>
      <c r="M4" s="465"/>
      <c r="N4" s="302"/>
      <c r="O4" s="303">
        <v>2020</v>
      </c>
    </row>
    <row r="5" spans="1:16" ht="13.8" thickBot="1" x14ac:dyDescent="0.3">
      <c r="A5" s="470" t="s">
        <v>361</v>
      </c>
      <c r="B5" s="304" t="s">
        <v>362</v>
      </c>
      <c r="C5" s="471" t="s">
        <v>363</v>
      </c>
      <c r="D5" s="305" t="s">
        <v>362</v>
      </c>
      <c r="E5" s="472" t="s">
        <v>363</v>
      </c>
      <c r="F5" s="306" t="s">
        <v>364</v>
      </c>
      <c r="G5" s="471" t="s">
        <v>365</v>
      </c>
      <c r="H5" s="307" t="s">
        <v>364</v>
      </c>
      <c r="I5" s="478" t="s">
        <v>365</v>
      </c>
      <c r="J5" s="308" t="s">
        <v>366</v>
      </c>
      <c r="K5" s="471" t="s">
        <v>365</v>
      </c>
      <c r="L5" s="307" t="s">
        <v>366</v>
      </c>
      <c r="M5" s="472" t="s">
        <v>365</v>
      </c>
      <c r="N5" s="473"/>
      <c r="O5" s="474" t="s">
        <v>367</v>
      </c>
    </row>
    <row r="6" spans="1:16" ht="13.8" thickBot="1" x14ac:dyDescent="0.3">
      <c r="A6" s="470"/>
      <c r="B6" s="309" t="s">
        <v>368</v>
      </c>
      <c r="C6" s="471"/>
      <c r="D6" s="310" t="s">
        <v>368</v>
      </c>
      <c r="E6" s="472"/>
      <c r="F6" s="309" t="s">
        <v>369</v>
      </c>
      <c r="G6" s="471"/>
      <c r="H6" s="310" t="s">
        <v>369</v>
      </c>
      <c r="I6" s="478"/>
      <c r="J6" s="311" t="s">
        <v>369</v>
      </c>
      <c r="K6" s="471"/>
      <c r="L6" s="310" t="s">
        <v>369</v>
      </c>
      <c r="M6" s="472"/>
      <c r="N6" s="473"/>
      <c r="O6" s="474"/>
    </row>
    <row r="7" spans="1:16" x14ac:dyDescent="0.25">
      <c r="A7" s="312" t="s">
        <v>370</v>
      </c>
      <c r="B7" s="408">
        <v>11314300</v>
      </c>
      <c r="C7" s="408">
        <v>2204845</v>
      </c>
      <c r="D7" s="313">
        <v>8016420</v>
      </c>
      <c r="E7" s="313">
        <v>1402874</v>
      </c>
      <c r="F7" s="411">
        <v>6589000</v>
      </c>
      <c r="G7" s="412">
        <v>1487766</v>
      </c>
      <c r="H7" s="314">
        <v>7456000</v>
      </c>
      <c r="I7" s="315">
        <v>2013120</v>
      </c>
      <c r="J7" s="416"/>
      <c r="K7" s="416"/>
      <c r="L7" s="316"/>
      <c r="M7" s="316"/>
      <c r="N7" s="418">
        <f>C7+D7+G7+H7</f>
        <v>19165031</v>
      </c>
      <c r="O7" s="317">
        <f>D7+E7+H7+I7</f>
        <v>18888414</v>
      </c>
    </row>
    <row r="8" spans="1:16" x14ac:dyDescent="0.25">
      <c r="A8" s="318" t="s">
        <v>371</v>
      </c>
      <c r="B8" s="409">
        <v>3005200</v>
      </c>
      <c r="C8" s="409">
        <v>586005</v>
      </c>
      <c r="D8" s="319">
        <v>5474276</v>
      </c>
      <c r="E8" s="319">
        <v>957998</v>
      </c>
      <c r="F8" s="413">
        <v>565000</v>
      </c>
      <c r="G8" s="414">
        <v>152550</v>
      </c>
      <c r="H8" s="320">
        <v>565000</v>
      </c>
      <c r="I8" s="321">
        <v>152550</v>
      </c>
      <c r="J8" s="417"/>
      <c r="K8" s="417"/>
      <c r="L8" s="322"/>
      <c r="M8" s="322"/>
      <c r="N8" s="418">
        <f>C8+D8+G8+H8</f>
        <v>6777831</v>
      </c>
      <c r="O8" s="317">
        <f>D8+E8+H8+I8</f>
        <v>7149824</v>
      </c>
    </row>
    <row r="9" spans="1:16" x14ac:dyDescent="0.25">
      <c r="A9" s="318" t="s">
        <v>372</v>
      </c>
      <c r="B9" s="409">
        <v>2325500</v>
      </c>
      <c r="C9" s="409">
        <v>453500</v>
      </c>
      <c r="D9" s="319">
        <v>3007224</v>
      </c>
      <c r="E9" s="319">
        <v>526264</v>
      </c>
      <c r="F9" s="413">
        <v>9900000</v>
      </c>
      <c r="G9" s="414">
        <v>2673000</v>
      </c>
      <c r="H9" s="320">
        <v>9900000</v>
      </c>
      <c r="I9" s="321">
        <v>2673000</v>
      </c>
      <c r="J9" s="417">
        <v>500000</v>
      </c>
      <c r="K9" s="417">
        <v>135000</v>
      </c>
      <c r="L9" s="322">
        <v>0</v>
      </c>
      <c r="M9" s="322">
        <v>0</v>
      </c>
      <c r="N9" s="418">
        <v>15352000</v>
      </c>
      <c r="O9" s="317">
        <f t="shared" ref="O9:O20" si="0">D9+E9+H9+I9</f>
        <v>16106488</v>
      </c>
    </row>
    <row r="10" spans="1:16" x14ac:dyDescent="0.25">
      <c r="A10" s="318" t="s">
        <v>373</v>
      </c>
      <c r="B10" s="409"/>
      <c r="C10" s="409"/>
      <c r="D10" s="319"/>
      <c r="E10" s="319"/>
      <c r="F10" s="413">
        <v>11000000</v>
      </c>
      <c r="G10" s="414"/>
      <c r="H10" s="320">
        <v>15500000</v>
      </c>
      <c r="I10" s="321"/>
      <c r="J10" s="417"/>
      <c r="K10" s="417"/>
      <c r="L10" s="322"/>
      <c r="M10" s="322"/>
      <c r="N10" s="418">
        <v>11000000</v>
      </c>
      <c r="O10" s="317">
        <f t="shared" si="0"/>
        <v>15500000</v>
      </c>
    </row>
    <row r="11" spans="1:16" x14ac:dyDescent="0.25">
      <c r="A11" s="318" t="s">
        <v>374</v>
      </c>
      <c r="B11" s="409"/>
      <c r="C11" s="409"/>
      <c r="D11" s="319"/>
      <c r="E11" s="319"/>
      <c r="F11" s="413">
        <v>1000000</v>
      </c>
      <c r="G11" s="414">
        <v>270000</v>
      </c>
      <c r="H11" s="320">
        <v>2813900</v>
      </c>
      <c r="I11" s="321">
        <v>759748</v>
      </c>
      <c r="J11" s="417"/>
      <c r="K11" s="417"/>
      <c r="L11" s="322"/>
      <c r="M11" s="322"/>
      <c r="N11" s="418">
        <v>1270000</v>
      </c>
      <c r="O11" s="317">
        <f t="shared" si="0"/>
        <v>3573648</v>
      </c>
    </row>
    <row r="12" spans="1:16" x14ac:dyDescent="0.25">
      <c r="A12" s="318" t="s">
        <v>375</v>
      </c>
      <c r="B12" s="409">
        <v>2325500</v>
      </c>
      <c r="C12" s="409">
        <v>453500</v>
      </c>
      <c r="D12" s="319">
        <v>2511600</v>
      </c>
      <c r="E12" s="319">
        <v>439530</v>
      </c>
      <c r="F12" s="413">
        <v>2536000</v>
      </c>
      <c r="G12" s="414">
        <v>672000</v>
      </c>
      <c r="H12" s="320">
        <v>2850000</v>
      </c>
      <c r="I12" s="321">
        <v>769500</v>
      </c>
      <c r="J12" s="417"/>
      <c r="K12" s="417"/>
      <c r="L12" s="322"/>
      <c r="M12" s="322"/>
      <c r="N12" s="418">
        <v>5987000</v>
      </c>
      <c r="O12" s="317">
        <f t="shared" si="0"/>
        <v>6570630</v>
      </c>
      <c r="P12" s="317"/>
    </row>
    <row r="13" spans="1:16" x14ac:dyDescent="0.25">
      <c r="A13" s="318" t="s">
        <v>376</v>
      </c>
      <c r="B13" s="409"/>
      <c r="C13" s="409"/>
      <c r="D13" s="319"/>
      <c r="E13" s="319"/>
      <c r="F13" s="413">
        <v>3000000</v>
      </c>
      <c r="G13" s="414">
        <v>1114684</v>
      </c>
      <c r="H13" s="320">
        <v>4107087</v>
      </c>
      <c r="I13" s="321">
        <v>1108913</v>
      </c>
      <c r="J13" s="417"/>
      <c r="K13" s="417"/>
      <c r="L13" s="322"/>
      <c r="M13" s="322"/>
      <c r="N13" s="418">
        <v>4114684</v>
      </c>
      <c r="O13" s="317">
        <f t="shared" si="0"/>
        <v>5216000</v>
      </c>
    </row>
    <row r="14" spans="1:16" x14ac:dyDescent="0.25">
      <c r="A14" s="318" t="s">
        <v>377</v>
      </c>
      <c r="B14" s="409">
        <v>120000</v>
      </c>
      <c r="C14" s="409">
        <v>23400</v>
      </c>
      <c r="D14" s="319">
        <v>120000</v>
      </c>
      <c r="E14" s="319">
        <v>23400</v>
      </c>
      <c r="F14" s="413">
        <v>1300000</v>
      </c>
      <c r="G14" s="414">
        <v>351000</v>
      </c>
      <c r="H14" s="320">
        <v>1300000</v>
      </c>
      <c r="I14" s="321">
        <v>351000</v>
      </c>
      <c r="J14" s="417">
        <v>2400000</v>
      </c>
      <c r="K14" s="417">
        <v>600000</v>
      </c>
      <c r="L14" s="322">
        <v>0</v>
      </c>
      <c r="M14" s="322">
        <v>0</v>
      </c>
      <c r="N14" s="418">
        <v>3000000</v>
      </c>
      <c r="O14" s="317">
        <f t="shared" si="0"/>
        <v>1794400</v>
      </c>
    </row>
    <row r="15" spans="1:16" x14ac:dyDescent="0.25">
      <c r="A15" s="318" t="s">
        <v>378</v>
      </c>
      <c r="B15" s="409"/>
      <c r="C15" s="409"/>
      <c r="D15" s="319"/>
      <c r="E15" s="319"/>
      <c r="F15" s="413">
        <v>1930000</v>
      </c>
      <c r="G15" s="414">
        <v>521000</v>
      </c>
      <c r="H15" s="320">
        <v>1930000</v>
      </c>
      <c r="I15" s="321">
        <v>521000</v>
      </c>
      <c r="J15" s="417"/>
      <c r="K15" s="417"/>
      <c r="L15" s="322"/>
      <c r="M15" s="322"/>
      <c r="N15" s="418">
        <v>2451000</v>
      </c>
      <c r="O15" s="317">
        <f t="shared" si="0"/>
        <v>2451000</v>
      </c>
    </row>
    <row r="16" spans="1:16" x14ac:dyDescent="0.25">
      <c r="A16" s="318" t="s">
        <v>379</v>
      </c>
      <c r="B16" s="409">
        <v>2484000</v>
      </c>
      <c r="C16" s="409">
        <v>485000</v>
      </c>
      <c r="D16" s="319">
        <v>2670620</v>
      </c>
      <c r="E16" s="319">
        <v>467359</v>
      </c>
      <c r="F16" s="413">
        <v>1300000</v>
      </c>
      <c r="G16" s="414">
        <v>351000</v>
      </c>
      <c r="H16" s="320">
        <v>1500000</v>
      </c>
      <c r="I16" s="321">
        <v>405000</v>
      </c>
      <c r="J16" s="417"/>
      <c r="K16" s="417"/>
      <c r="L16" s="322"/>
      <c r="M16" s="322"/>
      <c r="N16" s="418">
        <f>C16+D16+G16+H16</f>
        <v>5006620</v>
      </c>
      <c r="O16" s="317">
        <f t="shared" si="0"/>
        <v>5042979</v>
      </c>
    </row>
    <row r="17" spans="1:15" x14ac:dyDescent="0.25">
      <c r="A17" s="318" t="s">
        <v>380</v>
      </c>
      <c r="B17" s="409">
        <v>232000</v>
      </c>
      <c r="C17" s="409">
        <v>45250</v>
      </c>
      <c r="D17" s="319">
        <v>2748134</v>
      </c>
      <c r="E17" s="319">
        <v>480923</v>
      </c>
      <c r="F17" s="413">
        <v>1200000</v>
      </c>
      <c r="G17" s="414">
        <v>324000</v>
      </c>
      <c r="H17" s="320">
        <v>1200000</v>
      </c>
      <c r="I17" s="321">
        <v>324000</v>
      </c>
      <c r="J17" s="417"/>
      <c r="K17" s="417"/>
      <c r="L17" s="322"/>
      <c r="M17" s="322"/>
      <c r="N17" s="418">
        <v>1800000</v>
      </c>
      <c r="O17" s="317">
        <f t="shared" si="0"/>
        <v>4753057</v>
      </c>
    </row>
    <row r="18" spans="1:15" x14ac:dyDescent="0.25">
      <c r="A18" s="318" t="s">
        <v>381</v>
      </c>
      <c r="B18" s="409"/>
      <c r="C18" s="409"/>
      <c r="D18" s="319"/>
      <c r="E18" s="319"/>
      <c r="F18" s="413">
        <v>4600000</v>
      </c>
      <c r="G18" s="414">
        <v>1242000</v>
      </c>
      <c r="H18" s="320">
        <v>5580268</v>
      </c>
      <c r="I18" s="321">
        <v>1506672</v>
      </c>
      <c r="J18" s="417">
        <v>5500000</v>
      </c>
      <c r="K18" s="417">
        <v>1500000</v>
      </c>
      <c r="L18" s="322">
        <v>0</v>
      </c>
      <c r="M18" s="322">
        <v>0</v>
      </c>
      <c r="N18" s="418">
        <v>7000000</v>
      </c>
      <c r="O18" s="317">
        <f t="shared" si="0"/>
        <v>7086940</v>
      </c>
    </row>
    <row r="19" spans="1:15" x14ac:dyDescent="0.25">
      <c r="A19" s="318" t="s">
        <v>467</v>
      </c>
      <c r="B19" s="409">
        <v>2202000</v>
      </c>
      <c r="C19" s="409">
        <v>385350</v>
      </c>
      <c r="D19" s="319">
        <v>5911445</v>
      </c>
      <c r="E19" s="319">
        <v>1034503</v>
      </c>
      <c r="F19" s="413"/>
      <c r="G19" s="414"/>
      <c r="H19" s="320"/>
      <c r="I19" s="321"/>
      <c r="J19" s="417"/>
      <c r="K19" s="417"/>
      <c r="L19" s="322"/>
      <c r="M19" s="322"/>
      <c r="N19" s="418"/>
      <c r="O19" s="317">
        <f t="shared" si="0"/>
        <v>6945948</v>
      </c>
    </row>
    <row r="20" spans="1:15" ht="13.8" thickBot="1" x14ac:dyDescent="0.3">
      <c r="A20" s="318" t="s">
        <v>382</v>
      </c>
      <c r="B20" s="409">
        <v>2325500</v>
      </c>
      <c r="C20" s="409">
        <v>453500</v>
      </c>
      <c r="D20" s="319">
        <v>2511600</v>
      </c>
      <c r="E20" s="319">
        <v>439530</v>
      </c>
      <c r="F20" s="413">
        <v>490000</v>
      </c>
      <c r="G20" s="414">
        <v>131000</v>
      </c>
      <c r="H20" s="320">
        <v>390000</v>
      </c>
      <c r="I20" s="321">
        <v>105300</v>
      </c>
      <c r="J20" s="417"/>
      <c r="K20" s="417"/>
      <c r="L20" s="322"/>
      <c r="M20" s="322"/>
      <c r="N20" s="418">
        <v>3400000</v>
      </c>
      <c r="O20" s="317">
        <f t="shared" si="0"/>
        <v>3446430</v>
      </c>
    </row>
    <row r="21" spans="1:15" ht="13.8" thickBot="1" x14ac:dyDescent="0.3">
      <c r="A21" s="323" t="s">
        <v>367</v>
      </c>
      <c r="B21" s="410">
        <f t="shared" ref="B21:O21" si="1">SUM(B7:B20)</f>
        <v>26334000</v>
      </c>
      <c r="C21" s="410">
        <f t="shared" si="1"/>
        <v>5090350</v>
      </c>
      <c r="D21" s="324">
        <f t="shared" si="1"/>
        <v>32971319</v>
      </c>
      <c r="E21" s="324">
        <f t="shared" si="1"/>
        <v>5772381</v>
      </c>
      <c r="F21" s="410">
        <f t="shared" si="1"/>
        <v>45410000</v>
      </c>
      <c r="G21" s="415">
        <f t="shared" si="1"/>
        <v>9290000</v>
      </c>
      <c r="H21" s="324">
        <f t="shared" si="1"/>
        <v>55092255</v>
      </c>
      <c r="I21" s="325">
        <f t="shared" si="1"/>
        <v>10689803</v>
      </c>
      <c r="J21" s="410">
        <f t="shared" si="1"/>
        <v>8400000</v>
      </c>
      <c r="K21" s="410">
        <f t="shared" si="1"/>
        <v>2235000</v>
      </c>
      <c r="L21" s="324">
        <f t="shared" si="1"/>
        <v>0</v>
      </c>
      <c r="M21" s="324">
        <f t="shared" si="1"/>
        <v>0</v>
      </c>
      <c r="N21" s="419">
        <f t="shared" si="1"/>
        <v>86324166</v>
      </c>
      <c r="O21" s="326">
        <f t="shared" si="1"/>
        <v>104525758</v>
      </c>
    </row>
    <row r="22" spans="1:15" ht="13.8" thickBot="1" x14ac:dyDescent="0.3">
      <c r="A22" s="327"/>
      <c r="B22" s="328"/>
      <c r="C22" s="328"/>
      <c r="D22" s="329"/>
      <c r="E22" s="329"/>
      <c r="F22" s="330"/>
      <c r="G22" s="328"/>
      <c r="H22" s="329"/>
      <c r="I22" s="325"/>
      <c r="J22" s="328"/>
      <c r="K22" s="328"/>
      <c r="L22" s="329"/>
      <c r="M22" s="329"/>
      <c r="N22" s="331"/>
      <c r="O22" s="332"/>
    </row>
    <row r="23" spans="1:15" ht="13.8" thickBot="1" x14ac:dyDescent="0.3">
      <c r="B23" s="475" t="s">
        <v>383</v>
      </c>
      <c r="C23" s="475"/>
      <c r="D23" s="476">
        <f>SUM(D21:E21)</f>
        <v>38743700</v>
      </c>
      <c r="E23" s="476"/>
      <c r="F23" s="475" t="s">
        <v>384</v>
      </c>
      <c r="G23" s="475"/>
      <c r="H23" s="476">
        <f>H21+I21</f>
        <v>65782058</v>
      </c>
      <c r="I23" s="476"/>
      <c r="J23" s="475" t="s">
        <v>385</v>
      </c>
      <c r="K23" s="475"/>
      <c r="L23" s="477">
        <f>SUM(L21:M21)</f>
        <v>0</v>
      </c>
      <c r="M23" s="477"/>
      <c r="N23" s="333"/>
      <c r="O23" s="333">
        <f>D23+H23+L23+D26+E33</f>
        <v>127108758</v>
      </c>
    </row>
    <row r="24" spans="1:15" ht="13.8" thickTop="1" x14ac:dyDescent="0.25"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40"/>
      <c r="M24" s="340"/>
      <c r="N24" s="334"/>
      <c r="O24" s="334"/>
    </row>
    <row r="25" spans="1:15" x14ac:dyDescent="0.25">
      <c r="C25" s="252">
        <v>2019</v>
      </c>
      <c r="D25" s="467">
        <v>2020</v>
      </c>
      <c r="E25" s="467"/>
      <c r="H25">
        <v>34410</v>
      </c>
      <c r="I25">
        <v>9290</v>
      </c>
      <c r="L25" s="341"/>
      <c r="M25" s="341"/>
    </row>
    <row r="26" spans="1:15" x14ac:dyDescent="0.25">
      <c r="A26" s="335" t="s">
        <v>386</v>
      </c>
      <c r="B26" s="468">
        <v>2833000</v>
      </c>
      <c r="C26" s="468"/>
      <c r="D26" s="469">
        <v>2833000</v>
      </c>
      <c r="E26" s="469"/>
      <c r="F26" s="334"/>
      <c r="G26" s="334"/>
      <c r="H26" s="334"/>
      <c r="I26" s="334"/>
      <c r="J26" s="334"/>
      <c r="K26" s="334"/>
      <c r="L26" s="342"/>
      <c r="M26" s="342"/>
      <c r="N26" s="334"/>
      <c r="O26" s="334"/>
    </row>
    <row r="27" spans="1:15" x14ac:dyDescent="0.25">
      <c r="A27" s="335" t="s">
        <v>387</v>
      </c>
      <c r="B27" s="468">
        <v>0</v>
      </c>
      <c r="C27" s="468"/>
      <c r="D27" s="469">
        <v>0</v>
      </c>
      <c r="E27" s="469"/>
      <c r="F27" s="334"/>
      <c r="G27" s="334"/>
      <c r="H27" s="334"/>
      <c r="I27" s="334"/>
      <c r="J27" s="334" t="s">
        <v>388</v>
      </c>
      <c r="K27" s="334"/>
      <c r="L27" s="343"/>
      <c r="M27" s="342"/>
      <c r="N27" s="334"/>
      <c r="O27" s="334"/>
    </row>
    <row r="28" spans="1:15" x14ac:dyDescent="0.25">
      <c r="A28" s="335"/>
      <c r="B28" s="468"/>
      <c r="C28" s="468"/>
      <c r="D28" s="469"/>
      <c r="E28" s="469"/>
      <c r="F28" s="334"/>
      <c r="G28" s="334"/>
      <c r="H28" s="334"/>
      <c r="I28" s="334"/>
      <c r="J28" s="334"/>
      <c r="K28" s="334"/>
      <c r="L28" s="334"/>
      <c r="M28" s="334"/>
      <c r="N28" s="334"/>
      <c r="O28" s="334"/>
    </row>
    <row r="29" spans="1:15" x14ac:dyDescent="0.25">
      <c r="A29" s="335" t="s">
        <v>389</v>
      </c>
      <c r="B29" s="468">
        <v>150000</v>
      </c>
      <c r="C29" s="468"/>
      <c r="D29" s="469">
        <v>600000</v>
      </c>
      <c r="E29" s="469"/>
      <c r="F29" s="334"/>
      <c r="G29" s="334"/>
      <c r="H29" s="334" t="s">
        <v>390</v>
      </c>
      <c r="I29" s="334"/>
      <c r="J29" s="334"/>
      <c r="K29" s="334"/>
      <c r="L29" s="334"/>
      <c r="M29" s="334"/>
      <c r="N29" s="334"/>
      <c r="O29" s="334"/>
    </row>
    <row r="30" spans="1:15" x14ac:dyDescent="0.25">
      <c r="A30" s="335" t="s">
        <v>391</v>
      </c>
      <c r="B30" s="468">
        <v>0</v>
      </c>
      <c r="C30" s="468"/>
      <c r="D30" s="469">
        <v>270000</v>
      </c>
      <c r="E30" s="469"/>
      <c r="F30" s="334"/>
      <c r="G30" s="334"/>
      <c r="H30" s="334"/>
      <c r="I30" s="334"/>
      <c r="J30" s="334"/>
      <c r="K30" s="334"/>
      <c r="L30" s="334"/>
      <c r="M30" s="334"/>
      <c r="N30" s="334"/>
      <c r="O30" s="334"/>
    </row>
    <row r="31" spans="1:15" x14ac:dyDescent="0.25">
      <c r="A31" s="335" t="s">
        <v>438</v>
      </c>
      <c r="B31" s="468"/>
      <c r="C31" s="468"/>
      <c r="D31" s="469">
        <v>0</v>
      </c>
      <c r="E31" s="469"/>
      <c r="F31" s="334"/>
      <c r="G31" s="334"/>
      <c r="H31" s="334"/>
      <c r="I31" s="334"/>
      <c r="J31" s="334"/>
      <c r="K31" s="334"/>
      <c r="L31" s="334"/>
      <c r="M31" s="334"/>
      <c r="N31" s="334"/>
      <c r="O31" s="334"/>
    </row>
    <row r="32" spans="1:15" x14ac:dyDescent="0.25">
      <c r="A32" s="335" t="s">
        <v>437</v>
      </c>
      <c r="B32" s="468">
        <v>1734000</v>
      </c>
      <c r="C32" s="468"/>
      <c r="D32" s="469">
        <v>0</v>
      </c>
      <c r="E32" s="469"/>
      <c r="F32" s="334"/>
      <c r="G32" s="334"/>
      <c r="H32" s="334"/>
      <c r="I32" s="334"/>
      <c r="J32" s="334"/>
      <c r="K32" s="334"/>
      <c r="L32" s="334"/>
      <c r="M32" s="334"/>
      <c r="N32" s="334"/>
      <c r="O32" s="334"/>
    </row>
    <row r="33" spans="1:15" x14ac:dyDescent="0.25">
      <c r="A33" s="336" t="s">
        <v>360</v>
      </c>
      <c r="B33" s="337"/>
      <c r="C33" s="337"/>
      <c r="D33" s="338"/>
      <c r="E33" s="338">
        <v>19750000</v>
      </c>
      <c r="F33" s="334"/>
      <c r="G33" s="334"/>
      <c r="H33" s="334"/>
      <c r="I33" s="334"/>
      <c r="J33" s="334"/>
      <c r="K33" s="334"/>
      <c r="L33" s="334"/>
      <c r="M33" s="334"/>
      <c r="N33" s="334"/>
      <c r="O33" s="334"/>
    </row>
    <row r="34" spans="1:15" x14ac:dyDescent="0.25">
      <c r="A34" s="339" t="s">
        <v>392</v>
      </c>
      <c r="B34" s="479"/>
      <c r="C34" s="479"/>
      <c r="D34" s="480"/>
      <c r="E34" s="480"/>
      <c r="F34" s="334"/>
      <c r="G34" s="334"/>
      <c r="H34" s="334"/>
      <c r="I34" s="334"/>
      <c r="J34" s="334"/>
      <c r="K34" s="334"/>
      <c r="L34" s="334"/>
      <c r="M34" s="334"/>
      <c r="N34" s="334"/>
      <c r="O34" s="334"/>
    </row>
    <row r="35" spans="1:15" x14ac:dyDescent="0.25">
      <c r="B35" s="334"/>
      <c r="C35" s="334"/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4"/>
      <c r="O35" s="334"/>
    </row>
    <row r="36" spans="1:15" x14ac:dyDescent="0.25">
      <c r="B36" s="334"/>
      <c r="C36" s="334"/>
      <c r="D36" s="334"/>
      <c r="E36" s="334"/>
      <c r="F36" s="334"/>
      <c r="G36" s="334"/>
      <c r="H36" s="334"/>
      <c r="I36" s="334"/>
      <c r="J36" s="334"/>
      <c r="K36" s="334"/>
      <c r="L36" s="334"/>
      <c r="M36" s="334"/>
      <c r="N36" s="334"/>
      <c r="O36" s="334"/>
    </row>
  </sheetData>
  <mergeCells count="38">
    <mergeCell ref="B28:C28"/>
    <mergeCell ref="D28:E28"/>
    <mergeCell ref="B32:C32"/>
    <mergeCell ref="D32:E32"/>
    <mergeCell ref="B34:C34"/>
    <mergeCell ref="D34:E34"/>
    <mergeCell ref="B29:C29"/>
    <mergeCell ref="D29:E29"/>
    <mergeCell ref="B30:C30"/>
    <mergeCell ref="D30:E30"/>
    <mergeCell ref="B31:C31"/>
    <mergeCell ref="D31:E31"/>
    <mergeCell ref="M5:M6"/>
    <mergeCell ref="N5:N6"/>
    <mergeCell ref="O5:O6"/>
    <mergeCell ref="B23:C23"/>
    <mergeCell ref="D23:E23"/>
    <mergeCell ref="F23:G23"/>
    <mergeCell ref="H23:I23"/>
    <mergeCell ref="J23:K23"/>
    <mergeCell ref="L23:M23"/>
    <mergeCell ref="K5:K6"/>
    <mergeCell ref="G5:G6"/>
    <mergeCell ref="I5:I6"/>
    <mergeCell ref="D25:E25"/>
    <mergeCell ref="B26:C26"/>
    <mergeCell ref="D26:E26"/>
    <mergeCell ref="B27:C27"/>
    <mergeCell ref="A5:A6"/>
    <mergeCell ref="C5:C6"/>
    <mergeCell ref="E5:E6"/>
    <mergeCell ref="D27:E27"/>
    <mergeCell ref="L4:M4"/>
    <mergeCell ref="B4:C4"/>
    <mergeCell ref="D4:E4"/>
    <mergeCell ref="F4:G4"/>
    <mergeCell ref="H4:I4"/>
    <mergeCell ref="J4:K4"/>
  </mergeCells>
  <pageMargins left="0.23622047244094488" right="0.23622047244094488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6"/>
  <sheetViews>
    <sheetView workbookViewId="0">
      <selection activeCell="B5" sqref="B5"/>
    </sheetView>
  </sheetViews>
  <sheetFormatPr defaultRowHeight="13.2" x14ac:dyDescent="0.25"/>
  <cols>
    <col min="1" max="1" width="4.33203125" customWidth="1"/>
    <col min="2" max="2" width="51.77734375" customWidth="1"/>
    <col min="3" max="3" width="15.88671875" customWidth="1"/>
    <col min="4" max="4" width="15.6640625" bestFit="1" customWidth="1"/>
  </cols>
  <sheetData>
    <row r="1" spans="1:4" x14ac:dyDescent="0.25">
      <c r="A1" t="s">
        <v>483</v>
      </c>
    </row>
    <row r="4" spans="1:4" ht="14.4" x14ac:dyDescent="0.25">
      <c r="B4" s="484" t="s">
        <v>484</v>
      </c>
      <c r="C4" s="484"/>
      <c r="D4" s="484"/>
    </row>
    <row r="5" spans="1:4" ht="15" thickBot="1" x14ac:dyDescent="0.35">
      <c r="C5" s="283" t="s">
        <v>325</v>
      </c>
    </row>
    <row r="6" spans="1:4" ht="15.6" thickTop="1" thickBot="1" x14ac:dyDescent="0.35">
      <c r="A6" s="481" t="s">
        <v>326</v>
      </c>
      <c r="B6" s="482"/>
      <c r="C6" s="483"/>
    </row>
    <row r="7" spans="1:4" ht="15.6" thickTop="1" thickBot="1" x14ac:dyDescent="0.35">
      <c r="A7" s="396" t="s">
        <v>11</v>
      </c>
      <c r="B7" s="397" t="s">
        <v>327</v>
      </c>
      <c r="C7" s="284">
        <v>145893</v>
      </c>
    </row>
    <row r="8" spans="1:4" ht="15.6" thickTop="1" thickBot="1" x14ac:dyDescent="0.35">
      <c r="A8" s="396" t="s">
        <v>14</v>
      </c>
      <c r="B8" s="398" t="s">
        <v>444</v>
      </c>
      <c r="C8" s="285">
        <v>40166500</v>
      </c>
    </row>
    <row r="9" spans="1:4" ht="15.6" thickTop="1" thickBot="1" x14ac:dyDescent="0.35">
      <c r="A9" s="396" t="s">
        <v>15</v>
      </c>
      <c r="B9" s="399" t="s">
        <v>445</v>
      </c>
      <c r="C9" s="286">
        <v>1900000</v>
      </c>
    </row>
    <row r="10" spans="1:4" ht="15.6" thickTop="1" thickBot="1" x14ac:dyDescent="0.35">
      <c r="A10" s="396" t="s">
        <v>17</v>
      </c>
      <c r="B10" s="399" t="s">
        <v>328</v>
      </c>
      <c r="C10" s="286">
        <v>3587607</v>
      </c>
    </row>
    <row r="11" spans="1:4" ht="15.6" thickTop="1" thickBot="1" x14ac:dyDescent="0.35">
      <c r="A11" s="400"/>
      <c r="B11" s="287" t="s">
        <v>329</v>
      </c>
      <c r="C11" s="288">
        <f>SUM(C7:C10)</f>
        <v>45800000</v>
      </c>
    </row>
    <row r="12" spans="1:4" ht="15.6" thickTop="1" thickBot="1" x14ac:dyDescent="0.35">
      <c r="B12" s="283"/>
      <c r="C12" s="289"/>
    </row>
    <row r="13" spans="1:4" ht="15.6" thickTop="1" thickBot="1" x14ac:dyDescent="0.35">
      <c r="A13" s="481" t="s">
        <v>330</v>
      </c>
      <c r="B13" s="482"/>
      <c r="C13" s="483"/>
    </row>
    <row r="14" spans="1:4" ht="15.6" thickTop="1" thickBot="1" x14ac:dyDescent="0.35">
      <c r="A14" s="290" t="s">
        <v>11</v>
      </c>
      <c r="B14" s="291" t="s">
        <v>331</v>
      </c>
      <c r="C14" s="292">
        <v>26847684</v>
      </c>
    </row>
    <row r="15" spans="1:4" ht="15.6" thickTop="1" thickBot="1" x14ac:dyDescent="0.35">
      <c r="A15" s="290" t="s">
        <v>14</v>
      </c>
      <c r="B15" s="291" t="s">
        <v>446</v>
      </c>
      <c r="C15" s="292">
        <v>750600</v>
      </c>
    </row>
    <row r="16" spans="1:4" ht="15.6" thickTop="1" thickBot="1" x14ac:dyDescent="0.3">
      <c r="A16" s="293"/>
      <c r="B16" s="401" t="s">
        <v>332</v>
      </c>
      <c r="C16" s="294">
        <v>1415587</v>
      </c>
    </row>
    <row r="17" spans="1:3" ht="15.6" thickTop="1" thickBot="1" x14ac:dyDescent="0.35">
      <c r="A17" s="290" t="s">
        <v>15</v>
      </c>
      <c r="B17" s="291" t="s">
        <v>333</v>
      </c>
      <c r="C17" s="292">
        <f>SUM(C16:C16)</f>
        <v>1415587</v>
      </c>
    </row>
    <row r="18" spans="1:3" ht="15.6" thickTop="1" thickBot="1" x14ac:dyDescent="0.35">
      <c r="A18" s="290" t="s">
        <v>16</v>
      </c>
      <c r="B18" s="291" t="s">
        <v>334</v>
      </c>
      <c r="C18" s="292">
        <v>500000</v>
      </c>
    </row>
    <row r="19" spans="1:3" ht="15.6" thickTop="1" thickBot="1" x14ac:dyDescent="0.35">
      <c r="A19" s="290" t="s">
        <v>17</v>
      </c>
      <c r="B19" s="291" t="s">
        <v>447</v>
      </c>
      <c r="C19" s="292">
        <v>120000</v>
      </c>
    </row>
    <row r="20" spans="1:3" ht="15.6" thickTop="1" thickBot="1" x14ac:dyDescent="0.35">
      <c r="A20" s="290" t="s">
        <v>335</v>
      </c>
      <c r="B20" s="291" t="s">
        <v>336</v>
      </c>
      <c r="C20" s="292">
        <f>SUM(C14,C17,C18)+C19+C15</f>
        <v>29633871</v>
      </c>
    </row>
    <row r="21" spans="1:3" ht="15" thickTop="1" x14ac:dyDescent="0.25">
      <c r="A21" s="293" t="s">
        <v>19</v>
      </c>
      <c r="B21" s="401" t="s">
        <v>337</v>
      </c>
      <c r="C21" s="294">
        <v>4829700</v>
      </c>
    </row>
    <row r="22" spans="1:3" ht="15" thickBot="1" x14ac:dyDescent="0.3">
      <c r="A22" s="297" t="s">
        <v>21</v>
      </c>
      <c r="B22" s="402" t="s">
        <v>338</v>
      </c>
      <c r="C22" s="298">
        <v>488378</v>
      </c>
    </row>
    <row r="23" spans="1:3" ht="15.6" thickTop="1" thickBot="1" x14ac:dyDescent="0.35">
      <c r="A23" s="290" t="s">
        <v>339</v>
      </c>
      <c r="B23" s="291" t="s">
        <v>340</v>
      </c>
      <c r="C23" s="292">
        <f>SUM(C21:C22)</f>
        <v>5318078</v>
      </c>
    </row>
    <row r="24" spans="1:3" ht="15" thickTop="1" x14ac:dyDescent="0.25">
      <c r="A24" s="293"/>
      <c r="B24" s="401" t="s">
        <v>341</v>
      </c>
      <c r="C24" s="294">
        <v>700000</v>
      </c>
    </row>
    <row r="25" spans="1:3" ht="15" thickBot="1" x14ac:dyDescent="0.3">
      <c r="A25" s="297"/>
      <c r="B25" s="402" t="s">
        <v>342</v>
      </c>
      <c r="C25" s="298">
        <v>800000</v>
      </c>
    </row>
    <row r="26" spans="1:3" ht="15.6" thickTop="1" thickBot="1" x14ac:dyDescent="0.35">
      <c r="A26" s="290" t="s">
        <v>23</v>
      </c>
      <c r="B26" s="291" t="s">
        <v>343</v>
      </c>
      <c r="C26" s="292">
        <f>SUM(C24:C25)</f>
        <v>1500000</v>
      </c>
    </row>
    <row r="27" spans="1:3" ht="15" thickTop="1" x14ac:dyDescent="0.25">
      <c r="A27" s="293"/>
      <c r="B27" s="401" t="s">
        <v>344</v>
      </c>
      <c r="C27" s="294">
        <v>300000</v>
      </c>
    </row>
    <row r="28" spans="1:3" ht="15" thickBot="1" x14ac:dyDescent="0.3">
      <c r="A28" s="297"/>
      <c r="B28" s="402" t="s">
        <v>345</v>
      </c>
      <c r="C28" s="298">
        <v>300000</v>
      </c>
    </row>
    <row r="29" spans="1:3" ht="15.6" thickTop="1" thickBot="1" x14ac:dyDescent="0.35">
      <c r="A29" s="290" t="s">
        <v>25</v>
      </c>
      <c r="B29" s="291" t="s">
        <v>346</v>
      </c>
      <c r="C29" s="292">
        <f>SUM(C27:C28)</f>
        <v>600000</v>
      </c>
    </row>
    <row r="30" spans="1:3" ht="15" thickTop="1" x14ac:dyDescent="0.25">
      <c r="A30" s="293"/>
      <c r="B30" s="401" t="s">
        <v>120</v>
      </c>
      <c r="C30" s="294">
        <v>900000</v>
      </c>
    </row>
    <row r="31" spans="1:3" ht="14.4" x14ac:dyDescent="0.25">
      <c r="A31" s="295"/>
      <c r="B31" s="403" t="s">
        <v>347</v>
      </c>
      <c r="C31" s="296">
        <v>200000</v>
      </c>
    </row>
    <row r="32" spans="1:3" ht="14.4" x14ac:dyDescent="0.25">
      <c r="A32" s="295"/>
      <c r="B32" s="403" t="s">
        <v>448</v>
      </c>
      <c r="C32" s="296">
        <v>1100000</v>
      </c>
    </row>
    <row r="33" spans="1:3" ht="14.4" x14ac:dyDescent="0.25">
      <c r="A33" s="295"/>
      <c r="B33" s="403" t="s">
        <v>449</v>
      </c>
      <c r="C33" s="296">
        <v>600000</v>
      </c>
    </row>
    <row r="34" spans="1:3" ht="14.4" x14ac:dyDescent="0.25">
      <c r="A34" s="295"/>
      <c r="B34" s="403" t="s">
        <v>348</v>
      </c>
      <c r="C34" s="296">
        <v>800000</v>
      </c>
    </row>
    <row r="35" spans="1:3" ht="14.4" x14ac:dyDescent="0.25">
      <c r="A35" s="295"/>
      <c r="B35" s="403" t="s">
        <v>349</v>
      </c>
      <c r="C35" s="296">
        <v>750000</v>
      </c>
    </row>
    <row r="36" spans="1:3" ht="14.4" x14ac:dyDescent="0.25">
      <c r="A36" s="295"/>
      <c r="B36" s="403" t="s">
        <v>350</v>
      </c>
      <c r="C36" s="296">
        <v>300000</v>
      </c>
    </row>
    <row r="37" spans="1:3" ht="14.4" x14ac:dyDescent="0.25">
      <c r="A37" s="295"/>
      <c r="B37" s="403" t="s">
        <v>351</v>
      </c>
      <c r="C37" s="296">
        <v>500000</v>
      </c>
    </row>
    <row r="38" spans="1:3" ht="15" thickBot="1" x14ac:dyDescent="0.3">
      <c r="A38" s="297"/>
      <c r="B38" s="402" t="s">
        <v>352</v>
      </c>
      <c r="C38" s="298">
        <v>1300000</v>
      </c>
    </row>
    <row r="39" spans="1:3" ht="15.6" thickTop="1" thickBot="1" x14ac:dyDescent="0.35">
      <c r="A39" s="299" t="s">
        <v>29</v>
      </c>
      <c r="B39" s="287" t="s">
        <v>353</v>
      </c>
      <c r="C39" s="300">
        <f>SUM(C30:C38)</f>
        <v>6450000</v>
      </c>
    </row>
    <row r="40" spans="1:3" ht="15.6" thickTop="1" thickBot="1" x14ac:dyDescent="0.35">
      <c r="A40" s="299" t="s">
        <v>31</v>
      </c>
      <c r="B40" s="287" t="s">
        <v>354</v>
      </c>
      <c r="C40" s="300">
        <v>200000</v>
      </c>
    </row>
    <row r="41" spans="1:3" ht="15.6" thickTop="1" thickBot="1" x14ac:dyDescent="0.35">
      <c r="A41" s="299" t="s">
        <v>34</v>
      </c>
      <c r="B41" s="287" t="s">
        <v>355</v>
      </c>
      <c r="C41" s="300">
        <v>2097051</v>
      </c>
    </row>
    <row r="42" spans="1:3" ht="15.6" thickTop="1" thickBot="1" x14ac:dyDescent="0.35">
      <c r="A42" s="299" t="s">
        <v>37</v>
      </c>
      <c r="B42" s="287" t="s">
        <v>129</v>
      </c>
      <c r="C42" s="300">
        <v>1000</v>
      </c>
    </row>
    <row r="43" spans="1:3" ht="15.6" thickTop="1" thickBot="1" x14ac:dyDescent="0.35">
      <c r="A43" s="299" t="s">
        <v>356</v>
      </c>
      <c r="B43" s="287" t="s">
        <v>357</v>
      </c>
      <c r="C43" s="300">
        <f>C26+C29+C39+C40+C41+C42</f>
        <v>10848051</v>
      </c>
    </row>
    <row r="44" spans="1:3" ht="15.6" thickTop="1" thickBot="1" x14ac:dyDescent="0.35">
      <c r="A44" s="299"/>
      <c r="B44" s="287" t="s">
        <v>358</v>
      </c>
      <c r="C44" s="300">
        <f>C43+C23+C20</f>
        <v>45800000</v>
      </c>
    </row>
    <row r="45" spans="1:3" ht="18.600000000000001" thickTop="1" x14ac:dyDescent="0.35">
      <c r="B45" s="404"/>
      <c r="C45" s="405"/>
    </row>
    <row r="46" spans="1:3" x14ac:dyDescent="0.25">
      <c r="C46" s="388">
        <f>C11-C44</f>
        <v>0</v>
      </c>
    </row>
  </sheetData>
  <mergeCells count="3">
    <mergeCell ref="A6:C6"/>
    <mergeCell ref="A13:C13"/>
    <mergeCell ref="B4:D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46"/>
  <sheetViews>
    <sheetView workbookViewId="0">
      <selection activeCell="A5" sqref="A5"/>
    </sheetView>
  </sheetViews>
  <sheetFormatPr defaultRowHeight="13.2" x14ac:dyDescent="0.25"/>
  <cols>
    <col min="1" max="1" width="53.21875" customWidth="1"/>
    <col min="2" max="2" width="20" customWidth="1"/>
  </cols>
  <sheetData>
    <row r="1" spans="1:2" x14ac:dyDescent="0.25">
      <c r="A1" t="s">
        <v>485</v>
      </c>
    </row>
    <row r="3" spans="1:2" ht="15.6" x14ac:dyDescent="0.3">
      <c r="A3" s="465" t="s">
        <v>309</v>
      </c>
      <c r="B3" s="465"/>
    </row>
    <row r="4" spans="1:2" ht="15.6" x14ac:dyDescent="0.3">
      <c r="A4" s="465" t="s">
        <v>486</v>
      </c>
      <c r="B4" s="465"/>
    </row>
    <row r="8" spans="1:2" ht="15.6" thickBot="1" x14ac:dyDescent="0.3">
      <c r="A8" s="344"/>
      <c r="B8" s="345"/>
    </row>
    <row r="9" spans="1:2" ht="16.8" thickTop="1" thickBot="1" x14ac:dyDescent="0.35">
      <c r="A9" s="349" t="s">
        <v>393</v>
      </c>
      <c r="B9" s="350"/>
    </row>
    <row r="10" spans="1:2" ht="16.2" thickTop="1" thickBot="1" x14ac:dyDescent="0.3">
      <c r="A10" s="347" t="s">
        <v>408</v>
      </c>
      <c r="B10" s="348">
        <v>1206</v>
      </c>
    </row>
    <row r="11" spans="1:2" ht="15.6" thickBot="1" x14ac:dyDescent="0.3">
      <c r="A11" s="346" t="s">
        <v>409</v>
      </c>
      <c r="B11" s="352">
        <v>24370830</v>
      </c>
    </row>
    <row r="12" spans="1:2" ht="16.2" thickBot="1" x14ac:dyDescent="0.35">
      <c r="A12" s="370" t="s">
        <v>410</v>
      </c>
      <c r="B12" s="371">
        <v>270000</v>
      </c>
    </row>
    <row r="13" spans="1:2" ht="16.2" thickTop="1" thickBot="1" x14ac:dyDescent="0.3">
      <c r="A13" s="372" t="s">
        <v>411</v>
      </c>
      <c r="B13" s="373">
        <v>1457964</v>
      </c>
    </row>
    <row r="14" spans="1:2" ht="16.8" thickTop="1" thickBot="1" x14ac:dyDescent="0.35">
      <c r="A14" s="368" t="s">
        <v>412</v>
      </c>
      <c r="B14" s="369">
        <f>SUM(B10:B13)</f>
        <v>26100000</v>
      </c>
    </row>
    <row r="15" spans="1:2" ht="16.8" thickTop="1" thickBot="1" x14ac:dyDescent="0.35">
      <c r="A15" s="349" t="s">
        <v>330</v>
      </c>
      <c r="B15" s="354"/>
    </row>
    <row r="16" spans="1:2" ht="16.2" thickTop="1" thickBot="1" x14ac:dyDescent="0.3">
      <c r="A16" s="347" t="s">
        <v>395</v>
      </c>
      <c r="B16" s="356">
        <v>19665100</v>
      </c>
    </row>
    <row r="17" spans="1:2" ht="15.6" thickBot="1" x14ac:dyDescent="0.3">
      <c r="A17" s="347" t="s">
        <v>396</v>
      </c>
      <c r="B17" s="356">
        <v>360000</v>
      </c>
    </row>
    <row r="18" spans="1:2" ht="16.2" thickBot="1" x14ac:dyDescent="0.35">
      <c r="A18" s="374" t="s">
        <v>397</v>
      </c>
      <c r="B18" s="355">
        <f>SUM(B16:B17)</f>
        <v>20025100</v>
      </c>
    </row>
    <row r="19" spans="1:2" ht="15.6" thickBot="1" x14ac:dyDescent="0.3">
      <c r="A19" s="346" t="s">
        <v>398</v>
      </c>
      <c r="B19" s="352">
        <v>3441395</v>
      </c>
    </row>
    <row r="20" spans="1:2" ht="15.6" thickBot="1" x14ac:dyDescent="0.3">
      <c r="A20" s="346" t="s">
        <v>399</v>
      </c>
      <c r="B20" s="352">
        <v>117000</v>
      </c>
    </row>
    <row r="21" spans="1:2" ht="16.2" thickBot="1" x14ac:dyDescent="0.35">
      <c r="A21" s="375" t="s">
        <v>400</v>
      </c>
      <c r="B21" s="367">
        <f>SUM(B20)+B19</f>
        <v>3558395</v>
      </c>
    </row>
    <row r="22" spans="1:2" ht="15.6" thickBot="1" x14ac:dyDescent="0.3">
      <c r="A22" s="346" t="s">
        <v>401</v>
      </c>
      <c r="B22" s="352">
        <v>300000</v>
      </c>
    </row>
    <row r="23" spans="1:2" ht="15.6" thickBot="1" x14ac:dyDescent="0.3">
      <c r="A23" s="346" t="s">
        <v>415</v>
      </c>
      <c r="B23" s="352">
        <v>100000</v>
      </c>
    </row>
    <row r="24" spans="1:2" ht="15.6" thickBot="1" x14ac:dyDescent="0.3">
      <c r="A24" s="346" t="s">
        <v>402</v>
      </c>
      <c r="B24" s="352">
        <v>800000</v>
      </c>
    </row>
    <row r="25" spans="1:2" ht="15.6" thickBot="1" x14ac:dyDescent="0.3">
      <c r="A25" s="346" t="s">
        <v>403</v>
      </c>
      <c r="B25" s="352">
        <v>150000</v>
      </c>
    </row>
    <row r="26" spans="1:2" ht="15.6" thickBot="1" x14ac:dyDescent="0.3">
      <c r="A26" s="346" t="s">
        <v>404</v>
      </c>
      <c r="B26" s="352">
        <v>500000</v>
      </c>
    </row>
    <row r="27" spans="1:2" ht="15.6" thickBot="1" x14ac:dyDescent="0.3">
      <c r="A27" s="346" t="s">
        <v>405</v>
      </c>
      <c r="B27" s="352">
        <v>20000</v>
      </c>
    </row>
    <row r="28" spans="1:2" ht="15.6" thickBot="1" x14ac:dyDescent="0.3">
      <c r="A28" s="346" t="s">
        <v>406</v>
      </c>
      <c r="B28" s="352">
        <v>471505</v>
      </c>
    </row>
    <row r="29" spans="1:2" ht="16.2" thickBot="1" x14ac:dyDescent="0.35">
      <c r="A29" s="375" t="s">
        <v>413</v>
      </c>
      <c r="B29" s="367">
        <f>SUM(B22:B28)</f>
        <v>2341505</v>
      </c>
    </row>
    <row r="30" spans="1:2" ht="15.6" thickBot="1" x14ac:dyDescent="0.3">
      <c r="A30" s="346" t="s">
        <v>439</v>
      </c>
      <c r="B30" s="352">
        <v>25000</v>
      </c>
    </row>
    <row r="31" spans="1:2" ht="15.6" thickBot="1" x14ac:dyDescent="0.3">
      <c r="A31" s="346" t="s">
        <v>414</v>
      </c>
      <c r="B31" s="352">
        <v>150000</v>
      </c>
    </row>
    <row r="32" spans="1:2" ht="16.2" thickBot="1" x14ac:dyDescent="0.35">
      <c r="A32" s="351" t="s">
        <v>407</v>
      </c>
      <c r="B32" s="353">
        <v>175000</v>
      </c>
    </row>
    <row r="33" spans="1:2" ht="16.8" thickTop="1" thickBot="1" x14ac:dyDescent="0.35">
      <c r="A33" s="349" t="s">
        <v>392</v>
      </c>
      <c r="B33" s="354">
        <f>B18+B21+B29+B32</f>
        <v>26100000</v>
      </c>
    </row>
    <row r="34" spans="1:2" ht="15.6" thickTop="1" x14ac:dyDescent="0.25">
      <c r="A34" s="376"/>
      <c r="B34" s="377" t="s">
        <v>394</v>
      </c>
    </row>
    <row r="35" spans="1:2" ht="15" x14ac:dyDescent="0.25">
      <c r="A35" s="341"/>
      <c r="B35" s="377"/>
    </row>
    <row r="36" spans="1:2" ht="15" x14ac:dyDescent="0.25">
      <c r="A36" s="378"/>
      <c r="B36" s="379"/>
    </row>
    <row r="37" spans="1:2" ht="15" x14ac:dyDescent="0.25">
      <c r="A37" s="378"/>
    </row>
    <row r="38" spans="1:2" ht="15" x14ac:dyDescent="0.25">
      <c r="A38" s="378"/>
    </row>
    <row r="39" spans="1:2" ht="15" x14ac:dyDescent="0.25">
      <c r="A39" s="378"/>
    </row>
    <row r="41" spans="1:2" ht="15" x14ac:dyDescent="0.25">
      <c r="A41" s="378"/>
    </row>
    <row r="42" spans="1:2" ht="15" x14ac:dyDescent="0.25">
      <c r="A42" s="378"/>
    </row>
    <row r="43" spans="1:2" ht="15" x14ac:dyDescent="0.25">
      <c r="A43" s="378"/>
    </row>
    <row r="44" spans="1:2" ht="15" x14ac:dyDescent="0.25">
      <c r="A44" s="378"/>
    </row>
    <row r="46" spans="1:2" ht="15" x14ac:dyDescent="0.25">
      <c r="A46" s="378"/>
    </row>
  </sheetData>
  <mergeCells count="2"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4"/>
  <sheetViews>
    <sheetView tabSelected="1" workbookViewId="0">
      <selection activeCell="A5" sqref="A5"/>
    </sheetView>
  </sheetViews>
  <sheetFormatPr defaultRowHeight="13.2" x14ac:dyDescent="0.25"/>
  <cols>
    <col min="3" max="3" width="33.5546875" customWidth="1"/>
    <col min="4" max="4" width="16.6640625" customWidth="1"/>
  </cols>
  <sheetData>
    <row r="1" spans="1:4" x14ac:dyDescent="0.25">
      <c r="A1" t="s">
        <v>487</v>
      </c>
    </row>
    <row r="3" spans="1:4" x14ac:dyDescent="0.25">
      <c r="A3" s="258" t="s">
        <v>310</v>
      </c>
      <c r="B3" s="258"/>
      <c r="C3" s="258"/>
    </row>
    <row r="4" spans="1:4" x14ac:dyDescent="0.25">
      <c r="A4" s="258" t="s">
        <v>486</v>
      </c>
      <c r="B4" s="258"/>
      <c r="C4" s="258"/>
    </row>
    <row r="6" spans="1:4" ht="13.8" thickBot="1" x14ac:dyDescent="0.3"/>
    <row r="7" spans="1:4" ht="13.8" thickBot="1" x14ac:dyDescent="0.3">
      <c r="A7" s="498" t="s">
        <v>326</v>
      </c>
      <c r="B7" s="490"/>
      <c r="C7" s="490"/>
      <c r="D7" s="502"/>
    </row>
    <row r="8" spans="1:4" ht="13.8" thickBot="1" x14ac:dyDescent="0.3">
      <c r="A8" s="495" t="s">
        <v>416</v>
      </c>
      <c r="B8" s="496"/>
      <c r="C8" s="497"/>
      <c r="D8" s="361">
        <v>166503</v>
      </c>
    </row>
    <row r="9" spans="1:4" ht="13.8" thickBot="1" x14ac:dyDescent="0.3">
      <c r="A9" s="495" t="s">
        <v>417</v>
      </c>
      <c r="B9" s="496"/>
      <c r="C9" s="497"/>
      <c r="D9" s="380">
        <v>1300000</v>
      </c>
    </row>
    <row r="10" spans="1:4" ht="13.8" thickBot="1" x14ac:dyDescent="0.3">
      <c r="A10" s="495" t="s">
        <v>418</v>
      </c>
      <c r="B10" s="496"/>
      <c r="C10" s="497"/>
      <c r="D10" s="381">
        <v>10200000</v>
      </c>
    </row>
    <row r="11" spans="1:4" ht="13.8" thickBot="1" x14ac:dyDescent="0.3">
      <c r="A11" s="495" t="s">
        <v>419</v>
      </c>
      <c r="B11" s="496"/>
      <c r="C11" s="497"/>
      <c r="D11" s="381">
        <v>2800000</v>
      </c>
    </row>
    <row r="12" spans="1:4" ht="13.8" thickBot="1" x14ac:dyDescent="0.3">
      <c r="A12" s="363" t="s">
        <v>420</v>
      </c>
      <c r="B12" s="364"/>
      <c r="C12" s="365"/>
      <c r="D12" s="383">
        <f>SUM(D8:D11)</f>
        <v>14466503</v>
      </c>
    </row>
    <row r="13" spans="1:4" ht="13.8" thickBot="1" x14ac:dyDescent="0.3">
      <c r="A13" s="357" t="s">
        <v>421</v>
      </c>
      <c r="B13" s="358"/>
      <c r="C13" s="382"/>
      <c r="D13" s="381">
        <v>23577625</v>
      </c>
    </row>
    <row r="14" spans="1:4" ht="13.8" thickBot="1" x14ac:dyDescent="0.3">
      <c r="A14" s="357" t="s">
        <v>422</v>
      </c>
      <c r="B14" s="358"/>
      <c r="C14" s="382"/>
      <c r="D14" s="381">
        <v>0</v>
      </c>
    </row>
    <row r="15" spans="1:4" ht="13.8" thickBot="1" x14ac:dyDescent="0.3">
      <c r="A15" s="498" t="s">
        <v>423</v>
      </c>
      <c r="B15" s="490"/>
      <c r="C15" s="491"/>
      <c r="D15" s="383">
        <f>SUM(D13:D14)</f>
        <v>23577625</v>
      </c>
    </row>
    <row r="16" spans="1:4" ht="13.8" thickBot="1" x14ac:dyDescent="0.3">
      <c r="A16" s="363" t="s">
        <v>424</v>
      </c>
      <c r="B16" s="364"/>
      <c r="C16" s="365"/>
      <c r="D16" s="383">
        <v>1255872</v>
      </c>
    </row>
    <row r="17" spans="1:4" ht="13.8" thickBot="1" x14ac:dyDescent="0.3">
      <c r="A17" s="498" t="s">
        <v>425</v>
      </c>
      <c r="B17" s="490"/>
      <c r="C17" s="491"/>
      <c r="D17" s="366">
        <f>D12+D15+D16</f>
        <v>39300000</v>
      </c>
    </row>
    <row r="18" spans="1:4" ht="13.8" thickBot="1" x14ac:dyDescent="0.3">
      <c r="A18" s="359"/>
      <c r="B18" s="327"/>
      <c r="C18" s="360"/>
      <c r="D18" s="362"/>
    </row>
    <row r="19" spans="1:4" ht="14.4" thickTop="1" thickBot="1" x14ac:dyDescent="0.3">
      <c r="A19" s="499" t="s">
        <v>330</v>
      </c>
      <c r="B19" s="500"/>
      <c r="C19" s="500"/>
      <c r="D19" s="501"/>
    </row>
    <row r="20" spans="1:4" ht="14.4" thickTop="1" thickBot="1" x14ac:dyDescent="0.3">
      <c r="A20" s="492" t="s">
        <v>395</v>
      </c>
      <c r="B20" s="493"/>
      <c r="C20" s="494"/>
      <c r="D20" s="384">
        <v>12246000</v>
      </c>
    </row>
    <row r="21" spans="1:4" ht="13.8" thickBot="1" x14ac:dyDescent="0.3">
      <c r="A21" s="495" t="s">
        <v>440</v>
      </c>
      <c r="B21" s="496"/>
      <c r="C21" s="497"/>
      <c r="D21" s="381">
        <v>300000</v>
      </c>
    </row>
    <row r="22" spans="1:4" ht="13.8" thickBot="1" x14ac:dyDescent="0.3">
      <c r="A22" s="498" t="s">
        <v>426</v>
      </c>
      <c r="B22" s="490"/>
      <c r="C22" s="491"/>
      <c r="D22" s="383">
        <f>SUM(D20:D21)</f>
        <v>12546000</v>
      </c>
    </row>
    <row r="23" spans="1:4" ht="13.8" thickBot="1" x14ac:dyDescent="0.3">
      <c r="A23" s="485" t="s">
        <v>427</v>
      </c>
      <c r="B23" s="485"/>
      <c r="C23" s="485"/>
      <c r="D23" s="385">
        <v>2143500</v>
      </c>
    </row>
    <row r="24" spans="1:4" ht="13.8" thickBot="1" x14ac:dyDescent="0.3">
      <c r="A24" s="485" t="s">
        <v>428</v>
      </c>
      <c r="B24" s="485"/>
      <c r="C24" s="485"/>
      <c r="D24" s="385">
        <v>97500</v>
      </c>
    </row>
    <row r="25" spans="1:4" ht="13.8" thickBot="1" x14ac:dyDescent="0.3">
      <c r="A25" s="490" t="s">
        <v>429</v>
      </c>
      <c r="B25" s="490"/>
      <c r="C25" s="490"/>
      <c r="D25" s="383">
        <f>SUM(D23:D24)</f>
        <v>2241000</v>
      </c>
    </row>
    <row r="26" spans="1:4" ht="13.8" thickBot="1" x14ac:dyDescent="0.3">
      <c r="A26" s="485" t="s">
        <v>430</v>
      </c>
      <c r="B26" s="485"/>
      <c r="C26" s="486"/>
      <c r="D26" s="380">
        <v>14500000</v>
      </c>
    </row>
    <row r="27" spans="1:4" ht="13.8" thickBot="1" x14ac:dyDescent="0.3">
      <c r="A27" s="485" t="s">
        <v>431</v>
      </c>
      <c r="B27" s="485"/>
      <c r="C27" s="486"/>
      <c r="D27" s="380">
        <v>250000</v>
      </c>
    </row>
    <row r="28" spans="1:4" ht="13.8" thickBot="1" x14ac:dyDescent="0.3">
      <c r="A28" s="485" t="s">
        <v>432</v>
      </c>
      <c r="B28" s="485"/>
      <c r="C28" s="486"/>
      <c r="D28" s="380">
        <v>3200000</v>
      </c>
    </row>
    <row r="29" spans="1:4" ht="13.8" thickBot="1" x14ac:dyDescent="0.3">
      <c r="A29" s="485" t="s">
        <v>441</v>
      </c>
      <c r="B29" s="485"/>
      <c r="C29" s="486"/>
      <c r="D29" s="380">
        <v>3163000</v>
      </c>
    </row>
    <row r="30" spans="1:4" ht="13.8" thickBot="1" x14ac:dyDescent="0.3">
      <c r="A30" s="485" t="s">
        <v>442</v>
      </c>
      <c r="B30" s="485"/>
      <c r="C30" s="486"/>
      <c r="D30" s="380">
        <v>1900000</v>
      </c>
    </row>
    <row r="31" spans="1:4" ht="13.8" thickBot="1" x14ac:dyDescent="0.3">
      <c r="A31" s="490" t="s">
        <v>413</v>
      </c>
      <c r="B31" s="490"/>
      <c r="C31" s="491"/>
      <c r="D31" s="387">
        <f>SUM(D26:D30)</f>
        <v>23013000</v>
      </c>
    </row>
    <row r="32" spans="1:4" ht="13.8" thickBot="1" x14ac:dyDescent="0.3">
      <c r="A32" s="490" t="s">
        <v>443</v>
      </c>
      <c r="B32" s="490"/>
      <c r="C32" s="491"/>
      <c r="D32" s="387">
        <v>1500000</v>
      </c>
    </row>
    <row r="33" spans="1:4" ht="13.8" thickBot="1" x14ac:dyDescent="0.3">
      <c r="A33" s="487" t="s">
        <v>433</v>
      </c>
      <c r="B33" s="488"/>
      <c r="C33" s="489"/>
      <c r="D33" s="386">
        <f>D22+D25+D31+D32</f>
        <v>39300000</v>
      </c>
    </row>
    <row r="34" spans="1:4" ht="13.8" thickTop="1" x14ac:dyDescent="0.25">
      <c r="A34" s="341"/>
      <c r="B34" s="341"/>
      <c r="C34" s="341"/>
      <c r="D34" s="341"/>
    </row>
  </sheetData>
  <mergeCells count="22">
    <mergeCell ref="A19:D19"/>
    <mergeCell ref="A7:D7"/>
    <mergeCell ref="A8:C8"/>
    <mergeCell ref="A9:C9"/>
    <mergeCell ref="A10:C10"/>
    <mergeCell ref="A11:C11"/>
    <mergeCell ref="A15:C15"/>
    <mergeCell ref="A17:C17"/>
    <mergeCell ref="A20:C20"/>
    <mergeCell ref="A21:C21"/>
    <mergeCell ref="A22:C22"/>
    <mergeCell ref="A25:C25"/>
    <mergeCell ref="A23:C23"/>
    <mergeCell ref="A24:C24"/>
    <mergeCell ref="A26:C26"/>
    <mergeCell ref="A27:C27"/>
    <mergeCell ref="A28:C28"/>
    <mergeCell ref="A33:C33"/>
    <mergeCell ref="A31:C31"/>
    <mergeCell ref="A30:C30"/>
    <mergeCell ref="A32:C32"/>
    <mergeCell ref="A29:C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64"/>
  <sheetViews>
    <sheetView zoomScalePageLayoutView="60" workbookViewId="0">
      <selection activeCell="K16" sqref="K16"/>
    </sheetView>
  </sheetViews>
  <sheetFormatPr defaultRowHeight="13.2" x14ac:dyDescent="0.25"/>
  <cols>
    <col min="1" max="1" width="4.6640625" style="1"/>
    <col min="2" max="2" width="64.109375" style="1"/>
    <col min="3" max="3" width="0" style="1" hidden="1"/>
    <col min="4" max="4" width="16.5546875" style="1"/>
    <col min="5" max="6" width="0" style="1" hidden="1"/>
    <col min="7" max="7" width="13.44140625" style="1" bestFit="1" customWidth="1"/>
    <col min="8" max="1025" width="9.44140625" style="1"/>
  </cols>
  <sheetData>
    <row r="1" spans="1:6" x14ac:dyDescent="0.25">
      <c r="B1" s="431" t="s">
        <v>474</v>
      </c>
      <c r="C1" s="431"/>
      <c r="D1" s="431"/>
      <c r="E1" s="431"/>
      <c r="F1" s="431"/>
    </row>
    <row r="2" spans="1:6" ht="9.75" customHeight="1" x14ac:dyDescent="0.25">
      <c r="B2" s="27"/>
      <c r="C2" s="27"/>
      <c r="D2" s="27"/>
      <c r="E2" s="27"/>
    </row>
    <row r="3" spans="1:6" ht="12.75" customHeight="1" x14ac:dyDescent="0.25">
      <c r="A3" s="439" t="s">
        <v>299</v>
      </c>
      <c r="B3" s="439"/>
      <c r="C3" s="439"/>
      <c r="D3" s="439"/>
      <c r="E3" s="439"/>
      <c r="F3" s="439"/>
    </row>
    <row r="4" spans="1:6" ht="7.5" customHeight="1" x14ac:dyDescent="0.25">
      <c r="B4" s="28"/>
      <c r="C4" s="28"/>
      <c r="D4" s="27"/>
    </row>
    <row r="5" spans="1:6" x14ac:dyDescent="0.25">
      <c r="A5" s="440" t="s">
        <v>55</v>
      </c>
      <c r="B5" s="440"/>
      <c r="C5" s="440"/>
      <c r="D5" s="440"/>
      <c r="E5" s="440"/>
      <c r="F5" s="440"/>
    </row>
    <row r="6" spans="1:6" ht="7.5" customHeight="1" x14ac:dyDescent="0.25">
      <c r="B6" s="28"/>
      <c r="C6" s="28"/>
      <c r="D6" s="27"/>
      <c r="E6" s="29"/>
      <c r="F6" s="29" t="s">
        <v>56</v>
      </c>
    </row>
    <row r="7" spans="1:6" x14ac:dyDescent="0.25">
      <c r="A7" s="30"/>
      <c r="B7" s="441" t="s">
        <v>3</v>
      </c>
      <c r="C7" s="441"/>
      <c r="D7" s="31" t="s">
        <v>4</v>
      </c>
      <c r="E7" s="32"/>
      <c r="F7" s="33"/>
    </row>
    <row r="8" spans="1:6" x14ac:dyDescent="0.25">
      <c r="A8" s="11" t="s">
        <v>7</v>
      </c>
      <c r="B8" s="34" t="s">
        <v>57</v>
      </c>
      <c r="C8" s="21"/>
      <c r="D8" s="35" t="s">
        <v>58</v>
      </c>
      <c r="E8" s="36"/>
      <c r="F8" s="37"/>
    </row>
    <row r="9" spans="1:6" x14ac:dyDescent="0.25">
      <c r="A9" s="38" t="s">
        <v>11</v>
      </c>
      <c r="B9" s="39" t="s">
        <v>59</v>
      </c>
      <c r="C9" s="39"/>
      <c r="D9" s="39">
        <f>SUM(D10:D17)</f>
        <v>68670728</v>
      </c>
      <c r="E9" s="40"/>
      <c r="F9" s="41"/>
    </row>
    <row r="10" spans="1:6" x14ac:dyDescent="0.25">
      <c r="A10" s="38" t="s">
        <v>14</v>
      </c>
      <c r="B10" s="21" t="s">
        <v>60</v>
      </c>
      <c r="C10" s="21"/>
      <c r="D10" s="42">
        <v>40166500</v>
      </c>
      <c r="E10" s="43"/>
      <c r="F10" s="44"/>
    </row>
    <row r="11" spans="1:6" x14ac:dyDescent="0.25">
      <c r="A11" s="38" t="s">
        <v>15</v>
      </c>
      <c r="B11" s="21" t="s">
        <v>61</v>
      </c>
      <c r="C11" s="21"/>
      <c r="D11" s="42">
        <v>5586840</v>
      </c>
      <c r="E11" s="43"/>
      <c r="F11" s="44"/>
    </row>
    <row r="12" spans="1:6" x14ac:dyDescent="0.25">
      <c r="A12" s="38" t="s">
        <v>16</v>
      </c>
      <c r="B12" s="21" t="s">
        <v>62</v>
      </c>
      <c r="C12" s="21"/>
      <c r="D12" s="42">
        <v>5216000</v>
      </c>
      <c r="E12" s="43"/>
      <c r="F12" s="44"/>
    </row>
    <row r="13" spans="1:6" x14ac:dyDescent="0.25">
      <c r="A13" s="38" t="s">
        <v>17</v>
      </c>
      <c r="B13" s="21" t="s">
        <v>63</v>
      </c>
      <c r="C13" s="21"/>
      <c r="D13" s="42">
        <v>3573648</v>
      </c>
      <c r="E13" s="43"/>
      <c r="F13" s="44"/>
    </row>
    <row r="14" spans="1:6" x14ac:dyDescent="0.25">
      <c r="A14" s="38" t="s">
        <v>19</v>
      </c>
      <c r="B14" s="21" t="s">
        <v>64</v>
      </c>
      <c r="C14" s="21"/>
      <c r="D14" s="42">
        <v>7086940</v>
      </c>
      <c r="E14" s="43"/>
      <c r="F14" s="44"/>
    </row>
    <row r="15" spans="1:6" x14ac:dyDescent="0.25">
      <c r="A15" s="38" t="s">
        <v>21</v>
      </c>
      <c r="B15" s="21" t="s">
        <v>65</v>
      </c>
      <c r="C15" s="21"/>
      <c r="D15" s="42">
        <v>5696197</v>
      </c>
      <c r="E15" s="43"/>
      <c r="F15" s="44"/>
    </row>
    <row r="16" spans="1:6" x14ac:dyDescent="0.25">
      <c r="A16" s="38">
        <v>8</v>
      </c>
      <c r="B16" s="21" t="s">
        <v>300</v>
      </c>
      <c r="C16" s="21"/>
      <c r="D16" s="42">
        <v>40800</v>
      </c>
      <c r="E16" s="43"/>
      <c r="F16" s="44"/>
    </row>
    <row r="17" spans="1:6" x14ac:dyDescent="0.25">
      <c r="A17" s="38">
        <v>9</v>
      </c>
      <c r="B17" s="21" t="s">
        <v>298</v>
      </c>
      <c r="C17" s="21"/>
      <c r="D17" s="42">
        <v>1303803</v>
      </c>
      <c r="E17" s="43"/>
      <c r="F17" s="44"/>
    </row>
    <row r="18" spans="1:6" x14ac:dyDescent="0.25">
      <c r="A18" s="38">
        <v>10</v>
      </c>
      <c r="B18" s="39" t="s">
        <v>66</v>
      </c>
      <c r="C18" s="39"/>
      <c r="D18" s="45">
        <f>SUM(D19:D22)</f>
        <v>24370830</v>
      </c>
      <c r="E18" s="46"/>
      <c r="F18" s="47"/>
    </row>
    <row r="19" spans="1:6" x14ac:dyDescent="0.25">
      <c r="A19" s="38">
        <v>11</v>
      </c>
      <c r="B19" s="21" t="s">
        <v>450</v>
      </c>
      <c r="C19" s="21"/>
      <c r="D19" s="42">
        <v>15300250</v>
      </c>
      <c r="E19" s="43"/>
      <c r="F19" s="44"/>
    </row>
    <row r="20" spans="1:6" x14ac:dyDescent="0.25">
      <c r="A20" s="38" t="s">
        <v>31</v>
      </c>
      <c r="B20" s="21" t="s">
        <v>67</v>
      </c>
      <c r="C20" s="21"/>
      <c r="D20" s="42">
        <v>4800000</v>
      </c>
      <c r="E20" s="43"/>
      <c r="F20" s="44"/>
    </row>
    <row r="21" spans="1:6" x14ac:dyDescent="0.25">
      <c r="A21" s="38" t="s">
        <v>34</v>
      </c>
      <c r="B21" s="21" t="s">
        <v>68</v>
      </c>
      <c r="C21" s="21"/>
      <c r="D21" s="42">
        <v>3477180</v>
      </c>
      <c r="E21" s="43"/>
      <c r="F21" s="44"/>
    </row>
    <row r="22" spans="1:6" x14ac:dyDescent="0.25">
      <c r="A22" s="38" t="s">
        <v>37</v>
      </c>
      <c r="B22" s="21" t="s">
        <v>69</v>
      </c>
      <c r="C22" s="21"/>
      <c r="D22" s="42">
        <v>793400</v>
      </c>
      <c r="E22" s="43"/>
      <c r="F22" s="44"/>
    </row>
    <row r="23" spans="1:6" x14ac:dyDescent="0.25">
      <c r="A23" s="38" t="s">
        <v>39</v>
      </c>
      <c r="B23" s="39" t="s">
        <v>70</v>
      </c>
      <c r="C23" s="39"/>
      <c r="D23" s="45">
        <f>SUM(D24:D32)</f>
        <v>49253145</v>
      </c>
      <c r="E23" s="46"/>
      <c r="F23" s="47"/>
    </row>
    <row r="24" spans="1:6" x14ac:dyDescent="0.25">
      <c r="A24" s="38" t="s">
        <v>41</v>
      </c>
      <c r="B24" s="21" t="s">
        <v>71</v>
      </c>
      <c r="C24" s="21"/>
      <c r="D24" s="42">
        <v>15839000</v>
      </c>
      <c r="E24" s="43"/>
      <c r="F24" s="44"/>
    </row>
    <row r="25" spans="1:6" x14ac:dyDescent="0.25">
      <c r="A25" s="38" t="s">
        <v>72</v>
      </c>
      <c r="B25" s="21" t="s">
        <v>301</v>
      </c>
      <c r="C25" s="21"/>
      <c r="D25" s="42">
        <v>3400000</v>
      </c>
      <c r="E25" s="43"/>
      <c r="F25" s="44"/>
    </row>
    <row r="26" spans="1:6" x14ac:dyDescent="0.25">
      <c r="A26" s="38" t="s">
        <v>73</v>
      </c>
      <c r="B26" s="21" t="s">
        <v>302</v>
      </c>
      <c r="C26" s="48"/>
      <c r="D26" s="42">
        <v>4250000</v>
      </c>
      <c r="E26" s="43"/>
      <c r="F26" s="44"/>
    </row>
    <row r="27" spans="1:6" x14ac:dyDescent="0.25">
      <c r="A27" s="38" t="s">
        <v>74</v>
      </c>
      <c r="B27" s="21" t="s">
        <v>75</v>
      </c>
      <c r="C27" s="48"/>
      <c r="D27" s="42">
        <v>0</v>
      </c>
      <c r="E27" s="43"/>
      <c r="F27" s="44"/>
    </row>
    <row r="28" spans="1:6" x14ac:dyDescent="0.25">
      <c r="A28" s="38" t="s">
        <v>76</v>
      </c>
      <c r="B28" s="21" t="s">
        <v>77</v>
      </c>
      <c r="C28" s="48"/>
      <c r="D28" s="42">
        <v>0</v>
      </c>
      <c r="E28" s="43"/>
      <c r="F28" s="44"/>
    </row>
    <row r="29" spans="1:6" x14ac:dyDescent="0.25">
      <c r="A29" s="38" t="s">
        <v>78</v>
      </c>
      <c r="B29" s="21" t="s">
        <v>79</v>
      </c>
      <c r="C29" s="48"/>
      <c r="D29" s="42">
        <v>0</v>
      </c>
      <c r="E29" s="43"/>
      <c r="F29" s="44"/>
    </row>
    <row r="30" spans="1:6" x14ac:dyDescent="0.25">
      <c r="A30" s="38" t="s">
        <v>80</v>
      </c>
      <c r="B30" s="49" t="s">
        <v>81</v>
      </c>
      <c r="C30" s="48"/>
      <c r="D30" s="42">
        <v>10538000</v>
      </c>
      <c r="E30" s="43"/>
      <c r="F30" s="44"/>
    </row>
    <row r="31" spans="1:6" x14ac:dyDescent="0.25">
      <c r="A31" s="38" t="s">
        <v>82</v>
      </c>
      <c r="B31" s="49" t="s">
        <v>303</v>
      </c>
      <c r="C31" s="48"/>
      <c r="D31" s="42">
        <v>13039625</v>
      </c>
      <c r="E31" s="43"/>
      <c r="F31" s="44"/>
    </row>
    <row r="32" spans="1:6" x14ac:dyDescent="0.25">
      <c r="A32" s="38">
        <v>23</v>
      </c>
      <c r="B32" s="49" t="s">
        <v>83</v>
      </c>
      <c r="C32" s="48"/>
      <c r="D32" s="42">
        <v>2186520</v>
      </c>
      <c r="E32" s="43"/>
      <c r="F32" s="44"/>
    </row>
    <row r="33" spans="1:6" x14ac:dyDescent="0.25">
      <c r="A33" s="38">
        <v>24</v>
      </c>
      <c r="B33" s="34" t="s">
        <v>84</v>
      </c>
      <c r="C33" s="50"/>
      <c r="D33" s="45">
        <v>1800000</v>
      </c>
      <c r="E33" s="47"/>
      <c r="F33" s="51"/>
    </row>
    <row r="34" spans="1:6" x14ac:dyDescent="0.25">
      <c r="A34" s="38">
        <v>25</v>
      </c>
      <c r="B34" s="34" t="s">
        <v>85</v>
      </c>
      <c r="C34" s="50"/>
      <c r="D34" s="45">
        <v>0</v>
      </c>
      <c r="E34" s="47"/>
      <c r="F34" s="51"/>
    </row>
    <row r="35" spans="1:6" x14ac:dyDescent="0.25">
      <c r="A35" s="38">
        <v>26</v>
      </c>
      <c r="B35" s="34" t="s">
        <v>86</v>
      </c>
      <c r="C35" s="50"/>
      <c r="D35" s="45">
        <v>0</v>
      </c>
      <c r="E35" s="47"/>
      <c r="F35" s="51"/>
    </row>
    <row r="36" spans="1:6" x14ac:dyDescent="0.25">
      <c r="A36" s="38">
        <v>27</v>
      </c>
      <c r="B36" s="34" t="s">
        <v>87</v>
      </c>
      <c r="C36" s="34"/>
      <c r="D36" s="45">
        <f>D34+D33+D23+D18+D9+D35</f>
        <v>144094703</v>
      </c>
      <c r="E36" s="46"/>
      <c r="F36" s="47"/>
    </row>
    <row r="37" spans="1:6" x14ac:dyDescent="0.25">
      <c r="A37" s="38">
        <v>28</v>
      </c>
      <c r="B37" s="49" t="s">
        <v>305</v>
      </c>
      <c r="C37" s="48"/>
      <c r="D37" s="42">
        <v>1100000</v>
      </c>
      <c r="E37" s="43"/>
      <c r="F37" s="44"/>
    </row>
    <row r="38" spans="1:6" x14ac:dyDescent="0.25">
      <c r="A38" s="38">
        <v>29</v>
      </c>
      <c r="B38" s="49" t="s">
        <v>304</v>
      </c>
      <c r="C38" s="34"/>
      <c r="D38" s="52">
        <v>4512000</v>
      </c>
      <c r="E38" s="53"/>
      <c r="F38" s="44"/>
    </row>
    <row r="39" spans="1:6" x14ac:dyDescent="0.25">
      <c r="A39" s="38">
        <v>30</v>
      </c>
      <c r="B39" s="49" t="s">
        <v>88</v>
      </c>
      <c r="C39" s="34"/>
      <c r="D39" s="52">
        <v>0</v>
      </c>
      <c r="E39" s="53"/>
      <c r="F39" s="44"/>
    </row>
    <row r="40" spans="1:6" x14ac:dyDescent="0.25">
      <c r="A40" s="38">
        <v>31</v>
      </c>
      <c r="B40" s="49" t="s">
        <v>89</v>
      </c>
      <c r="C40" s="34"/>
      <c r="D40" s="52">
        <v>0</v>
      </c>
      <c r="E40" s="53"/>
      <c r="F40" s="44"/>
    </row>
    <row r="41" spans="1:6" x14ac:dyDescent="0.25">
      <c r="A41" s="38">
        <v>32</v>
      </c>
      <c r="B41" s="34" t="s">
        <v>90</v>
      </c>
      <c r="C41" s="34"/>
      <c r="D41" s="45">
        <f>SUM(D36:D40)</f>
        <v>149706703</v>
      </c>
      <c r="E41" s="46"/>
      <c r="F41" s="47"/>
    </row>
    <row r="42" spans="1:6" x14ac:dyDescent="0.25">
      <c r="A42" s="38">
        <v>33</v>
      </c>
      <c r="B42" s="34" t="s">
        <v>91</v>
      </c>
      <c r="C42" s="34"/>
      <c r="D42" s="45">
        <v>137000000</v>
      </c>
      <c r="E42" s="47"/>
      <c r="F42" s="51"/>
    </row>
    <row r="43" spans="1:6" x14ac:dyDescent="0.25">
      <c r="A43" s="38">
        <v>34</v>
      </c>
      <c r="B43" s="34" t="s">
        <v>92</v>
      </c>
      <c r="C43" s="34"/>
      <c r="D43" s="45">
        <v>26500000</v>
      </c>
      <c r="E43" s="47"/>
      <c r="F43" s="51"/>
    </row>
    <row r="44" spans="1:6" x14ac:dyDescent="0.25">
      <c r="A44" s="38">
        <v>35</v>
      </c>
      <c r="B44" s="34" t="s">
        <v>93</v>
      </c>
      <c r="C44" s="34"/>
      <c r="D44" s="45">
        <v>9000283</v>
      </c>
      <c r="E44" s="47"/>
      <c r="F44" s="51"/>
    </row>
    <row r="45" spans="1:6" x14ac:dyDescent="0.25">
      <c r="A45" s="38">
        <v>36</v>
      </c>
      <c r="B45" s="54" t="s">
        <v>94</v>
      </c>
      <c r="C45" s="34"/>
      <c r="D45" s="45">
        <v>360000</v>
      </c>
      <c r="E45" s="47"/>
      <c r="F45" s="51"/>
    </row>
    <row r="46" spans="1:6" x14ac:dyDescent="0.25">
      <c r="A46" s="38">
        <v>37</v>
      </c>
      <c r="B46" s="54" t="s">
        <v>306</v>
      </c>
      <c r="C46" s="34"/>
      <c r="D46" s="55">
        <v>0</v>
      </c>
      <c r="E46" s="56"/>
      <c r="F46" s="51"/>
    </row>
    <row r="47" spans="1:6" x14ac:dyDescent="0.25">
      <c r="A47" s="38">
        <v>38</v>
      </c>
      <c r="B47" s="54" t="s">
        <v>95</v>
      </c>
      <c r="C47" s="34"/>
      <c r="D47" s="55">
        <v>0</v>
      </c>
      <c r="E47" s="56"/>
      <c r="F47" s="51"/>
    </row>
    <row r="48" spans="1:6" x14ac:dyDescent="0.25">
      <c r="A48" s="57">
        <v>39</v>
      </c>
      <c r="B48" s="58" t="s">
        <v>96</v>
      </c>
      <c r="C48" s="59"/>
      <c r="D48" s="25">
        <f>SUM(D41:D47)</f>
        <v>322566986</v>
      </c>
      <c r="E48" s="60"/>
      <c r="F48" s="61"/>
    </row>
    <row r="49" spans="1:7" ht="7.5" customHeight="1" x14ac:dyDescent="0.25">
      <c r="A49" s="62"/>
      <c r="B49" s="63"/>
      <c r="C49" s="64"/>
      <c r="D49" s="62"/>
      <c r="E49" s="65"/>
    </row>
    <row r="50" spans="1:7" ht="13.35" customHeight="1" x14ac:dyDescent="0.25">
      <c r="A50" s="437" t="s">
        <v>97</v>
      </c>
      <c r="B50" s="437"/>
      <c r="C50" s="437"/>
      <c r="D50" s="437"/>
      <c r="E50" s="437"/>
      <c r="F50" s="437"/>
    </row>
    <row r="51" spans="1:7" ht="7.5" customHeight="1" x14ac:dyDescent="0.25">
      <c r="A51" s="66"/>
      <c r="B51" s="67"/>
      <c r="C51" s="68"/>
      <c r="D51" s="66"/>
      <c r="E51" s="69"/>
      <c r="F51" s="69"/>
    </row>
    <row r="52" spans="1:7" ht="7.5" customHeight="1" x14ac:dyDescent="0.25">
      <c r="A52" s="4"/>
      <c r="B52" s="437" t="s">
        <v>3</v>
      </c>
      <c r="C52" s="437"/>
      <c r="D52" s="70" t="s">
        <v>4</v>
      </c>
      <c r="E52" s="71"/>
      <c r="F52" s="71"/>
    </row>
    <row r="53" spans="1:7" x14ac:dyDescent="0.25">
      <c r="A53" s="72" t="s">
        <v>7</v>
      </c>
      <c r="B53" s="73" t="s">
        <v>98</v>
      </c>
      <c r="C53" s="74"/>
      <c r="D53" s="75" t="s">
        <v>58</v>
      </c>
      <c r="E53" s="76"/>
      <c r="F53" s="33"/>
    </row>
    <row r="54" spans="1:7" x14ac:dyDescent="0.25">
      <c r="A54" s="11" t="s">
        <v>11</v>
      </c>
      <c r="B54" s="54" t="s">
        <v>99</v>
      </c>
      <c r="C54" s="34"/>
      <c r="D54" s="42">
        <v>64590364</v>
      </c>
      <c r="E54" s="43"/>
      <c r="F54" s="44"/>
    </row>
    <row r="55" spans="1:7" x14ac:dyDescent="0.25">
      <c r="A55" s="11" t="s">
        <v>14</v>
      </c>
      <c r="B55" s="54" t="s">
        <v>100</v>
      </c>
      <c r="C55" s="34"/>
      <c r="D55" s="42">
        <v>4715650</v>
      </c>
      <c r="E55" s="43"/>
      <c r="F55" s="44"/>
    </row>
    <row r="56" spans="1:7" x14ac:dyDescent="0.25">
      <c r="A56" s="77" t="s">
        <v>15</v>
      </c>
      <c r="B56" s="58" t="s">
        <v>101</v>
      </c>
      <c r="C56" s="59"/>
      <c r="D56" s="78">
        <f>D54+D55</f>
        <v>69306014</v>
      </c>
      <c r="E56" s="79"/>
      <c r="F56" s="80"/>
    </row>
    <row r="57" spans="1:7" ht="7.5" customHeight="1" x14ac:dyDescent="0.25">
      <c r="A57" s="4"/>
      <c r="B57" s="67"/>
      <c r="C57" s="81"/>
      <c r="D57" s="82"/>
      <c r="E57" s="83"/>
      <c r="F57" s="69"/>
    </row>
    <row r="58" spans="1:7" x14ac:dyDescent="0.25">
      <c r="A58" s="437" t="s">
        <v>102</v>
      </c>
      <c r="B58" s="437"/>
      <c r="C58" s="437"/>
      <c r="D58" s="437"/>
      <c r="E58" s="437"/>
      <c r="F58" s="437"/>
    </row>
    <row r="59" spans="1:7" ht="7.5" customHeight="1" x14ac:dyDescent="0.25">
      <c r="A59" s="4"/>
      <c r="B59" s="67"/>
      <c r="C59" s="81"/>
      <c r="D59" s="82"/>
      <c r="E59" s="83"/>
      <c r="F59" s="69"/>
    </row>
    <row r="60" spans="1:7" ht="7.5" customHeight="1" x14ac:dyDescent="0.25">
      <c r="A60" s="6"/>
      <c r="B60" s="438" t="s">
        <v>3</v>
      </c>
      <c r="C60" s="438"/>
      <c r="D60" s="85" t="s">
        <v>4</v>
      </c>
      <c r="E60" s="86"/>
      <c r="F60" s="33"/>
    </row>
    <row r="61" spans="1:7" x14ac:dyDescent="0.25">
      <c r="A61" s="87" t="s">
        <v>7</v>
      </c>
      <c r="B61" s="54" t="s">
        <v>103</v>
      </c>
      <c r="C61" s="34"/>
      <c r="D61" s="88" t="s">
        <v>58</v>
      </c>
      <c r="E61" s="47"/>
      <c r="F61" s="89"/>
    </row>
    <row r="62" spans="1:7" x14ac:dyDescent="0.25">
      <c r="A62" s="13" t="s">
        <v>11</v>
      </c>
      <c r="B62" s="54" t="s">
        <v>104</v>
      </c>
      <c r="C62" s="34"/>
      <c r="D62" s="42">
        <v>322566986</v>
      </c>
      <c r="E62" s="43"/>
      <c r="F62" s="44"/>
    </row>
    <row r="63" spans="1:7" x14ac:dyDescent="0.25">
      <c r="A63" s="13" t="s">
        <v>14</v>
      </c>
      <c r="B63" s="54" t="s">
        <v>101</v>
      </c>
      <c r="C63" s="34"/>
      <c r="D63" s="42">
        <v>69306014</v>
      </c>
      <c r="E63" s="43"/>
      <c r="F63" s="44"/>
      <c r="G63" s="83"/>
    </row>
    <row r="64" spans="1:7" x14ac:dyDescent="0.25">
      <c r="A64" s="23" t="s">
        <v>15</v>
      </c>
      <c r="B64" s="58" t="s">
        <v>105</v>
      </c>
      <c r="C64" s="59"/>
      <c r="D64" s="78">
        <f>D48+D56</f>
        <v>391873000</v>
      </c>
      <c r="E64" s="79"/>
      <c r="F64" s="80"/>
    </row>
  </sheetData>
  <mergeCells count="8">
    <mergeCell ref="B52:C52"/>
    <mergeCell ref="A58:F58"/>
    <mergeCell ref="B60:C60"/>
    <mergeCell ref="B1:F1"/>
    <mergeCell ref="A3:F3"/>
    <mergeCell ref="A5:F5"/>
    <mergeCell ref="B7:C7"/>
    <mergeCell ref="A50:F50"/>
  </mergeCells>
  <pageMargins left="0.7" right="0.7" top="0.25763888888888897" bottom="0.242361111111111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83"/>
  <sheetViews>
    <sheetView zoomScalePageLayoutView="60" workbookViewId="0">
      <selection activeCell="H9" sqref="H9"/>
    </sheetView>
  </sheetViews>
  <sheetFormatPr defaultRowHeight="13.2" x14ac:dyDescent="0.25"/>
  <cols>
    <col min="1" max="1" width="6.6640625" style="1"/>
    <col min="2" max="2" width="65.5546875" style="1"/>
    <col min="3" max="3" width="15.77734375" style="1" customWidth="1"/>
    <col min="4" max="5" width="0" style="1" hidden="1"/>
    <col min="6" max="6" width="12" style="1" bestFit="1" customWidth="1"/>
    <col min="7" max="1025" width="9.44140625" style="1"/>
  </cols>
  <sheetData>
    <row r="1" spans="1:5" ht="14.25" customHeight="1" x14ac:dyDescent="0.25">
      <c r="B1" s="442" t="s">
        <v>475</v>
      </c>
      <c r="C1" s="442"/>
      <c r="D1" s="442"/>
      <c r="E1" s="442"/>
    </row>
    <row r="2" spans="1:5" ht="7.5" customHeight="1" x14ac:dyDescent="0.25">
      <c r="B2" s="91"/>
      <c r="C2" s="91"/>
      <c r="D2" s="91"/>
      <c r="E2" s="4"/>
    </row>
    <row r="3" spans="1:5" ht="12.75" customHeight="1" x14ac:dyDescent="0.25">
      <c r="A3" s="439" t="s">
        <v>313</v>
      </c>
      <c r="B3" s="439"/>
      <c r="C3" s="439"/>
      <c r="D3" s="439"/>
      <c r="E3" s="439"/>
    </row>
    <row r="4" spans="1:5" ht="7.5" customHeight="1" x14ac:dyDescent="0.25">
      <c r="B4" s="92"/>
      <c r="C4" s="4"/>
      <c r="D4" s="4"/>
      <c r="E4" s="4"/>
    </row>
    <row r="5" spans="1:5" ht="11.85" customHeight="1" x14ac:dyDescent="0.25">
      <c r="A5" s="440" t="s">
        <v>106</v>
      </c>
      <c r="B5" s="440"/>
      <c r="C5" s="440"/>
      <c r="D5" s="440"/>
      <c r="E5" s="440"/>
    </row>
    <row r="6" spans="1:5" ht="7.5" customHeight="1" x14ac:dyDescent="0.25">
      <c r="B6" s="92"/>
      <c r="C6" s="4"/>
      <c r="D6" s="4"/>
      <c r="E6" s="4"/>
    </row>
    <row r="7" spans="1:5" ht="7.5" customHeight="1" x14ac:dyDescent="0.25">
      <c r="B7" s="92"/>
      <c r="C7" s="91" t="s">
        <v>56</v>
      </c>
      <c r="D7" s="93"/>
      <c r="E7" s="93"/>
    </row>
    <row r="8" spans="1:5" ht="13.5" customHeight="1" x14ac:dyDescent="0.25">
      <c r="A8" s="30"/>
      <c r="B8" s="84" t="s">
        <v>3</v>
      </c>
      <c r="C8" s="94" t="s">
        <v>4</v>
      </c>
      <c r="D8" s="95"/>
      <c r="E8" s="96"/>
    </row>
    <row r="9" spans="1:5" ht="12" customHeight="1" x14ac:dyDescent="0.25">
      <c r="A9" s="97" t="s">
        <v>7</v>
      </c>
      <c r="B9" s="54" t="s">
        <v>107</v>
      </c>
      <c r="C9" s="35" t="s">
        <v>58</v>
      </c>
      <c r="D9" s="98"/>
      <c r="E9" s="99"/>
    </row>
    <row r="10" spans="1:5" x14ac:dyDescent="0.25">
      <c r="A10" s="100" t="s">
        <v>11</v>
      </c>
      <c r="B10" s="49" t="s">
        <v>451</v>
      </c>
      <c r="C10" s="52">
        <v>21182794</v>
      </c>
      <c r="D10" s="101"/>
      <c r="E10" s="102"/>
    </row>
    <row r="11" spans="1:5" x14ac:dyDescent="0.25">
      <c r="A11" s="100" t="s">
        <v>14</v>
      </c>
      <c r="B11" s="49" t="s">
        <v>108</v>
      </c>
      <c r="C11" s="52">
        <v>5911445</v>
      </c>
      <c r="D11" s="101"/>
      <c r="E11" s="102"/>
    </row>
    <row r="12" spans="1:5" hidden="1" x14ac:dyDescent="0.25">
      <c r="A12" s="100"/>
      <c r="B12" s="49"/>
      <c r="C12" s="52"/>
      <c r="D12" s="101"/>
      <c r="E12" s="102"/>
    </row>
    <row r="13" spans="1:5" hidden="1" x14ac:dyDescent="0.25">
      <c r="A13" s="100"/>
      <c r="B13" s="21"/>
      <c r="C13" s="42"/>
      <c r="D13" s="101"/>
      <c r="E13" s="102"/>
    </row>
    <row r="14" spans="1:5" hidden="1" x14ac:dyDescent="0.25">
      <c r="A14" s="100"/>
      <c r="B14" s="21"/>
      <c r="C14" s="42"/>
      <c r="D14" s="101"/>
      <c r="E14" s="102"/>
    </row>
    <row r="15" spans="1:5" hidden="1" x14ac:dyDescent="0.25">
      <c r="A15" s="100"/>
      <c r="B15" s="21"/>
      <c r="C15" s="42"/>
      <c r="D15" s="101"/>
      <c r="E15" s="102"/>
    </row>
    <row r="16" spans="1:5" ht="12.75" hidden="1" customHeight="1" x14ac:dyDescent="0.25">
      <c r="A16" s="100"/>
      <c r="B16" s="21"/>
      <c r="C16" s="42"/>
      <c r="D16" s="101"/>
      <c r="E16" s="102"/>
    </row>
    <row r="17" spans="1:5" ht="12.75" customHeight="1" x14ac:dyDescent="0.25">
      <c r="A17" s="100"/>
      <c r="B17" s="21" t="s">
        <v>434</v>
      </c>
      <c r="C17" s="42">
        <v>480000</v>
      </c>
      <c r="D17" s="101"/>
      <c r="E17" s="260"/>
    </row>
    <row r="18" spans="1:5" x14ac:dyDescent="0.25">
      <c r="A18" s="100" t="s">
        <v>21</v>
      </c>
      <c r="B18" s="34" t="s">
        <v>109</v>
      </c>
      <c r="C18" s="55">
        <f>SUM(C10:C17)</f>
        <v>27574239</v>
      </c>
      <c r="D18" s="55"/>
      <c r="E18" s="103"/>
    </row>
    <row r="19" spans="1:5" x14ac:dyDescent="0.25">
      <c r="A19" s="100">
        <v>8</v>
      </c>
      <c r="B19" s="49" t="s">
        <v>110</v>
      </c>
      <c r="C19" s="52">
        <v>5504820</v>
      </c>
      <c r="D19" s="55"/>
      <c r="E19" s="103"/>
    </row>
    <row r="20" spans="1:5" x14ac:dyDescent="0.25">
      <c r="A20" s="104"/>
      <c r="B20" s="49" t="s">
        <v>111</v>
      </c>
      <c r="C20" s="52">
        <v>372260</v>
      </c>
      <c r="D20" s="55"/>
      <c r="E20" s="103"/>
    </row>
    <row r="21" spans="1:5" x14ac:dyDescent="0.25">
      <c r="A21" s="100" t="s">
        <v>23</v>
      </c>
      <c r="B21" s="34" t="s">
        <v>112</v>
      </c>
      <c r="C21" s="55">
        <f>C19+C20</f>
        <v>5877080</v>
      </c>
      <c r="D21" s="105"/>
      <c r="E21" s="106"/>
    </row>
    <row r="22" spans="1:5" x14ac:dyDescent="0.25">
      <c r="A22" s="100" t="s">
        <v>25</v>
      </c>
      <c r="B22" s="34" t="s">
        <v>113</v>
      </c>
      <c r="C22" s="55">
        <f>C18+C21</f>
        <v>33451319</v>
      </c>
      <c r="D22" s="55"/>
      <c r="E22" s="103"/>
    </row>
    <row r="23" spans="1:5" x14ac:dyDescent="0.25">
      <c r="A23" s="100" t="s">
        <v>29</v>
      </c>
      <c r="B23" s="34" t="s">
        <v>114</v>
      </c>
      <c r="C23" s="55">
        <v>6264080</v>
      </c>
      <c r="D23" s="105"/>
      <c r="E23" s="106"/>
    </row>
    <row r="24" spans="1:5" ht="12.75" hidden="1" customHeight="1" x14ac:dyDescent="0.25">
      <c r="A24" s="100"/>
      <c r="B24" s="107"/>
      <c r="C24" s="108"/>
      <c r="D24" s="109"/>
      <c r="E24" s="102"/>
    </row>
    <row r="25" spans="1:5" ht="11.25" customHeight="1" x14ac:dyDescent="0.25">
      <c r="A25" s="100" t="s">
        <v>34</v>
      </c>
      <c r="B25" s="107" t="s">
        <v>115</v>
      </c>
      <c r="C25" s="108">
        <v>11000000</v>
      </c>
      <c r="D25" s="109"/>
      <c r="E25" s="102"/>
    </row>
    <row r="26" spans="1:5" ht="12.75" hidden="1" customHeight="1" x14ac:dyDescent="0.25">
      <c r="A26" s="100"/>
      <c r="B26" s="107"/>
      <c r="C26" s="108"/>
      <c r="D26" s="109"/>
      <c r="E26" s="102"/>
    </row>
    <row r="27" spans="1:5" x14ac:dyDescent="0.25">
      <c r="A27" s="100" t="s">
        <v>39</v>
      </c>
      <c r="B27" s="110" t="s">
        <v>116</v>
      </c>
      <c r="C27" s="42">
        <v>11000000</v>
      </c>
      <c r="D27" s="42"/>
      <c r="E27" s="101"/>
    </row>
    <row r="28" spans="1:5" x14ac:dyDescent="0.25">
      <c r="A28" s="100" t="s">
        <v>41</v>
      </c>
      <c r="B28" s="111" t="s">
        <v>117</v>
      </c>
      <c r="C28" s="112">
        <v>600000</v>
      </c>
      <c r="D28" s="113"/>
      <c r="E28" s="102"/>
    </row>
    <row r="29" spans="1:5" x14ac:dyDescent="0.25">
      <c r="A29" s="100" t="s">
        <v>72</v>
      </c>
      <c r="B29" s="111" t="s">
        <v>118</v>
      </c>
      <c r="C29" s="112">
        <v>1100000</v>
      </c>
      <c r="D29" s="113"/>
      <c r="E29" s="102"/>
    </row>
    <row r="30" spans="1:5" x14ac:dyDescent="0.25">
      <c r="A30" s="100" t="s">
        <v>73</v>
      </c>
      <c r="B30" s="21" t="s">
        <v>119</v>
      </c>
      <c r="C30" s="42">
        <v>1700000</v>
      </c>
      <c r="D30" s="101"/>
      <c r="E30" s="102"/>
    </row>
    <row r="31" spans="1:5" x14ac:dyDescent="0.25">
      <c r="A31" s="100" t="s">
        <v>74</v>
      </c>
      <c r="B31" s="114" t="s">
        <v>120</v>
      </c>
      <c r="C31" s="112">
        <v>4500000</v>
      </c>
      <c r="D31" s="113"/>
      <c r="E31" s="102"/>
    </row>
    <row r="32" spans="1:5" x14ac:dyDescent="0.25">
      <c r="A32" s="100" t="s">
        <v>76</v>
      </c>
      <c r="B32" s="114" t="s">
        <v>121</v>
      </c>
      <c r="C32" s="112">
        <v>0</v>
      </c>
      <c r="D32" s="113"/>
      <c r="E32" s="102"/>
    </row>
    <row r="33" spans="1:5" x14ac:dyDescent="0.25">
      <c r="A33" s="100" t="s">
        <v>76</v>
      </c>
      <c r="B33" s="114" t="s">
        <v>122</v>
      </c>
      <c r="C33" s="112">
        <v>3500000</v>
      </c>
      <c r="D33" s="113"/>
      <c r="E33" s="102"/>
    </row>
    <row r="34" spans="1:5" x14ac:dyDescent="0.25">
      <c r="A34" s="100" t="s">
        <v>78</v>
      </c>
      <c r="B34" s="114" t="s">
        <v>123</v>
      </c>
      <c r="C34" s="112">
        <v>13500000</v>
      </c>
      <c r="D34" s="113"/>
      <c r="E34" s="102"/>
    </row>
    <row r="35" spans="1:5" x14ac:dyDescent="0.25">
      <c r="A35" s="100" t="s">
        <v>80</v>
      </c>
      <c r="B35" s="21" t="s">
        <v>124</v>
      </c>
      <c r="C35" s="42">
        <f>C31+C32+C33+C34</f>
        <v>21500000</v>
      </c>
      <c r="D35" s="101"/>
      <c r="E35" s="102"/>
    </row>
    <row r="36" spans="1:5" x14ac:dyDescent="0.25">
      <c r="A36" s="100" t="s">
        <v>82</v>
      </c>
      <c r="B36" s="21" t="s">
        <v>125</v>
      </c>
      <c r="C36" s="42">
        <v>20000</v>
      </c>
      <c r="D36" s="101"/>
      <c r="E36" s="102"/>
    </row>
    <row r="37" spans="1:5" x14ac:dyDescent="0.25">
      <c r="A37" s="100" t="s">
        <v>126</v>
      </c>
      <c r="B37" s="114" t="s">
        <v>127</v>
      </c>
      <c r="C37" s="112">
        <v>8028788</v>
      </c>
      <c r="D37" s="113"/>
      <c r="E37" s="102"/>
    </row>
    <row r="38" spans="1:5" ht="9.6" customHeight="1" x14ac:dyDescent="0.25">
      <c r="A38" s="100">
        <v>24</v>
      </c>
      <c r="B38" s="114" t="s">
        <v>311</v>
      </c>
      <c r="C38" s="112">
        <v>1300000</v>
      </c>
      <c r="D38" s="113"/>
      <c r="E38" s="102"/>
    </row>
    <row r="39" spans="1:5" x14ac:dyDescent="0.25">
      <c r="A39" s="100" t="s">
        <v>128</v>
      </c>
      <c r="B39" s="114" t="s">
        <v>471</v>
      </c>
      <c r="C39" s="112">
        <v>210208</v>
      </c>
      <c r="D39" s="113"/>
      <c r="E39" s="102"/>
    </row>
    <row r="40" spans="1:5" hidden="1" x14ac:dyDescent="0.25">
      <c r="A40" s="100" t="s">
        <v>130</v>
      </c>
      <c r="B40" s="114"/>
      <c r="C40" s="112"/>
      <c r="D40" s="113"/>
      <c r="E40" s="102"/>
    </row>
    <row r="41" spans="1:5" x14ac:dyDescent="0.25">
      <c r="A41" s="100" t="s">
        <v>131</v>
      </c>
      <c r="B41" s="21" t="s">
        <v>132</v>
      </c>
      <c r="C41" s="42">
        <f>SUM(C37:C39)</f>
        <v>9538996</v>
      </c>
      <c r="D41" s="101"/>
      <c r="E41" s="102"/>
    </row>
    <row r="42" spans="1:5" x14ac:dyDescent="0.25">
      <c r="A42" s="100" t="s">
        <v>133</v>
      </c>
      <c r="B42" s="34" t="s">
        <v>134</v>
      </c>
      <c r="C42" s="55">
        <f>C27+C30+C35+C36+C41</f>
        <v>43758996</v>
      </c>
      <c r="D42" s="55"/>
      <c r="E42" s="103"/>
    </row>
    <row r="43" spans="1:5" ht="12.75" customHeight="1" x14ac:dyDescent="0.25">
      <c r="A43" s="100" t="s">
        <v>135</v>
      </c>
      <c r="B43" s="49" t="s">
        <v>136</v>
      </c>
      <c r="C43" s="52">
        <v>2500000</v>
      </c>
      <c r="D43" s="101"/>
      <c r="E43" s="102"/>
    </row>
    <row r="44" spans="1:5" ht="12.75" customHeight="1" x14ac:dyDescent="0.25">
      <c r="A44" s="100" t="s">
        <v>137</v>
      </c>
      <c r="B44" s="49" t="s">
        <v>138</v>
      </c>
      <c r="C44" s="52">
        <v>9000000</v>
      </c>
      <c r="D44" s="101"/>
      <c r="E44" s="102"/>
    </row>
    <row r="45" spans="1:5" ht="12.75" customHeight="1" x14ac:dyDescent="0.25">
      <c r="A45" s="100" t="s">
        <v>139</v>
      </c>
      <c r="B45" s="49" t="s">
        <v>140</v>
      </c>
      <c r="C45" s="52">
        <v>2500000</v>
      </c>
      <c r="D45" s="101"/>
      <c r="E45" s="102"/>
    </row>
    <row r="46" spans="1:5" ht="12" customHeight="1" x14ac:dyDescent="0.25">
      <c r="A46" s="100" t="s">
        <v>141</v>
      </c>
      <c r="B46" s="49" t="s">
        <v>142</v>
      </c>
      <c r="C46" s="52">
        <v>1500000</v>
      </c>
      <c r="D46" s="101"/>
      <c r="E46" s="102"/>
    </row>
    <row r="47" spans="1:5" ht="12.75" customHeight="1" x14ac:dyDescent="0.25">
      <c r="A47" s="100" t="s">
        <v>143</v>
      </c>
      <c r="B47" s="34" t="s">
        <v>144</v>
      </c>
      <c r="C47" s="55">
        <f>C43+C44+C45+C46</f>
        <v>15500000</v>
      </c>
      <c r="D47" s="45"/>
      <c r="E47" s="105"/>
    </row>
    <row r="48" spans="1:5" ht="12.75" customHeight="1" x14ac:dyDescent="0.25">
      <c r="A48" s="100" t="s">
        <v>145</v>
      </c>
      <c r="B48" s="49" t="s">
        <v>146</v>
      </c>
      <c r="C48" s="52">
        <v>2833000</v>
      </c>
      <c r="D48" s="101"/>
      <c r="E48" s="102"/>
    </row>
    <row r="49" spans="1:5" x14ac:dyDescent="0.25">
      <c r="A49" s="100" t="s">
        <v>147</v>
      </c>
      <c r="B49" s="49" t="s">
        <v>148</v>
      </c>
      <c r="C49" s="52">
        <f>SUM(C50:C53)</f>
        <v>1550000</v>
      </c>
      <c r="D49" s="101"/>
      <c r="E49" s="102"/>
    </row>
    <row r="50" spans="1:5" x14ac:dyDescent="0.25">
      <c r="A50" s="100"/>
      <c r="B50" s="49" t="s">
        <v>461</v>
      </c>
      <c r="C50" s="52">
        <v>100000</v>
      </c>
      <c r="D50" s="101"/>
      <c r="E50" s="260"/>
    </row>
    <row r="51" spans="1:5" x14ac:dyDescent="0.25">
      <c r="A51" s="100"/>
      <c r="B51" s="49" t="s">
        <v>462</v>
      </c>
      <c r="C51" s="52">
        <v>100000</v>
      </c>
      <c r="D51" s="101"/>
      <c r="E51" s="260"/>
    </row>
    <row r="52" spans="1:5" x14ac:dyDescent="0.25">
      <c r="A52" s="100"/>
      <c r="B52" s="49" t="s">
        <v>463</v>
      </c>
      <c r="C52" s="52">
        <v>150000</v>
      </c>
      <c r="D52" s="101"/>
      <c r="E52" s="260"/>
    </row>
    <row r="53" spans="1:5" x14ac:dyDescent="0.25">
      <c r="A53" s="100"/>
      <c r="B53" s="49" t="s">
        <v>472</v>
      </c>
      <c r="C53" s="52">
        <v>1200000</v>
      </c>
      <c r="D53" s="101"/>
      <c r="E53" s="260"/>
    </row>
    <row r="54" spans="1:5" x14ac:dyDescent="0.25">
      <c r="A54" s="100"/>
      <c r="B54" s="49" t="s">
        <v>470</v>
      </c>
      <c r="C54" s="52">
        <v>10375000</v>
      </c>
      <c r="D54" s="101"/>
      <c r="E54" s="260"/>
    </row>
    <row r="55" spans="1:5" x14ac:dyDescent="0.25">
      <c r="A55" s="100">
        <v>36</v>
      </c>
      <c r="B55" s="49" t="s">
        <v>359</v>
      </c>
      <c r="C55" s="52">
        <v>19750000</v>
      </c>
      <c r="D55" s="101"/>
      <c r="E55" s="260"/>
    </row>
    <row r="56" spans="1:5" x14ac:dyDescent="0.25">
      <c r="A56" s="100">
        <v>37</v>
      </c>
      <c r="B56" s="34" t="s">
        <v>150</v>
      </c>
      <c r="C56" s="55">
        <f>C48+C49+C55+C54</f>
        <v>34508000</v>
      </c>
      <c r="D56" s="45"/>
      <c r="E56" s="105"/>
    </row>
    <row r="57" spans="1:5" x14ac:dyDescent="0.25">
      <c r="A57" s="100">
        <v>38</v>
      </c>
      <c r="B57" s="21" t="s">
        <v>469</v>
      </c>
      <c r="C57" s="42">
        <v>109527500</v>
      </c>
      <c r="D57" s="101"/>
      <c r="E57" s="102"/>
    </row>
    <row r="58" spans="1:5" x14ac:dyDescent="0.25">
      <c r="A58" s="100">
        <v>39</v>
      </c>
      <c r="B58" s="21" t="s">
        <v>151</v>
      </c>
      <c r="C58" s="42">
        <v>29572500</v>
      </c>
      <c r="D58" s="101"/>
      <c r="E58" s="102"/>
    </row>
    <row r="59" spans="1:5" x14ac:dyDescent="0.25">
      <c r="A59" s="100">
        <v>40</v>
      </c>
      <c r="B59" s="34" t="s">
        <v>27</v>
      </c>
      <c r="C59" s="55">
        <f>C57+C58</f>
        <v>139100000</v>
      </c>
      <c r="D59" s="55"/>
      <c r="E59" s="103"/>
    </row>
    <row r="60" spans="1:5" ht="12.6" customHeight="1" x14ac:dyDescent="0.25">
      <c r="A60" s="100" t="s">
        <v>152</v>
      </c>
      <c r="B60" s="21" t="s">
        <v>468</v>
      </c>
      <c r="C60" s="42">
        <v>20625000</v>
      </c>
      <c r="D60" s="101"/>
      <c r="E60" s="102"/>
    </row>
    <row r="61" spans="1:5" ht="11.1" customHeight="1" x14ac:dyDescent="0.25">
      <c r="A61" s="100" t="s">
        <v>153</v>
      </c>
      <c r="B61" s="21" t="s">
        <v>154</v>
      </c>
      <c r="C61" s="42">
        <v>5565000</v>
      </c>
      <c r="D61" s="101"/>
      <c r="E61" s="102"/>
    </row>
    <row r="62" spans="1:5" ht="11.1" customHeight="1" x14ac:dyDescent="0.25">
      <c r="A62" s="100" t="s">
        <v>155</v>
      </c>
      <c r="B62" s="34" t="s">
        <v>30</v>
      </c>
      <c r="C62" s="55">
        <f>SUM(C60:C61)</f>
        <v>26190000</v>
      </c>
      <c r="D62" s="55"/>
      <c r="E62" s="103"/>
    </row>
    <row r="63" spans="1:5" ht="11.1" customHeight="1" x14ac:dyDescent="0.25">
      <c r="A63" s="100" t="s">
        <v>156</v>
      </c>
      <c r="B63" s="115" t="s">
        <v>157</v>
      </c>
      <c r="C63" s="116">
        <v>0</v>
      </c>
      <c r="D63" s="117"/>
      <c r="E63" s="106"/>
    </row>
    <row r="64" spans="1:5" x14ac:dyDescent="0.25">
      <c r="A64" s="100" t="s">
        <v>158</v>
      </c>
      <c r="B64" s="59" t="s">
        <v>159</v>
      </c>
      <c r="C64" s="78">
        <f>C22+C23+C42+C47+C56+C59+C62</f>
        <v>298772395</v>
      </c>
      <c r="D64" s="78"/>
      <c r="E64" s="118"/>
    </row>
    <row r="65" spans="1:5" ht="7.5" customHeight="1" x14ac:dyDescent="0.25">
      <c r="A65" s="119"/>
      <c r="B65" s="81"/>
      <c r="C65" s="120"/>
      <c r="D65" s="120"/>
      <c r="E65" s="4"/>
    </row>
    <row r="66" spans="1:5" ht="11.85" customHeight="1" x14ac:dyDescent="0.25">
      <c r="A66" s="440" t="s">
        <v>160</v>
      </c>
      <c r="B66" s="440"/>
      <c r="C66" s="440"/>
      <c r="D66" s="440"/>
      <c r="E66" s="440"/>
    </row>
    <row r="67" spans="1:5" ht="7.5" customHeight="1" x14ac:dyDescent="0.25">
      <c r="B67" s="4"/>
      <c r="C67" s="4"/>
      <c r="D67" s="4"/>
      <c r="E67" s="4"/>
    </row>
    <row r="68" spans="1:5" ht="7.5" customHeight="1" x14ac:dyDescent="0.25">
      <c r="B68" s="4"/>
      <c r="C68" s="4"/>
      <c r="D68" s="93"/>
      <c r="E68" s="93"/>
    </row>
    <row r="69" spans="1:5" ht="7.5" customHeight="1" x14ac:dyDescent="0.25">
      <c r="A69" s="30"/>
      <c r="B69" s="121" t="s">
        <v>3</v>
      </c>
      <c r="C69" s="121" t="s">
        <v>4</v>
      </c>
      <c r="D69" s="122"/>
      <c r="E69" s="123"/>
    </row>
    <row r="70" spans="1:5" ht="12.75" customHeight="1" x14ac:dyDescent="0.25">
      <c r="A70" s="97" t="s">
        <v>7</v>
      </c>
      <c r="B70" s="54" t="s">
        <v>161</v>
      </c>
      <c r="C70" s="124" t="s">
        <v>58</v>
      </c>
      <c r="D70" s="125"/>
      <c r="E70" s="126"/>
    </row>
    <row r="71" spans="1:5" ht="12" customHeight="1" x14ac:dyDescent="0.25">
      <c r="A71" s="127" t="s">
        <v>11</v>
      </c>
      <c r="B71" s="54" t="s">
        <v>162</v>
      </c>
      <c r="C71" s="55">
        <v>0</v>
      </c>
      <c r="D71" s="101"/>
      <c r="E71" s="102"/>
    </row>
    <row r="72" spans="1:5" ht="12" customHeight="1" x14ac:dyDescent="0.25">
      <c r="A72" s="127" t="s">
        <v>14</v>
      </c>
      <c r="B72" s="54" t="s">
        <v>163</v>
      </c>
      <c r="C72" s="55">
        <v>4715650</v>
      </c>
      <c r="D72" s="101"/>
      <c r="E72" s="102"/>
    </row>
    <row r="73" spans="1:5" ht="12" customHeight="1" x14ac:dyDescent="0.25">
      <c r="A73" s="127" t="s">
        <v>15</v>
      </c>
      <c r="B73" s="54" t="s">
        <v>164</v>
      </c>
      <c r="C73" s="55">
        <v>88384955</v>
      </c>
      <c r="D73" s="101"/>
      <c r="E73" s="102"/>
    </row>
    <row r="74" spans="1:5" ht="12" customHeight="1" x14ac:dyDescent="0.25">
      <c r="A74" s="128" t="s">
        <v>16</v>
      </c>
      <c r="B74" s="58" t="s">
        <v>165</v>
      </c>
      <c r="C74" s="78">
        <f>C71+C72+C73</f>
        <v>93100605</v>
      </c>
      <c r="D74" s="78"/>
      <c r="E74" s="118"/>
    </row>
    <row r="75" spans="1:5" ht="7.5" customHeight="1" x14ac:dyDescent="0.25">
      <c r="A75" s="3"/>
      <c r="B75" s="67"/>
      <c r="C75" s="120"/>
      <c r="D75" s="120"/>
      <c r="E75" s="4"/>
    </row>
    <row r="76" spans="1:5" ht="10.35" customHeight="1" x14ac:dyDescent="0.25">
      <c r="A76" s="443" t="s">
        <v>166</v>
      </c>
      <c r="B76" s="443"/>
      <c r="C76" s="443"/>
      <c r="D76" s="443"/>
      <c r="E76" s="443"/>
    </row>
    <row r="77" spans="1:5" ht="0.75" customHeight="1" x14ac:dyDescent="0.25">
      <c r="A77" s="3"/>
      <c r="B77" s="67"/>
      <c r="C77" s="120"/>
      <c r="D77" s="120"/>
      <c r="E77" s="4"/>
    </row>
    <row r="78" spans="1:5" ht="7.5" customHeight="1" x14ac:dyDescent="0.25">
      <c r="A78" s="3"/>
      <c r="B78" s="67"/>
      <c r="C78" s="120"/>
      <c r="D78" s="120"/>
      <c r="E78" s="120"/>
    </row>
    <row r="79" spans="1:5" ht="7.5" customHeight="1" x14ac:dyDescent="0.25">
      <c r="A79" s="129"/>
      <c r="B79" s="84" t="s">
        <v>3</v>
      </c>
      <c r="C79" s="130" t="s">
        <v>4</v>
      </c>
      <c r="D79" s="131"/>
      <c r="E79" s="96"/>
    </row>
    <row r="80" spans="1:5" ht="10.35" customHeight="1" x14ac:dyDescent="0.25">
      <c r="A80" s="97" t="s">
        <v>7</v>
      </c>
      <c r="B80" s="39" t="s">
        <v>103</v>
      </c>
      <c r="C80" s="132" t="s">
        <v>58</v>
      </c>
      <c r="D80" s="125"/>
      <c r="E80" s="133"/>
    </row>
    <row r="81" spans="1:6" x14ac:dyDescent="0.25">
      <c r="A81" s="127" t="s">
        <v>11</v>
      </c>
      <c r="B81" s="34" t="s">
        <v>159</v>
      </c>
      <c r="C81" s="134">
        <v>298772395</v>
      </c>
      <c r="D81" s="135"/>
      <c r="E81" s="102"/>
    </row>
    <row r="82" spans="1:6" x14ac:dyDescent="0.25">
      <c r="A82" s="127" t="s">
        <v>14</v>
      </c>
      <c r="B82" s="54" t="s">
        <v>165</v>
      </c>
      <c r="C82" s="134">
        <v>93100605</v>
      </c>
      <c r="D82" s="135"/>
      <c r="E82" s="102"/>
      <c r="F82" s="395"/>
    </row>
    <row r="83" spans="1:6" x14ac:dyDescent="0.25">
      <c r="A83" s="128" t="s">
        <v>15</v>
      </c>
      <c r="B83" s="58" t="s">
        <v>105</v>
      </c>
      <c r="C83" s="78">
        <f>C64+C74</f>
        <v>391873000</v>
      </c>
      <c r="D83" s="78"/>
      <c r="E83" s="118"/>
    </row>
  </sheetData>
  <mergeCells count="5">
    <mergeCell ref="B1:E1"/>
    <mergeCell ref="A3:E3"/>
    <mergeCell ref="A5:E5"/>
    <mergeCell ref="A66:E66"/>
    <mergeCell ref="A76:E76"/>
  </mergeCells>
  <pageMargins left="0.7" right="0.7" top="0.243055555555556" bottom="0.31666666666666698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41"/>
  <sheetViews>
    <sheetView zoomScalePageLayoutView="60" workbookViewId="0">
      <selection activeCell="L14" sqref="L14"/>
    </sheetView>
  </sheetViews>
  <sheetFormatPr defaultRowHeight="13.2" x14ac:dyDescent="0.25"/>
  <cols>
    <col min="1" max="1" width="7.88671875" style="1"/>
    <col min="2" max="2" width="31.44140625" style="1"/>
    <col min="3" max="5" width="9.44140625" style="1"/>
    <col min="6" max="6" width="13.5546875" style="1"/>
    <col min="7" max="8" width="0" style="1" hidden="1"/>
    <col min="9" max="1025" width="9.44140625" style="1"/>
  </cols>
  <sheetData>
    <row r="1" spans="1:8" x14ac:dyDescent="0.25">
      <c r="A1" s="432" t="s">
        <v>476</v>
      </c>
      <c r="B1" s="432"/>
      <c r="C1" s="432"/>
      <c r="D1" s="432"/>
      <c r="E1" s="432"/>
      <c r="F1" s="432"/>
      <c r="G1" s="432"/>
      <c r="H1" s="432"/>
    </row>
    <row r="3" spans="1:8" x14ac:dyDescent="0.25">
      <c r="A3" s="449" t="s">
        <v>167</v>
      </c>
      <c r="B3" s="449"/>
      <c r="C3" s="449"/>
      <c r="D3" s="449"/>
      <c r="E3" s="449"/>
      <c r="F3" s="449"/>
      <c r="G3" s="449"/>
      <c r="H3" s="449"/>
    </row>
    <row r="4" spans="1:8" ht="24.6" customHeight="1" x14ac:dyDescent="0.25">
      <c r="F4" s="27"/>
    </row>
    <row r="5" spans="1:8" x14ac:dyDescent="0.25">
      <c r="B5" s="29" t="s">
        <v>313</v>
      </c>
      <c r="F5" s="27" t="s">
        <v>56</v>
      </c>
      <c r="G5" s="29"/>
      <c r="H5" s="29"/>
    </row>
    <row r="6" spans="1:8" x14ac:dyDescent="0.25">
      <c r="A6" s="448" t="s">
        <v>7</v>
      </c>
      <c r="B6" s="446" t="s">
        <v>3</v>
      </c>
      <c r="C6" s="446"/>
      <c r="D6" s="446"/>
      <c r="E6" s="446"/>
      <c r="F6" s="136" t="s">
        <v>4</v>
      </c>
      <c r="G6" s="136"/>
      <c r="H6" s="137"/>
    </row>
    <row r="7" spans="1:8" ht="15.75" customHeight="1" x14ac:dyDescent="0.25">
      <c r="A7" s="448"/>
      <c r="B7" s="447" t="s">
        <v>168</v>
      </c>
      <c r="C7" s="447"/>
      <c r="D7" s="447"/>
      <c r="E7" s="447"/>
      <c r="F7" s="138" t="s">
        <v>169</v>
      </c>
      <c r="G7" s="139"/>
      <c r="H7" s="140"/>
    </row>
    <row r="8" spans="1:8" ht="15.75" customHeight="1" x14ac:dyDescent="0.25">
      <c r="A8" s="127">
        <v>1</v>
      </c>
      <c r="B8" s="141" t="s">
        <v>454</v>
      </c>
      <c r="C8" s="142"/>
      <c r="D8" s="142"/>
      <c r="E8" s="143"/>
      <c r="F8" s="144">
        <v>0</v>
      </c>
      <c r="G8" s="43"/>
      <c r="H8" s="44"/>
    </row>
    <row r="9" spans="1:8" ht="15.75" customHeight="1" x14ac:dyDescent="0.25">
      <c r="A9" s="127">
        <v>2</v>
      </c>
      <c r="B9" s="141" t="s">
        <v>455</v>
      </c>
      <c r="C9" s="142"/>
      <c r="D9" s="142"/>
      <c r="E9" s="143"/>
      <c r="F9" s="144">
        <v>24790000</v>
      </c>
      <c r="G9" s="43"/>
      <c r="H9" s="44"/>
    </row>
    <row r="10" spans="1:8" ht="15.75" customHeight="1" x14ac:dyDescent="0.25">
      <c r="A10" s="127">
        <v>3</v>
      </c>
      <c r="B10" s="141" t="s">
        <v>452</v>
      </c>
      <c r="C10" s="142"/>
      <c r="D10" s="142"/>
      <c r="E10" s="143"/>
      <c r="F10" s="144">
        <v>400000</v>
      </c>
      <c r="G10" s="43"/>
      <c r="H10" s="44"/>
    </row>
    <row r="11" spans="1:8" ht="15.75" customHeight="1" x14ac:dyDescent="0.25">
      <c r="A11" s="127">
        <v>4</v>
      </c>
      <c r="B11" s="444" t="s">
        <v>453</v>
      </c>
      <c r="C11" s="444"/>
      <c r="D11" s="444"/>
      <c r="E11" s="444"/>
      <c r="F11" s="145">
        <v>1000000</v>
      </c>
      <c r="G11" s="43"/>
      <c r="H11" s="44"/>
    </row>
    <row r="12" spans="1:8" ht="12.75" customHeight="1" x14ac:dyDescent="0.25">
      <c r="A12" s="127">
        <v>5</v>
      </c>
      <c r="B12" s="444" t="s">
        <v>174</v>
      </c>
      <c r="C12" s="444"/>
      <c r="D12" s="444"/>
      <c r="E12" s="444"/>
      <c r="F12" s="145">
        <v>0</v>
      </c>
      <c r="G12" s="43"/>
      <c r="H12" s="44"/>
    </row>
    <row r="13" spans="1:8" x14ac:dyDescent="0.25">
      <c r="A13" s="128">
        <v>6</v>
      </c>
      <c r="B13" s="445" t="s">
        <v>175</v>
      </c>
      <c r="C13" s="445"/>
      <c r="D13" s="445"/>
      <c r="E13" s="445"/>
      <c r="F13" s="146">
        <f>SUM(F8:F12)</f>
        <v>26190000</v>
      </c>
      <c r="G13" s="61"/>
      <c r="H13" s="147"/>
    </row>
    <row r="15" spans="1:8" ht="13.8" thickBot="1" x14ac:dyDescent="0.3">
      <c r="B15" s="29" t="s">
        <v>308</v>
      </c>
      <c r="F15" s="27" t="s">
        <v>56</v>
      </c>
    </row>
    <row r="16" spans="1:8" ht="13.8" thickBot="1" x14ac:dyDescent="0.3">
      <c r="A16" s="448" t="s">
        <v>7</v>
      </c>
      <c r="B16" s="446" t="s">
        <v>3</v>
      </c>
      <c r="C16" s="446"/>
      <c r="D16" s="446"/>
      <c r="E16" s="446"/>
      <c r="F16" s="263" t="s">
        <v>4</v>
      </c>
    </row>
    <row r="17" spans="1:6" x14ac:dyDescent="0.25">
      <c r="A17" s="448"/>
      <c r="B17" s="447" t="s">
        <v>168</v>
      </c>
      <c r="C17" s="447"/>
      <c r="D17" s="447"/>
      <c r="E17" s="447"/>
      <c r="F17" s="264" t="s">
        <v>169</v>
      </c>
    </row>
    <row r="18" spans="1:6" x14ac:dyDescent="0.25">
      <c r="A18" s="127">
        <v>1</v>
      </c>
      <c r="B18" s="141" t="s">
        <v>314</v>
      </c>
      <c r="C18" s="142"/>
      <c r="D18" s="142"/>
      <c r="E18" s="143"/>
      <c r="F18" s="144">
        <v>0</v>
      </c>
    </row>
    <row r="19" spans="1:6" ht="13.8" thickBot="1" x14ac:dyDescent="0.3">
      <c r="A19" s="128">
        <v>2</v>
      </c>
      <c r="B19" s="445" t="s">
        <v>175</v>
      </c>
      <c r="C19" s="445"/>
      <c r="D19" s="445"/>
      <c r="E19" s="445"/>
      <c r="F19" s="146">
        <f>SUM(F18:F18)</f>
        <v>0</v>
      </c>
    </row>
    <row r="20" spans="1:6" x14ac:dyDescent="0.25">
      <c r="A20" s="272"/>
      <c r="B20" s="270"/>
      <c r="C20" s="270"/>
      <c r="D20" s="270"/>
      <c r="E20" s="270"/>
      <c r="F20" s="271"/>
    </row>
    <row r="21" spans="1:6" ht="13.8" thickBot="1" x14ac:dyDescent="0.3">
      <c r="A21" s="272"/>
      <c r="B21" s="270" t="s">
        <v>309</v>
      </c>
      <c r="C21" s="270"/>
      <c r="D21" s="270"/>
      <c r="E21" s="270"/>
      <c r="F21" s="271"/>
    </row>
    <row r="22" spans="1:6" ht="13.8" thickBot="1" x14ac:dyDescent="0.3">
      <c r="A22" s="448" t="s">
        <v>7</v>
      </c>
      <c r="B22" s="446" t="s">
        <v>3</v>
      </c>
      <c r="C22" s="446"/>
      <c r="D22" s="446"/>
      <c r="E22" s="446"/>
      <c r="F22" s="136" t="s">
        <v>4</v>
      </c>
    </row>
    <row r="23" spans="1:6" x14ac:dyDescent="0.25">
      <c r="A23" s="448"/>
      <c r="B23" s="447" t="s">
        <v>168</v>
      </c>
      <c r="C23" s="447"/>
      <c r="D23" s="447"/>
      <c r="E23" s="447"/>
      <c r="F23" s="138" t="s">
        <v>169</v>
      </c>
    </row>
    <row r="24" spans="1:6" x14ac:dyDescent="0.25">
      <c r="A24" s="127">
        <v>1</v>
      </c>
      <c r="B24" s="141" t="s">
        <v>435</v>
      </c>
      <c r="C24" s="142"/>
      <c r="D24" s="142"/>
      <c r="E24" s="143"/>
      <c r="F24" s="144">
        <v>150000</v>
      </c>
    </row>
    <row r="25" spans="1:6" ht="13.8" thickBot="1" x14ac:dyDescent="0.3">
      <c r="A25" s="128">
        <v>2</v>
      </c>
      <c r="B25" s="445" t="s">
        <v>175</v>
      </c>
      <c r="C25" s="445"/>
      <c r="D25" s="445"/>
      <c r="E25" s="445"/>
      <c r="F25" s="146">
        <f>SUM(F24:F24)</f>
        <v>150000</v>
      </c>
    </row>
    <row r="26" spans="1:6" x14ac:dyDescent="0.25">
      <c r="A26" s="261"/>
      <c r="B26" s="270"/>
      <c r="C26" s="270"/>
      <c r="D26" s="270"/>
      <c r="E26" s="270"/>
      <c r="F26" s="271"/>
    </row>
    <row r="27" spans="1:6" ht="13.8" thickBot="1" x14ac:dyDescent="0.3">
      <c r="A27" s="272"/>
      <c r="B27" s="270" t="s">
        <v>310</v>
      </c>
      <c r="C27" s="270"/>
      <c r="D27" s="270"/>
      <c r="E27" s="270"/>
      <c r="F27" s="271"/>
    </row>
    <row r="28" spans="1:6" ht="13.8" thickBot="1" x14ac:dyDescent="0.3">
      <c r="A28" s="448" t="s">
        <v>7</v>
      </c>
      <c r="B28" s="446" t="s">
        <v>3</v>
      </c>
      <c r="C28" s="446"/>
      <c r="D28" s="446"/>
      <c r="E28" s="446"/>
      <c r="F28" s="263" t="s">
        <v>4</v>
      </c>
    </row>
    <row r="29" spans="1:6" x14ac:dyDescent="0.25">
      <c r="A29" s="448"/>
      <c r="B29" s="447" t="s">
        <v>168</v>
      </c>
      <c r="C29" s="447"/>
      <c r="D29" s="447"/>
      <c r="E29" s="447"/>
      <c r="F29" s="264" t="s">
        <v>169</v>
      </c>
    </row>
    <row r="30" spans="1:6" x14ac:dyDescent="0.25">
      <c r="A30" s="127">
        <v>1</v>
      </c>
      <c r="B30" s="141" t="s">
        <v>314</v>
      </c>
      <c r="C30" s="142"/>
      <c r="D30" s="142"/>
      <c r="E30" s="143"/>
      <c r="F30" s="144">
        <v>0</v>
      </c>
    </row>
    <row r="31" spans="1:6" ht="13.8" thickBot="1" x14ac:dyDescent="0.3">
      <c r="A31" s="128">
        <v>2</v>
      </c>
      <c r="B31" s="445" t="s">
        <v>175</v>
      </c>
      <c r="C31" s="445"/>
      <c r="D31" s="445"/>
      <c r="E31" s="445"/>
      <c r="F31" s="146">
        <f>SUM(F30:F30)</f>
        <v>0</v>
      </c>
    </row>
    <row r="32" spans="1:6" x14ac:dyDescent="0.25">
      <c r="A32" s="261"/>
      <c r="B32" s="270"/>
      <c r="C32" s="270"/>
      <c r="D32" s="270"/>
      <c r="E32" s="270"/>
      <c r="F32" s="271"/>
    </row>
    <row r="33" spans="1:6" ht="13.8" thickBot="1" x14ac:dyDescent="0.3">
      <c r="B33" s="29" t="s">
        <v>176</v>
      </c>
      <c r="F33" s="27" t="s">
        <v>56</v>
      </c>
    </row>
    <row r="34" spans="1:6" x14ac:dyDescent="0.25">
      <c r="A34" s="448" t="s">
        <v>7</v>
      </c>
      <c r="B34" s="446" t="s">
        <v>3</v>
      </c>
      <c r="C34" s="446"/>
      <c r="D34" s="446"/>
      <c r="E34" s="446"/>
      <c r="F34" s="136" t="s">
        <v>4</v>
      </c>
    </row>
    <row r="35" spans="1:6" x14ac:dyDescent="0.25">
      <c r="A35" s="448"/>
      <c r="B35" s="447" t="s">
        <v>168</v>
      </c>
      <c r="C35" s="447"/>
      <c r="D35" s="447"/>
      <c r="E35" s="447"/>
      <c r="F35" s="138" t="s">
        <v>169</v>
      </c>
    </row>
    <row r="36" spans="1:6" x14ac:dyDescent="0.25">
      <c r="A36" s="127">
        <v>1</v>
      </c>
      <c r="B36" s="141" t="s">
        <v>170</v>
      </c>
      <c r="C36" s="142"/>
      <c r="D36" s="142"/>
      <c r="E36" s="143"/>
      <c r="F36" s="144">
        <v>0</v>
      </c>
    </row>
    <row r="37" spans="1:6" x14ac:dyDescent="0.25">
      <c r="A37" s="127">
        <v>2</v>
      </c>
      <c r="B37" s="141" t="s">
        <v>171</v>
      </c>
      <c r="C37" s="142"/>
      <c r="D37" s="142"/>
      <c r="E37" s="143"/>
      <c r="F37" s="144">
        <v>0</v>
      </c>
    </row>
    <row r="38" spans="1:6" x14ac:dyDescent="0.25">
      <c r="A38" s="127">
        <v>3</v>
      </c>
      <c r="B38" s="141" t="s">
        <v>172</v>
      </c>
      <c r="C38" s="142"/>
      <c r="D38" s="142"/>
      <c r="E38" s="143"/>
      <c r="F38" s="144">
        <v>26340000</v>
      </c>
    </row>
    <row r="39" spans="1:6" ht="13.5" customHeight="1" x14ac:dyDescent="0.25">
      <c r="A39" s="127">
        <v>4</v>
      </c>
      <c r="B39" s="444" t="s">
        <v>173</v>
      </c>
      <c r="C39" s="444"/>
      <c r="D39" s="444"/>
      <c r="E39" s="444"/>
      <c r="F39" s="145">
        <v>0</v>
      </c>
    </row>
    <row r="40" spans="1:6" ht="13.5" customHeight="1" x14ac:dyDescent="0.25">
      <c r="A40" s="127">
        <v>5</v>
      </c>
      <c r="B40" s="444" t="s">
        <v>174</v>
      </c>
      <c r="C40" s="444"/>
      <c r="D40" s="444"/>
      <c r="E40" s="444"/>
      <c r="F40" s="145">
        <v>0</v>
      </c>
    </row>
    <row r="41" spans="1:6" x14ac:dyDescent="0.25">
      <c r="A41" s="128">
        <v>6</v>
      </c>
      <c r="B41" s="445" t="s">
        <v>175</v>
      </c>
      <c r="C41" s="445"/>
      <c r="D41" s="445"/>
      <c r="E41" s="445"/>
      <c r="F41" s="146">
        <f>SUM(F36:F40)</f>
        <v>26340000</v>
      </c>
    </row>
  </sheetData>
  <mergeCells count="26">
    <mergeCell ref="A1:H1"/>
    <mergeCell ref="A3:H3"/>
    <mergeCell ref="A6:A7"/>
    <mergeCell ref="B6:E6"/>
    <mergeCell ref="B7:E7"/>
    <mergeCell ref="A34:A35"/>
    <mergeCell ref="B34:E34"/>
    <mergeCell ref="B35:E35"/>
    <mergeCell ref="B11:E11"/>
    <mergeCell ref="B12:E12"/>
    <mergeCell ref="B13:E13"/>
    <mergeCell ref="A22:A23"/>
    <mergeCell ref="B22:E22"/>
    <mergeCell ref="B23:E23"/>
    <mergeCell ref="A16:A17"/>
    <mergeCell ref="B16:E16"/>
    <mergeCell ref="B17:E17"/>
    <mergeCell ref="B19:E19"/>
    <mergeCell ref="A28:A29"/>
    <mergeCell ref="B39:E39"/>
    <mergeCell ref="B40:E40"/>
    <mergeCell ref="B41:E41"/>
    <mergeCell ref="B25:E25"/>
    <mergeCell ref="B28:E28"/>
    <mergeCell ref="B29:E29"/>
    <mergeCell ref="B31:E31"/>
  </mergeCells>
  <pageMargins left="0.75" right="0.75" top="1" bottom="1" header="0.51180555555555496" footer="0.51180555555555496"/>
  <pageSetup paperSize="9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45"/>
  <sheetViews>
    <sheetView zoomScalePageLayoutView="60" workbookViewId="0">
      <selection activeCell="I3" sqref="I3"/>
    </sheetView>
  </sheetViews>
  <sheetFormatPr defaultRowHeight="13.2" x14ac:dyDescent="0.25"/>
  <cols>
    <col min="1" max="1" width="6.109375" style="1"/>
    <col min="2" max="2" width="41.6640625" style="1"/>
    <col min="3" max="3" width="4.44140625" style="1"/>
    <col min="4" max="4" width="4" style="1"/>
    <col min="5" max="5" width="1.44140625" style="1"/>
    <col min="6" max="6" width="14.44140625" style="1" bestFit="1" customWidth="1"/>
    <col min="7" max="8" width="0" style="1" hidden="1"/>
    <col min="9" max="1025" width="9.44140625" style="1"/>
  </cols>
  <sheetData>
    <row r="1" spans="1:9" x14ac:dyDescent="0.25">
      <c r="A1" s="431" t="s">
        <v>477</v>
      </c>
      <c r="B1" s="431"/>
      <c r="C1" s="431"/>
      <c r="D1" s="431"/>
      <c r="E1" s="431"/>
      <c r="F1" s="431"/>
      <c r="G1" s="431"/>
      <c r="H1" s="431"/>
    </row>
    <row r="2" spans="1:9" x14ac:dyDescent="0.25">
      <c r="A2" s="449"/>
      <c r="B2" s="449"/>
      <c r="C2" s="449"/>
      <c r="D2" s="449"/>
      <c r="E2" s="449"/>
      <c r="F2" s="449"/>
      <c r="G2" s="148"/>
    </row>
    <row r="3" spans="1:9" x14ac:dyDescent="0.25">
      <c r="A3" s="449" t="s">
        <v>177</v>
      </c>
      <c r="B3" s="449"/>
      <c r="C3" s="449"/>
      <c r="D3" s="449"/>
      <c r="E3" s="449"/>
      <c r="F3" s="449"/>
      <c r="G3" s="449"/>
      <c r="H3" s="449"/>
    </row>
    <row r="4" spans="1:9" x14ac:dyDescent="0.25">
      <c r="A4" s="449"/>
      <c r="B4" s="449"/>
      <c r="C4" s="449"/>
      <c r="D4" s="449"/>
      <c r="E4" s="449"/>
      <c r="F4" s="149"/>
    </row>
    <row r="5" spans="1:9" x14ac:dyDescent="0.25">
      <c r="A5" s="449" t="s">
        <v>315</v>
      </c>
      <c r="B5" s="449"/>
      <c r="C5" s="449"/>
      <c r="D5" s="449"/>
      <c r="E5" s="449"/>
      <c r="F5" s="449"/>
      <c r="G5" s="449"/>
      <c r="H5" s="449"/>
      <c r="I5" s="150"/>
    </row>
    <row r="6" spans="1:9" x14ac:dyDescent="0.25">
      <c r="A6" s="69"/>
      <c r="B6" s="10"/>
      <c r="C6" s="10"/>
      <c r="D6" s="10"/>
      <c r="E6" s="10"/>
      <c r="F6" s="449"/>
      <c r="G6" s="449"/>
      <c r="H6" s="151"/>
      <c r="I6" s="149"/>
    </row>
    <row r="7" spans="1:9" x14ac:dyDescent="0.25">
      <c r="A7" s="152"/>
      <c r="B7" s="451" t="s">
        <v>3</v>
      </c>
      <c r="C7" s="451"/>
      <c r="D7" s="451"/>
      <c r="E7" s="451"/>
      <c r="F7" s="31" t="s">
        <v>4</v>
      </c>
      <c r="G7" s="31"/>
      <c r="H7" s="33"/>
    </row>
    <row r="8" spans="1:9" x14ac:dyDescent="0.25">
      <c r="A8" s="153" t="s">
        <v>7</v>
      </c>
      <c r="B8" s="450" t="s">
        <v>178</v>
      </c>
      <c r="C8" s="450"/>
      <c r="D8" s="450"/>
      <c r="E8" s="450"/>
      <c r="F8" s="154" t="s">
        <v>58</v>
      </c>
      <c r="G8" s="9"/>
      <c r="H8" s="89"/>
    </row>
    <row r="9" spans="1:9" x14ac:dyDescent="0.25">
      <c r="A9" s="153" t="s">
        <v>11</v>
      </c>
      <c r="B9" s="420" t="s">
        <v>464</v>
      </c>
      <c r="C9" s="142"/>
      <c r="D9" s="142"/>
      <c r="E9" s="143"/>
      <c r="F9" s="407">
        <v>137000000</v>
      </c>
      <c r="G9" s="406"/>
      <c r="H9" s="89"/>
    </row>
    <row r="10" spans="1:9" ht="18.600000000000001" customHeight="1" x14ac:dyDescent="0.25">
      <c r="A10" s="155" t="s">
        <v>14</v>
      </c>
      <c r="B10" s="156" t="s">
        <v>456</v>
      </c>
      <c r="C10" s="157"/>
      <c r="D10" s="157"/>
      <c r="E10" s="158"/>
      <c r="F10" s="144">
        <v>500000</v>
      </c>
      <c r="G10" s="159"/>
      <c r="H10" s="44"/>
    </row>
    <row r="11" spans="1:9" ht="12.75" hidden="1" customHeight="1" x14ac:dyDescent="0.25">
      <c r="A11" s="127"/>
      <c r="B11" s="156"/>
      <c r="C11" s="157"/>
      <c r="D11" s="157"/>
      <c r="E11" s="158"/>
      <c r="F11" s="144"/>
      <c r="G11" s="159"/>
      <c r="H11" s="44"/>
    </row>
    <row r="12" spans="1:9" ht="12.75" hidden="1" customHeight="1" x14ac:dyDescent="0.25">
      <c r="A12" s="127"/>
      <c r="B12" s="156"/>
      <c r="C12" s="157"/>
      <c r="D12" s="157"/>
      <c r="E12" s="158"/>
      <c r="F12" s="144"/>
      <c r="G12" s="159"/>
      <c r="H12" s="44"/>
    </row>
    <row r="13" spans="1:9" ht="12.75" hidden="1" customHeight="1" x14ac:dyDescent="0.25">
      <c r="A13" s="127"/>
      <c r="B13" s="160"/>
      <c r="C13" s="161"/>
      <c r="D13" s="161"/>
      <c r="E13" s="162"/>
      <c r="F13" s="144"/>
      <c r="G13" s="159"/>
      <c r="H13" s="44"/>
    </row>
    <row r="14" spans="1:9" ht="12.75" hidden="1" customHeight="1" x14ac:dyDescent="0.25">
      <c r="A14" s="127"/>
      <c r="B14" s="160"/>
      <c r="C14" s="161"/>
      <c r="D14" s="161"/>
      <c r="E14" s="162"/>
      <c r="F14" s="144"/>
      <c r="G14" s="159"/>
      <c r="H14" s="44"/>
    </row>
    <row r="15" spans="1:9" ht="12.75" hidden="1" customHeight="1" x14ac:dyDescent="0.25">
      <c r="A15" s="127"/>
      <c r="B15" s="160"/>
      <c r="C15" s="161"/>
      <c r="D15" s="161"/>
      <c r="E15" s="162"/>
      <c r="F15" s="144"/>
      <c r="G15" s="159"/>
      <c r="H15" s="44"/>
    </row>
    <row r="16" spans="1:9" ht="12.75" customHeight="1" x14ac:dyDescent="0.25">
      <c r="A16" s="163" t="s">
        <v>15</v>
      </c>
      <c r="B16" s="160" t="s">
        <v>457</v>
      </c>
      <c r="C16" s="267"/>
      <c r="D16" s="267"/>
      <c r="E16" s="162"/>
      <c r="F16" s="144">
        <v>1500000</v>
      </c>
      <c r="G16" s="159"/>
      <c r="H16" s="44"/>
    </row>
    <row r="17" spans="1:9" ht="12.6" customHeight="1" x14ac:dyDescent="0.25">
      <c r="A17" s="163" t="s">
        <v>16</v>
      </c>
      <c r="B17" s="160" t="s">
        <v>458</v>
      </c>
      <c r="C17" s="161"/>
      <c r="D17" s="161"/>
      <c r="E17" s="162"/>
      <c r="F17" s="144">
        <v>100000</v>
      </c>
      <c r="G17" s="159"/>
      <c r="H17" s="44"/>
    </row>
    <row r="18" spans="1:9" ht="15.75" customHeight="1" thickBot="1" x14ac:dyDescent="0.3">
      <c r="A18" s="128">
        <v>5</v>
      </c>
      <c r="B18" s="164" t="s">
        <v>180</v>
      </c>
      <c r="C18" s="165"/>
      <c r="D18" s="165"/>
      <c r="E18" s="166"/>
      <c r="F18" s="167">
        <v>139100000</v>
      </c>
      <c r="G18" s="167"/>
      <c r="H18" s="168"/>
    </row>
    <row r="19" spans="1:9" ht="15.75" customHeight="1" x14ac:dyDescent="0.25">
      <c r="A19" s="261"/>
      <c r="B19" s="270"/>
      <c r="C19" s="270"/>
      <c r="D19" s="270"/>
      <c r="E19" s="270"/>
      <c r="F19" s="271"/>
      <c r="G19" s="271"/>
      <c r="H19" s="271"/>
    </row>
    <row r="20" spans="1:9" ht="15.75" customHeight="1" thickBot="1" x14ac:dyDescent="0.3">
      <c r="A20" s="261"/>
      <c r="B20" s="270" t="s">
        <v>317</v>
      </c>
      <c r="C20" s="270"/>
      <c r="D20" s="270"/>
      <c r="E20" s="270"/>
      <c r="F20" s="271"/>
      <c r="G20" s="271"/>
      <c r="H20" s="271"/>
    </row>
    <row r="21" spans="1:9" ht="16.5" customHeight="1" x14ac:dyDescent="0.25">
      <c r="A21" s="170"/>
      <c r="B21" s="451" t="s">
        <v>3</v>
      </c>
      <c r="C21" s="451"/>
      <c r="D21" s="451"/>
      <c r="E21" s="451"/>
      <c r="F21" s="265" t="s">
        <v>4</v>
      </c>
    </row>
    <row r="22" spans="1:9" ht="16.5" customHeight="1" x14ac:dyDescent="0.25">
      <c r="A22" s="172" t="s">
        <v>7</v>
      </c>
      <c r="B22" s="452" t="s">
        <v>178</v>
      </c>
      <c r="C22" s="452"/>
      <c r="D22" s="452"/>
      <c r="E22" s="452"/>
      <c r="F22" s="266" t="s">
        <v>58</v>
      </c>
    </row>
    <row r="23" spans="1:9" ht="16.5" customHeight="1" thickBot="1" x14ac:dyDescent="0.3">
      <c r="A23" s="128" t="s">
        <v>11</v>
      </c>
      <c r="B23" s="175" t="s">
        <v>179</v>
      </c>
      <c r="C23" s="176"/>
      <c r="D23" s="176"/>
      <c r="E23" s="177"/>
      <c r="F23" s="167">
        <v>0</v>
      </c>
    </row>
    <row r="24" spans="1:9" ht="17.25" customHeight="1" x14ac:dyDescent="0.25">
      <c r="A24" s="449"/>
      <c r="B24" s="449"/>
      <c r="C24" s="449"/>
      <c r="D24" s="449"/>
      <c r="E24" s="449"/>
      <c r="F24" s="449"/>
      <c r="G24" s="449"/>
      <c r="H24" s="449"/>
    </row>
    <row r="25" spans="1:9" ht="17.25" customHeight="1" thickBot="1" x14ac:dyDescent="0.3">
      <c r="A25" s="169"/>
      <c r="B25" s="456" t="s">
        <v>318</v>
      </c>
      <c r="C25" s="456"/>
      <c r="D25" s="456"/>
      <c r="E25" s="456"/>
      <c r="F25" s="456"/>
      <c r="G25" s="456"/>
      <c r="H25" s="456"/>
      <c r="I25" s="456"/>
    </row>
    <row r="26" spans="1:9" ht="17.25" customHeight="1" x14ac:dyDescent="0.25">
      <c r="A26" s="170"/>
      <c r="B26" s="451" t="s">
        <v>3</v>
      </c>
      <c r="C26" s="451"/>
      <c r="D26" s="451"/>
      <c r="E26" s="451"/>
      <c r="F26" s="31" t="s">
        <v>4</v>
      </c>
      <c r="G26" s="32"/>
      <c r="H26" s="171"/>
    </row>
    <row r="27" spans="1:9" ht="23.25" customHeight="1" x14ac:dyDescent="0.25">
      <c r="A27" s="172" t="s">
        <v>7</v>
      </c>
      <c r="B27" s="452" t="s">
        <v>178</v>
      </c>
      <c r="C27" s="452"/>
      <c r="D27" s="452"/>
      <c r="E27" s="452"/>
      <c r="F27" s="154" t="s">
        <v>58</v>
      </c>
      <c r="G27" s="173"/>
      <c r="H27" s="174"/>
    </row>
    <row r="28" spans="1:9" ht="15" customHeight="1" thickBot="1" x14ac:dyDescent="0.3">
      <c r="A28" s="128" t="s">
        <v>11</v>
      </c>
      <c r="B28" s="453" t="s">
        <v>459</v>
      </c>
      <c r="C28" s="454"/>
      <c r="D28" s="454"/>
      <c r="E28" s="455"/>
      <c r="F28" s="167">
        <v>25000</v>
      </c>
      <c r="G28" s="178"/>
      <c r="H28" s="179"/>
    </row>
    <row r="29" spans="1:9" ht="15" customHeight="1" x14ac:dyDescent="0.25">
      <c r="A29" s="261"/>
      <c r="B29" s="267"/>
      <c r="C29" s="267"/>
      <c r="D29" s="267"/>
      <c r="E29" s="267"/>
      <c r="F29" s="271"/>
      <c r="G29" s="69"/>
      <c r="H29" s="279"/>
    </row>
    <row r="30" spans="1:9" ht="15" customHeight="1" thickBot="1" x14ac:dyDescent="0.3">
      <c r="A30" s="261"/>
      <c r="B30" s="456" t="s">
        <v>319</v>
      </c>
      <c r="C30" s="456"/>
      <c r="D30" s="456"/>
      <c r="E30" s="456"/>
      <c r="F30" s="456"/>
      <c r="G30" s="456"/>
      <c r="H30" s="456"/>
      <c r="I30" s="456"/>
    </row>
    <row r="31" spans="1:9" ht="15" customHeight="1" x14ac:dyDescent="0.25">
      <c r="A31" s="170"/>
      <c r="B31" s="451" t="s">
        <v>3</v>
      </c>
      <c r="C31" s="451"/>
      <c r="D31" s="451"/>
      <c r="E31" s="451"/>
      <c r="F31" s="265" t="s">
        <v>4</v>
      </c>
      <c r="G31" s="69"/>
      <c r="H31" s="279"/>
    </row>
    <row r="32" spans="1:9" ht="15" customHeight="1" x14ac:dyDescent="0.25">
      <c r="A32" s="172" t="s">
        <v>7</v>
      </c>
      <c r="B32" s="452" t="s">
        <v>178</v>
      </c>
      <c r="C32" s="452"/>
      <c r="D32" s="452"/>
      <c r="E32" s="452"/>
      <c r="F32" s="266" t="s">
        <v>58</v>
      </c>
      <c r="G32" s="69"/>
      <c r="H32" s="279"/>
    </row>
    <row r="33" spans="1:8" ht="15" customHeight="1" x14ac:dyDescent="0.25">
      <c r="A33" s="389"/>
      <c r="B33" s="392" t="s">
        <v>460</v>
      </c>
      <c r="C33" s="390"/>
      <c r="D33" s="390"/>
      <c r="E33" s="391"/>
      <c r="F33" s="393">
        <v>1500000</v>
      </c>
      <c r="G33" s="69"/>
      <c r="H33" s="279"/>
    </row>
    <row r="34" spans="1:8" ht="15" customHeight="1" x14ac:dyDescent="0.25">
      <c r="A34" s="389"/>
      <c r="B34" s="392"/>
      <c r="C34" s="390"/>
      <c r="D34" s="390"/>
      <c r="E34" s="391"/>
      <c r="F34" s="393"/>
      <c r="G34" s="69"/>
      <c r="H34" s="279"/>
    </row>
    <row r="35" spans="1:8" ht="15" customHeight="1" thickBot="1" x14ac:dyDescent="0.3">
      <c r="A35" s="128" t="s">
        <v>11</v>
      </c>
      <c r="B35" s="394" t="s">
        <v>179</v>
      </c>
      <c r="C35" s="176"/>
      <c r="D35" s="176"/>
      <c r="E35" s="177"/>
      <c r="F35" s="167">
        <v>1500000</v>
      </c>
      <c r="G35" s="69"/>
      <c r="H35" s="279"/>
    </row>
    <row r="37" spans="1:8" x14ac:dyDescent="0.25">
      <c r="A37" s="449" t="s">
        <v>316</v>
      </c>
      <c r="B37" s="449"/>
      <c r="C37" s="449"/>
      <c r="D37" s="449"/>
      <c r="E37" s="449"/>
      <c r="F37" s="449"/>
      <c r="G37" s="449"/>
      <c r="H37" s="449"/>
    </row>
    <row r="38" spans="1:8" x14ac:dyDescent="0.25">
      <c r="A38" s="10"/>
      <c r="B38" s="10"/>
      <c r="C38" s="10"/>
      <c r="D38" s="10"/>
      <c r="E38" s="10"/>
      <c r="F38" s="10"/>
      <c r="G38" s="180"/>
      <c r="H38" s="181"/>
    </row>
    <row r="39" spans="1:8" x14ac:dyDescent="0.25">
      <c r="A39" s="170"/>
      <c r="B39" s="451" t="s">
        <v>3</v>
      </c>
      <c r="C39" s="451"/>
      <c r="D39" s="451"/>
      <c r="E39" s="451"/>
      <c r="F39" s="31" t="s">
        <v>4</v>
      </c>
      <c r="G39" s="32"/>
      <c r="H39" s="33"/>
    </row>
    <row r="40" spans="1:8" x14ac:dyDescent="0.25">
      <c r="A40" s="97" t="s">
        <v>7</v>
      </c>
      <c r="B40" s="450" t="s">
        <v>178</v>
      </c>
      <c r="C40" s="450"/>
      <c r="D40" s="450"/>
      <c r="E40" s="450"/>
      <c r="F40" s="182" t="s">
        <v>58</v>
      </c>
      <c r="G40" s="183"/>
      <c r="H40" s="89"/>
    </row>
    <row r="41" spans="1:8" x14ac:dyDescent="0.25">
      <c r="A41" s="97" t="s">
        <v>11</v>
      </c>
      <c r="B41" s="41" t="s">
        <v>313</v>
      </c>
      <c r="C41" s="184"/>
      <c r="D41" s="184"/>
      <c r="E41" s="184"/>
      <c r="F41" s="46">
        <v>139100000</v>
      </c>
      <c r="G41" s="47"/>
      <c r="H41" s="185"/>
    </row>
    <row r="42" spans="1:8" x14ac:dyDescent="0.25">
      <c r="A42" s="97" t="s">
        <v>14</v>
      </c>
      <c r="B42" s="41" t="s">
        <v>308</v>
      </c>
      <c r="C42" s="184"/>
      <c r="D42" s="184"/>
      <c r="E42" s="184"/>
      <c r="F42" s="46">
        <v>0</v>
      </c>
      <c r="G42" s="47"/>
      <c r="H42" s="185"/>
    </row>
    <row r="43" spans="1:8" x14ac:dyDescent="0.25">
      <c r="A43" s="97">
        <v>3</v>
      </c>
      <c r="B43" s="41" t="s">
        <v>309</v>
      </c>
      <c r="C43" s="184"/>
      <c r="D43" s="184"/>
      <c r="E43" s="184"/>
      <c r="F43" s="46">
        <v>25000</v>
      </c>
      <c r="G43" s="47"/>
      <c r="H43" s="185"/>
    </row>
    <row r="44" spans="1:8" x14ac:dyDescent="0.25">
      <c r="A44" s="273">
        <v>4</v>
      </c>
      <c r="B44" s="274" t="s">
        <v>310</v>
      </c>
      <c r="C44" s="275"/>
      <c r="D44" s="275"/>
      <c r="E44" s="275"/>
      <c r="F44" s="276">
        <v>1500000</v>
      </c>
      <c r="G44" s="277"/>
      <c r="H44" s="278"/>
    </row>
    <row r="45" spans="1:8" x14ac:dyDescent="0.25">
      <c r="A45" s="186">
        <v>5</v>
      </c>
      <c r="B45" s="178" t="s">
        <v>181</v>
      </c>
      <c r="C45" s="187"/>
      <c r="D45" s="187"/>
      <c r="E45" s="187"/>
      <c r="F45" s="60">
        <f>SUM(F41:F44)</f>
        <v>140625000</v>
      </c>
      <c r="G45" s="61"/>
      <c r="H45" s="179"/>
    </row>
  </sheetData>
  <mergeCells count="21">
    <mergeCell ref="A1:H1"/>
    <mergeCell ref="A2:F2"/>
    <mergeCell ref="A3:H3"/>
    <mergeCell ref="A4:E4"/>
    <mergeCell ref="A5:H5"/>
    <mergeCell ref="B25:I25"/>
    <mergeCell ref="B30:I30"/>
    <mergeCell ref="B31:E31"/>
    <mergeCell ref="B32:E32"/>
    <mergeCell ref="F6:G6"/>
    <mergeCell ref="B7:E7"/>
    <mergeCell ref="B8:E8"/>
    <mergeCell ref="A24:H24"/>
    <mergeCell ref="B21:E21"/>
    <mergeCell ref="B22:E22"/>
    <mergeCell ref="B40:E40"/>
    <mergeCell ref="B26:E26"/>
    <mergeCell ref="B27:E27"/>
    <mergeCell ref="A37:H37"/>
    <mergeCell ref="B39:E39"/>
    <mergeCell ref="B28:E28"/>
  </mergeCells>
  <pageMargins left="0.75" right="0.75" top="1" bottom="1" header="0.51180555555555496" footer="0.51180555555555496"/>
  <pageSetup paperSize="9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K15"/>
  <sheetViews>
    <sheetView zoomScalePageLayoutView="60" workbookViewId="0">
      <selection activeCell="L11" sqref="L11"/>
    </sheetView>
  </sheetViews>
  <sheetFormatPr defaultRowHeight="13.2" x14ac:dyDescent="0.25"/>
  <cols>
    <col min="1" max="1" width="5.5546875" style="1"/>
    <col min="2" max="2" width="46.109375" style="1"/>
    <col min="3" max="3" width="8.6640625" style="1"/>
    <col min="4" max="4" width="9.44140625" style="1"/>
    <col min="5" max="5" width="8.109375" style="1"/>
    <col min="6" max="6" width="8" style="1"/>
    <col min="7" max="1025" width="9.44140625" style="1"/>
  </cols>
  <sheetData>
    <row r="1" spans="1:10" ht="15" customHeight="1" x14ac:dyDescent="0.25">
      <c r="B1" s="431" t="s">
        <v>478</v>
      </c>
      <c r="C1" s="431"/>
      <c r="D1" s="431"/>
      <c r="E1" s="431"/>
      <c r="F1" s="431"/>
    </row>
    <row r="3" spans="1:10" ht="16.2" x14ac:dyDescent="0.3">
      <c r="B3" s="457" t="s">
        <v>182</v>
      </c>
      <c r="C3" s="457"/>
      <c r="D3" s="457"/>
      <c r="E3" s="457"/>
      <c r="F3" s="457"/>
      <c r="G3" s="188"/>
      <c r="H3" s="188"/>
      <c r="I3" s="188"/>
      <c r="J3" s="188"/>
    </row>
    <row r="4" spans="1:10" ht="16.2" x14ac:dyDescent="0.3">
      <c r="B4" s="189"/>
      <c r="C4" s="189"/>
      <c r="D4" s="189"/>
      <c r="E4" s="189"/>
      <c r="F4" s="189"/>
      <c r="G4" s="188"/>
      <c r="H4" s="188"/>
      <c r="I4" s="188"/>
      <c r="J4" s="188"/>
    </row>
    <row r="5" spans="1:10" ht="16.2" x14ac:dyDescent="0.3">
      <c r="B5" s="189"/>
      <c r="C5" s="189"/>
      <c r="D5" s="189"/>
      <c r="E5" s="458" t="s">
        <v>183</v>
      </c>
      <c r="F5" s="458"/>
      <c r="G5" s="188"/>
      <c r="H5" s="188"/>
      <c r="I5" s="188"/>
      <c r="J5" s="188"/>
    </row>
    <row r="6" spans="1:10" ht="16.2" x14ac:dyDescent="0.3">
      <c r="A6" s="459" t="s">
        <v>7</v>
      </c>
      <c r="B6" s="190" t="s">
        <v>3</v>
      </c>
      <c r="C6" s="190" t="s">
        <v>4</v>
      </c>
      <c r="D6" s="190" t="s">
        <v>5</v>
      </c>
      <c r="E6" s="190" t="s">
        <v>6</v>
      </c>
      <c r="F6" s="191" t="s">
        <v>184</v>
      </c>
      <c r="G6" s="188"/>
      <c r="H6" s="188"/>
      <c r="I6" s="188"/>
      <c r="J6" s="188"/>
    </row>
    <row r="7" spans="1:10" ht="16.2" x14ac:dyDescent="0.3">
      <c r="A7" s="459"/>
      <c r="B7" s="192" t="s">
        <v>185</v>
      </c>
      <c r="C7" s="192">
        <v>2020</v>
      </c>
      <c r="D7" s="192">
        <v>2021</v>
      </c>
      <c r="E7" s="192">
        <v>2022</v>
      </c>
      <c r="F7" s="193">
        <v>2023</v>
      </c>
      <c r="G7" s="188"/>
      <c r="H7" s="188"/>
      <c r="I7" s="188"/>
      <c r="J7" s="188"/>
    </row>
    <row r="8" spans="1:10" ht="16.2" x14ac:dyDescent="0.3">
      <c r="A8" s="127" t="s">
        <v>11</v>
      </c>
      <c r="B8" s="194" t="s">
        <v>186</v>
      </c>
      <c r="C8" s="195">
        <v>0</v>
      </c>
      <c r="D8" s="195">
        <v>0</v>
      </c>
      <c r="E8" s="195">
        <v>0</v>
      </c>
      <c r="F8" s="196">
        <v>0</v>
      </c>
      <c r="G8" s="188"/>
      <c r="H8" s="188"/>
      <c r="I8" s="188"/>
      <c r="J8" s="188"/>
    </row>
    <row r="9" spans="1:10" ht="32.4" x14ac:dyDescent="0.3">
      <c r="A9" s="127" t="s">
        <v>14</v>
      </c>
      <c r="B9" s="197" t="s">
        <v>187</v>
      </c>
      <c r="C9" s="195">
        <v>0</v>
      </c>
      <c r="D9" s="195">
        <v>0</v>
      </c>
      <c r="E9" s="195">
        <v>0</v>
      </c>
      <c r="F9" s="196">
        <v>0</v>
      </c>
      <c r="G9" s="188"/>
      <c r="H9" s="188"/>
      <c r="I9" s="188"/>
      <c r="J9" s="188"/>
    </row>
    <row r="10" spans="1:10" ht="32.4" x14ac:dyDescent="0.3">
      <c r="A10" s="127" t="s">
        <v>15</v>
      </c>
      <c r="B10" s="197" t="s">
        <v>188</v>
      </c>
      <c r="C10" s="195">
        <v>0</v>
      </c>
      <c r="D10" s="195">
        <v>0</v>
      </c>
      <c r="E10" s="195">
        <v>0</v>
      </c>
      <c r="F10" s="196">
        <v>0</v>
      </c>
      <c r="G10" s="188"/>
      <c r="H10" s="188"/>
      <c r="I10" s="188"/>
      <c r="J10" s="188"/>
    </row>
    <row r="11" spans="1:10" ht="16.2" x14ac:dyDescent="0.3">
      <c r="A11" s="127" t="s">
        <v>16</v>
      </c>
      <c r="B11" s="194" t="s">
        <v>189</v>
      </c>
      <c r="C11" s="195">
        <v>0</v>
      </c>
      <c r="D11" s="195">
        <v>0</v>
      </c>
      <c r="E11" s="195">
        <v>0</v>
      </c>
      <c r="F11" s="196">
        <v>0</v>
      </c>
      <c r="G11" s="188"/>
      <c r="H11" s="188"/>
      <c r="I11" s="188"/>
      <c r="J11" s="188"/>
    </row>
    <row r="12" spans="1:10" ht="16.2" x14ac:dyDescent="0.3">
      <c r="A12" s="127" t="s">
        <v>17</v>
      </c>
      <c r="B12" s="194" t="s">
        <v>190</v>
      </c>
      <c r="C12" s="195">
        <v>0</v>
      </c>
      <c r="D12" s="195">
        <v>0</v>
      </c>
      <c r="E12" s="195">
        <v>0</v>
      </c>
      <c r="F12" s="196">
        <v>0</v>
      </c>
      <c r="G12" s="188"/>
      <c r="H12" s="188"/>
      <c r="I12" s="188"/>
      <c r="J12" s="188"/>
    </row>
    <row r="13" spans="1:10" ht="16.2" x14ac:dyDescent="0.3">
      <c r="A13" s="127" t="s">
        <v>19</v>
      </c>
      <c r="B13" s="194" t="s">
        <v>191</v>
      </c>
      <c r="C13" s="195">
        <v>0</v>
      </c>
      <c r="D13" s="195">
        <v>0</v>
      </c>
      <c r="E13" s="195">
        <v>0</v>
      </c>
      <c r="F13" s="196">
        <v>0</v>
      </c>
      <c r="G13" s="188"/>
      <c r="H13" s="188"/>
      <c r="I13" s="188"/>
      <c r="J13" s="188"/>
    </row>
    <row r="14" spans="1:10" ht="16.2" x14ac:dyDescent="0.3">
      <c r="A14" s="127" t="s">
        <v>21</v>
      </c>
      <c r="B14" s="194" t="s">
        <v>192</v>
      </c>
      <c r="C14" s="195">
        <v>0</v>
      </c>
      <c r="D14" s="195">
        <v>0</v>
      </c>
      <c r="E14" s="195">
        <v>0</v>
      </c>
      <c r="F14" s="196">
        <v>0</v>
      </c>
      <c r="G14" s="188"/>
      <c r="H14" s="188"/>
      <c r="I14" s="188"/>
      <c r="J14" s="188"/>
    </row>
    <row r="15" spans="1:10" ht="16.2" x14ac:dyDescent="0.3">
      <c r="A15" s="128" t="s">
        <v>23</v>
      </c>
      <c r="B15" s="198" t="s">
        <v>42</v>
      </c>
      <c r="C15" s="199">
        <f>SUM(C8:C14)</f>
        <v>0</v>
      </c>
      <c r="D15" s="199">
        <f>SUM(D8:D14)</f>
        <v>0</v>
      </c>
      <c r="E15" s="199">
        <f>SUM(E8:E14)</f>
        <v>0</v>
      </c>
      <c r="F15" s="200">
        <f>SUM(F8:F14)</f>
        <v>0</v>
      </c>
      <c r="G15" s="188"/>
      <c r="H15" s="188"/>
      <c r="I15" s="188"/>
      <c r="J15" s="188"/>
    </row>
  </sheetData>
  <mergeCells count="4">
    <mergeCell ref="B1:F1"/>
    <mergeCell ref="B3:F3"/>
    <mergeCell ref="E5:F5"/>
    <mergeCell ref="A6:A7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K24"/>
  <sheetViews>
    <sheetView zoomScalePageLayoutView="60" workbookViewId="0">
      <selection activeCell="B1" sqref="B1:O1"/>
    </sheetView>
  </sheetViews>
  <sheetFormatPr defaultRowHeight="13.2" x14ac:dyDescent="0.25"/>
  <cols>
    <col min="1" max="1" width="5" style="1"/>
    <col min="2" max="2" width="30.6640625" style="1"/>
    <col min="3" max="3" width="11.44140625" style="1" customWidth="1"/>
    <col min="4" max="4" width="11.6640625" style="1" customWidth="1"/>
    <col min="5" max="5" width="11.88671875" style="1" customWidth="1"/>
    <col min="6" max="6" width="11.5546875" style="1" customWidth="1"/>
    <col min="7" max="7" width="11.44140625" style="1" customWidth="1"/>
    <col min="8" max="8" width="12.33203125" style="1" customWidth="1"/>
    <col min="9" max="9" width="11.5546875" style="1" customWidth="1"/>
    <col min="10" max="10" width="12.44140625" style="1" customWidth="1"/>
    <col min="11" max="11" width="11.5546875" style="1" customWidth="1"/>
    <col min="12" max="12" width="12.77734375" style="1" customWidth="1"/>
    <col min="13" max="13" width="9.88671875" style="1"/>
    <col min="14" max="14" width="13.33203125" style="1" customWidth="1"/>
    <col min="15" max="15" width="13.5546875" style="1" customWidth="1"/>
    <col min="16" max="16" width="12" style="1" bestFit="1" customWidth="1"/>
    <col min="17" max="1025" width="9.44140625" style="1"/>
  </cols>
  <sheetData>
    <row r="1" spans="1:16" x14ac:dyDescent="0.25">
      <c r="B1" s="431" t="s">
        <v>479</v>
      </c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</row>
    <row r="2" spans="1:16" x14ac:dyDescent="0.25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</row>
    <row r="3" spans="1:16" x14ac:dyDescent="0.25">
      <c r="A3" s="202"/>
      <c r="B3" s="460" t="s">
        <v>193</v>
      </c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460"/>
    </row>
    <row r="4" spans="1:16" x14ac:dyDescent="0.25">
      <c r="A4" s="202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3" t="s">
        <v>183</v>
      </c>
    </row>
    <row r="5" spans="1:16" x14ac:dyDescent="0.25">
      <c r="A5" s="461" t="s">
        <v>7</v>
      </c>
      <c r="B5" s="204" t="s">
        <v>3</v>
      </c>
      <c r="C5" s="204" t="s">
        <v>4</v>
      </c>
      <c r="D5" s="204" t="s">
        <v>5</v>
      </c>
      <c r="E5" s="204" t="s">
        <v>6</v>
      </c>
      <c r="F5" s="204" t="s">
        <v>184</v>
      </c>
      <c r="G5" s="204" t="s">
        <v>194</v>
      </c>
      <c r="H5" s="204" t="s">
        <v>195</v>
      </c>
      <c r="I5" s="204" t="s">
        <v>196</v>
      </c>
      <c r="J5" s="204" t="s">
        <v>197</v>
      </c>
      <c r="K5" s="204" t="s">
        <v>198</v>
      </c>
      <c r="L5" s="204" t="s">
        <v>199</v>
      </c>
      <c r="M5" s="204" t="s">
        <v>200</v>
      </c>
      <c r="N5" s="204" t="s">
        <v>201</v>
      </c>
      <c r="O5" s="205" t="s">
        <v>202</v>
      </c>
    </row>
    <row r="6" spans="1:16" x14ac:dyDescent="0.25">
      <c r="A6" s="461"/>
      <c r="B6" s="206" t="s">
        <v>103</v>
      </c>
      <c r="C6" s="206" t="s">
        <v>203</v>
      </c>
      <c r="D6" s="206" t="s">
        <v>204</v>
      </c>
      <c r="E6" s="206" t="s">
        <v>205</v>
      </c>
      <c r="F6" s="206" t="s">
        <v>206</v>
      </c>
      <c r="G6" s="206" t="s">
        <v>207</v>
      </c>
      <c r="H6" s="206" t="s">
        <v>208</v>
      </c>
      <c r="I6" s="206" t="s">
        <v>209</v>
      </c>
      <c r="J6" s="207" t="s">
        <v>210</v>
      </c>
      <c r="K6" s="207" t="s">
        <v>211</v>
      </c>
      <c r="L6" s="206" t="s">
        <v>212</v>
      </c>
      <c r="M6" s="207" t="s">
        <v>213</v>
      </c>
      <c r="N6" s="207" t="s">
        <v>214</v>
      </c>
      <c r="O6" s="208" t="s">
        <v>215</v>
      </c>
    </row>
    <row r="7" spans="1:16" x14ac:dyDescent="0.25">
      <c r="A7" s="209" t="s">
        <v>11</v>
      </c>
      <c r="B7" s="206" t="s">
        <v>216</v>
      </c>
      <c r="C7" s="210">
        <f t="shared" ref="C7:O7" si="0">SUM(C8:C17)</f>
        <v>21367366</v>
      </c>
      <c r="D7" s="210">
        <f t="shared" si="0"/>
        <v>24082337</v>
      </c>
      <c r="E7" s="210">
        <f t="shared" si="0"/>
        <v>41441716</v>
      </c>
      <c r="F7" s="210">
        <f t="shared" si="0"/>
        <v>22952337</v>
      </c>
      <c r="G7" s="210">
        <f t="shared" si="0"/>
        <v>159952337</v>
      </c>
      <c r="H7" s="210">
        <f t="shared" si="0"/>
        <v>22952337</v>
      </c>
      <c r="I7" s="210">
        <f t="shared" si="0"/>
        <v>22952337</v>
      </c>
      <c r="J7" s="210">
        <f t="shared" si="0"/>
        <v>22952337</v>
      </c>
      <c r="K7" s="210">
        <f t="shared" si="0"/>
        <v>22952337</v>
      </c>
      <c r="L7" s="210">
        <f t="shared" si="0"/>
        <v>22952336</v>
      </c>
      <c r="M7" s="210">
        <f t="shared" si="0"/>
        <v>22952335</v>
      </c>
      <c r="N7" s="210">
        <f t="shared" si="0"/>
        <v>24082335</v>
      </c>
      <c r="O7" s="211">
        <f t="shared" si="0"/>
        <v>414688045</v>
      </c>
    </row>
    <row r="8" spans="1:16" x14ac:dyDescent="0.25">
      <c r="A8" s="209" t="s">
        <v>14</v>
      </c>
      <c r="B8" s="212" t="s">
        <v>217</v>
      </c>
      <c r="C8" s="213">
        <v>4176157</v>
      </c>
      <c r="D8" s="213">
        <v>4176157</v>
      </c>
      <c r="E8" s="213">
        <v>4176157</v>
      </c>
      <c r="F8" s="213">
        <v>4176157</v>
      </c>
      <c r="G8" s="213">
        <v>4176157</v>
      </c>
      <c r="H8" s="213">
        <v>4176157</v>
      </c>
      <c r="I8" s="213">
        <v>4176157</v>
      </c>
      <c r="J8" s="213">
        <v>4176157</v>
      </c>
      <c r="K8" s="213">
        <v>4176157</v>
      </c>
      <c r="L8" s="213">
        <v>4176157</v>
      </c>
      <c r="M8" s="213">
        <v>4176157</v>
      </c>
      <c r="N8" s="213">
        <v>4176157</v>
      </c>
      <c r="O8" s="214">
        <v>50113885</v>
      </c>
      <c r="P8" s="83"/>
    </row>
    <row r="9" spans="1:16" x14ac:dyDescent="0.25">
      <c r="A9" s="209" t="s">
        <v>15</v>
      </c>
      <c r="B9" s="215" t="s">
        <v>218</v>
      </c>
      <c r="C9" s="216">
        <v>12007892</v>
      </c>
      <c r="D9" s="216">
        <v>12007892</v>
      </c>
      <c r="E9" s="216">
        <v>12007892</v>
      </c>
      <c r="F9" s="216">
        <v>12007892</v>
      </c>
      <c r="G9" s="216">
        <v>12007892</v>
      </c>
      <c r="H9" s="216">
        <v>12007892</v>
      </c>
      <c r="I9" s="216">
        <v>12007892</v>
      </c>
      <c r="J9" s="216">
        <v>12007892</v>
      </c>
      <c r="K9" s="216">
        <v>12007892</v>
      </c>
      <c r="L9" s="216">
        <v>12007892</v>
      </c>
      <c r="M9" s="216">
        <v>12007891</v>
      </c>
      <c r="N9" s="216">
        <v>12007891</v>
      </c>
      <c r="O9" s="214">
        <v>144094703</v>
      </c>
    </row>
    <row r="10" spans="1:16" ht="34.5" customHeight="1" x14ac:dyDescent="0.25">
      <c r="A10" s="209" t="s">
        <v>16</v>
      </c>
      <c r="B10" s="212" t="s">
        <v>219</v>
      </c>
      <c r="C10" s="213">
        <v>0</v>
      </c>
      <c r="D10" s="213">
        <v>0</v>
      </c>
      <c r="E10" s="213">
        <v>0</v>
      </c>
      <c r="F10" s="213">
        <v>0</v>
      </c>
      <c r="G10" s="213">
        <v>137000000</v>
      </c>
      <c r="H10" s="213">
        <v>0</v>
      </c>
      <c r="I10" s="213">
        <v>0</v>
      </c>
      <c r="J10" s="213">
        <v>0</v>
      </c>
      <c r="K10" s="213">
        <v>0</v>
      </c>
      <c r="L10" s="213">
        <v>0</v>
      </c>
      <c r="M10" s="213">
        <v>0</v>
      </c>
      <c r="N10" s="213">
        <v>0</v>
      </c>
      <c r="O10" s="214">
        <v>137000000</v>
      </c>
    </row>
    <row r="11" spans="1:16" ht="20.25" customHeight="1" x14ac:dyDescent="0.25">
      <c r="A11" s="209" t="s">
        <v>17</v>
      </c>
      <c r="B11" s="212" t="s">
        <v>220</v>
      </c>
      <c r="C11" s="213">
        <v>467667</v>
      </c>
      <c r="D11" s="213">
        <v>467667</v>
      </c>
      <c r="E11" s="213">
        <v>467667</v>
      </c>
      <c r="F11" s="213">
        <v>467667</v>
      </c>
      <c r="G11" s="213">
        <v>467667</v>
      </c>
      <c r="H11" s="213">
        <v>467667</v>
      </c>
      <c r="I11" s="213">
        <v>467667</v>
      </c>
      <c r="J11" s="213">
        <v>467667</v>
      </c>
      <c r="K11" s="213">
        <v>467667</v>
      </c>
      <c r="L11" s="213">
        <v>467666</v>
      </c>
      <c r="M11" s="213">
        <v>467666</v>
      </c>
      <c r="N11" s="213">
        <v>467666</v>
      </c>
      <c r="O11" s="217">
        <v>5612000</v>
      </c>
    </row>
    <row r="12" spans="1:16" ht="32.25" customHeight="1" x14ac:dyDescent="0.25">
      <c r="A12" s="209" t="s">
        <v>19</v>
      </c>
      <c r="B12" s="212" t="s">
        <v>221</v>
      </c>
      <c r="C12" s="213">
        <v>0</v>
      </c>
      <c r="D12" s="213">
        <v>0</v>
      </c>
      <c r="E12" s="213">
        <v>0</v>
      </c>
      <c r="F12" s="213">
        <v>0</v>
      </c>
      <c r="G12" s="213">
        <v>0</v>
      </c>
      <c r="H12" s="213">
        <v>0</v>
      </c>
      <c r="I12" s="213">
        <v>0</v>
      </c>
      <c r="J12" s="213">
        <v>0</v>
      </c>
      <c r="K12" s="213">
        <v>0</v>
      </c>
      <c r="L12" s="213">
        <v>0</v>
      </c>
      <c r="M12" s="213">
        <v>0</v>
      </c>
      <c r="N12" s="213">
        <v>0</v>
      </c>
      <c r="O12" s="214">
        <f>SUM(C12:N12)</f>
        <v>0</v>
      </c>
    </row>
    <row r="13" spans="1:16" ht="32.25" customHeight="1" x14ac:dyDescent="0.25">
      <c r="A13" s="209" t="s">
        <v>21</v>
      </c>
      <c r="B13" s="212" t="s">
        <v>222</v>
      </c>
      <c r="C13" s="213">
        <v>0</v>
      </c>
      <c r="D13" s="213">
        <v>1130000</v>
      </c>
      <c r="E13" s="213">
        <v>0</v>
      </c>
      <c r="F13" s="213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1130000</v>
      </c>
      <c r="O13" s="214">
        <v>2260000</v>
      </c>
    </row>
    <row r="14" spans="1:16" ht="64.5" customHeight="1" x14ac:dyDescent="0.25">
      <c r="A14" s="209" t="s">
        <v>23</v>
      </c>
      <c r="B14" s="212" t="s">
        <v>223</v>
      </c>
      <c r="C14" s="213">
        <v>4715650</v>
      </c>
      <c r="D14" s="213">
        <v>6300621</v>
      </c>
      <c r="E14" s="213">
        <v>24790000</v>
      </c>
      <c r="F14" s="213">
        <v>6300621</v>
      </c>
      <c r="G14" s="213">
        <v>6300621</v>
      </c>
      <c r="H14" s="213">
        <v>6300621</v>
      </c>
      <c r="I14" s="213">
        <v>6300621</v>
      </c>
      <c r="J14" s="213">
        <v>6300621</v>
      </c>
      <c r="K14" s="213">
        <v>6300621</v>
      </c>
      <c r="L14" s="213">
        <v>6300621</v>
      </c>
      <c r="M14" s="213">
        <v>6300621</v>
      </c>
      <c r="N14" s="213">
        <v>6300621</v>
      </c>
      <c r="O14" s="214">
        <v>75607457</v>
      </c>
    </row>
    <row r="15" spans="1:16" ht="33" customHeight="1" x14ac:dyDescent="0.25">
      <c r="A15" s="209" t="s">
        <v>25</v>
      </c>
      <c r="B15" s="212" t="s">
        <v>224</v>
      </c>
      <c r="C15" s="213">
        <v>0</v>
      </c>
      <c r="D15" s="213">
        <v>0</v>
      </c>
      <c r="E15" s="213">
        <v>0</v>
      </c>
      <c r="F15" s="213">
        <v>0</v>
      </c>
      <c r="G15" s="213">
        <v>0</v>
      </c>
      <c r="H15" s="213">
        <v>0</v>
      </c>
      <c r="I15" s="213">
        <v>0</v>
      </c>
      <c r="J15" s="213">
        <v>0</v>
      </c>
      <c r="K15" s="213">
        <v>0</v>
      </c>
      <c r="L15" s="213">
        <v>0</v>
      </c>
      <c r="M15" s="213">
        <v>0</v>
      </c>
      <c r="N15" s="213">
        <v>0</v>
      </c>
      <c r="O15" s="214">
        <f>SUM(C15:N15)</f>
        <v>0</v>
      </c>
    </row>
    <row r="16" spans="1:16" ht="33.75" customHeight="1" x14ac:dyDescent="0.25">
      <c r="A16" s="209" t="s">
        <v>29</v>
      </c>
      <c r="B16" s="212" t="s">
        <v>225</v>
      </c>
      <c r="C16" s="213">
        <v>0</v>
      </c>
      <c r="D16" s="213">
        <v>0</v>
      </c>
      <c r="E16" s="213">
        <v>0</v>
      </c>
      <c r="F16" s="213">
        <v>0</v>
      </c>
      <c r="G16" s="213">
        <v>0</v>
      </c>
      <c r="H16" s="213">
        <v>0</v>
      </c>
      <c r="I16" s="213">
        <v>0</v>
      </c>
      <c r="J16" s="213">
        <v>0</v>
      </c>
      <c r="K16" s="213">
        <v>0</v>
      </c>
      <c r="L16" s="213">
        <v>0</v>
      </c>
      <c r="M16" s="213">
        <v>0</v>
      </c>
      <c r="N16" s="213">
        <v>0</v>
      </c>
      <c r="O16" s="214">
        <f>SUM(C16:N16)</f>
        <v>0</v>
      </c>
    </row>
    <row r="17" spans="1:15" ht="20.25" customHeight="1" x14ac:dyDescent="0.25">
      <c r="A17" s="209" t="s">
        <v>31</v>
      </c>
      <c r="B17" s="218" t="s">
        <v>226</v>
      </c>
      <c r="C17" s="213">
        <v>0</v>
      </c>
      <c r="D17" s="213">
        <v>0</v>
      </c>
      <c r="E17" s="213">
        <v>0</v>
      </c>
      <c r="F17" s="213">
        <v>0</v>
      </c>
      <c r="G17" s="213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4">
        <v>0</v>
      </c>
    </row>
    <row r="18" spans="1:15" ht="20.100000000000001" customHeight="1" x14ac:dyDescent="0.25">
      <c r="A18" s="209" t="s">
        <v>34</v>
      </c>
      <c r="B18" s="206" t="s">
        <v>227</v>
      </c>
      <c r="C18" s="210">
        <f t="shared" ref="C18:O18" si="1">SUM(C19:C24)</f>
        <v>41643587</v>
      </c>
      <c r="D18" s="210">
        <f t="shared" si="1"/>
        <v>21643587</v>
      </c>
      <c r="E18" s="210">
        <f t="shared" si="1"/>
        <v>45433587</v>
      </c>
      <c r="F18" s="210">
        <f t="shared" si="1"/>
        <v>24643587</v>
      </c>
      <c r="G18" s="210">
        <f t="shared" si="1"/>
        <v>157643587</v>
      </c>
      <c r="H18" s="210">
        <f t="shared" si="1"/>
        <v>21143587</v>
      </c>
      <c r="I18" s="210">
        <f t="shared" si="1"/>
        <v>22143587</v>
      </c>
      <c r="J18" s="210">
        <f t="shared" si="1"/>
        <v>20743587</v>
      </c>
      <c r="K18" s="210">
        <f t="shared" si="1"/>
        <v>22168587</v>
      </c>
      <c r="L18" s="210">
        <f t="shared" si="1"/>
        <v>20643587</v>
      </c>
      <c r="M18" s="210">
        <f t="shared" si="1"/>
        <v>20643587</v>
      </c>
      <c r="N18" s="210">
        <f t="shared" si="1"/>
        <v>20643587</v>
      </c>
      <c r="O18" s="211">
        <f t="shared" si="1"/>
        <v>414688045</v>
      </c>
    </row>
    <row r="19" spans="1:15" ht="20.100000000000001" customHeight="1" x14ac:dyDescent="0.25">
      <c r="A19" s="209" t="s">
        <v>37</v>
      </c>
      <c r="B19" s="219" t="s">
        <v>228</v>
      </c>
      <c r="C19" s="213">
        <v>17177937</v>
      </c>
      <c r="D19" s="213">
        <v>20643587</v>
      </c>
      <c r="E19" s="213">
        <v>20643587</v>
      </c>
      <c r="F19" s="213">
        <v>20643587</v>
      </c>
      <c r="G19" s="213">
        <v>20643587</v>
      </c>
      <c r="H19" s="213">
        <v>20643587</v>
      </c>
      <c r="I19" s="213">
        <v>20643587</v>
      </c>
      <c r="J19" s="213">
        <v>20643587</v>
      </c>
      <c r="K19" s="213">
        <v>20643587</v>
      </c>
      <c r="L19" s="213">
        <v>20643587</v>
      </c>
      <c r="M19" s="213">
        <v>20643587</v>
      </c>
      <c r="N19" s="213">
        <v>20643587</v>
      </c>
      <c r="O19" s="214">
        <v>244257395</v>
      </c>
    </row>
    <row r="20" spans="1:15" ht="20.100000000000001" customHeight="1" x14ac:dyDescent="0.25">
      <c r="A20" s="209" t="s">
        <v>39</v>
      </c>
      <c r="B20" s="219" t="s">
        <v>229</v>
      </c>
      <c r="C20" s="213">
        <v>0</v>
      </c>
      <c r="D20" s="213">
        <v>1000000</v>
      </c>
      <c r="E20" s="213">
        <v>24790000</v>
      </c>
      <c r="F20" s="213">
        <v>4000000</v>
      </c>
      <c r="G20" s="213">
        <v>137000000</v>
      </c>
      <c r="H20" s="213">
        <v>500000</v>
      </c>
      <c r="I20" s="213">
        <v>1500000</v>
      </c>
      <c r="J20" s="213">
        <v>100000</v>
      </c>
      <c r="K20" s="213">
        <v>1525000</v>
      </c>
      <c r="L20" s="213">
        <v>0</v>
      </c>
      <c r="M20" s="213">
        <v>0</v>
      </c>
      <c r="N20" s="213">
        <v>0</v>
      </c>
      <c r="O20" s="214">
        <v>145965000</v>
      </c>
    </row>
    <row r="21" spans="1:15" ht="20.100000000000001" customHeight="1" x14ac:dyDescent="0.25">
      <c r="A21" s="209" t="s">
        <v>41</v>
      </c>
      <c r="B21" s="219" t="s">
        <v>230</v>
      </c>
      <c r="C21" s="213">
        <v>0</v>
      </c>
      <c r="D21" s="213">
        <v>0</v>
      </c>
      <c r="E21" s="213">
        <v>0</v>
      </c>
      <c r="F21" s="213">
        <v>0</v>
      </c>
      <c r="G21" s="213">
        <v>0</v>
      </c>
      <c r="H21" s="213">
        <v>0</v>
      </c>
      <c r="I21" s="213">
        <v>0</v>
      </c>
      <c r="J21" s="213">
        <v>0</v>
      </c>
      <c r="K21" s="213">
        <v>0</v>
      </c>
      <c r="L21" s="213">
        <v>0</v>
      </c>
      <c r="M21" s="213">
        <v>0</v>
      </c>
      <c r="N21" s="213">
        <v>0</v>
      </c>
      <c r="O21" s="214">
        <f>SUM(C21:N21)</f>
        <v>0</v>
      </c>
    </row>
    <row r="22" spans="1:15" ht="20.100000000000001" customHeight="1" x14ac:dyDescent="0.25">
      <c r="A22" s="209" t="s">
        <v>72</v>
      </c>
      <c r="B22" s="219" t="s">
        <v>231</v>
      </c>
      <c r="C22" s="213">
        <v>0</v>
      </c>
      <c r="D22" s="213">
        <v>0</v>
      </c>
      <c r="E22" s="213"/>
      <c r="F22" s="213">
        <v>0</v>
      </c>
      <c r="G22" s="213">
        <v>0</v>
      </c>
      <c r="H22" s="213">
        <v>0</v>
      </c>
      <c r="I22" s="213">
        <v>0</v>
      </c>
      <c r="J22" s="213">
        <v>0</v>
      </c>
      <c r="K22" s="213">
        <v>0</v>
      </c>
      <c r="L22" s="213">
        <v>0</v>
      </c>
      <c r="M22" s="213">
        <v>0</v>
      </c>
      <c r="N22" s="213">
        <v>0</v>
      </c>
      <c r="O22" s="214">
        <v>0</v>
      </c>
    </row>
    <row r="23" spans="1:15" ht="20.100000000000001" customHeight="1" x14ac:dyDescent="0.25">
      <c r="A23" s="220">
        <v>17</v>
      </c>
      <c r="B23" s="221" t="s">
        <v>232</v>
      </c>
      <c r="C23" s="222">
        <v>4715650</v>
      </c>
      <c r="D23" s="222">
        <v>0</v>
      </c>
      <c r="E23" s="222">
        <v>0</v>
      </c>
      <c r="F23" s="222">
        <v>0</v>
      </c>
      <c r="G23" s="222">
        <v>0</v>
      </c>
      <c r="H23" s="222">
        <v>0</v>
      </c>
      <c r="I23" s="222">
        <v>0</v>
      </c>
      <c r="J23" s="222">
        <v>0</v>
      </c>
      <c r="K23" s="222">
        <v>0</v>
      </c>
      <c r="L23" s="222">
        <v>0</v>
      </c>
      <c r="M23" s="222">
        <v>0</v>
      </c>
      <c r="N23" s="222">
        <v>0</v>
      </c>
      <c r="O23" s="223">
        <v>4715650</v>
      </c>
    </row>
    <row r="24" spans="1:15" ht="20.100000000000001" customHeight="1" x14ac:dyDescent="0.25">
      <c r="A24" s="224">
        <v>18</v>
      </c>
      <c r="B24" s="225" t="s">
        <v>360</v>
      </c>
      <c r="C24" s="226">
        <v>19750000</v>
      </c>
      <c r="D24" s="226">
        <v>0</v>
      </c>
      <c r="E24" s="226">
        <v>0</v>
      </c>
      <c r="F24" s="226">
        <v>0</v>
      </c>
      <c r="G24" s="226">
        <v>0</v>
      </c>
      <c r="H24" s="226">
        <v>0</v>
      </c>
      <c r="I24" s="226">
        <v>0</v>
      </c>
      <c r="J24" s="226">
        <v>0</v>
      </c>
      <c r="K24" s="226">
        <v>0</v>
      </c>
      <c r="L24" s="226">
        <v>0</v>
      </c>
      <c r="M24" s="226">
        <v>0</v>
      </c>
      <c r="N24" s="226">
        <v>0</v>
      </c>
      <c r="O24" s="227">
        <v>19750000</v>
      </c>
    </row>
  </sheetData>
  <mergeCells count="3">
    <mergeCell ref="B1:O1"/>
    <mergeCell ref="B3:O3"/>
    <mergeCell ref="A5:A6"/>
  </mergeCells>
  <pageMargins left="0.265277777777778" right="0.140972222222222" top="0.23819444444444399" bottom="0.28263888888888899" header="0.51180555555555496" footer="0.51180555555555496"/>
  <pageSetup paperSize="9" scale="87" firstPageNumber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K42"/>
  <sheetViews>
    <sheetView zoomScalePageLayoutView="60" workbookViewId="0">
      <selection activeCell="G15" sqref="G15"/>
    </sheetView>
  </sheetViews>
  <sheetFormatPr defaultRowHeight="13.2" x14ac:dyDescent="0.25"/>
  <cols>
    <col min="1" max="1" width="5.6640625" style="1"/>
    <col min="2" max="2" width="49.5546875" style="1"/>
    <col min="3" max="3" width="15.77734375" style="1" customWidth="1"/>
    <col min="4" max="4" width="45.88671875" style="1"/>
    <col min="5" max="5" width="14.88671875" style="1"/>
    <col min="6" max="1025" width="9.44140625" style="1"/>
  </cols>
  <sheetData>
    <row r="1" spans="1:5" x14ac:dyDescent="0.25">
      <c r="B1" s="431" t="s">
        <v>480</v>
      </c>
      <c r="C1" s="431"/>
      <c r="D1" s="431"/>
      <c r="E1" s="431"/>
    </row>
    <row r="2" spans="1:5" ht="7.5" customHeight="1" x14ac:dyDescent="0.3">
      <c r="D2" s="188"/>
    </row>
    <row r="3" spans="1:5" ht="16.2" x14ac:dyDescent="0.3">
      <c r="B3" s="457" t="s">
        <v>233</v>
      </c>
      <c r="C3" s="457"/>
      <c r="D3" s="457"/>
      <c r="E3" s="457"/>
    </row>
    <row r="4" spans="1:5" ht="7.5" customHeight="1" x14ac:dyDescent="0.25">
      <c r="D4" s="29"/>
    </row>
    <row r="5" spans="1:5" x14ac:dyDescent="0.25">
      <c r="A5" s="459" t="s">
        <v>7</v>
      </c>
      <c r="B5" s="31" t="s">
        <v>3</v>
      </c>
      <c r="C5" s="31" t="s">
        <v>4</v>
      </c>
      <c r="D5" s="31" t="s">
        <v>5</v>
      </c>
      <c r="E5" s="33" t="s">
        <v>6</v>
      </c>
    </row>
    <row r="6" spans="1:5" ht="12.75" customHeight="1" x14ac:dyDescent="0.25">
      <c r="A6" s="459"/>
      <c r="B6" s="462" t="s">
        <v>234</v>
      </c>
      <c r="C6" s="462"/>
      <c r="D6" s="463" t="s">
        <v>235</v>
      </c>
      <c r="E6" s="463"/>
    </row>
    <row r="7" spans="1:5" x14ac:dyDescent="0.25">
      <c r="A7" s="127" t="s">
        <v>11</v>
      </c>
      <c r="B7" s="40" t="s">
        <v>236</v>
      </c>
      <c r="C7" s="46">
        <f>C8</f>
        <v>339080588</v>
      </c>
      <c r="D7" s="40" t="s">
        <v>237</v>
      </c>
      <c r="E7" s="228"/>
    </row>
    <row r="8" spans="1:5" x14ac:dyDescent="0.25">
      <c r="A8" s="127" t="s">
        <v>14</v>
      </c>
      <c r="B8" s="229" t="s">
        <v>238</v>
      </c>
      <c r="C8" s="46">
        <f>C9+C20</f>
        <v>339080588</v>
      </c>
      <c r="D8" s="229" t="s">
        <v>239</v>
      </c>
      <c r="E8" s="230">
        <f>E9+E18</f>
        <v>390222395</v>
      </c>
    </row>
    <row r="9" spans="1:5" x14ac:dyDescent="0.25">
      <c r="A9" s="127" t="s">
        <v>15</v>
      </c>
      <c r="B9" s="229" t="s">
        <v>240</v>
      </c>
      <c r="C9" s="46">
        <f>C10+C13+C15+C16+C17</f>
        <v>202080588</v>
      </c>
      <c r="D9" s="229" t="s">
        <v>240</v>
      </c>
      <c r="E9" s="230">
        <f>SUM(E10:E14)</f>
        <v>223257395</v>
      </c>
    </row>
    <row r="10" spans="1:5" x14ac:dyDescent="0.25">
      <c r="A10" s="127" t="s">
        <v>16</v>
      </c>
      <c r="B10" s="231" t="s">
        <v>241</v>
      </c>
      <c r="C10" s="145">
        <f>SUM(C11:C12)</f>
        <v>167708588</v>
      </c>
      <c r="D10" s="231" t="s">
        <v>113</v>
      </c>
      <c r="E10" s="232">
        <v>95656290</v>
      </c>
    </row>
    <row r="11" spans="1:5" x14ac:dyDescent="0.25">
      <c r="A11" s="127" t="s">
        <v>17</v>
      </c>
      <c r="B11" s="233" t="s">
        <v>242</v>
      </c>
      <c r="C11" s="234">
        <v>23613885</v>
      </c>
      <c r="D11" s="231" t="s">
        <v>18</v>
      </c>
      <c r="E11" s="232">
        <v>17381553</v>
      </c>
    </row>
    <row r="12" spans="1:5" x14ac:dyDescent="0.25">
      <c r="A12" s="127" t="s">
        <v>19</v>
      </c>
      <c r="B12" s="233" t="s">
        <v>243</v>
      </c>
      <c r="C12" s="234">
        <v>144094703</v>
      </c>
      <c r="D12" s="231" t="s">
        <v>244</v>
      </c>
      <c r="E12" s="232">
        <v>79961552</v>
      </c>
    </row>
    <row r="13" spans="1:5" x14ac:dyDescent="0.25">
      <c r="A13" s="127" t="s">
        <v>21</v>
      </c>
      <c r="B13" s="231" t="s">
        <v>245</v>
      </c>
      <c r="C13" s="145">
        <v>5612000</v>
      </c>
      <c r="D13" s="231" t="s">
        <v>246</v>
      </c>
      <c r="E13" s="232">
        <v>15500000</v>
      </c>
    </row>
    <row r="14" spans="1:5" x14ac:dyDescent="0.25">
      <c r="A14" s="127" t="s">
        <v>23</v>
      </c>
      <c r="B14" s="233" t="s">
        <v>247</v>
      </c>
      <c r="C14" s="233">
        <v>4512000</v>
      </c>
      <c r="D14" s="231" t="s">
        <v>248</v>
      </c>
      <c r="E14" s="232">
        <v>14758000</v>
      </c>
    </row>
    <row r="15" spans="1:5" x14ac:dyDescent="0.25">
      <c r="A15" s="127" t="s">
        <v>25</v>
      </c>
      <c r="B15" s="231" t="s">
        <v>249</v>
      </c>
      <c r="C15" s="145">
        <v>26500000</v>
      </c>
      <c r="D15" s="231"/>
      <c r="E15" s="232"/>
    </row>
    <row r="16" spans="1:5" x14ac:dyDescent="0.25">
      <c r="A16" s="127" t="s">
        <v>29</v>
      </c>
      <c r="B16" s="231" t="s">
        <v>250</v>
      </c>
      <c r="C16" s="145">
        <v>2260000</v>
      </c>
      <c r="D16" s="231" t="s">
        <v>251</v>
      </c>
      <c r="E16" s="235">
        <v>0</v>
      </c>
    </row>
    <row r="17" spans="1:5" x14ac:dyDescent="0.25">
      <c r="A17" s="127" t="s">
        <v>31</v>
      </c>
      <c r="B17" s="231" t="s">
        <v>252</v>
      </c>
      <c r="C17" s="145">
        <v>0</v>
      </c>
      <c r="D17" s="231"/>
      <c r="E17" s="235"/>
    </row>
    <row r="18" spans="1:5" x14ac:dyDescent="0.25">
      <c r="A18" s="127" t="s">
        <v>34</v>
      </c>
      <c r="B18" s="231"/>
      <c r="C18" s="231"/>
      <c r="D18" s="229" t="s">
        <v>253</v>
      </c>
      <c r="E18" s="230">
        <f>SUM(E19:E24)</f>
        <v>166965000</v>
      </c>
    </row>
    <row r="19" spans="1:5" x14ac:dyDescent="0.25">
      <c r="A19" s="127" t="s">
        <v>37</v>
      </c>
      <c r="B19" s="231"/>
      <c r="C19" s="40"/>
      <c r="D19" s="231" t="s">
        <v>254</v>
      </c>
      <c r="E19" s="232">
        <v>140625000</v>
      </c>
    </row>
    <row r="20" spans="1:5" x14ac:dyDescent="0.25">
      <c r="A20" s="127" t="s">
        <v>39</v>
      </c>
      <c r="B20" s="229" t="s">
        <v>253</v>
      </c>
      <c r="C20" s="46">
        <v>137000000</v>
      </c>
      <c r="D20" s="231" t="s">
        <v>30</v>
      </c>
      <c r="E20" s="232">
        <v>26340000</v>
      </c>
    </row>
    <row r="21" spans="1:5" x14ac:dyDescent="0.25">
      <c r="A21" s="127" t="s">
        <v>41</v>
      </c>
      <c r="B21" s="231" t="s">
        <v>255</v>
      </c>
      <c r="C21" s="145">
        <v>137000000</v>
      </c>
      <c r="D21" s="231" t="s">
        <v>256</v>
      </c>
      <c r="E21" s="235">
        <v>0</v>
      </c>
    </row>
    <row r="22" spans="1:5" x14ac:dyDescent="0.25">
      <c r="A22" s="127" t="s">
        <v>72</v>
      </c>
      <c r="B22" s="231" t="s">
        <v>257</v>
      </c>
      <c r="C22" s="145">
        <v>0</v>
      </c>
      <c r="D22" s="231" t="s">
        <v>258</v>
      </c>
      <c r="E22" s="235">
        <v>0</v>
      </c>
    </row>
    <row r="23" spans="1:5" x14ac:dyDescent="0.25">
      <c r="A23" s="127" t="s">
        <v>73</v>
      </c>
      <c r="B23" s="231" t="s">
        <v>259</v>
      </c>
      <c r="C23" s="145">
        <v>0</v>
      </c>
      <c r="D23" s="231" t="s">
        <v>260</v>
      </c>
      <c r="E23" s="235">
        <v>0</v>
      </c>
    </row>
    <row r="24" spans="1:5" x14ac:dyDescent="0.25">
      <c r="A24" s="127" t="s">
        <v>74</v>
      </c>
      <c r="B24" s="231" t="s">
        <v>261</v>
      </c>
      <c r="C24" s="231">
        <v>0</v>
      </c>
      <c r="D24" s="236" t="s">
        <v>262</v>
      </c>
      <c r="E24" s="235">
        <v>0</v>
      </c>
    </row>
    <row r="25" spans="1:5" x14ac:dyDescent="0.25">
      <c r="A25" s="127" t="s">
        <v>76</v>
      </c>
      <c r="B25" s="231" t="s">
        <v>252</v>
      </c>
      <c r="C25" s="231">
        <v>0</v>
      </c>
      <c r="D25" s="237" t="s">
        <v>263</v>
      </c>
      <c r="E25" s="230">
        <v>0</v>
      </c>
    </row>
    <row r="26" spans="1:5" ht="38.4" x14ac:dyDescent="0.25">
      <c r="A26" s="127" t="s">
        <v>78</v>
      </c>
      <c r="B26" s="238" t="s">
        <v>264</v>
      </c>
      <c r="C26" s="239">
        <f>C7</f>
        <v>339080588</v>
      </c>
      <c r="D26" s="237" t="s">
        <v>265</v>
      </c>
      <c r="E26" s="240">
        <f>SUM(E27:E28)</f>
        <v>19750000</v>
      </c>
    </row>
    <row r="27" spans="1:5" x14ac:dyDescent="0.25">
      <c r="A27" s="127" t="s">
        <v>80</v>
      </c>
      <c r="B27" s="238"/>
      <c r="C27" s="241"/>
      <c r="D27" s="231" t="s">
        <v>266</v>
      </c>
      <c r="E27" s="232">
        <v>1000000</v>
      </c>
    </row>
    <row r="28" spans="1:5" x14ac:dyDescent="0.25">
      <c r="A28" s="127" t="s">
        <v>82</v>
      </c>
      <c r="B28" s="40" t="s">
        <v>267</v>
      </c>
      <c r="C28" s="46">
        <v>75607457</v>
      </c>
      <c r="D28" s="231" t="s">
        <v>268</v>
      </c>
      <c r="E28" s="232">
        <v>18750000</v>
      </c>
    </row>
    <row r="29" spans="1:5" x14ac:dyDescent="0.25">
      <c r="A29" s="127" t="s">
        <v>126</v>
      </c>
      <c r="B29" s="231" t="s">
        <v>269</v>
      </c>
      <c r="C29" s="242">
        <v>45642457</v>
      </c>
      <c r="D29" s="229" t="s">
        <v>270</v>
      </c>
      <c r="E29" s="243">
        <f>E30</f>
        <v>0</v>
      </c>
    </row>
    <row r="30" spans="1:5" x14ac:dyDescent="0.25">
      <c r="A30" s="127" t="s">
        <v>271</v>
      </c>
      <c r="B30" s="231" t="s">
        <v>272</v>
      </c>
      <c r="C30" s="242">
        <v>29965000</v>
      </c>
      <c r="D30" s="231" t="s">
        <v>273</v>
      </c>
      <c r="E30" s="232">
        <v>0</v>
      </c>
    </row>
    <row r="31" spans="1:5" ht="12.75" customHeight="1" x14ac:dyDescent="0.25">
      <c r="A31" s="127" t="s">
        <v>128</v>
      </c>
      <c r="B31" s="231"/>
      <c r="C31" s="231"/>
      <c r="D31" s="40" t="s">
        <v>274</v>
      </c>
      <c r="E31" s="185">
        <f>SUM(E32:E34)</f>
        <v>4715650</v>
      </c>
    </row>
    <row r="32" spans="1:5" ht="12.75" customHeight="1" x14ac:dyDescent="0.25">
      <c r="A32" s="127" t="s">
        <v>130</v>
      </c>
      <c r="B32" s="231"/>
      <c r="C32" s="231"/>
      <c r="D32" s="231" t="s">
        <v>275</v>
      </c>
      <c r="E32" s="244">
        <v>0</v>
      </c>
    </row>
    <row r="33" spans="1:5" x14ac:dyDescent="0.25">
      <c r="A33" s="127" t="s">
        <v>131</v>
      </c>
      <c r="B33" s="40" t="s">
        <v>276</v>
      </c>
      <c r="C33" s="46">
        <v>75607457</v>
      </c>
      <c r="D33" s="231" t="s">
        <v>277</v>
      </c>
      <c r="E33" s="232">
        <v>4715650</v>
      </c>
    </row>
    <row r="34" spans="1:5" x14ac:dyDescent="0.25">
      <c r="A34" s="127" t="s">
        <v>133</v>
      </c>
      <c r="B34" s="229" t="s">
        <v>278</v>
      </c>
      <c r="C34" s="145">
        <v>75607457</v>
      </c>
      <c r="D34" s="231" t="s">
        <v>279</v>
      </c>
      <c r="E34" s="232">
        <v>0</v>
      </c>
    </row>
    <row r="35" spans="1:5" x14ac:dyDescent="0.25">
      <c r="A35" s="127" t="s">
        <v>135</v>
      </c>
      <c r="B35" s="245" t="s">
        <v>280</v>
      </c>
      <c r="C35" s="242">
        <v>45642457</v>
      </c>
      <c r="D35" s="246" t="s">
        <v>281</v>
      </c>
      <c r="E35" s="185">
        <f>E8+E25+E31</f>
        <v>394938045</v>
      </c>
    </row>
    <row r="36" spans="1:5" x14ac:dyDescent="0.25">
      <c r="A36" s="127" t="s">
        <v>137</v>
      </c>
      <c r="B36" s="245" t="s">
        <v>282</v>
      </c>
      <c r="C36" s="242">
        <v>29965000</v>
      </c>
      <c r="D36" s="246"/>
      <c r="E36" s="228"/>
    </row>
    <row r="37" spans="1:5" x14ac:dyDescent="0.25">
      <c r="A37" s="127" t="s">
        <v>139</v>
      </c>
      <c r="B37" s="229" t="s">
        <v>283</v>
      </c>
      <c r="C37" s="145">
        <f>SUM(C38:C39)</f>
        <v>0</v>
      </c>
      <c r="D37" s="231"/>
      <c r="E37" s="247"/>
    </row>
    <row r="38" spans="1:5" x14ac:dyDescent="0.25">
      <c r="A38" s="127" t="s">
        <v>141</v>
      </c>
      <c r="B38" s="245" t="s">
        <v>284</v>
      </c>
      <c r="C38" s="145">
        <v>0</v>
      </c>
      <c r="D38" s="231"/>
      <c r="E38" s="247"/>
    </row>
    <row r="39" spans="1:5" x14ac:dyDescent="0.25">
      <c r="A39" s="127" t="s">
        <v>143</v>
      </c>
      <c r="B39" s="245" t="s">
        <v>285</v>
      </c>
      <c r="C39" s="145">
        <v>0</v>
      </c>
      <c r="D39" s="231"/>
      <c r="E39" s="247"/>
    </row>
    <row r="40" spans="1:5" ht="12.75" customHeight="1" x14ac:dyDescent="0.25">
      <c r="A40" s="127" t="s">
        <v>145</v>
      </c>
      <c r="B40" s="40" t="s">
        <v>286</v>
      </c>
      <c r="C40" s="46">
        <f>SUM(C41:C42)</f>
        <v>414688045</v>
      </c>
      <c r="D40" s="40" t="s">
        <v>287</v>
      </c>
      <c r="E40" s="230">
        <f>SUM(E41:E42)</f>
        <v>414688045</v>
      </c>
    </row>
    <row r="41" spans="1:5" ht="12.75" customHeight="1" x14ac:dyDescent="0.25">
      <c r="A41" s="127" t="s">
        <v>147</v>
      </c>
      <c r="B41" s="245" t="s">
        <v>288</v>
      </c>
      <c r="C41" s="242">
        <f>C9+C35</f>
        <v>247723045</v>
      </c>
      <c r="D41" s="231" t="s">
        <v>289</v>
      </c>
      <c r="E41" s="232">
        <f>E9+E26+E32+E33</f>
        <v>247723045</v>
      </c>
    </row>
    <row r="42" spans="1:5" ht="12.75" customHeight="1" x14ac:dyDescent="0.25">
      <c r="A42" s="128" t="s">
        <v>149</v>
      </c>
      <c r="B42" s="248" t="s">
        <v>290</v>
      </c>
      <c r="C42" s="249">
        <f>C37+C36+C20</f>
        <v>166965000</v>
      </c>
      <c r="D42" s="250" t="s">
        <v>291</v>
      </c>
      <c r="E42" s="251">
        <f>E18+E34</f>
        <v>166965000</v>
      </c>
    </row>
  </sheetData>
  <mergeCells count="5">
    <mergeCell ref="B1:E1"/>
    <mergeCell ref="B3:E3"/>
    <mergeCell ref="A5:A6"/>
    <mergeCell ref="B6:C6"/>
    <mergeCell ref="D6:E6"/>
  </mergeCells>
  <printOptions horizontalCentered="1"/>
  <pageMargins left="0.43307086614173229" right="0.39370078740157483" top="0.15748031496062992" bottom="0.15748031496062992" header="0.51181102362204722" footer="0.51181102362204722"/>
  <pageSetup paperSize="9" firstPageNumber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K19"/>
  <sheetViews>
    <sheetView zoomScalePageLayoutView="60" workbookViewId="0">
      <selection activeCell="F23" sqref="F23"/>
    </sheetView>
  </sheetViews>
  <sheetFormatPr defaultRowHeight="13.2" x14ac:dyDescent="0.25"/>
  <cols>
    <col min="1" max="1" width="5.33203125" style="4"/>
    <col min="2" max="2" width="44.88671875" style="4"/>
    <col min="3" max="3" width="30.5546875" style="4"/>
    <col min="4" max="4" width="11.6640625" style="4"/>
    <col min="5" max="5" width="13.109375" style="4"/>
    <col min="6" max="6" width="18" style="4"/>
    <col min="7" max="7" width="10.88671875" style="4"/>
    <col min="8" max="8" width="9.5546875" style="4"/>
    <col min="9" max="9" width="13.109375" style="4"/>
    <col min="10" max="10" width="9.5546875" style="4"/>
    <col min="11" max="11" width="12.5546875" style="4"/>
    <col min="12" max="12" width="12.44140625" style="4"/>
    <col min="13" max="13" width="13.33203125" style="4"/>
    <col min="14" max="14" width="13" style="4"/>
    <col min="15" max="15" width="12.88671875" style="4"/>
    <col min="16" max="16" width="15" style="4"/>
    <col min="17" max="1025" width="9.44140625" style="4"/>
  </cols>
  <sheetData>
    <row r="1" spans="1:16" x14ac:dyDescent="0.25">
      <c r="A1"/>
      <c r="B1"/>
      <c r="C1" s="431" t="s">
        <v>481</v>
      </c>
      <c r="D1" s="431"/>
      <c r="E1" s="431"/>
      <c r="F1" s="431"/>
      <c r="G1"/>
      <c r="H1"/>
      <c r="I1"/>
      <c r="J1"/>
      <c r="K1"/>
      <c r="L1"/>
      <c r="M1" s="90"/>
      <c r="N1" s="90"/>
      <c r="O1" s="90"/>
      <c r="P1" s="90"/>
    </row>
    <row r="2" spans="1:16" x14ac:dyDescent="0.25">
      <c r="A2"/>
      <c r="B2"/>
      <c r="C2"/>
      <c r="D2"/>
      <c r="E2"/>
      <c r="F2"/>
      <c r="G2"/>
      <c r="H2"/>
      <c r="I2"/>
      <c r="J2"/>
      <c r="K2"/>
      <c r="L2"/>
    </row>
    <row r="3" spans="1:16" x14ac:dyDescent="0.25">
      <c r="A3"/>
      <c r="B3" s="252" t="s">
        <v>292</v>
      </c>
      <c r="C3" s="252"/>
      <c r="D3"/>
      <c r="E3"/>
      <c r="F3"/>
      <c r="G3"/>
      <c r="H3"/>
      <c r="I3"/>
      <c r="J3"/>
      <c r="K3"/>
      <c r="L3"/>
      <c r="M3" s="253"/>
      <c r="N3" s="253"/>
      <c r="O3" s="253"/>
      <c r="P3" s="253"/>
    </row>
    <row r="4" spans="1:16" x14ac:dyDescent="0.25">
      <c r="A4"/>
      <c r="B4"/>
      <c r="C4"/>
      <c r="D4"/>
      <c r="E4"/>
      <c r="F4"/>
      <c r="G4"/>
      <c r="H4"/>
      <c r="I4"/>
      <c r="J4"/>
      <c r="K4"/>
      <c r="L4"/>
    </row>
    <row r="5" spans="1:16" x14ac:dyDescent="0.25">
      <c r="A5"/>
      <c r="B5"/>
      <c r="C5"/>
      <c r="D5"/>
      <c r="E5"/>
      <c r="F5"/>
      <c r="G5"/>
      <c r="H5"/>
      <c r="I5"/>
      <c r="J5"/>
      <c r="K5"/>
      <c r="L5"/>
      <c r="P5" s="254"/>
    </row>
    <row r="6" spans="1:16" s="70" customFormat="1" x14ac:dyDescent="0.25">
      <c r="A6"/>
      <c r="B6" s="255" t="s">
        <v>321</v>
      </c>
      <c r="C6"/>
      <c r="D6"/>
      <c r="E6"/>
      <c r="F6"/>
      <c r="G6"/>
      <c r="H6"/>
      <c r="I6"/>
      <c r="J6"/>
      <c r="K6"/>
      <c r="L6"/>
      <c r="M6" s="253"/>
      <c r="N6" s="253"/>
      <c r="O6" s="253"/>
      <c r="P6" s="253"/>
    </row>
    <row r="7" spans="1:16" ht="22.5" customHeight="1" x14ac:dyDescent="0.25">
      <c r="A7"/>
      <c r="B7" t="s">
        <v>293</v>
      </c>
      <c r="C7" s="256" t="s">
        <v>436</v>
      </c>
      <c r="D7"/>
      <c r="E7"/>
      <c r="F7"/>
      <c r="G7"/>
      <c r="H7"/>
      <c r="I7"/>
      <c r="J7"/>
      <c r="K7"/>
      <c r="L7"/>
      <c r="M7" s="280"/>
      <c r="N7" s="280"/>
      <c r="O7" s="280"/>
      <c r="P7" s="464"/>
    </row>
    <row r="8" spans="1:16" ht="22.5" customHeight="1" x14ac:dyDescent="0.25">
      <c r="A8"/>
      <c r="B8" t="s">
        <v>294</v>
      </c>
      <c r="C8" s="256" t="s">
        <v>465</v>
      </c>
      <c r="D8"/>
      <c r="E8"/>
      <c r="F8"/>
      <c r="G8"/>
      <c r="H8"/>
      <c r="I8"/>
      <c r="J8"/>
      <c r="K8"/>
      <c r="L8"/>
      <c r="M8" s="280"/>
      <c r="N8" s="280"/>
      <c r="O8" s="280"/>
      <c r="P8" s="464"/>
    </row>
    <row r="9" spans="1:16" ht="18.600000000000001" customHeight="1" x14ac:dyDescent="0.25">
      <c r="A9"/>
      <c r="B9" t="s">
        <v>295</v>
      </c>
      <c r="C9" s="256" t="s">
        <v>320</v>
      </c>
      <c r="D9"/>
      <c r="E9"/>
      <c r="F9"/>
      <c r="G9"/>
      <c r="H9"/>
      <c r="I9"/>
      <c r="J9"/>
      <c r="K9"/>
      <c r="L9"/>
      <c r="M9" s="66"/>
      <c r="N9" s="66"/>
      <c r="O9" s="66"/>
      <c r="P9" s="464"/>
    </row>
    <row r="10" spans="1:16" ht="18.600000000000001" customHeight="1" x14ac:dyDescent="0.25">
      <c r="A10"/>
      <c r="B10"/>
      <c r="C10" s="256"/>
      <c r="D10"/>
      <c r="E10"/>
      <c r="F10"/>
      <c r="G10"/>
      <c r="H10"/>
      <c r="I10"/>
      <c r="J10"/>
      <c r="K10"/>
      <c r="L10"/>
      <c r="M10" s="66"/>
      <c r="N10" s="66"/>
      <c r="O10" s="66"/>
      <c r="P10" s="464"/>
    </row>
    <row r="11" spans="1:16" ht="18.600000000000001" customHeight="1" x14ac:dyDescent="0.25">
      <c r="A11"/>
      <c r="B11" s="258" t="s">
        <v>308</v>
      </c>
      <c r="C11" s="256"/>
      <c r="D11"/>
      <c r="E11"/>
      <c r="F11"/>
      <c r="G11"/>
      <c r="H11"/>
      <c r="I11"/>
      <c r="J11"/>
      <c r="K11"/>
      <c r="L11"/>
      <c r="M11" s="66"/>
      <c r="N11" s="66"/>
      <c r="O11" s="66"/>
      <c r="P11" s="464"/>
    </row>
    <row r="12" spans="1:16" s="257" customFormat="1" ht="20.100000000000001" customHeight="1" x14ac:dyDescent="0.25">
      <c r="A12"/>
      <c r="B12" t="s">
        <v>322</v>
      </c>
      <c r="C12" s="256" t="s">
        <v>323</v>
      </c>
      <c r="D12"/>
      <c r="E12"/>
      <c r="F12"/>
      <c r="G12"/>
      <c r="H12"/>
      <c r="I12"/>
      <c r="J12"/>
      <c r="K12"/>
      <c r="L12"/>
      <c r="M12" s="281"/>
      <c r="N12" s="281"/>
      <c r="O12" s="281"/>
      <c r="P12" s="464"/>
    </row>
    <row r="13" spans="1:16" s="257" customFormat="1" ht="20.100000000000001" customHeight="1" x14ac:dyDescent="0.25">
      <c r="A13"/>
      <c r="B13"/>
      <c r="C13" s="256"/>
      <c r="D13"/>
      <c r="E13"/>
      <c r="F13"/>
      <c r="G13"/>
      <c r="H13"/>
      <c r="I13"/>
      <c r="J13"/>
      <c r="K13"/>
      <c r="L13"/>
      <c r="M13" s="281"/>
      <c r="N13" s="281"/>
      <c r="O13" s="281"/>
      <c r="P13" s="281"/>
    </row>
    <row r="14" spans="1:16" x14ac:dyDescent="0.25">
      <c r="A14"/>
      <c r="B14" s="258" t="s">
        <v>309</v>
      </c>
      <c r="C14" s="256"/>
      <c r="D14"/>
      <c r="E14"/>
      <c r="F14"/>
      <c r="G14"/>
      <c r="H14"/>
      <c r="I14"/>
      <c r="J14"/>
      <c r="K14"/>
      <c r="L14"/>
      <c r="M14" s="66"/>
      <c r="N14" s="66"/>
      <c r="O14" s="66"/>
      <c r="P14" s="282"/>
    </row>
    <row r="15" spans="1:16" x14ac:dyDescent="0.25">
      <c r="A15"/>
      <c r="B15" t="s">
        <v>297</v>
      </c>
      <c r="C15" s="256" t="s">
        <v>324</v>
      </c>
      <c r="D15"/>
      <c r="E15"/>
      <c r="F15"/>
      <c r="G15"/>
      <c r="H15"/>
      <c r="I15"/>
      <c r="J15"/>
      <c r="K15"/>
      <c r="L15"/>
      <c r="M15" s="282"/>
      <c r="N15" s="282"/>
      <c r="O15" s="282"/>
      <c r="P15" s="282"/>
    </row>
    <row r="16" spans="1:16" x14ac:dyDescent="0.25">
      <c r="A16"/>
      <c r="B16"/>
      <c r="C16" s="256"/>
      <c r="D16"/>
      <c r="E16"/>
      <c r="F16"/>
      <c r="G16"/>
      <c r="H16"/>
      <c r="I16"/>
      <c r="J16"/>
      <c r="K16"/>
      <c r="L16"/>
      <c r="M16" s="282"/>
      <c r="N16" s="282"/>
      <c r="O16" s="282"/>
      <c r="P16" s="282"/>
    </row>
    <row r="17" spans="1:16" x14ac:dyDescent="0.25">
      <c r="A17"/>
      <c r="B17" s="258" t="s">
        <v>310</v>
      </c>
      <c r="C17" s="256"/>
      <c r="D17"/>
      <c r="E17"/>
      <c r="F17"/>
      <c r="G17"/>
      <c r="H17"/>
      <c r="I17"/>
      <c r="J17"/>
      <c r="K17"/>
      <c r="L17"/>
      <c r="M17" s="282"/>
      <c r="N17" s="282"/>
      <c r="O17" s="282"/>
      <c r="P17" s="282"/>
    </row>
    <row r="18" spans="1:16" x14ac:dyDescent="0.25">
      <c r="A18"/>
      <c r="B18" t="s">
        <v>297</v>
      </c>
      <c r="C18" s="256" t="s">
        <v>296</v>
      </c>
      <c r="D18"/>
      <c r="E18"/>
      <c r="F18"/>
      <c r="G18"/>
      <c r="H18"/>
      <c r="I18"/>
      <c r="J18"/>
      <c r="K18"/>
      <c r="L18"/>
      <c r="M18" s="282"/>
      <c r="N18" s="282"/>
      <c r="O18" s="282"/>
      <c r="P18" s="282"/>
    </row>
    <row r="19" spans="1:16" x14ac:dyDescent="0.25">
      <c r="A19"/>
      <c r="B19" s="258" t="s">
        <v>42</v>
      </c>
      <c r="C19" s="259" t="s">
        <v>466</v>
      </c>
      <c r="D19"/>
      <c r="E19"/>
      <c r="F19"/>
      <c r="G19"/>
      <c r="H19"/>
      <c r="I19"/>
      <c r="J19"/>
      <c r="K19"/>
      <c r="L19"/>
    </row>
  </sheetData>
  <mergeCells count="2">
    <mergeCell ref="C1:F1"/>
    <mergeCell ref="P7:P12"/>
  </mergeCells>
  <pageMargins left="0.70833333333333304" right="0.70833333333333304" top="0.74791666666666701" bottom="0.74791666666666701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6</vt:i4>
      </vt:variant>
    </vt:vector>
  </HeadingPairs>
  <TitlesOfParts>
    <vt:vector size="19" baseType="lpstr">
      <vt:lpstr>Címrend</vt:lpstr>
      <vt:lpstr>Bevétel2020</vt:lpstr>
      <vt:lpstr>Kiadás2020</vt:lpstr>
      <vt:lpstr>felújítás</vt:lpstr>
      <vt:lpstr>felhalmozás</vt:lpstr>
      <vt:lpstr>több éves</vt:lpstr>
      <vt:lpstr>előir.- falhaszn. ütemterv</vt:lpstr>
      <vt:lpstr>Mérleg</vt:lpstr>
      <vt:lpstr>létszámadatok</vt:lpstr>
      <vt:lpstr>10. melléklet cofog</vt:lpstr>
      <vt:lpstr>11. melléklet KÖH</vt:lpstr>
      <vt:lpstr>12. melléklet Óvoda</vt:lpstr>
      <vt:lpstr>13. melléklet Konyha</vt:lpstr>
      <vt:lpstr>Print_Area_1</vt:lpstr>
      <vt:lpstr>Print_Area_2</vt:lpstr>
      <vt:lpstr>Print_Area_3</vt:lpstr>
      <vt:lpstr>Print_Area_4</vt:lpstr>
      <vt:lpstr>Print_Area_5</vt:lpstr>
      <vt:lpstr>Print_Area_7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revision>0</cp:revision>
  <cp:lastPrinted>2020-01-31T09:12:47Z</cp:lastPrinted>
  <dcterms:created xsi:type="dcterms:W3CDTF">2017-02-15T10:01:31Z</dcterms:created>
  <dcterms:modified xsi:type="dcterms:W3CDTF">2020-01-31T09:48:13Z</dcterms:modified>
</cp:coreProperties>
</file>