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6230" yWindow="-225" windowWidth="12660" windowHeight="11640" tabRatio="727" firstSheet="10" activeTab="22"/>
  </bookViews>
  <sheets>
    <sheet name="ÖSSZEFÜGGÉSEK" sheetId="75" r:id="rId1"/>
    <sheet name="Munka1" sheetId="122" r:id="rId2"/>
    <sheet name="1" sheetId="1" r:id="rId3"/>
    <sheet name="2" sheetId="95" r:id="rId4"/>
    <sheet name="3" sheetId="124" r:id="rId5"/>
    <sheet name="4" sheetId="97" r:id="rId6"/>
    <sheet name="5" sheetId="73" r:id="rId7"/>
    <sheet name="6" sheetId="61" r:id="rId8"/>
    <sheet name="ELLENŐRZÉS-1.sz.2.a.sz.2.b.sz." sheetId="76" r:id="rId9"/>
    <sheet name="7" sheetId="63" r:id="rId10"/>
    <sheet name="8" sheetId="3" r:id="rId11"/>
    <sheet name="9" sheetId="113" r:id="rId12"/>
    <sheet name="10" sheetId="114" r:id="rId13"/>
    <sheet name="11" sheetId="115" r:id="rId14"/>
    <sheet name="12" sheetId="79" r:id="rId15"/>
    <sheet name="13" sheetId="98" r:id="rId16"/>
    <sheet name="14" sheetId="100" r:id="rId17"/>
    <sheet name="15" sheetId="105" r:id="rId18"/>
    <sheet name="16" sheetId="106" r:id="rId19"/>
    <sheet name="17" sheetId="118" r:id="rId20"/>
    <sheet name="18" sheetId="117" r:id="rId21"/>
    <sheet name="5.sz tájékoztató t." sheetId="2" r:id="rId22"/>
    <sheet name="6. sz. tájékoztató" sheetId="123" r:id="rId23"/>
    <sheet name="7. sz tájékoztató" sheetId="94" r:id="rId24"/>
    <sheet name="8. sz. táblázat" sheetId="120" r:id="rId25"/>
  </sheets>
  <definedNames>
    <definedName name="_xlnm.Print_Titles" localSheetId="12">'10'!$1:$7</definedName>
    <definedName name="_xlnm.Print_Titles" localSheetId="13">'11'!$1:$7</definedName>
    <definedName name="_xlnm.Print_Titles" localSheetId="14">'12'!$2:$7</definedName>
    <definedName name="_xlnm.Print_Titles" localSheetId="15">'13'!$1:$7</definedName>
    <definedName name="_xlnm.Print_Titles" localSheetId="16">'14'!$1:$7</definedName>
    <definedName name="_xlnm.Print_Titles" localSheetId="17">'15'!$1:$7</definedName>
    <definedName name="_xlnm.Print_Titles" localSheetId="18">'16'!$1:$7</definedName>
    <definedName name="_xlnm.Print_Titles" localSheetId="10">'8'!$2:$7</definedName>
    <definedName name="_xlnm.Print_Titles" localSheetId="11">'9'!$1:$7</definedName>
    <definedName name="_xlnm.Print_Area" localSheetId="2">'1'!$A$1:$D$150</definedName>
    <definedName name="_xlnm.Print_Area" localSheetId="3">'2'!$A$1:$D$149</definedName>
    <definedName name="_xlnm.Print_Area" localSheetId="5">'4'!$A$1:$D$149</definedName>
  </definedNames>
  <calcPr calcId="145621"/>
</workbook>
</file>

<file path=xl/calcChain.xml><?xml version="1.0" encoding="utf-8"?>
<calcChain xmlns="http://schemas.openxmlformats.org/spreadsheetml/2006/main">
  <c r="D12" i="1" l="1"/>
  <c r="F76" i="94"/>
  <c r="F75" i="94"/>
  <c r="F74" i="94"/>
  <c r="D12" i="95"/>
  <c r="D142" i="124"/>
  <c r="D137" i="124"/>
  <c r="D132" i="124"/>
  <c r="D128" i="124"/>
  <c r="D124" i="124"/>
  <c r="D110" i="124"/>
  <c r="D94" i="124"/>
  <c r="D81" i="124"/>
  <c r="D77" i="124"/>
  <c r="D74" i="124"/>
  <c r="D69" i="124"/>
  <c r="D65" i="124"/>
  <c r="D59" i="124"/>
  <c r="D54" i="124"/>
  <c r="D48" i="124"/>
  <c r="D37" i="124"/>
  <c r="D31" i="124"/>
  <c r="D30" i="124" s="1"/>
  <c r="D23" i="124"/>
  <c r="D16" i="124"/>
  <c r="D9" i="124"/>
  <c r="C142" i="124"/>
  <c r="C137" i="124"/>
  <c r="C132" i="124"/>
  <c r="C128" i="124"/>
  <c r="C124" i="124"/>
  <c r="C110" i="124"/>
  <c r="C94" i="124"/>
  <c r="C81" i="124"/>
  <c r="C77" i="124"/>
  <c r="C74" i="124"/>
  <c r="C69" i="124"/>
  <c r="C65" i="124"/>
  <c r="C59" i="124"/>
  <c r="C54" i="124"/>
  <c r="C48" i="124"/>
  <c r="C37" i="124"/>
  <c r="C31" i="124"/>
  <c r="C30" i="124" s="1"/>
  <c r="C23" i="124"/>
  <c r="C16" i="124"/>
  <c r="C9" i="124"/>
  <c r="D16" i="113"/>
  <c r="D16" i="3"/>
  <c r="E74" i="120"/>
  <c r="D74" i="120"/>
  <c r="E73" i="120"/>
  <c r="D73" i="120"/>
  <c r="E72" i="120"/>
  <c r="D72" i="120"/>
  <c r="E71" i="120"/>
  <c r="D71" i="120"/>
  <c r="E53" i="120"/>
  <c r="E17" i="120"/>
  <c r="F65" i="94"/>
  <c r="F64" i="94"/>
  <c r="F63" i="94"/>
  <c r="F66" i="94" s="1"/>
  <c r="F62" i="94"/>
  <c r="F58" i="94"/>
  <c r="D39" i="123"/>
  <c r="D77" i="97"/>
  <c r="C77" i="97"/>
  <c r="D73" i="97"/>
  <c r="C73" i="97"/>
  <c r="D70" i="97"/>
  <c r="C70" i="97"/>
  <c r="D65" i="97"/>
  <c r="C65" i="97"/>
  <c r="D61" i="97"/>
  <c r="D83" i="97" s="1"/>
  <c r="C61" i="97"/>
  <c r="C83" i="97" s="1"/>
  <c r="D55" i="97"/>
  <c r="C55" i="97"/>
  <c r="D50" i="97"/>
  <c r="C50" i="97"/>
  <c r="D44" i="97"/>
  <c r="C44" i="97"/>
  <c r="D33" i="97"/>
  <c r="C33" i="97"/>
  <c r="D27" i="97"/>
  <c r="C27" i="97"/>
  <c r="D26" i="97"/>
  <c r="C26" i="97"/>
  <c r="D19" i="97"/>
  <c r="C19" i="97"/>
  <c r="D12" i="97"/>
  <c r="C12" i="97"/>
  <c r="D5" i="97"/>
  <c r="D60" i="97" s="1"/>
  <c r="D84" i="97" s="1"/>
  <c r="C5" i="97"/>
  <c r="C60" i="97" s="1"/>
  <c r="C84" i="97" s="1"/>
  <c r="F39" i="2"/>
  <c r="D50" i="117"/>
  <c r="D44" i="117"/>
  <c r="D55" i="117" s="1"/>
  <c r="D37" i="117"/>
  <c r="D30" i="117"/>
  <c r="D26" i="117"/>
  <c r="D20" i="117"/>
  <c r="D9" i="117"/>
  <c r="D50" i="118"/>
  <c r="D44" i="118"/>
  <c r="D55" i="118" s="1"/>
  <c r="D37" i="118"/>
  <c r="D30" i="118"/>
  <c r="D26" i="118"/>
  <c r="D20" i="118"/>
  <c r="D9" i="118"/>
  <c r="D36" i="118" s="1"/>
  <c r="D41" i="118" s="1"/>
  <c r="D51" i="106"/>
  <c r="D45" i="106"/>
  <c r="D56" i="106" s="1"/>
  <c r="D37" i="106"/>
  <c r="D30" i="106"/>
  <c r="D26" i="106"/>
  <c r="D20" i="106"/>
  <c r="D9" i="106"/>
  <c r="D51" i="105"/>
  <c r="D45" i="105"/>
  <c r="D56" i="105" s="1"/>
  <c r="D37" i="105"/>
  <c r="D30" i="105"/>
  <c r="D26" i="105"/>
  <c r="D20" i="105"/>
  <c r="D9" i="105"/>
  <c r="D51" i="100"/>
  <c r="D45" i="100"/>
  <c r="D56" i="100" s="1"/>
  <c r="D37" i="100"/>
  <c r="D30" i="100"/>
  <c r="D26" i="100"/>
  <c r="D20" i="100"/>
  <c r="D9" i="100"/>
  <c r="D36" i="100" s="1"/>
  <c r="D41" i="100" s="1"/>
  <c r="D51" i="98"/>
  <c r="D45" i="98"/>
  <c r="D56" i="98" s="1"/>
  <c r="D37" i="98"/>
  <c r="D30" i="98"/>
  <c r="D26" i="98"/>
  <c r="D20" i="98"/>
  <c r="D9" i="98"/>
  <c r="D51" i="79"/>
  <c r="D45" i="79"/>
  <c r="D56" i="79" s="1"/>
  <c r="D37" i="79"/>
  <c r="D30" i="79"/>
  <c r="D26" i="79"/>
  <c r="D20" i="79"/>
  <c r="D9" i="79"/>
  <c r="D36" i="79" s="1"/>
  <c r="D41" i="79" s="1"/>
  <c r="D140" i="115"/>
  <c r="D135" i="115"/>
  <c r="D130" i="115"/>
  <c r="D126" i="115"/>
  <c r="D145" i="115" s="1"/>
  <c r="D122" i="115"/>
  <c r="D108" i="115"/>
  <c r="D92" i="115"/>
  <c r="D81" i="115"/>
  <c r="D77" i="115"/>
  <c r="D74" i="115"/>
  <c r="D69" i="115"/>
  <c r="D65" i="115"/>
  <c r="D87" i="115" s="1"/>
  <c r="D59" i="115"/>
  <c r="D54" i="115"/>
  <c r="D48" i="115"/>
  <c r="D37" i="115"/>
  <c r="D31" i="115"/>
  <c r="D30" i="115" s="1"/>
  <c r="D23" i="115"/>
  <c r="D16" i="115"/>
  <c r="D9" i="115"/>
  <c r="D140" i="114"/>
  <c r="D135" i="114"/>
  <c r="D130" i="114"/>
  <c r="D126" i="114"/>
  <c r="D145" i="114" s="1"/>
  <c r="D122" i="114"/>
  <c r="D108" i="114"/>
  <c r="D125" i="114" s="1"/>
  <c r="D146" i="114" s="1"/>
  <c r="D92" i="114"/>
  <c r="D81" i="114"/>
  <c r="D77" i="114"/>
  <c r="D74" i="114"/>
  <c r="D69" i="114"/>
  <c r="D65" i="114"/>
  <c r="D87" i="114" s="1"/>
  <c r="D59" i="114"/>
  <c r="D54" i="114"/>
  <c r="D48" i="114"/>
  <c r="D37" i="114"/>
  <c r="D31" i="114"/>
  <c r="D30" i="114" s="1"/>
  <c r="D23" i="114"/>
  <c r="D16" i="114"/>
  <c r="D9" i="114"/>
  <c r="D140" i="113"/>
  <c r="D135" i="113"/>
  <c r="D130" i="113"/>
  <c r="D126" i="113"/>
  <c r="D145" i="113" s="1"/>
  <c r="D122" i="113"/>
  <c r="D108" i="113"/>
  <c r="D92" i="113"/>
  <c r="D81" i="113"/>
  <c r="D77" i="113"/>
  <c r="D74" i="113"/>
  <c r="D69" i="113"/>
  <c r="D65" i="113"/>
  <c r="D59" i="113"/>
  <c r="D54" i="113"/>
  <c r="D48" i="113"/>
  <c r="D37" i="113"/>
  <c r="D31" i="113"/>
  <c r="D30" i="113"/>
  <c r="D23" i="113"/>
  <c r="D9" i="113"/>
  <c r="D140" i="3"/>
  <c r="D135" i="3"/>
  <c r="D130" i="3"/>
  <c r="D126" i="3"/>
  <c r="D145" i="3" s="1"/>
  <c r="D122" i="3"/>
  <c r="D108" i="3"/>
  <c r="D97" i="3"/>
  <c r="D92" i="3" s="1"/>
  <c r="D81" i="3"/>
  <c r="D77" i="3"/>
  <c r="D74" i="3"/>
  <c r="D69" i="3"/>
  <c r="D65" i="3"/>
  <c r="D87" i="3" s="1"/>
  <c r="D59" i="3"/>
  <c r="D54" i="3"/>
  <c r="D48" i="3"/>
  <c r="D37" i="3"/>
  <c r="D31" i="3"/>
  <c r="D30" i="3"/>
  <c r="D23" i="3"/>
  <c r="D9" i="3"/>
  <c r="F30" i="61"/>
  <c r="F17" i="61"/>
  <c r="F32" i="61" s="1"/>
  <c r="C24" i="61"/>
  <c r="C18" i="61"/>
  <c r="C30" i="61" s="1"/>
  <c r="C17" i="61"/>
  <c r="F27" i="73"/>
  <c r="F18" i="73"/>
  <c r="C24" i="73"/>
  <c r="C19" i="73"/>
  <c r="C18" i="73"/>
  <c r="C138" i="95"/>
  <c r="C133" i="95"/>
  <c r="C128" i="95"/>
  <c r="C124" i="95"/>
  <c r="C143" i="95" s="1"/>
  <c r="C120" i="95"/>
  <c r="C106" i="95"/>
  <c r="C90" i="95"/>
  <c r="D77" i="95"/>
  <c r="D73" i="95"/>
  <c r="D70" i="95"/>
  <c r="D65" i="95"/>
  <c r="D61" i="95"/>
  <c r="D83" i="95" s="1"/>
  <c r="D55" i="95"/>
  <c r="D50" i="95"/>
  <c r="D44" i="95"/>
  <c r="D33" i="95"/>
  <c r="D27" i="95"/>
  <c r="D26" i="95" s="1"/>
  <c r="D19" i="95"/>
  <c r="D5" i="95"/>
  <c r="C139" i="1"/>
  <c r="C134" i="1"/>
  <c r="C129" i="1"/>
  <c r="C125" i="1"/>
  <c r="C121" i="1"/>
  <c r="C107" i="1"/>
  <c r="C91" i="1"/>
  <c r="C124" i="1" s="1"/>
  <c r="D78" i="1"/>
  <c r="C78" i="1"/>
  <c r="D74" i="1"/>
  <c r="C74" i="1"/>
  <c r="D66" i="1"/>
  <c r="C66" i="1"/>
  <c r="D62" i="1"/>
  <c r="D84" i="1" s="1"/>
  <c r="C62" i="1"/>
  <c r="C84" i="1" s="1"/>
  <c r="D56" i="1"/>
  <c r="C56" i="1"/>
  <c r="D51" i="1"/>
  <c r="C51" i="1"/>
  <c r="D44" i="1"/>
  <c r="C44" i="1"/>
  <c r="D33" i="1"/>
  <c r="C33" i="1"/>
  <c r="D27" i="1"/>
  <c r="C27" i="1"/>
  <c r="D26" i="1"/>
  <c r="C26" i="1"/>
  <c r="D19" i="1"/>
  <c r="C19" i="1"/>
  <c r="C12" i="1"/>
  <c r="D5" i="1"/>
  <c r="C5" i="1"/>
  <c r="E76" i="94"/>
  <c r="E75" i="94"/>
  <c r="E74" i="94"/>
  <c r="F50" i="94"/>
  <c r="F43" i="94"/>
  <c r="F42" i="94"/>
  <c r="F41" i="94"/>
  <c r="F40" i="94"/>
  <c r="F36" i="94"/>
  <c r="F32" i="94"/>
  <c r="F28" i="94"/>
  <c r="F17" i="94"/>
  <c r="F18" i="94"/>
  <c r="F19" i="94"/>
  <c r="F13" i="94"/>
  <c r="F9" i="94"/>
  <c r="E76" i="120"/>
  <c r="E75" i="120"/>
  <c r="E65" i="120"/>
  <c r="E61" i="120"/>
  <c r="E57" i="120"/>
  <c r="E47" i="120"/>
  <c r="E48" i="120" s="1"/>
  <c r="E40" i="120"/>
  <c r="E41" i="120" s="1"/>
  <c r="E13" i="120"/>
  <c r="E19" i="120" s="1"/>
  <c r="E32" i="120"/>
  <c r="D76" i="120"/>
  <c r="D75" i="120"/>
  <c r="D77" i="120" s="1"/>
  <c r="D65" i="120"/>
  <c r="D61" i="120"/>
  <c r="D57" i="120"/>
  <c r="D53" i="120"/>
  <c r="D47" i="120"/>
  <c r="D48" i="120" s="1"/>
  <c r="D40" i="120"/>
  <c r="D41" i="120" s="1"/>
  <c r="D32" i="120"/>
  <c r="D13" i="120"/>
  <c r="D19" i="120" s="1"/>
  <c r="E65" i="94"/>
  <c r="E64" i="94"/>
  <c r="E63" i="94"/>
  <c r="E50" i="94"/>
  <c r="E43" i="94"/>
  <c r="E42" i="94"/>
  <c r="E41" i="94"/>
  <c r="E40" i="94"/>
  <c r="E36" i="94"/>
  <c r="E32" i="94"/>
  <c r="E28" i="94"/>
  <c r="E19" i="94"/>
  <c r="E18" i="94"/>
  <c r="E17" i="94"/>
  <c r="E13" i="94"/>
  <c r="E9" i="94"/>
  <c r="C97" i="113"/>
  <c r="C92" i="113" s="1"/>
  <c r="C97" i="3"/>
  <c r="C45" i="79"/>
  <c r="J39" i="2"/>
  <c r="C44" i="117"/>
  <c r="C50" i="117"/>
  <c r="C9" i="117"/>
  <c r="C20" i="117"/>
  <c r="C26" i="117"/>
  <c r="C30" i="117"/>
  <c r="C37" i="117"/>
  <c r="C44" i="118"/>
  <c r="C50" i="118"/>
  <c r="C55" i="118" s="1"/>
  <c r="C9" i="118"/>
  <c r="C20" i="118"/>
  <c r="C36" i="118" s="1"/>
  <c r="C41" i="118" s="1"/>
  <c r="C26" i="118"/>
  <c r="C30" i="118"/>
  <c r="C37" i="118"/>
  <c r="D24" i="73"/>
  <c r="D19" i="73"/>
  <c r="C140" i="115"/>
  <c r="C135" i="115"/>
  <c r="C130" i="115"/>
  <c r="C126" i="115"/>
  <c r="C122" i="115"/>
  <c r="C108" i="115"/>
  <c r="C92" i="115"/>
  <c r="C81" i="115"/>
  <c r="C77" i="115"/>
  <c r="C74" i="115"/>
  <c r="C69" i="115"/>
  <c r="C65" i="115"/>
  <c r="C59" i="115"/>
  <c r="C54" i="115"/>
  <c r="C48" i="115"/>
  <c r="C37" i="115"/>
  <c r="C31" i="115"/>
  <c r="C30" i="115" s="1"/>
  <c r="C23" i="115"/>
  <c r="C16" i="115"/>
  <c r="C9" i="115"/>
  <c r="C140" i="114"/>
  <c r="C135" i="114"/>
  <c r="C130" i="114"/>
  <c r="C126" i="114"/>
  <c r="C122" i="114"/>
  <c r="C108" i="114"/>
  <c r="C92" i="114"/>
  <c r="C125" i="114" s="1"/>
  <c r="C81" i="114"/>
  <c r="C77" i="114"/>
  <c r="C74" i="114"/>
  <c r="C69" i="114"/>
  <c r="C65" i="114"/>
  <c r="C87" i="114"/>
  <c r="C59" i="114"/>
  <c r="C54" i="114"/>
  <c r="C48" i="114"/>
  <c r="C37" i="114"/>
  <c r="C31" i="114"/>
  <c r="C30" i="114"/>
  <c r="C23" i="114"/>
  <c r="C16" i="114"/>
  <c r="C9" i="114"/>
  <c r="C140" i="113"/>
  <c r="C135" i="113"/>
  <c r="C130" i="113"/>
  <c r="C126" i="113"/>
  <c r="C145" i="113"/>
  <c r="C122" i="113"/>
  <c r="C108" i="113"/>
  <c r="C81" i="113"/>
  <c r="C77" i="113"/>
  <c r="C74" i="113"/>
  <c r="C69" i="113"/>
  <c r="C65" i="113"/>
  <c r="C59" i="113"/>
  <c r="C54" i="113"/>
  <c r="C48" i="113"/>
  <c r="C37" i="113"/>
  <c r="C31" i="113"/>
  <c r="C30" i="113" s="1"/>
  <c r="C23" i="113"/>
  <c r="C16" i="113"/>
  <c r="C9" i="113"/>
  <c r="C51" i="106"/>
  <c r="C45" i="106"/>
  <c r="C56" i="106"/>
  <c r="C37" i="106"/>
  <c r="C30" i="106"/>
  <c r="C26" i="106"/>
  <c r="C20" i="106"/>
  <c r="C9" i="106"/>
  <c r="C51" i="105"/>
  <c r="C45" i="105"/>
  <c r="C37" i="105"/>
  <c r="C30" i="105"/>
  <c r="C26" i="105"/>
  <c r="C20" i="105"/>
  <c r="C9" i="105"/>
  <c r="C36" i="105" s="1"/>
  <c r="C41" i="105" s="1"/>
  <c r="C51" i="100"/>
  <c r="C45" i="100"/>
  <c r="C37" i="100"/>
  <c r="C30" i="100"/>
  <c r="C26" i="100"/>
  <c r="C20" i="100"/>
  <c r="C9" i="100"/>
  <c r="C36" i="100" s="1"/>
  <c r="C41" i="100" s="1"/>
  <c r="C51" i="98"/>
  <c r="C45" i="98"/>
  <c r="C56" i="98" s="1"/>
  <c r="C37" i="98"/>
  <c r="C30" i="98"/>
  <c r="C26" i="98"/>
  <c r="C20" i="98"/>
  <c r="C9" i="98"/>
  <c r="C36" i="98" s="1"/>
  <c r="C41" i="98" s="1"/>
  <c r="D138" i="97"/>
  <c r="D133" i="97"/>
  <c r="D128" i="97"/>
  <c r="D124" i="97"/>
  <c r="D120" i="97"/>
  <c r="D106" i="97"/>
  <c r="D90" i="97"/>
  <c r="D138" i="95"/>
  <c r="D133" i="95"/>
  <c r="D128" i="95"/>
  <c r="D124" i="95"/>
  <c r="D120" i="95"/>
  <c r="D106" i="95"/>
  <c r="D90" i="95"/>
  <c r="C77" i="95"/>
  <c r="C73" i="95"/>
  <c r="C70" i="95"/>
  <c r="C65" i="95"/>
  <c r="C61" i="95"/>
  <c r="C55" i="95"/>
  <c r="C50" i="95"/>
  <c r="C44" i="95"/>
  <c r="C33" i="95"/>
  <c r="C27" i="95"/>
  <c r="C26" i="95" s="1"/>
  <c r="C19" i="95"/>
  <c r="C12" i="95"/>
  <c r="C5" i="95"/>
  <c r="C92" i="3"/>
  <c r="C108" i="3"/>
  <c r="C122" i="3"/>
  <c r="C51" i="79"/>
  <c r="C37" i="79"/>
  <c r="C30" i="79"/>
  <c r="C26" i="79"/>
  <c r="C20" i="79"/>
  <c r="D18" i="73"/>
  <c r="C140" i="3"/>
  <c r="C135" i="3"/>
  <c r="C130" i="3"/>
  <c r="C126" i="3"/>
  <c r="C81" i="3"/>
  <c r="C74" i="3"/>
  <c r="C77" i="3"/>
  <c r="C69" i="3"/>
  <c r="C65" i="3"/>
  <c r="C59" i="3"/>
  <c r="C54" i="3"/>
  <c r="C48" i="3"/>
  <c r="C37" i="3"/>
  <c r="C31" i="3"/>
  <c r="C30" i="3" s="1"/>
  <c r="C23" i="3"/>
  <c r="C16" i="3"/>
  <c r="C9" i="3"/>
  <c r="G17" i="61"/>
  <c r="D17" i="61"/>
  <c r="D139" i="1"/>
  <c r="D134" i="1"/>
  <c r="D129" i="1"/>
  <c r="D125" i="1"/>
  <c r="D144" i="1" s="1"/>
  <c r="B14" i="76" s="1"/>
  <c r="D121" i="1"/>
  <c r="D107" i="1"/>
  <c r="D91" i="1"/>
  <c r="G30" i="61"/>
  <c r="D18" i="61"/>
  <c r="G27" i="73"/>
  <c r="D14" i="76" s="1"/>
  <c r="G18" i="73"/>
  <c r="C29" i="73" s="1"/>
  <c r="D24" i="61"/>
  <c r="C9" i="79"/>
  <c r="F6" i="63"/>
  <c r="F7" i="63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B23" i="63"/>
  <c r="D23" i="63"/>
  <c r="E23" i="63"/>
  <c r="D30" i="61"/>
  <c r="C64" i="114"/>
  <c r="C88" i="114" s="1"/>
  <c r="D150" i="1" l="1"/>
  <c r="C56" i="79"/>
  <c r="C125" i="113"/>
  <c r="C146" i="113" s="1"/>
  <c r="D36" i="106"/>
  <c r="D41" i="106" s="1"/>
  <c r="D36" i="117"/>
  <c r="D41" i="117" s="1"/>
  <c r="C36" i="79"/>
  <c r="C41" i="79" s="1"/>
  <c r="G31" i="61"/>
  <c r="G33" i="61" s="1"/>
  <c r="D143" i="97"/>
  <c r="C56" i="100"/>
  <c r="C56" i="105"/>
  <c r="C64" i="115"/>
  <c r="C88" i="115" s="1"/>
  <c r="C87" i="115"/>
  <c r="C145" i="115"/>
  <c r="D27" i="73"/>
  <c r="C55" i="117"/>
  <c r="C61" i="1"/>
  <c r="C149" i="1" s="1"/>
  <c r="C144" i="1"/>
  <c r="C150" i="1" s="1"/>
  <c r="C27" i="73"/>
  <c r="F29" i="73"/>
  <c r="D87" i="113"/>
  <c r="D36" i="98"/>
  <c r="D41" i="98" s="1"/>
  <c r="D36" i="105"/>
  <c r="D41" i="105" s="1"/>
  <c r="D7" i="76"/>
  <c r="D28" i="73"/>
  <c r="G32" i="61"/>
  <c r="D13" i="76"/>
  <c r="D32" i="61"/>
  <c r="D31" i="61"/>
  <c r="D8" i="76" s="1"/>
  <c r="G28" i="73"/>
  <c r="D15" i="76" s="1"/>
  <c r="G29" i="73"/>
  <c r="G30" i="73"/>
  <c r="D6" i="76"/>
  <c r="D124" i="1"/>
  <c r="D61" i="1"/>
  <c r="C123" i="95"/>
  <c r="C144" i="95" s="1"/>
  <c r="D123" i="95"/>
  <c r="D60" i="95"/>
  <c r="D127" i="124"/>
  <c r="C147" i="124"/>
  <c r="D147" i="124"/>
  <c r="D148" i="124" s="1"/>
  <c r="D64" i="124"/>
  <c r="D87" i="124"/>
  <c r="D153" i="124" s="1"/>
  <c r="C64" i="124"/>
  <c r="C87" i="124"/>
  <c r="C127" i="124"/>
  <c r="C152" i="124" s="1"/>
  <c r="D125" i="113"/>
  <c r="D146" i="113" s="1"/>
  <c r="D64" i="113"/>
  <c r="D88" i="113" s="1"/>
  <c r="D125" i="115"/>
  <c r="D146" i="115" s="1"/>
  <c r="D64" i="3"/>
  <c r="D88" i="3" s="1"/>
  <c r="D125" i="3"/>
  <c r="D146" i="3" s="1"/>
  <c r="F23" i="63"/>
  <c r="D68" i="120"/>
  <c r="E68" i="120"/>
  <c r="E77" i="120"/>
  <c r="D123" i="97"/>
  <c r="D144" i="97" s="1"/>
  <c r="D64" i="115"/>
  <c r="D88" i="115" s="1"/>
  <c r="D64" i="114"/>
  <c r="D88" i="114" s="1"/>
  <c r="F31" i="61"/>
  <c r="F33" i="61" s="1"/>
  <c r="C31" i="61"/>
  <c r="F28" i="73"/>
  <c r="F30" i="73" s="1"/>
  <c r="E14" i="76"/>
  <c r="C28" i="73"/>
  <c r="C145" i="1"/>
  <c r="B7" i="76"/>
  <c r="E7" i="76" s="1"/>
  <c r="D149" i="97"/>
  <c r="C64" i="113"/>
  <c r="F77" i="94"/>
  <c r="C64" i="3"/>
  <c r="C87" i="3"/>
  <c r="C145" i="3"/>
  <c r="C125" i="3"/>
  <c r="C60" i="95"/>
  <c r="C83" i="95"/>
  <c r="C149" i="95" s="1"/>
  <c r="D143" i="95"/>
  <c r="D149" i="95" s="1"/>
  <c r="C36" i="106"/>
  <c r="C41" i="106" s="1"/>
  <c r="C87" i="113"/>
  <c r="C145" i="114"/>
  <c r="C125" i="115"/>
  <c r="C146" i="115" s="1"/>
  <c r="C36" i="117"/>
  <c r="C41" i="117" s="1"/>
  <c r="F44" i="94"/>
  <c r="F20" i="94"/>
  <c r="E20" i="94"/>
  <c r="E66" i="94"/>
  <c r="E77" i="94"/>
  <c r="E44" i="94"/>
  <c r="B6" i="76"/>
  <c r="E6" i="76" s="1"/>
  <c r="D85" i="1"/>
  <c r="B8" i="76" s="1"/>
  <c r="D148" i="97"/>
  <c r="D144" i="95"/>
  <c r="C146" i="114"/>
  <c r="D33" i="61"/>
  <c r="C146" i="3" l="1"/>
  <c r="D148" i="95"/>
  <c r="B13" i="76"/>
  <c r="E13" i="76" s="1"/>
  <c r="D149" i="1"/>
  <c r="E8" i="76"/>
  <c r="D145" i="1"/>
  <c r="B15" i="76" s="1"/>
  <c r="E15" i="76" s="1"/>
  <c r="C84" i="95"/>
  <c r="C148" i="95"/>
  <c r="D84" i="95"/>
  <c r="D152" i="124"/>
  <c r="C153" i="124"/>
  <c r="C148" i="124"/>
  <c r="D88" i="124"/>
  <c r="C88" i="124"/>
  <c r="C88" i="113"/>
  <c r="C88" i="3"/>
</calcChain>
</file>

<file path=xl/sharedStrings.xml><?xml version="1.0" encoding="utf-8"?>
<sst xmlns="http://schemas.openxmlformats.org/spreadsheetml/2006/main" count="3609" uniqueCount="657">
  <si>
    <t>Ingatlanhasznosítás</t>
  </si>
  <si>
    <t>KULTÚRHÁZ ÉS KÖNYVTÁR ÖSSZESEN</t>
  </si>
  <si>
    <t>HOSSZABB KÖZFOGLALKOZTATÁS  ÖSSZES</t>
  </si>
  <si>
    <t>Járulékok, adók</t>
  </si>
  <si>
    <t>1.1.7.</t>
  </si>
  <si>
    <t>Költségvetési szervek  működése összesen</t>
  </si>
  <si>
    <t>KOMMUNÁLIS ÁGAZAT ÖSSZESEN</t>
  </si>
  <si>
    <t>Közművelődés összesen</t>
  </si>
  <si>
    <t>Könyvtár összesen</t>
  </si>
  <si>
    <t>Szociális étkeztetés</t>
  </si>
  <si>
    <t>1.2.8.</t>
  </si>
  <si>
    <t>1.3.9.</t>
  </si>
  <si>
    <t>SZOCIÁLIS SEGÉLYEZÉS, CSALÁDVÉDELEM ÖSSZ</t>
  </si>
  <si>
    <t>1.4.10.</t>
  </si>
  <si>
    <t>Rendszeres szociális segély</t>
  </si>
  <si>
    <t>ÖNKORMÁNYZATI IGAZGATÁS ÖSSZESEN</t>
  </si>
  <si>
    <t>Alsós oktatás működtetési feladatok</t>
  </si>
  <si>
    <t>Felsős oktatás működtetési feladatok</t>
  </si>
  <si>
    <t>Művészetoktatás működtetési feladatok</t>
  </si>
  <si>
    <t xml:space="preserve">Háziorvosi alapellátás </t>
  </si>
  <si>
    <t>HÁZIORVOSi ELLÁTÁS ÖSSZESEN</t>
  </si>
  <si>
    <t xml:space="preserve">Fogorvosi alapellátás </t>
  </si>
  <si>
    <t>FOGORVOSI ALAPELLÁTÁS ÖSSZESEN</t>
  </si>
  <si>
    <t>Közutak üzemeltetése, fenntartása</t>
  </si>
  <si>
    <t>Árvíz- és belvízvédelemmel összefüggő tev.</t>
  </si>
  <si>
    <t>Köztemető-fenntartás és működtetés</t>
  </si>
  <si>
    <t>Iskolai intézményi étkeztetés</t>
  </si>
  <si>
    <t>Óvodai intézményi étkeztetés</t>
  </si>
  <si>
    <t>Óvodai étkeztetés összesen</t>
  </si>
  <si>
    <t>2014.         eredeti       ( e Ft )</t>
  </si>
  <si>
    <t>Önkormányzati jogalkotás / Önkormányzatok jogalkotó és általános igazgatási tevékenysége</t>
  </si>
  <si>
    <t>Sportlétesítmények működtetése</t>
  </si>
  <si>
    <t>2014.          eredeti            ( E Ft )</t>
  </si>
  <si>
    <t>2014.    eredeti             ( E Ft )</t>
  </si>
  <si>
    <t xml:space="preserve"> Önkormányzati hivatalok igazgatási tevékenység</t>
  </si>
  <si>
    <t>Foglalkozást helyettesítő támogatás</t>
  </si>
  <si>
    <t>Szoc .ellátás</t>
  </si>
  <si>
    <t>Rendszeres gyermekvédelmi támogatás</t>
  </si>
  <si>
    <r>
      <t>Átmeneti segély/</t>
    </r>
    <r>
      <rPr>
        <i/>
        <sz val="10"/>
        <rFont val="Arial CE"/>
        <charset val="238"/>
      </rPr>
      <t>Önkormányzati segély</t>
    </r>
  </si>
  <si>
    <r>
      <t>Temetési segély/</t>
    </r>
    <r>
      <rPr>
        <i/>
        <sz val="10"/>
        <rFont val="Arial CE"/>
        <charset val="238"/>
      </rPr>
      <t>Önkormányzati segély</t>
    </r>
  </si>
  <si>
    <r>
      <t>Rendkívüli gyermekvédelmi tám./</t>
    </r>
    <r>
      <rPr>
        <i/>
        <sz val="10"/>
        <rFont val="Arial CE"/>
        <charset val="238"/>
      </rPr>
      <t>Önkormányzati segél</t>
    </r>
    <r>
      <rPr>
        <sz val="10"/>
        <rFont val="Arial CE"/>
        <family val="2"/>
        <charset val="238"/>
      </rPr>
      <t>y</t>
    </r>
  </si>
  <si>
    <t>Nappali ellátás</t>
  </si>
  <si>
    <t>JOGCÍMEK  MEGNEVEZÉSE</t>
  </si>
  <si>
    <t>EREDETI</t>
  </si>
  <si>
    <t>MÓDOSÍTOTT</t>
  </si>
  <si>
    <t>E Ft</t>
  </si>
  <si>
    <t>Mutató</t>
  </si>
  <si>
    <t>Fajlagos</t>
  </si>
  <si>
    <t>Előirányz.</t>
  </si>
  <si>
    <t>Sorrend</t>
  </si>
  <si>
    <t>Önkormányzati Hivatal támogatása</t>
  </si>
  <si>
    <t>Zöldterület-gazdálkodás</t>
  </si>
  <si>
    <t>Közvilágítás fenntartása</t>
  </si>
  <si>
    <t>283 200 Ft/km</t>
  </si>
  <si>
    <t>Köztemető-fenntartás</t>
  </si>
  <si>
    <t>69 Ft /m2</t>
  </si>
  <si>
    <t>Közutak fenntartása</t>
  </si>
  <si>
    <t>227 000 Ft/km</t>
  </si>
  <si>
    <t>Beszámítás</t>
  </si>
  <si>
    <t>Önkormányzati feladatok</t>
  </si>
  <si>
    <t>Üdülőhelyi feladatok</t>
  </si>
  <si>
    <t>Lakott külterülettel kapcs.</t>
  </si>
  <si>
    <t>Pénzbeli szociális juttatás</t>
  </si>
  <si>
    <t>Családsegítő szolgálat kieg.</t>
  </si>
  <si>
    <t>Gyermekjóléti szolgálat kieg.</t>
  </si>
  <si>
    <t>Szociális és gyermekjóléti kiegészítés</t>
  </si>
  <si>
    <t>Szoc. étkeztetés</t>
  </si>
  <si>
    <t>Idősek klubja</t>
  </si>
  <si>
    <t>Szakmai dolgozók bértám.</t>
  </si>
  <si>
    <t>Intézmény-üzemelt. tám.</t>
  </si>
  <si>
    <t>Bölcsődei ellátás kiegészítés</t>
  </si>
  <si>
    <t>Óvodai ellátás/ Ped. bértám.8 hó</t>
  </si>
  <si>
    <t>Óvodai ellátás/Ped. bértám. 4 hó</t>
  </si>
  <si>
    <t>Óvodai ellátás/Ped. bértám. 4 hó kieg</t>
  </si>
  <si>
    <t>Közvetlem segítők bértám. 8 hó</t>
  </si>
  <si>
    <t>Közvetlem segítők bértám. 4 hó</t>
  </si>
  <si>
    <t>Óvodaműködtetési támogatás</t>
  </si>
  <si>
    <t>Étkezés Óvoda                 12 hó</t>
  </si>
  <si>
    <t>Étkezés Iskola                  12 hó</t>
  </si>
  <si>
    <t>Étkeztetés kiegészítés</t>
  </si>
  <si>
    <t>Kulturális feladatok támogatása</t>
  </si>
  <si>
    <t>Tájékoztató a 2014. évi állami támogatásokról</t>
  </si>
  <si>
    <t>5. sz. tájékoztató tábla</t>
  </si>
  <si>
    <t>Járdaépítés fordított áfája</t>
  </si>
  <si>
    <t>2014</t>
  </si>
  <si>
    <t>Telekelőkészítés</t>
  </si>
  <si>
    <t>Felhalmozási célú önkormányzati támogatások (vis maior)</t>
  </si>
  <si>
    <t>6.6.</t>
  </si>
  <si>
    <t>Beruházási (felhalmozási) kiadások előirányzata beruházásonként</t>
  </si>
  <si>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</si>
  <si>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</si>
  <si>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</si>
  <si>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</si>
  <si>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</si>
  <si>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</si>
  <si>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</si>
  <si>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</si>
  <si>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</si>
  <si>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</si>
  <si>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</si>
  <si>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</si>
  <si>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</si>
  <si>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</si>
  <si>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</si>
  <si>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</si>
  <si>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</si>
  <si>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</si>
  <si>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</si>
  <si>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</si>
  <si>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</si>
  <si>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</si>
  <si>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</si>
  <si>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</si>
  <si>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</si>
  <si>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</si>
  <si>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</si>
  <si>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</si>
  <si>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</si>
  <si>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</si>
  <si>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</si>
  <si>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</si>
  <si>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</si>
  <si>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</si>
  <si>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</si>
  <si>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</si>
  <si>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</si>
  <si>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</si>
  <si>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</si>
  <si>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</si>
  <si>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</si>
  <si>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</si>
  <si>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</si>
  <si>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</si>
  <si>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</si>
  <si>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</si>
  <si>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</si>
  <si>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</si>
  <si>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</si>
  <si>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</si>
  <si>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</si>
  <si>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</si>
  <si>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</si>
  <si>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</si>
  <si>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</si>
  <si>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</si>
  <si>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</si>
  <si>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6=(2-4-5)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</si>
  <si>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</si>
  <si>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</si>
  <si>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</si>
  <si>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</si>
  <si>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</si>
  <si>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</si>
  <si>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</si>
  <si>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</si>
  <si>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</si>
  <si>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</si>
  <si>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</si>
  <si>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</si>
  <si>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</si>
  <si>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</si>
  <si>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</si>
  <si>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</si>
  <si>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</si>
  <si>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</si>
  <si>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</si>
  <si>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</si>
  <si>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</si>
  <si>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</si>
  <si>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</si>
  <si>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</si>
  <si>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</si>
  <si>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</si>
  <si>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</si>
  <si>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</si>
  <si>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</si>
  <si>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</si>
  <si>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</si>
  <si>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</si>
  <si>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</si>
  <si>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</si>
  <si>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</si>
  <si>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</si>
  <si>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</si>
  <si>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</si>
  <si>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</si>
  <si>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</si>
  <si>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</si>
  <si>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</si>
  <si>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</si>
  <si>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</si>
  <si>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</si>
  <si>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</si>
  <si>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</si>
  <si>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</si>
  <si>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</si>
  <si>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</si>
  <si>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</si>
  <si>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</si>
  <si>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</si>
  <si>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</si>
  <si>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</si>
  <si>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</si>
  <si>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</si>
  <si>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</si>
  <si>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</si>
  <si>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</si>
  <si>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</si>
  <si>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</si>
  <si>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</si>
  <si>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</si>
  <si>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</si>
  <si>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</si>
  <si>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</si>
  <si>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</si>
  <si>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</si>
  <si>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</si>
  <si>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2014.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</si>
  <si>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</si>
  <si>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</si>
  <si>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</si>
  <si>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</si>
  <si>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</si>
  <si>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</si>
  <si>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</si>
  <si>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</si>
  <si>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</si>
  <si>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</si>
  <si>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</si>
  <si>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</si>
  <si>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</si>
  <si>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</si>
  <si>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</si>
  <si>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</si>
  <si>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</si>
  <si>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</si>
  <si>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</si>
  <si>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</si>
  <si>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</si>
  <si>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</si>
  <si>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</si>
  <si>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</si>
  <si>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</si>
  <si>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</si>
  <si>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</si>
  <si>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</si>
  <si>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</si>
  <si>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</si>
  <si>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1. sz. melléklet Kiadások táblázat 3. oszlop 9 sora =</t>
  </si>
  <si>
    <t>2014. évi előirányzat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</si>
  <si>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</si>
  <si>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</si>
  <si>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</si>
  <si>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</si>
  <si>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</si>
  <si>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</si>
  <si>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</si>
  <si>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</si>
  <si>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</si>
  <si>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</si>
  <si>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</si>
  <si>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</si>
  <si>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</si>
  <si>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</si>
  <si>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</si>
  <si>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</si>
  <si>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</si>
  <si>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</si>
  <si>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</si>
  <si>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</si>
  <si>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</si>
  <si>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</si>
  <si>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</si>
  <si>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</si>
  <si>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</si>
  <si>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</si>
  <si>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</si>
  <si>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</si>
  <si>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</si>
  <si>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</si>
  <si>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</si>
  <si>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</si>
  <si>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</si>
  <si>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</si>
  <si>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</si>
  <si>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</si>
  <si>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</si>
  <si>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</si>
  <si>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</si>
  <si>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</si>
  <si>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</si>
  <si>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</si>
  <si>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</si>
  <si>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</si>
  <si>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</si>
  <si>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</si>
  <si>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</si>
  <si>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</si>
  <si>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</si>
  <si>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</si>
  <si>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</si>
  <si>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</si>
  <si>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</si>
  <si>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</si>
  <si>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</si>
  <si>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</si>
  <si>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</si>
  <si>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</si>
  <si>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</si>
  <si>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</si>
  <si>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</si>
  <si>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</si>
  <si>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</si>
  <si>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</si>
  <si>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</si>
  <si>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</si>
  <si>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</si>
  <si>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</si>
  <si>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</si>
  <si>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</si>
  <si>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</si>
  <si>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</si>
  <si>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</si>
  <si>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</si>
  <si>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</si>
  <si>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</si>
  <si>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</si>
  <si>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</si>
  <si>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</si>
  <si>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</si>
  <si>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</si>
  <si>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</si>
  <si>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</si>
  <si>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</si>
  <si>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</si>
  <si>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</si>
  <si>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</si>
  <si>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</si>
  <si>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</si>
  <si>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</si>
  <si>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</si>
  <si>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</si>
  <si>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</si>
  <si>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</si>
  <si>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</si>
  <si>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</si>
  <si>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</si>
  <si>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</si>
  <si>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</si>
  <si>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</si>
  <si>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</si>
  <si>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</si>
  <si>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</si>
  <si>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</si>
  <si>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</si>
  <si>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</si>
  <si>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</si>
  <si>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</si>
  <si>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</si>
  <si>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</si>
  <si>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</si>
  <si>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</si>
  <si>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</si>
  <si>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</si>
  <si>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</si>
  <si>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</si>
  <si>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</si>
  <si>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</si>
  <si>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</si>
  <si>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</si>
  <si>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</si>
  <si>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</si>
  <si>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</si>
  <si>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</si>
  <si>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</si>
  <si>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</si>
  <si>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</si>
  <si>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</si>
  <si>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</si>
  <si>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</si>
  <si>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</si>
  <si>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</si>
  <si>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</si>
  <si>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</si>
  <si>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</si>
  <si>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</si>
  <si>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</si>
  <si>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</si>
  <si>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</si>
  <si>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</si>
  <si>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</si>
  <si>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</si>
  <si>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</si>
  <si>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</si>
  <si>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</si>
  <si>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</si>
  <si>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</si>
  <si>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</si>
  <si>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</si>
  <si>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</si>
  <si>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</si>
  <si>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</si>
  <si>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</si>
  <si>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</si>
  <si>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</si>
  <si>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</si>
  <si>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</si>
  <si>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</si>
  <si>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</si>
  <si>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</si>
  <si>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</si>
  <si>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</si>
  <si>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</si>
  <si>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</si>
  <si>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</si>
  <si>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</si>
  <si>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</si>
  <si>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</si>
  <si>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</si>
  <si>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</si>
  <si>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</si>
  <si>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</si>
  <si>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</si>
  <si>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</si>
  <si>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</si>
  <si>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</si>
  <si>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</si>
  <si>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</si>
  <si>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</si>
  <si>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</si>
  <si>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</si>
  <si>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</si>
  <si>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</si>
  <si>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</si>
  <si>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</si>
  <si>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2014. évi előirányzat BEVÉTELEK</t>
  </si>
  <si>
    <t>2014. évi előirányzat KIADÁSOK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</si>
  <si>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</si>
  <si>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</si>
  <si>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</si>
  <si>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</si>
  <si>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</si>
  <si>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</si>
  <si>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 xml:space="preserve">2.1. számú melléklet 5. oszlop 23. sor + 2.2. számú melléklet 5. oszlop 26. sor </t>
  </si>
  <si>
    <t xml:space="preserve">2.1. számú melléklet 5. oszlop 22. sor + 2.2. számú melléklet 5. oszlop 25. sor </t>
  </si>
  <si>
    <t xml:space="preserve">2.1. számú melléklet 5. oszlop 13. sor + 2.2. számú melléklet 5. oszlop 12. sor </t>
  </si>
  <si>
    <t>1. sz. melléklet Kiadások táblázat 3. oszlop 4 sora =</t>
  </si>
  <si>
    <t>1. sz. melléklet Kiadások táblázat 3. oszlop 10 sora =</t>
  </si>
  <si>
    <t>Felhasználás
2013. XII.31-ig</t>
  </si>
  <si>
    <t xml:space="preserve">
2014. év utáni szükséglet
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</si>
  <si>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</si>
  <si>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</si>
  <si>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</si>
  <si>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</si>
  <si>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</si>
  <si>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</si>
  <si>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</si>
  <si>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</si>
  <si>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</si>
  <si>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</si>
  <si>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</si>
  <si>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</si>
  <si>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</si>
  <si>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</si>
  <si>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</si>
  <si>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</si>
  <si>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</si>
  <si>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</si>
  <si>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</si>
  <si>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</si>
  <si>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</si>
  <si>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</si>
  <si>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</si>
  <si>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</si>
  <si>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</si>
  <si>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</si>
  <si>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</si>
  <si>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</si>
  <si>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</si>
  <si>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>Kötelező feladatok bevételei,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</si>
  <si>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</si>
  <si>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</si>
  <si>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</si>
  <si>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</si>
  <si>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</si>
  <si>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</si>
  <si>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</si>
  <si>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</si>
  <si>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</si>
  <si>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Állami (államigazgatási) feladatok bevételei, kiadása</t>
  </si>
  <si>
    <t>04</t>
  </si>
  <si>
    <t>Közös önkormányzati hivatal</t>
  </si>
  <si>
    <t>Kultúrház és Könyvtár</t>
  </si>
  <si>
    <t>Szent György Otthon</t>
  </si>
  <si>
    <t>Kommunális adó</t>
  </si>
  <si>
    <t>Házi segítségnyújtás</t>
  </si>
  <si>
    <t>1.6.12.</t>
  </si>
  <si>
    <t>TÁRSULÁS FINANSZÍROZÁSA</t>
  </si>
  <si>
    <t>2.1.13.</t>
  </si>
  <si>
    <t>Házi segítségnyújtás összesen</t>
  </si>
  <si>
    <t>Önkormányzati jogalkotás összesen</t>
  </si>
  <si>
    <t>Alsós oktatás összesen</t>
  </si>
  <si>
    <t>Felsős oktatás összesen</t>
  </si>
  <si>
    <t>Zeneiskolai oktatás összesen</t>
  </si>
  <si>
    <t>Támogatások - Műk. c. pénzeátadás</t>
  </si>
  <si>
    <t>INTÉZMÉNY-MŰKÖDTETÉS ÖSSZESEN</t>
  </si>
  <si>
    <t>Igazgatási tevékenység összesen</t>
  </si>
  <si>
    <t>1.5.11.</t>
  </si>
  <si>
    <t>Közös Önkormányzati  Hivatal összesen</t>
  </si>
  <si>
    <t>Iskola/kultúrfelújítás</t>
  </si>
  <si>
    <t>Állami t.visszaf</t>
  </si>
  <si>
    <t>Közös Önkormányzati Hivatal</t>
  </si>
  <si>
    <t>KÖZÖS ÖNKORMÁNYZATI HIVATAL ÖSSZ</t>
  </si>
  <si>
    <t>Ssz.</t>
  </si>
  <si>
    <t>I.</t>
  </si>
  <si>
    <t>KIEMELT ELŐIR.</t>
  </si>
  <si>
    <t>Személyi jutt.</t>
  </si>
  <si>
    <t>Dologi</t>
  </si>
  <si>
    <t>Iskolai étkeztetés összesen</t>
  </si>
  <si>
    <t>Bölcsődei ellátás</t>
  </si>
  <si>
    <t>Gyermekjóléti szolgálat</t>
  </si>
  <si>
    <t>Családsegítő szolgálat</t>
  </si>
  <si>
    <t>Közművelődés</t>
  </si>
  <si>
    <t>Könyvtár</t>
  </si>
  <si>
    <t>Teleház</t>
  </si>
  <si>
    <t>Művészeti csoportok</t>
  </si>
  <si>
    <t>Kultúrház intézmény összesen</t>
  </si>
  <si>
    <t>Bentlakásos  ellátás</t>
  </si>
  <si>
    <t>Nappali Klub összesen</t>
  </si>
  <si>
    <t>Szociális étkeztetés összesen</t>
  </si>
  <si>
    <t>Szent György Otthon intézmény összesen</t>
  </si>
  <si>
    <t>SZENT GYÖRGY OTTHON ÖSSZESEN</t>
  </si>
  <si>
    <t>KÖLTSÉGVETÉSI SZERVEK MŰKÖDÉSE ÖSSZESEN</t>
  </si>
  <si>
    <t>FELADATOK</t>
  </si>
  <si>
    <t>Köztisztaság</t>
  </si>
  <si>
    <t>Lakóingatlan üzemeltetése</t>
  </si>
  <si>
    <t>Nem lakóingatlan üzemeltetése</t>
  </si>
  <si>
    <t>Közvilágítás</t>
  </si>
  <si>
    <t>Szem.jutt.</t>
  </si>
  <si>
    <t>ZÖLDTERÜLET-KEZELÉS,PARK  ÖSSZESEN</t>
  </si>
  <si>
    <t>Szoc.ellátás</t>
  </si>
  <si>
    <t>Ápolási díj méltányossági alapon</t>
  </si>
  <si>
    <t>Szoc. ellátás</t>
  </si>
  <si>
    <t>Lakásfenntartási támogatás</t>
  </si>
  <si>
    <t>Tám.ért.kiad</t>
  </si>
  <si>
    <t>Védőnők</t>
  </si>
  <si>
    <t>VÉDŐNŐK   ÖSSZESEN</t>
  </si>
  <si>
    <t>EGÉSZSÉGÜGY   ÖSSZESEN</t>
  </si>
  <si>
    <t>Pénze. átad.</t>
  </si>
  <si>
    <t>Önkormányzati feladatok összesen</t>
  </si>
  <si>
    <t>ÖNKORMÁNYZATI  FELADATOK ÖSSZESEN</t>
  </si>
  <si>
    <t>Zöldterület-kezelés</t>
  </si>
  <si>
    <t>ÖSSZESEN</t>
  </si>
  <si>
    <t>Államigazgatási feladatok bevételei, kiadásai</t>
  </si>
  <si>
    <t xml:space="preserve">   - Egyéb működési célú támogatások ÁH-n belülre (társulás)</t>
  </si>
  <si>
    <t xml:space="preserve">   - Egyéb felhalmozási célú támogatások államháztartáson kívülre (lakosság)</t>
  </si>
  <si>
    <t>Felhalmozási célú támogatások államháztartáson belülről ( vis maior)</t>
  </si>
  <si>
    <t xml:space="preserve">   - Egyéb működési célú támogatások ÁH-n belülre (KÖH finanszírozása)</t>
  </si>
  <si>
    <t>Irányító szervi (önkormányzati) támogatás (intézményfinanszírozás) (-2000+2342)</t>
  </si>
  <si>
    <t>Időskorúak tartós bentlakásos ellátása közvetett tevékenység</t>
  </si>
  <si>
    <t>Közvetett tevékenység</t>
  </si>
  <si>
    <t>Bentlakásos ellátás/Időskorúak demens bentlakásos ellátás</t>
  </si>
  <si>
    <t>2014. eredeti             ( E Ft )</t>
  </si>
  <si>
    <t>2014. 06.  módosított             ( E Ft )</t>
  </si>
  <si>
    <t>2014.              eredeti            ( E Ft )</t>
  </si>
  <si>
    <t>2014. 06. módosított         ( E Ft )</t>
  </si>
  <si>
    <t>2014.06.  módosított             ( E Ft )</t>
  </si>
  <si>
    <t>2014.06. módosított      ( e Ft )</t>
  </si>
  <si>
    <t>Foglalkoztatást helyettesítő támogatásra  jogosultak hosszabb időtartamú közfoglalkoztatása START</t>
  </si>
  <si>
    <t>Országgyűlési választások</t>
  </si>
  <si>
    <t>Országgyűlési választás</t>
  </si>
  <si>
    <t>EP választás</t>
  </si>
  <si>
    <t>Európai Parlamenti választások</t>
  </si>
  <si>
    <t>2014. évi módosított előirányzat</t>
  </si>
  <si>
    <t>2014. évi  módosított előirányzat</t>
  </si>
  <si>
    <t>-</t>
  </si>
  <si>
    <t>Módosított előirányzat 2014.06.</t>
  </si>
  <si>
    <t>Traktorvásárlás</t>
  </si>
  <si>
    <t>Támogatott szervezet neve</t>
  </si>
  <si>
    <t>Támogatás célja</t>
  </si>
  <si>
    <t>Támogatás összge</t>
  </si>
  <si>
    <t>Helytörténeti Értékmentő Alapítvány</t>
  </si>
  <si>
    <t>Hozzájárulás a dologi kiadásokhoz</t>
  </si>
  <si>
    <t>Táti Tűzoltóegyesület</t>
  </si>
  <si>
    <t>Német Nemzetiségi Fúvószenekar</t>
  </si>
  <si>
    <t>Sportegyesület ( bérleti díj)</t>
  </si>
  <si>
    <t>Sportegyesület</t>
  </si>
  <si>
    <t>Katolikus Egyház</t>
  </si>
  <si>
    <t>Református Egyház</t>
  </si>
  <si>
    <t>Egyebek</t>
  </si>
  <si>
    <t>29.</t>
  </si>
  <si>
    <t>30.</t>
  </si>
  <si>
    <t>31.</t>
  </si>
  <si>
    <t>32.</t>
  </si>
  <si>
    <t>33.</t>
  </si>
  <si>
    <t>Összesen:</t>
  </si>
  <si>
    <t>K I M U T A T Á S 
a 2014. évben céljelleggel juttatott támogatásokról</t>
  </si>
  <si>
    <t>Lakosság</t>
  </si>
  <si>
    <t>Hozzájár.a házrobbanás kárenyhítéséhez</t>
  </si>
  <si>
    <t>Nyári gyermekétkeztetés</t>
  </si>
  <si>
    <t>Felhalmozási c. önkorm. tám. ( adósságkonszolidációban részt nem vettek tám. )</t>
  </si>
  <si>
    <t>Egyéb működési célú támogatások bevételei ( OEP)</t>
  </si>
  <si>
    <t>Egyéb működési célú támogatások bevételei ( Munkaügyi Kp)</t>
  </si>
  <si>
    <t>Helyi önkormányzatok kiegészítő támogatásai (ÖNHIKI)</t>
  </si>
  <si>
    <t>Egyéb működési célú támogatások bevételei ( KIK)</t>
  </si>
  <si>
    <t>Egyéb működési célú támogatások bevételei ( Választások)</t>
  </si>
  <si>
    <t>Egyéb felhalmozási célú átvett pénzeszköz (Házrobbanás)</t>
  </si>
  <si>
    <t>Egyéb működési célú támogatások bevételei ( Bérkompenzáció)</t>
  </si>
  <si>
    <t>Egyéb működési célú támogatások bevételei ( Szociális ágazati pótlék)</t>
  </si>
  <si>
    <t>Egyéb működési célú támogatások bevételei (Bérkompenzáció)</t>
  </si>
  <si>
    <t>Egyéb működési célú támogatások bevételei (Választások)</t>
  </si>
  <si>
    <t>Működési célú központosított előirányzatok (gyermekétk, e-út, könyvtári)</t>
  </si>
  <si>
    <t xml:space="preserve">   - Egyéb működési célú támogatások ÁH-n belülre (intézményfin.)</t>
  </si>
  <si>
    <t xml:space="preserve">   - Egyéb működési célú támogatások ÁH-n belülre (Bursa)</t>
  </si>
  <si>
    <t xml:space="preserve">   - Egyéb működési célú támogatások államháztartáson kívülre (tám)</t>
  </si>
  <si>
    <t>Tát Város Önkormányzat</t>
  </si>
  <si>
    <t>2014. ÉVI KÖLTSÉGVETÉS</t>
  </si>
  <si>
    <t>ÖNKÉNT VÁLLALT FELADATAINAK MÉRLEGE</t>
  </si>
  <si>
    <t>Egyéb működési célú támogatások bevételei  (Bérkomp)</t>
  </si>
  <si>
    <t>Egyéb működési célú támogatások bevételei  (KIK)</t>
  </si>
  <si>
    <t>Egyéb működési célú támogatások bevételei (Munkaügyi Kp)</t>
  </si>
  <si>
    <t>Egyéb működési célú támogatások bevételei (OEP)</t>
  </si>
  <si>
    <t>Egyéb működési célú támogatások bevételei (Szociális ágazati pótlék)</t>
  </si>
  <si>
    <t>Felhalmozási célú önkormányzati támogatások (adósságkonsz)</t>
  </si>
  <si>
    <t>Egyéb működési célú kiadások (társulás)</t>
  </si>
  <si>
    <t xml:space="preserve">Egyéb működési célú kiadások </t>
  </si>
  <si>
    <t xml:space="preserve">   - Egyéb működési célú támogatások ÁH-n belülre (tám)</t>
  </si>
  <si>
    <t xml:space="preserve">2.1. melléklet az 1/2014. (I.28.) önkormányzati rendelethez     </t>
  </si>
  <si>
    <t xml:space="preserve">2.2. melléklet az 1/2014. (I.28.) önkormányzati rendelethez     </t>
  </si>
  <si>
    <t>9.1. melléklet a 1/2014. (I.28.) önkormányzati rendelethez</t>
  </si>
  <si>
    <t>9.1. melléklet az 1/2014. (I.28.) önkormányzati rendelethez</t>
  </si>
  <si>
    <t>9.2. melléklet az 1/2014. (I.28.) önkormányzati rendelethez</t>
  </si>
  <si>
    <t>9.2.1. melléklet az 1/2014. (I.28.) önkormányzati rendelethez</t>
  </si>
  <si>
    <t>9.2.3. melléklet az 1/2014. (I.28.) önkormányzati rendelethez</t>
  </si>
  <si>
    <t>9.3. melléklet az 1./2014. (I.28.) önkormányzati rendelethez</t>
  </si>
  <si>
    <t>9.3.1. melléklet az 1/2014. (I.28.) önkormányzati rendelethez</t>
  </si>
  <si>
    <t>9.4. melléklet az 1/2014. (I.28.) önkormányzati rendelethez</t>
  </si>
  <si>
    <t>9.4.1. melléklet az 1/2014. (I.28.) önkormányzati rendelethez</t>
  </si>
  <si>
    <t xml:space="preserve">   - Egyéb felhalmozási célú támogatások (társulás)</t>
  </si>
  <si>
    <t xml:space="preserve">   - Egyéb felhalmozási célú támogatás (társulás)</t>
  </si>
  <si>
    <t>3. melléklet a 9/2014. (VI.24.) önkormányzati rendelethez</t>
  </si>
  <si>
    <t xml:space="preserve">5. melléklet a 9/2014. (VI.24.) önkormányzati rendelethez     </t>
  </si>
  <si>
    <t xml:space="preserve">6. melléklet a 9/2014. (VI.24.) önkormányzati rendelethez     </t>
  </si>
  <si>
    <t xml:space="preserve"> 7. melléklet a 9/2014. (VI.24.) önkormányzati rendelethez</t>
  </si>
  <si>
    <t>8. melléklet a 9/2014. (VI.24.) önkormányzati rendelethez</t>
  </si>
  <si>
    <t>9. melléklet a 9/2014. (VI.24.) önkormányzati rendelethez</t>
  </si>
  <si>
    <t>10. melléklet a 9/2014. (VI.24.) önkormányzati rendelethez</t>
  </si>
  <si>
    <t>11. melléklet a 9/2014. (VI.24.) önkormányzati rendelethez</t>
  </si>
  <si>
    <t>12. melléklet a 9/2014. (VI.24.) önkormányzati rendelethez</t>
  </si>
  <si>
    <t>13. melléklet a 9/2014. (VI.24.) önkormányzati rendelethez</t>
  </si>
  <si>
    <t>14. melléklet a 9/2014. (VI.24.) önkormányzati rendelethez</t>
  </si>
  <si>
    <t>15. melléklet a 9/2014. (VI.24.) önkormányzati rendelethez</t>
  </si>
  <si>
    <t>16. melléklet a 9/2014. (VI.24.) önkormányzati rendelethez</t>
  </si>
  <si>
    <t>17. melléklet a 9/2014. (VI.24.) önkormányzati rendelethez</t>
  </si>
  <si>
    <t>18. melléklet a 9/2014. (VI.24.) önkormányzati rendelethez</t>
  </si>
  <si>
    <t>a 2014. évben céljelleggel juttatott támogatásokról</t>
  </si>
  <si>
    <t>6. számú tájékoztató tábla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</si>
</sst>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"/>
    <numFmt numFmtId="165" formatCode="#,##0.0"/>
    <numFmt numFmtId="166" formatCode="0.0"/>
  </numFmts>
  <fonts count="5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family val="2"/>
      <charset val="238"/>
    </font>
    <font>
      <b/>
      <sz val="10"/>
      <name val="MS Sans Serif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1"/>
      <name val="Arial"/>
      <family val="2"/>
      <charset val="238"/>
    </font>
    <font>
      <i/>
      <sz val="10"/>
      <name val="Arial CE"/>
      <charset val="238"/>
    </font>
    <font>
      <i/>
      <sz val="12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</fonts>
  <fills count="9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darkHorizontal"/>
    </fill>
  </fills>
  <borders count="1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thin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37" fillId="0" borderId="0"/>
    <xf numFmtId="0" fontId="10" fillId="0" borderId="0"/>
  </cellStyleXfs>
  <cellXfs count="675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7" fillId="0" borderId="1" xfId="5" applyFont="1" applyFill="1" applyBorder="1" applyAlignment="1" applyProtection="1">
      <alignment horizontal="left" vertical="center" wrapText="1" indent="1"/>
    </xf>
    <xf numFmtId="0" fontId="17" fillId="0" borderId="2" xfId="5" applyFont="1" applyFill="1" applyBorder="1" applyAlignment="1" applyProtection="1">
      <alignment horizontal="left" vertical="center" wrapText="1" indent="1"/>
    </xf>
    <xf numFmtId="0" fontId="17" fillId="0" borderId="3" xfId="5" applyFont="1" applyFill="1" applyBorder="1" applyAlignment="1" applyProtection="1">
      <alignment horizontal="left" vertical="center" wrapText="1" indent="1"/>
    </xf>
    <xf numFmtId="0" fontId="17" fillId="0" borderId="4" xfId="5" applyFont="1" applyFill="1" applyBorder="1" applyAlignment="1" applyProtection="1">
      <alignment horizontal="left" vertical="center" wrapText="1" indent="1"/>
    </xf>
    <xf numFmtId="0" fontId="17" fillId="0" borderId="5" xfId="5" applyFont="1" applyFill="1" applyBorder="1" applyAlignment="1" applyProtection="1">
      <alignment horizontal="left" vertical="center" wrapText="1" indent="1"/>
    </xf>
    <xf numFmtId="0" fontId="17" fillId="0" borderId="6" xfId="5" applyFont="1" applyFill="1" applyBorder="1" applyAlignment="1" applyProtection="1">
      <alignment horizontal="left" vertical="center" wrapText="1" indent="1"/>
    </xf>
    <xf numFmtId="49" fontId="17" fillId="0" borderId="7" xfId="5" applyNumberFormat="1" applyFont="1" applyFill="1" applyBorder="1" applyAlignment="1" applyProtection="1">
      <alignment horizontal="left" vertical="center" wrapText="1" indent="1"/>
    </xf>
    <xf numFmtId="49" fontId="17" fillId="0" borderId="8" xfId="5" applyNumberFormat="1" applyFont="1" applyFill="1" applyBorder="1" applyAlignment="1" applyProtection="1">
      <alignment horizontal="left" vertical="center" wrapText="1" indent="1"/>
    </xf>
    <xf numFmtId="49" fontId="17" fillId="0" borderId="9" xfId="5" applyNumberFormat="1" applyFont="1" applyFill="1" applyBorder="1" applyAlignment="1" applyProtection="1">
      <alignment horizontal="left" vertical="center" wrapText="1" indent="1"/>
    </xf>
    <xf numFmtId="49" fontId="17" fillId="0" borderId="10" xfId="5" applyNumberFormat="1" applyFont="1" applyFill="1" applyBorder="1" applyAlignment="1" applyProtection="1">
      <alignment horizontal="left" vertical="center" wrapText="1" indent="1"/>
    </xf>
    <xf numFmtId="49" fontId="17" fillId="0" borderId="11" xfId="5" applyNumberFormat="1" applyFont="1" applyFill="1" applyBorder="1" applyAlignment="1" applyProtection="1">
      <alignment horizontal="left" vertical="center" wrapText="1" indent="1"/>
    </xf>
    <xf numFmtId="49" fontId="17" fillId="0" borderId="12" xfId="5" applyNumberFormat="1" applyFont="1" applyFill="1" applyBorder="1" applyAlignment="1" applyProtection="1">
      <alignment horizontal="left" vertical="center" wrapText="1" indent="1"/>
    </xf>
    <xf numFmtId="0" fontId="17" fillId="0" borderId="0" xfId="5" applyFont="1" applyFill="1" applyBorder="1" applyAlignment="1" applyProtection="1">
      <alignment horizontal="left" vertical="center" wrapText="1" indent="1"/>
    </xf>
    <xf numFmtId="0" fontId="16" fillId="0" borderId="13" xfId="5" applyFont="1" applyFill="1" applyBorder="1" applyAlignment="1" applyProtection="1">
      <alignment horizontal="left" vertical="center" wrapText="1" indent="1"/>
    </xf>
    <xf numFmtId="0" fontId="16" fillId="0" borderId="14" xfId="5" applyFont="1" applyFill="1" applyBorder="1" applyAlignment="1" applyProtection="1">
      <alignment horizontal="left" vertical="center" wrapText="1" indent="1"/>
    </xf>
    <xf numFmtId="0" fontId="16" fillId="0" borderId="15" xfId="5" applyFont="1" applyFill="1" applyBorder="1" applyAlignment="1" applyProtection="1">
      <alignment horizontal="left" vertical="center" wrapText="1" indent="1"/>
    </xf>
    <xf numFmtId="0" fontId="7" fillId="0" borderId="13" xfId="5" applyFont="1" applyFill="1" applyBorder="1" applyAlignment="1" applyProtection="1">
      <alignment horizontal="center" vertical="center" wrapText="1"/>
    </xf>
    <xf numFmtId="0" fontId="7" fillId="0" borderId="14" xfId="5" applyFont="1" applyFill="1" applyBorder="1" applyAlignment="1" applyProtection="1">
      <alignment horizontal="center" vertical="center" wrapText="1"/>
    </xf>
    <xf numFmtId="164" fontId="17" fillId="0" borderId="2" xfId="0" applyNumberFormat="1" applyFont="1" applyFill="1" applyBorder="1" applyAlignment="1" applyProtection="1">
      <alignment vertical="center" wrapText="1"/>
      <protection locked="0"/>
    </xf>
    <xf numFmtId="0" fontId="16" fillId="0" borderId="14" xfId="5" applyFont="1" applyFill="1" applyBorder="1" applyAlignment="1" applyProtection="1">
      <alignment vertical="center" wrapText="1"/>
    </xf>
    <xf numFmtId="0" fontId="16" fillId="0" borderId="19" xfId="5" applyFont="1" applyFill="1" applyBorder="1" applyAlignment="1" applyProtection="1">
      <alignment vertical="center" wrapText="1"/>
    </xf>
    <xf numFmtId="0" fontId="16" fillId="0" borderId="13" xfId="5" applyFont="1" applyFill="1" applyBorder="1" applyAlignment="1" applyProtection="1">
      <alignment horizontal="center" vertical="center" wrapText="1"/>
    </xf>
    <xf numFmtId="0" fontId="16" fillId="0" borderId="14" xfId="5" applyFont="1" applyFill="1" applyBorder="1" applyAlignment="1" applyProtection="1">
      <alignment horizontal="center" vertical="center" wrapText="1"/>
    </xf>
    <xf numFmtId="0" fontId="16" fillId="0" borderId="21" xfId="5" applyFont="1" applyFill="1" applyBorder="1" applyAlignment="1" applyProtection="1">
      <alignment horizontal="center" vertical="center" wrapText="1"/>
    </xf>
    <xf numFmtId="0" fontId="7" fillId="0" borderId="21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5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right" wrapText="1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164" fontId="16" fillId="0" borderId="22" xfId="0" applyNumberFormat="1" applyFont="1" applyFill="1" applyBorder="1" applyAlignment="1" applyProtection="1">
      <alignment horizontal="center" vertical="center" wrapText="1"/>
    </xf>
    <xf numFmtId="164" fontId="16" fillId="0" borderId="23" xfId="0" applyNumberFormat="1" applyFont="1" applyFill="1" applyBorder="1" applyAlignment="1" applyProtection="1">
      <alignment horizontal="center" vertical="center" wrapText="1"/>
    </xf>
    <xf numFmtId="164" fontId="16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7" fillId="0" borderId="16" xfId="0" applyNumberFormat="1" applyFont="1" applyFill="1" applyBorder="1" applyAlignment="1" applyProtection="1">
      <alignment vertical="center" wrapText="1"/>
    </xf>
    <xf numFmtId="164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5" applyFont="1" applyFill="1" applyBorder="1" applyAlignment="1" applyProtection="1">
      <alignment horizontal="left" vertical="center" wrapText="1" indent="1"/>
    </xf>
    <xf numFmtId="164" fontId="23" fillId="0" borderId="13" xfId="0" applyNumberFormat="1" applyFont="1" applyFill="1" applyBorder="1" applyAlignment="1" applyProtection="1">
      <alignment horizontal="left" vertical="center" wrapText="1" indent="1"/>
    </xf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right" indent="1"/>
    </xf>
    <xf numFmtId="0" fontId="19" fillId="0" borderId="0" xfId="0" applyFont="1" applyAlignment="1">
      <alignment horizontal="center"/>
    </xf>
    <xf numFmtId="0" fontId="30" fillId="0" borderId="0" xfId="0" applyFont="1" applyFill="1"/>
    <xf numFmtId="3" fontId="30" fillId="0" borderId="0" xfId="0" applyNumberFormat="1" applyFont="1" applyFill="1" applyAlignment="1">
      <alignment horizontal="right" indent="1"/>
    </xf>
    <xf numFmtId="3" fontId="25" fillId="0" borderId="0" xfId="0" applyNumberFormat="1" applyFont="1" applyFill="1" applyAlignment="1">
      <alignment horizontal="right" indent="1"/>
    </xf>
    <xf numFmtId="0" fontId="30" fillId="0" borderId="0" xfId="0" applyFont="1" applyFill="1" applyAlignment="1">
      <alignment horizontal="right" indent="1"/>
    </xf>
    <xf numFmtId="0" fontId="5" fillId="0" borderId="36" xfId="0" applyFont="1" applyFill="1" applyBorder="1" applyAlignment="1" applyProtection="1">
      <alignment horizontal="right"/>
    </xf>
    <xf numFmtId="0" fontId="24" fillId="0" borderId="23" xfId="5" applyFont="1" applyFill="1" applyBorder="1" applyAlignment="1" applyProtection="1">
      <alignment horizontal="left" vertical="center" wrapText="1" indent="1"/>
    </xf>
    <xf numFmtId="0" fontId="17" fillId="0" borderId="2" xfId="5" applyFont="1" applyFill="1" applyBorder="1" applyAlignment="1" applyProtection="1">
      <alignment horizontal="left" indent="6"/>
    </xf>
    <xf numFmtId="0" fontId="17" fillId="0" borderId="2" xfId="5" applyFont="1" applyFill="1" applyBorder="1" applyAlignment="1" applyProtection="1">
      <alignment horizontal="left" vertical="center" wrapText="1" indent="6"/>
    </xf>
    <xf numFmtId="0" fontId="17" fillId="0" borderId="6" xfId="5" applyFont="1" applyFill="1" applyBorder="1" applyAlignment="1" applyProtection="1">
      <alignment horizontal="left" vertical="center" wrapText="1" indent="6"/>
    </xf>
    <xf numFmtId="0" fontId="17" fillId="0" borderId="31" xfId="5" applyFont="1" applyFill="1" applyBorder="1" applyAlignment="1" applyProtection="1">
      <alignment horizontal="left" vertical="center" wrapText="1" indent="6"/>
    </xf>
    <xf numFmtId="0" fontId="33" fillId="0" borderId="0" xfId="0" applyFont="1" applyFill="1"/>
    <xf numFmtId="0" fontId="34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7" fillId="0" borderId="37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1" fillId="0" borderId="41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6" fillId="0" borderId="42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1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7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2" xfId="0" applyFont="1" applyBorder="1" applyAlignment="1" applyProtection="1">
      <alignment horizontal="left" vertical="center" wrapText="1" indent="1"/>
    </xf>
    <xf numFmtId="164" fontId="16" fillId="0" borderId="33" xfId="5" applyNumberFormat="1" applyFont="1" applyFill="1" applyBorder="1" applyAlignment="1" applyProtection="1">
      <alignment horizontal="right" vertical="center" wrapText="1" indent="1"/>
    </xf>
    <xf numFmtId="164" fontId="16" fillId="0" borderId="21" xfId="5" applyNumberFormat="1" applyFont="1" applyFill="1" applyBorder="1" applyAlignment="1" applyProtection="1">
      <alignment horizontal="right" vertical="center" wrapText="1" indent="1"/>
    </xf>
    <xf numFmtId="164" fontId="17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5" applyNumberFormat="1" applyFont="1" applyFill="1" applyBorder="1" applyAlignment="1" applyProtection="1">
      <alignment horizontal="righ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164" fontId="17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Border="1" applyAlignment="1" applyProtection="1">
      <alignment horizontal="right" vertical="center" wrapText="1" indent="1"/>
    </xf>
    <xf numFmtId="0" fontId="5" fillId="0" borderId="36" xfId="0" applyFont="1" applyFill="1" applyBorder="1" applyAlignment="1" applyProtection="1">
      <alignment horizontal="right" vertical="center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Fill="1" applyBorder="1" applyAlignment="1" applyProtection="1">
      <alignment horizontal="right" vertical="center" wrapText="1" indent="1"/>
    </xf>
    <xf numFmtId="164" fontId="2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3" fillId="0" borderId="25" xfId="0" applyNumberFormat="1" applyFont="1" applyFill="1" applyBorder="1" applyAlignment="1" applyProtection="1">
      <alignment horizontal="center" vertical="center" wrapText="1"/>
    </xf>
    <xf numFmtId="164" fontId="23" fillId="0" borderId="13" xfId="0" applyNumberFormat="1" applyFont="1" applyFill="1" applyBorder="1" applyAlignment="1" applyProtection="1">
      <alignment horizontal="center" vertical="center" wrapText="1"/>
    </xf>
    <xf numFmtId="164" fontId="23" fillId="0" borderId="14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7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7" fillId="0" borderId="8" xfId="0" applyNumberFormat="1" applyFont="1" applyFill="1" applyBorder="1" applyAlignment="1" applyProtection="1">
      <alignment horizontal="left" vertical="center" wrapText="1" indent="1"/>
    </xf>
    <xf numFmtId="164" fontId="17" fillId="0" borderId="47" xfId="0" applyNumberFormat="1" applyFont="1" applyFill="1" applyBorder="1" applyAlignment="1" applyProtection="1">
      <alignment horizontal="left" vertical="center" wrapText="1" indent="1"/>
    </xf>
    <xf numFmtId="164" fontId="26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4" fillId="0" borderId="7" xfId="0" applyNumberFormat="1" applyFont="1" applyFill="1" applyBorder="1" applyAlignment="1" applyProtection="1">
      <alignment horizontal="left" vertical="center" wrapText="1" indent="1"/>
    </xf>
    <xf numFmtId="164" fontId="24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27" fillId="0" borderId="2" xfId="0" applyNumberFormat="1" applyFont="1" applyFill="1" applyBorder="1" applyAlignment="1" applyProtection="1">
      <alignment horizontal="right" vertical="center" wrapText="1" indent="1"/>
    </xf>
    <xf numFmtId="164" fontId="26" fillId="0" borderId="13" xfId="0" applyNumberFormat="1" applyFont="1" applyFill="1" applyBorder="1" applyAlignment="1" applyProtection="1">
      <alignment horizontal="left" vertical="center" wrapText="1" indent="1"/>
    </xf>
    <xf numFmtId="164" fontId="26" fillId="0" borderId="48" xfId="0" applyNumberFormat="1" applyFont="1" applyFill="1" applyBorder="1" applyAlignment="1" applyProtection="1">
      <alignment horizontal="right" vertical="center" wrapText="1" indent="1"/>
    </xf>
    <xf numFmtId="164" fontId="2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7" xfId="0" applyNumberFormat="1" applyFont="1" applyFill="1" applyBorder="1" applyAlignment="1" applyProtection="1">
      <alignment horizontal="left" vertical="center" wrapText="1" indent="1"/>
    </xf>
    <xf numFmtId="164" fontId="24" fillId="0" borderId="8" xfId="0" applyNumberFormat="1" applyFont="1" applyFill="1" applyBorder="1" applyAlignment="1" applyProtection="1">
      <alignment horizontal="left" vertical="center" wrapText="1" indent="2"/>
    </xf>
    <xf numFmtId="164" fontId="24" fillId="0" borderId="2" xfId="0" applyNumberFormat="1" applyFont="1" applyFill="1" applyBorder="1" applyAlignment="1" applyProtection="1">
      <alignment horizontal="left" vertical="center" wrapText="1" indent="2"/>
    </xf>
    <xf numFmtId="164" fontId="27" fillId="0" borderId="2" xfId="0" applyNumberFormat="1" applyFont="1" applyFill="1" applyBorder="1" applyAlignment="1" applyProtection="1">
      <alignment horizontal="left" vertical="center" wrapText="1" indent="1"/>
    </xf>
    <xf numFmtId="164" fontId="24" fillId="0" borderId="9" xfId="0" applyNumberFormat="1" applyFont="1" applyFill="1" applyBorder="1" applyAlignment="1" applyProtection="1">
      <alignment horizontal="left" vertical="center" wrapText="1" indent="1"/>
    </xf>
    <xf numFmtId="164" fontId="17" fillId="0" borderId="9" xfId="0" applyNumberFormat="1" applyFont="1" applyFill="1" applyBorder="1" applyAlignment="1" applyProtection="1">
      <alignment horizontal="left" vertical="center" wrapText="1" indent="2"/>
    </xf>
    <xf numFmtId="164" fontId="17" fillId="0" borderId="10" xfId="0" applyNumberFormat="1" applyFont="1" applyFill="1" applyBorder="1" applyAlignment="1" applyProtection="1">
      <alignment horizontal="left" vertical="center" wrapText="1" indent="2"/>
    </xf>
    <xf numFmtId="164" fontId="27" fillId="0" borderId="3" xfId="0" applyNumberFormat="1" applyFont="1" applyFill="1" applyBorder="1" applyAlignment="1" applyProtection="1">
      <alignment horizontal="right" vertical="center" wrapText="1" inden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7" fillId="0" borderId="20" xfId="0" quotePrefix="1" applyFont="1" applyFill="1" applyBorder="1" applyAlignment="1" applyProtection="1">
      <alignment horizontal="right" vertical="center" indent="1"/>
    </xf>
    <xf numFmtId="0" fontId="7" fillId="0" borderId="49" xfId="0" applyFont="1" applyFill="1" applyBorder="1" applyAlignment="1" applyProtection="1">
      <alignment horizontal="right" vertical="center" indent="1"/>
    </xf>
    <xf numFmtId="0" fontId="7" fillId="0" borderId="33" xfId="0" applyFont="1" applyFill="1" applyBorder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right" vertical="center" wrapText="1" indent="1"/>
    </xf>
    <xf numFmtId="164" fontId="1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8" xfId="0" applyNumberFormat="1" applyFont="1" applyFill="1" applyBorder="1" applyAlignment="1" applyProtection="1">
      <alignment horizontal="right" vertical="center" wrapText="1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4" fontId="16" fillId="0" borderId="48" xfId="0" applyNumberFormat="1" applyFont="1" applyFill="1" applyBorder="1" applyAlignment="1" applyProtection="1">
      <alignment horizontal="right" vertical="center" wrapText="1" indent="1"/>
    </xf>
    <xf numFmtId="164" fontId="16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20" xfId="0" applyNumberFormat="1" applyFont="1" applyFill="1" applyBorder="1" applyAlignment="1" applyProtection="1">
      <alignment horizontal="right" vertical="center"/>
    </xf>
    <xf numFmtId="49" fontId="7" fillId="0" borderId="49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5" fillId="0" borderId="0" xfId="0" applyFont="1" applyFill="1" applyAlignment="1" applyProtection="1">
      <alignment horizontal="left" vertical="center" wrapText="1"/>
    </xf>
    <xf numFmtId="0" fontId="35" fillId="0" borderId="0" xfId="0" applyFont="1" applyFill="1" applyAlignment="1" applyProtection="1">
      <alignment vertical="center" wrapText="1"/>
    </xf>
    <xf numFmtId="0" fontId="35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7" fillId="0" borderId="7" xfId="0" applyNumberFormat="1" applyFont="1" applyFill="1" applyBorder="1" applyAlignment="1" applyProtection="1">
      <alignment horizontal="left" vertical="center" wrapText="1" indent="1"/>
    </xf>
    <xf numFmtId="164" fontId="17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2" xfId="0" applyFont="1" applyFill="1" applyBorder="1" applyAlignment="1" applyProtection="1">
      <alignment horizontal="center" vertical="center" wrapText="1"/>
    </xf>
    <xf numFmtId="0" fontId="7" fillId="0" borderId="42" xfId="0" applyFont="1" applyFill="1" applyBorder="1" applyAlignment="1" applyProtection="1">
      <alignment horizontal="center" vertical="center" wrapText="1"/>
    </xf>
    <xf numFmtId="0" fontId="16" fillId="0" borderId="15" xfId="5" applyFont="1" applyFill="1" applyBorder="1" applyAlignment="1" applyProtection="1">
      <alignment horizontal="center" vertical="center" wrapText="1"/>
    </xf>
    <xf numFmtId="0" fontId="16" fillId="0" borderId="19" xfId="5" applyFont="1" applyFill="1" applyBorder="1" applyAlignment="1" applyProtection="1">
      <alignment horizontal="center" vertical="center" wrapText="1"/>
    </xf>
    <xf numFmtId="0" fontId="16" fillId="0" borderId="33" xfId="5" applyFont="1" applyFill="1" applyBorder="1" applyAlignment="1" applyProtection="1">
      <alignment horizontal="center" vertical="center" wrapText="1"/>
    </xf>
    <xf numFmtId="164" fontId="17" fillId="0" borderId="30" xfId="5" applyNumberFormat="1" applyFont="1" applyFill="1" applyBorder="1" applyAlignment="1" applyProtection="1">
      <alignment horizontal="right" vertical="center" wrapText="1" indent="1"/>
    </xf>
    <xf numFmtId="0" fontId="17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7" fillId="0" borderId="0" xfId="5" applyFont="1" applyFill="1" applyProtection="1"/>
    <xf numFmtId="0" fontId="13" fillId="0" borderId="0" xfId="5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2" fillId="0" borderId="13" xfId="0" applyFont="1" applyBorder="1" applyAlignment="1" applyProtection="1">
      <alignment wrapTex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2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5" applyFill="1" applyAlignment="1" applyProtection="1"/>
    <xf numFmtId="164" fontId="20" fillId="0" borderId="21" xfId="0" quotePrefix="1" applyNumberFormat="1" applyFont="1" applyBorder="1" applyAlignment="1" applyProtection="1">
      <alignment horizontal="right" vertical="center" wrapText="1" indent="1"/>
    </xf>
    <xf numFmtId="0" fontId="19" fillId="0" borderId="0" xfId="5" applyFont="1" applyFill="1" applyProtection="1"/>
    <xf numFmtId="0" fontId="18" fillId="0" borderId="0" xfId="5" applyFont="1" applyFill="1" applyProtection="1"/>
    <xf numFmtId="0" fontId="10" fillId="0" borderId="0" xfId="5" applyFill="1" applyBorder="1" applyProtection="1"/>
    <xf numFmtId="164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7" fillId="0" borderId="9" xfId="5" applyNumberFormat="1" applyFont="1" applyFill="1" applyBorder="1" applyAlignment="1" applyProtection="1">
      <alignment horizontal="center" vertical="center" wrapText="1"/>
    </xf>
    <xf numFmtId="49" fontId="17" fillId="0" borderId="8" xfId="5" applyNumberFormat="1" applyFont="1" applyFill="1" applyBorder="1" applyAlignment="1" applyProtection="1">
      <alignment horizontal="center" vertical="center" wrapText="1"/>
    </xf>
    <xf numFmtId="49" fontId="17" fillId="0" borderId="10" xfId="5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2" xfId="0" applyFont="1" applyBorder="1" applyAlignment="1" applyProtection="1">
      <alignment horizontal="center" wrapText="1"/>
    </xf>
    <xf numFmtId="0" fontId="17" fillId="0" borderId="0" xfId="0" applyFont="1" applyFill="1" applyAlignment="1" applyProtection="1">
      <alignment horizontal="center" vertical="center" wrapText="1"/>
    </xf>
    <xf numFmtId="49" fontId="17" fillId="0" borderId="11" xfId="5" applyNumberFormat="1" applyFont="1" applyFill="1" applyBorder="1" applyAlignment="1" applyProtection="1">
      <alignment horizontal="center" vertical="center" wrapText="1"/>
    </xf>
    <xf numFmtId="49" fontId="17" fillId="0" borderId="7" xfId="5" applyNumberFormat="1" applyFont="1" applyFill="1" applyBorder="1" applyAlignment="1" applyProtection="1">
      <alignment horizontal="center" vertical="center" wrapText="1"/>
    </xf>
    <xf numFmtId="49" fontId="17" fillId="0" borderId="12" xfId="5" applyNumberFormat="1" applyFont="1" applyFill="1" applyBorder="1" applyAlignment="1" applyProtection="1">
      <alignment horizontal="center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0" fontId="7" fillId="0" borderId="37" xfId="0" applyFont="1" applyFill="1" applyBorder="1" applyAlignment="1" applyProtection="1">
      <alignment horizontal="center" vertical="center" wrapTex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5" applyFont="1" applyFill="1" applyBorder="1" applyAlignment="1" applyProtection="1">
      <alignment horizontal="left" vertical="center" wrapText="1" indent="1"/>
    </xf>
    <xf numFmtId="0" fontId="24" fillId="0" borderId="2" xfId="5" applyFont="1" applyFill="1" applyBorder="1" applyAlignment="1" applyProtection="1">
      <alignment horizontal="left" vertical="center" wrapText="1" indent="1"/>
    </xf>
    <xf numFmtId="0" fontId="24" fillId="0" borderId="23" xfId="5" quotePrefix="1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17" fillId="2" borderId="16" xfId="5" applyNumberFormat="1" applyFont="1" applyFill="1" applyBorder="1" applyAlignment="1" applyProtection="1">
      <alignment horizontal="right" vertical="center" wrapText="1" indent="1"/>
    </xf>
    <xf numFmtId="164" fontId="17" fillId="2" borderId="18" xfId="5" applyNumberFormat="1" applyFont="1" applyFill="1" applyBorder="1" applyAlignment="1" applyProtection="1">
      <alignment horizontal="right" vertical="center" wrapText="1" indent="1"/>
    </xf>
    <xf numFmtId="164" fontId="24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7" fillId="0" borderId="1" xfId="0" applyNumberFormat="1" applyFont="1" applyFill="1" applyBorder="1" applyAlignment="1" applyProtection="1">
      <alignment horizontal="right" vertical="center" wrapText="1" indent="1"/>
    </xf>
    <xf numFmtId="0" fontId="37" fillId="0" borderId="0" xfId="3"/>
    <xf numFmtId="3" fontId="39" fillId="0" borderId="59" xfId="3" applyNumberFormat="1" applyFont="1" applyFill="1" applyBorder="1" applyAlignment="1">
      <alignment horizontal="center"/>
    </xf>
    <xf numFmtId="3" fontId="39" fillId="0" borderId="60" xfId="3" applyNumberFormat="1" applyFont="1" applyFill="1" applyBorder="1"/>
    <xf numFmtId="3" fontId="39" fillId="0" borderId="30" xfId="3" applyNumberFormat="1" applyFont="1" applyFill="1" applyBorder="1"/>
    <xf numFmtId="3" fontId="39" fillId="0" borderId="61" xfId="3" applyNumberFormat="1" applyFont="1" applyFill="1" applyBorder="1" applyAlignment="1">
      <alignment horizontal="center"/>
    </xf>
    <xf numFmtId="3" fontId="39" fillId="0" borderId="62" xfId="3" applyNumberFormat="1" applyFont="1" applyFill="1" applyBorder="1"/>
    <xf numFmtId="3" fontId="39" fillId="0" borderId="63" xfId="3" applyNumberFormat="1" applyFont="1" applyFill="1" applyBorder="1" applyAlignment="1">
      <alignment horizontal="center"/>
    </xf>
    <xf numFmtId="3" fontId="39" fillId="0" borderId="64" xfId="3" applyNumberFormat="1" applyFont="1" applyFill="1" applyBorder="1"/>
    <xf numFmtId="3" fontId="39" fillId="0" borderId="65" xfId="3" applyNumberFormat="1" applyFont="1" applyFill="1" applyBorder="1" applyAlignment="1">
      <alignment horizontal="center"/>
    </xf>
    <xf numFmtId="3" fontId="38" fillId="3" borderId="16" xfId="3" applyNumberFormat="1" applyFont="1" applyFill="1" applyBorder="1" applyAlignment="1">
      <alignment horizontal="right"/>
    </xf>
    <xf numFmtId="3" fontId="39" fillId="0" borderId="16" xfId="3" applyNumberFormat="1" applyFont="1" applyFill="1" applyBorder="1"/>
    <xf numFmtId="0" fontId="39" fillId="0" borderId="69" xfId="3" applyFont="1" applyBorder="1" applyAlignment="1"/>
    <xf numFmtId="3" fontId="38" fillId="0" borderId="42" xfId="3" applyNumberFormat="1" applyFont="1" applyFill="1" applyBorder="1" applyAlignment="1">
      <alignment horizontal="center"/>
    </xf>
    <xf numFmtId="3" fontId="38" fillId="0" borderId="0" xfId="3" applyNumberFormat="1" applyFont="1" applyFill="1" applyBorder="1" applyAlignment="1">
      <alignment horizontal="center"/>
    </xf>
    <xf numFmtId="3" fontId="38" fillId="0" borderId="0" xfId="3" applyNumberFormat="1" applyFont="1" applyFill="1" applyBorder="1"/>
    <xf numFmtId="3" fontId="39" fillId="0" borderId="0" xfId="3" applyNumberFormat="1" applyFont="1" applyFill="1" applyBorder="1"/>
    <xf numFmtId="3" fontId="38" fillId="0" borderId="0" xfId="3" applyNumberFormat="1" applyFont="1" applyFill="1" applyBorder="1" applyAlignment="1">
      <alignment horizontal="right"/>
    </xf>
    <xf numFmtId="3" fontId="39" fillId="0" borderId="53" xfId="3" applyNumberFormat="1" applyFont="1" applyFill="1" applyBorder="1"/>
    <xf numFmtId="3" fontId="39" fillId="0" borderId="44" xfId="3" applyNumberFormat="1" applyFont="1" applyFill="1" applyBorder="1"/>
    <xf numFmtId="3" fontId="39" fillId="0" borderId="76" xfId="3" applyNumberFormat="1" applyFont="1" applyFill="1" applyBorder="1" applyAlignment="1">
      <alignment horizontal="center"/>
    </xf>
    <xf numFmtId="3" fontId="39" fillId="0" borderId="77" xfId="3" applyNumberFormat="1" applyFont="1" applyFill="1" applyBorder="1" applyAlignment="1">
      <alignment horizontal="center"/>
    </xf>
    <xf numFmtId="3" fontId="39" fillId="0" borderId="39" xfId="3" applyNumberFormat="1" applyFont="1" applyFill="1" applyBorder="1" applyAlignment="1"/>
    <xf numFmtId="3" fontId="39" fillId="4" borderId="16" xfId="3" applyNumberFormat="1" applyFont="1" applyFill="1" applyBorder="1"/>
    <xf numFmtId="3" fontId="39" fillId="4" borderId="44" xfId="3" applyNumberFormat="1" applyFont="1" applyFill="1" applyBorder="1"/>
    <xf numFmtId="3" fontId="39" fillId="0" borderId="58" xfId="3" applyNumberFormat="1" applyFont="1" applyFill="1" applyBorder="1" applyAlignment="1">
      <alignment horizontal="left"/>
    </xf>
    <xf numFmtId="0" fontId="37" fillId="0" borderId="0" xfId="3" applyFill="1"/>
    <xf numFmtId="3" fontId="39" fillId="0" borderId="78" xfId="3" applyNumberFormat="1" applyFont="1" applyFill="1" applyBorder="1"/>
    <xf numFmtId="3" fontId="39" fillId="0" borderId="66" xfId="3" applyNumberFormat="1" applyFont="1" applyFill="1" applyBorder="1"/>
    <xf numFmtId="3" fontId="38" fillId="3" borderId="21" xfId="3" applyNumberFormat="1" applyFont="1" applyFill="1" applyBorder="1" applyAlignment="1">
      <alignment horizontal="right"/>
    </xf>
    <xf numFmtId="3" fontId="38" fillId="0" borderId="0" xfId="3" applyNumberFormat="1" applyFont="1" applyFill="1" applyBorder="1" applyAlignment="1"/>
    <xf numFmtId="3" fontId="39" fillId="0" borderId="79" xfId="3" applyNumberFormat="1" applyFont="1" applyFill="1" applyBorder="1" applyAlignment="1">
      <alignment horizontal="center"/>
    </xf>
    <xf numFmtId="3" fontId="39" fillId="0" borderId="80" xfId="3" applyNumberFormat="1" applyFont="1" applyFill="1" applyBorder="1" applyAlignment="1">
      <alignment horizontal="center"/>
    </xf>
    <xf numFmtId="3" fontId="39" fillId="0" borderId="81" xfId="3" applyNumberFormat="1" applyFont="1" applyFill="1" applyBorder="1" applyAlignment="1">
      <alignment horizontal="center"/>
    </xf>
    <xf numFmtId="3" fontId="39" fillId="0" borderId="18" xfId="3" applyNumberFormat="1" applyFont="1" applyFill="1" applyBorder="1"/>
    <xf numFmtId="3" fontId="39" fillId="0" borderId="82" xfId="3" applyNumberFormat="1" applyFont="1" applyFill="1" applyBorder="1" applyAlignment="1">
      <alignment horizontal="center"/>
    </xf>
    <xf numFmtId="3" fontId="38" fillId="0" borderId="58" xfId="3" applyNumberFormat="1" applyFont="1" applyFill="1" applyBorder="1" applyAlignment="1"/>
    <xf numFmtId="3" fontId="39" fillId="0" borderId="47" xfId="3" applyNumberFormat="1" applyFont="1" applyFill="1" applyBorder="1" applyAlignment="1">
      <alignment horizontal="center"/>
    </xf>
    <xf numFmtId="3" fontId="39" fillId="0" borderId="30" xfId="3" applyNumberFormat="1" applyFont="1" applyFill="1" applyBorder="1" applyAlignment="1">
      <alignment horizontal="right"/>
    </xf>
    <xf numFmtId="3" fontId="39" fillId="0" borderId="17" xfId="3" applyNumberFormat="1" applyFont="1" applyFill="1" applyBorder="1" applyAlignment="1">
      <alignment horizontal="right"/>
    </xf>
    <xf numFmtId="3" fontId="39" fillId="0" borderId="83" xfId="3" applyNumberFormat="1" applyFont="1" applyFill="1" applyBorder="1" applyAlignment="1">
      <alignment horizontal="center"/>
    </xf>
    <xf numFmtId="3" fontId="37" fillId="0" borderId="84" xfId="3" applyNumberFormat="1" applyFont="1" applyFill="1" applyBorder="1" applyAlignment="1">
      <alignment horizontal="center"/>
    </xf>
    <xf numFmtId="3" fontId="42" fillId="0" borderId="85" xfId="3" applyNumberFormat="1" applyFont="1" applyFill="1" applyBorder="1"/>
    <xf numFmtId="3" fontId="37" fillId="0" borderId="61" xfId="3" applyNumberFormat="1" applyFont="1" applyFill="1" applyBorder="1" applyAlignment="1">
      <alignment horizontal="center"/>
    </xf>
    <xf numFmtId="3" fontId="42" fillId="0" borderId="62" xfId="3" applyNumberFormat="1" applyFont="1" applyFill="1" applyBorder="1"/>
    <xf numFmtId="3" fontId="42" fillId="0" borderId="26" xfId="3" applyNumberFormat="1" applyFont="1" applyFill="1" applyBorder="1"/>
    <xf numFmtId="3" fontId="43" fillId="0" borderId="65" xfId="3" applyNumberFormat="1" applyFont="1" applyFill="1" applyBorder="1" applyAlignment="1">
      <alignment horizontal="center"/>
    </xf>
    <xf numFmtId="3" fontId="44" fillId="0" borderId="66" xfId="3" applyNumberFormat="1" applyFont="1" applyFill="1" applyBorder="1" applyAlignment="1"/>
    <xf numFmtId="3" fontId="44" fillId="0" borderId="87" xfId="3" applyNumberFormat="1" applyFont="1" applyFill="1" applyBorder="1" applyAlignment="1"/>
    <xf numFmtId="3" fontId="44" fillId="3" borderId="88" xfId="3" applyNumberFormat="1" applyFont="1" applyFill="1" applyBorder="1"/>
    <xf numFmtId="3" fontId="43" fillId="0" borderId="47" xfId="3" applyNumberFormat="1" applyFont="1" applyFill="1" applyBorder="1" applyAlignment="1">
      <alignment horizontal="center"/>
    </xf>
    <xf numFmtId="3" fontId="42" fillId="0" borderId="60" xfId="3" applyNumberFormat="1" applyFont="1" applyFill="1" applyBorder="1"/>
    <xf numFmtId="3" fontId="45" fillId="0" borderId="89" xfId="3" applyNumberFormat="1" applyFont="1" applyFill="1" applyBorder="1"/>
    <xf numFmtId="3" fontId="45" fillId="0" borderId="26" xfId="3" applyNumberFormat="1" applyFont="1" applyFill="1" applyBorder="1"/>
    <xf numFmtId="3" fontId="43" fillId="0" borderId="82" xfId="3" applyNumberFormat="1" applyFont="1" applyFill="1" applyBorder="1" applyAlignment="1">
      <alignment horizontal="center"/>
    </xf>
    <xf numFmtId="3" fontId="44" fillId="0" borderId="90" xfId="3" applyNumberFormat="1" applyFont="1" applyFill="1" applyBorder="1" applyAlignment="1"/>
    <xf numFmtId="3" fontId="44" fillId="0" borderId="58" xfId="3" applyNumberFormat="1" applyFont="1" applyFill="1" applyBorder="1" applyAlignment="1"/>
    <xf numFmtId="3" fontId="44" fillId="3" borderId="26" xfId="3" applyNumberFormat="1" applyFont="1" applyFill="1" applyBorder="1"/>
    <xf numFmtId="3" fontId="37" fillId="0" borderId="91" xfId="3" applyNumberFormat="1" applyFont="1" applyFill="1" applyBorder="1" applyAlignment="1">
      <alignment horizontal="center"/>
    </xf>
    <xf numFmtId="3" fontId="42" fillId="0" borderId="92" xfId="3" applyNumberFormat="1" applyFont="1" applyFill="1" applyBorder="1"/>
    <xf numFmtId="3" fontId="42" fillId="0" borderId="27" xfId="3" applyNumberFormat="1" applyFont="1" applyFill="1" applyBorder="1"/>
    <xf numFmtId="3" fontId="43" fillId="0" borderId="93" xfId="3" quotePrefix="1" applyNumberFormat="1" applyFont="1" applyFill="1" applyBorder="1" applyAlignment="1">
      <alignment horizontal="center"/>
    </xf>
    <xf numFmtId="3" fontId="42" fillId="0" borderId="95" xfId="3" applyNumberFormat="1" applyFont="1" applyFill="1" applyBorder="1"/>
    <xf numFmtId="3" fontId="45" fillId="0" borderId="27" xfId="3" applyNumberFormat="1" applyFont="1" applyFill="1" applyBorder="1"/>
    <xf numFmtId="3" fontId="43" fillId="0" borderId="96" xfId="3" quotePrefix="1" applyNumberFormat="1" applyFont="1" applyFill="1" applyBorder="1" applyAlignment="1">
      <alignment horizontal="center"/>
    </xf>
    <xf numFmtId="3" fontId="45" fillId="0" borderId="90" xfId="3" applyNumberFormat="1" applyFont="1" applyFill="1" applyBorder="1" applyAlignment="1"/>
    <xf numFmtId="3" fontId="46" fillId="0" borderId="90" xfId="3" applyNumberFormat="1" applyFont="1" applyFill="1" applyBorder="1" applyAlignment="1"/>
    <xf numFmtId="3" fontId="42" fillId="0" borderId="90" xfId="3" applyNumberFormat="1" applyFont="1" applyFill="1" applyBorder="1"/>
    <xf numFmtId="3" fontId="46" fillId="4" borderId="26" xfId="3" applyNumberFormat="1" applyFont="1" applyFill="1" applyBorder="1"/>
    <xf numFmtId="3" fontId="37" fillId="0" borderId="59" xfId="3" applyNumberFormat="1" applyFont="1" applyFill="1" applyBorder="1" applyAlignment="1">
      <alignment horizontal="center"/>
    </xf>
    <xf numFmtId="3" fontId="42" fillId="0" borderId="101" xfId="3" applyNumberFormat="1" applyFont="1" applyFill="1" applyBorder="1"/>
    <xf numFmtId="3" fontId="43" fillId="0" borderId="102" xfId="3" applyNumberFormat="1" applyFont="1" applyFill="1" applyBorder="1" applyAlignment="1">
      <alignment horizontal="center"/>
    </xf>
    <xf numFmtId="3" fontId="44" fillId="3" borderId="48" xfId="3" applyNumberFormat="1" applyFont="1" applyFill="1" applyBorder="1"/>
    <xf numFmtId="3" fontId="43" fillId="0" borderId="0" xfId="3" applyNumberFormat="1" applyFont="1" applyFill="1" applyBorder="1" applyAlignment="1">
      <alignment horizontal="center"/>
    </xf>
    <xf numFmtId="3" fontId="44" fillId="0" borderId="0" xfId="3" applyNumberFormat="1" applyFont="1" applyFill="1" applyBorder="1" applyAlignment="1"/>
    <xf numFmtId="3" fontId="40" fillId="0" borderId="21" xfId="3" applyNumberFormat="1" applyFont="1" applyBorder="1" applyAlignment="1">
      <alignment horizontal="center" wrapText="1"/>
    </xf>
    <xf numFmtId="3" fontId="39" fillId="0" borderId="30" xfId="3" applyNumberFormat="1" applyFont="1" applyBorder="1" applyAlignment="1">
      <alignment horizontal="right"/>
    </xf>
    <xf numFmtId="3" fontId="39" fillId="0" borderId="104" xfId="3" applyNumberFormat="1" applyFont="1" applyFill="1" applyBorder="1" applyAlignment="1">
      <alignment horizontal="right"/>
    </xf>
    <xf numFmtId="3" fontId="39" fillId="0" borderId="105" xfId="3" applyNumberFormat="1" applyFont="1" applyFill="1" applyBorder="1" applyAlignment="1">
      <alignment horizontal="right"/>
    </xf>
    <xf numFmtId="3" fontId="38" fillId="4" borderId="25" xfId="3" applyNumberFormat="1" applyFont="1" applyFill="1" applyBorder="1" applyAlignment="1">
      <alignment horizontal="right"/>
    </xf>
    <xf numFmtId="0" fontId="47" fillId="0" borderId="0" xfId="3" applyFont="1"/>
    <xf numFmtId="3" fontId="38" fillId="0" borderId="106" xfId="4" applyNumberFormat="1" applyFont="1" applyFill="1" applyBorder="1" applyAlignment="1">
      <alignment horizontal="center" vertical="center" wrapText="1"/>
    </xf>
    <xf numFmtId="3" fontId="44" fillId="0" borderId="107" xfId="4" applyNumberFormat="1" applyFont="1" applyFill="1" applyBorder="1" applyAlignment="1">
      <alignment horizontal="center" vertical="center" wrapText="1"/>
    </xf>
    <xf numFmtId="3" fontId="37" fillId="0" borderId="108" xfId="4" applyNumberFormat="1" applyFont="1" applyBorder="1" applyAlignment="1">
      <alignment horizontal="center" vertical="center" wrapText="1"/>
    </xf>
    <xf numFmtId="3" fontId="44" fillId="0" borderId="109" xfId="4" applyNumberFormat="1" applyFont="1" applyFill="1" applyBorder="1" applyAlignment="1">
      <alignment horizontal="center" vertical="center" wrapText="1"/>
    </xf>
    <xf numFmtId="3" fontId="37" fillId="0" borderId="59" xfId="4" applyNumberFormat="1" applyFont="1" applyFill="1" applyBorder="1" applyAlignment="1">
      <alignment horizontal="center"/>
    </xf>
    <xf numFmtId="3" fontId="42" fillId="0" borderId="110" xfId="4" applyNumberFormat="1" applyFont="1" applyFill="1" applyBorder="1"/>
    <xf numFmtId="3" fontId="42" fillId="0" borderId="111" xfId="4" applyNumberFormat="1" applyFont="1" applyFill="1" applyBorder="1"/>
    <xf numFmtId="3" fontId="42" fillId="0" borderId="26" xfId="4" applyNumberFormat="1" applyFont="1" applyFill="1" applyBorder="1"/>
    <xf numFmtId="3" fontId="37" fillId="0" borderId="61" xfId="4" applyNumberFormat="1" applyFont="1" applyFill="1" applyBorder="1" applyAlignment="1">
      <alignment horizontal="center"/>
    </xf>
    <xf numFmtId="3" fontId="42" fillId="0" borderId="112" xfId="4" applyNumberFormat="1" applyFont="1" applyFill="1" applyBorder="1"/>
    <xf numFmtId="3" fontId="42" fillId="0" borderId="113" xfId="4" applyNumberFormat="1" applyFont="1" applyFill="1" applyBorder="1"/>
    <xf numFmtId="3" fontId="42" fillId="5" borderId="26" xfId="4" applyNumberFormat="1" applyFont="1" applyFill="1" applyBorder="1"/>
    <xf numFmtId="3" fontId="37" fillId="0" borderId="63" xfId="4" applyNumberFormat="1" applyFont="1" applyFill="1" applyBorder="1" applyAlignment="1">
      <alignment horizontal="center"/>
    </xf>
    <xf numFmtId="3" fontId="42" fillId="0" borderId="114" xfId="4" applyNumberFormat="1" applyFont="1" applyFill="1" applyBorder="1"/>
    <xf numFmtId="3" fontId="37" fillId="0" borderId="65" xfId="4" applyNumberFormat="1" applyFont="1" applyFill="1" applyBorder="1" applyAlignment="1">
      <alignment horizontal="center"/>
    </xf>
    <xf numFmtId="3" fontId="44" fillId="3" borderId="88" xfId="4" applyNumberFormat="1" applyFont="1" applyFill="1" applyBorder="1"/>
    <xf numFmtId="3" fontId="42" fillId="0" borderId="78" xfId="4" applyNumberFormat="1" applyFont="1" applyFill="1" applyBorder="1" applyAlignment="1">
      <alignment vertical="center" wrapText="1"/>
    </xf>
    <xf numFmtId="3" fontId="37" fillId="0" borderId="115" xfId="4" applyNumberFormat="1" applyFont="1" applyFill="1" applyBorder="1" applyAlignment="1">
      <alignment horizontal="center"/>
    </xf>
    <xf numFmtId="3" fontId="42" fillId="0" borderId="116" xfId="4" applyNumberFormat="1" applyFont="1" applyFill="1" applyBorder="1"/>
    <xf numFmtId="3" fontId="42" fillId="0" borderId="117" xfId="4" applyNumberFormat="1" applyFont="1" applyFill="1" applyBorder="1"/>
    <xf numFmtId="3" fontId="43" fillId="0" borderId="102" xfId="4" quotePrefix="1" applyNumberFormat="1" applyFont="1" applyFill="1" applyBorder="1" applyAlignment="1">
      <alignment horizontal="center"/>
    </xf>
    <xf numFmtId="3" fontId="44" fillId="0" borderId="118" xfId="4" applyNumberFormat="1" applyFont="1" applyFill="1" applyBorder="1" applyAlignment="1"/>
    <xf numFmtId="3" fontId="44" fillId="3" borderId="25" xfId="4" applyNumberFormat="1" applyFont="1" applyFill="1" applyBorder="1"/>
    <xf numFmtId="3" fontId="37" fillId="0" borderId="97" xfId="4" applyNumberFormat="1" applyFont="1" applyFill="1" applyBorder="1" applyAlignment="1">
      <alignment horizontal="center"/>
    </xf>
    <xf numFmtId="3" fontId="42" fillId="0" borderId="99" xfId="4" applyNumberFormat="1" applyFont="1" applyFill="1" applyBorder="1"/>
    <xf numFmtId="3" fontId="42" fillId="0" borderId="28" xfId="4" applyNumberFormat="1" applyFont="1" applyFill="1" applyBorder="1"/>
    <xf numFmtId="3" fontId="43" fillId="0" borderId="119" xfId="4" quotePrefix="1" applyNumberFormat="1" applyFont="1" applyFill="1" applyBorder="1" applyAlignment="1">
      <alignment horizontal="center"/>
    </xf>
    <xf numFmtId="3" fontId="44" fillId="3" borderId="120" xfId="4" applyNumberFormat="1" applyFont="1" applyFill="1" applyBorder="1"/>
    <xf numFmtId="3" fontId="37" fillId="0" borderId="121" xfId="4" applyNumberFormat="1" applyFont="1" applyFill="1" applyBorder="1" applyAlignment="1">
      <alignment horizontal="center"/>
    </xf>
    <xf numFmtId="3" fontId="42" fillId="0" borderId="122" xfId="4" applyNumberFormat="1" applyFont="1" applyFill="1" applyBorder="1" applyAlignment="1">
      <alignment vertical="center"/>
    </xf>
    <xf numFmtId="3" fontId="42" fillId="0" borderId="123" xfId="4" applyNumberFormat="1" applyFont="1" applyFill="1" applyBorder="1"/>
    <xf numFmtId="3" fontId="44" fillId="3" borderId="26" xfId="4" applyNumberFormat="1" applyFont="1" applyFill="1" applyBorder="1"/>
    <xf numFmtId="0" fontId="37" fillId="0" borderId="100" xfId="4" applyFont="1" applyBorder="1" applyAlignment="1">
      <alignment vertical="center"/>
    </xf>
    <xf numFmtId="3" fontId="42" fillId="0" borderId="124" xfId="4" applyNumberFormat="1" applyFont="1" applyFill="1" applyBorder="1"/>
    <xf numFmtId="3" fontId="44" fillId="3" borderId="103" xfId="4" applyNumberFormat="1" applyFont="1" applyFill="1" applyBorder="1"/>
    <xf numFmtId="3" fontId="42" fillId="0" borderId="85" xfId="4" applyNumberFormat="1" applyFont="1" applyFill="1" applyBorder="1"/>
    <xf numFmtId="3" fontId="42" fillId="0" borderId="86" xfId="4" applyNumberFormat="1" applyFont="1" applyFill="1" applyBorder="1"/>
    <xf numFmtId="3" fontId="42" fillId="0" borderId="62" xfId="4" applyNumberFormat="1" applyFont="1" applyFill="1" applyBorder="1"/>
    <xf numFmtId="3" fontId="42" fillId="0" borderId="125" xfId="4" applyNumberFormat="1" applyFont="1" applyFill="1" applyBorder="1"/>
    <xf numFmtId="3" fontId="37" fillId="0" borderId="126" xfId="4" applyNumberFormat="1" applyFont="1" applyFill="1" applyBorder="1"/>
    <xf numFmtId="3" fontId="39" fillId="0" borderId="26" xfId="4" applyNumberFormat="1" applyFont="1" applyFill="1" applyBorder="1"/>
    <xf numFmtId="3" fontId="43" fillId="0" borderId="115" xfId="4" applyNumberFormat="1" applyFont="1" applyFill="1" applyBorder="1" applyAlignment="1">
      <alignment horizontal="center"/>
    </xf>
    <xf numFmtId="3" fontId="44" fillId="0" borderId="127" xfId="4" applyNumberFormat="1" applyFont="1" applyFill="1" applyBorder="1" applyAlignment="1"/>
    <xf numFmtId="3" fontId="44" fillId="0" borderId="128" xfId="4" applyNumberFormat="1" applyFont="1" applyFill="1" applyBorder="1" applyAlignment="1"/>
    <xf numFmtId="3" fontId="44" fillId="3" borderId="89" xfId="4" applyNumberFormat="1" applyFont="1" applyFill="1" applyBorder="1"/>
    <xf numFmtId="3" fontId="44" fillId="3" borderId="129" xfId="4" applyNumberFormat="1" applyFont="1" applyFill="1" applyBorder="1"/>
    <xf numFmtId="3" fontId="42" fillId="0" borderId="60" xfId="4" applyNumberFormat="1" applyFont="1" applyFill="1" applyBorder="1"/>
    <xf numFmtId="3" fontId="39" fillId="0" borderId="30" xfId="4" applyNumberFormat="1" applyFont="1" applyFill="1" applyBorder="1" applyAlignment="1">
      <alignment horizontal="right"/>
    </xf>
    <xf numFmtId="3" fontId="39" fillId="0" borderId="16" xfId="4" applyNumberFormat="1" applyFont="1" applyFill="1" applyBorder="1" applyAlignment="1">
      <alignment horizontal="right"/>
    </xf>
    <xf numFmtId="3" fontId="43" fillId="0" borderId="65" xfId="4" applyNumberFormat="1" applyFont="1" applyFill="1" applyBorder="1" applyAlignment="1">
      <alignment horizontal="center"/>
    </xf>
    <xf numFmtId="3" fontId="44" fillId="0" borderId="66" xfId="4" applyNumberFormat="1" applyFont="1" applyFill="1" applyBorder="1" applyAlignment="1"/>
    <xf numFmtId="3" fontId="44" fillId="0" borderId="69" xfId="4" applyNumberFormat="1" applyFont="1" applyFill="1" applyBorder="1" applyAlignment="1"/>
    <xf numFmtId="3" fontId="44" fillId="3" borderId="130" xfId="4" applyNumberFormat="1" applyFont="1" applyFill="1" applyBorder="1"/>
    <xf numFmtId="3" fontId="42" fillId="0" borderId="66" xfId="4" applyNumberFormat="1" applyFont="1" applyFill="1" applyBorder="1"/>
    <xf numFmtId="3" fontId="43" fillId="0" borderId="42" xfId="4" quotePrefix="1" applyNumberFormat="1" applyFont="1" applyFill="1" applyBorder="1" applyAlignment="1">
      <alignment horizontal="center"/>
    </xf>
    <xf numFmtId="3" fontId="44" fillId="0" borderId="34" xfId="4" applyNumberFormat="1" applyFont="1" applyFill="1" applyBorder="1" applyAlignment="1"/>
    <xf numFmtId="0" fontId="37" fillId="0" borderId="43" xfId="4" applyFont="1" applyBorder="1" applyAlignment="1"/>
    <xf numFmtId="3" fontId="44" fillId="3" borderId="48" xfId="4" applyNumberFormat="1" applyFont="1" applyFill="1" applyBorder="1"/>
    <xf numFmtId="3" fontId="43" fillId="0" borderId="0" xfId="4" quotePrefix="1" applyNumberFormat="1" applyFont="1" applyFill="1" applyBorder="1" applyAlignment="1">
      <alignment horizontal="center"/>
    </xf>
    <xf numFmtId="3" fontId="44" fillId="0" borderId="0" xfId="4" applyNumberFormat="1" applyFont="1" applyFill="1" applyBorder="1" applyAlignment="1"/>
    <xf numFmtId="0" fontId="37" fillId="0" borderId="0" xfId="4" applyFont="1" applyBorder="1" applyAlignment="1"/>
    <xf numFmtId="3" fontId="44" fillId="0" borderId="0" xfId="4" applyNumberFormat="1" applyFont="1" applyFill="1" applyBorder="1"/>
    <xf numFmtId="3" fontId="37" fillId="0" borderId="84" xfId="4" applyNumberFormat="1" applyFont="1" applyFill="1" applyBorder="1" applyAlignment="1">
      <alignment horizontal="center"/>
    </xf>
    <xf numFmtId="3" fontId="37" fillId="0" borderId="70" xfId="4" applyNumberFormat="1" applyFont="1" applyFill="1" applyBorder="1" applyAlignment="1">
      <alignment horizontal="center"/>
    </xf>
    <xf numFmtId="3" fontId="42" fillId="0" borderId="71" xfId="4" applyNumberFormat="1" applyFont="1" applyFill="1" applyBorder="1"/>
    <xf numFmtId="3" fontId="37" fillId="0" borderId="72" xfId="4" applyNumberFormat="1" applyFont="1" applyFill="1" applyBorder="1" applyAlignment="1">
      <alignment horizontal="center"/>
    </xf>
    <xf numFmtId="3" fontId="42" fillId="0" borderId="67" xfId="4" applyNumberFormat="1" applyFont="1" applyFill="1" applyBorder="1"/>
    <xf numFmtId="3" fontId="46" fillId="0" borderId="131" xfId="4" applyNumberFormat="1" applyFont="1" applyFill="1" applyBorder="1" applyAlignment="1">
      <alignment vertical="center"/>
    </xf>
    <xf numFmtId="3" fontId="37" fillId="0" borderId="132" xfId="4" applyNumberFormat="1" applyFont="1" applyFill="1" applyBorder="1" applyAlignment="1">
      <alignment horizontal="center"/>
    </xf>
    <xf numFmtId="3" fontId="46" fillId="4" borderId="133" xfId="4" applyNumberFormat="1" applyFont="1" applyFill="1" applyBorder="1"/>
    <xf numFmtId="3" fontId="44" fillId="0" borderId="43" xfId="4" applyNumberFormat="1" applyFont="1" applyFill="1" applyBorder="1" applyAlignment="1"/>
    <xf numFmtId="0" fontId="37" fillId="0" borderId="21" xfId="4" applyFont="1" applyBorder="1" applyAlignment="1"/>
    <xf numFmtId="3" fontId="42" fillId="3" borderId="86" xfId="4" applyNumberFormat="1" applyFont="1" applyFill="1" applyBorder="1"/>
    <xf numFmtId="3" fontId="42" fillId="3" borderId="26" xfId="4" applyNumberFormat="1" applyFont="1" applyFill="1" applyBorder="1"/>
    <xf numFmtId="3" fontId="42" fillId="0" borderId="64" xfId="4" applyNumberFormat="1" applyFont="1" applyFill="1" applyBorder="1"/>
    <xf numFmtId="3" fontId="37" fillId="0" borderId="73" xfId="4" applyNumberFormat="1" applyFont="1" applyFill="1" applyBorder="1" applyAlignment="1">
      <alignment horizontal="center"/>
    </xf>
    <xf numFmtId="3" fontId="42" fillId="0" borderId="74" xfId="4" applyNumberFormat="1" applyFont="1" applyFill="1" applyBorder="1"/>
    <xf numFmtId="3" fontId="42" fillId="3" borderId="134" xfId="4" applyNumberFormat="1" applyFont="1" applyFill="1" applyBorder="1"/>
    <xf numFmtId="3" fontId="37" fillId="0" borderId="102" xfId="4" applyNumberFormat="1" applyFont="1" applyFill="1" applyBorder="1" applyAlignment="1">
      <alignment horizontal="center"/>
    </xf>
    <xf numFmtId="3" fontId="44" fillId="0" borderId="135" xfId="4" applyNumberFormat="1" applyFont="1" applyFill="1" applyBorder="1"/>
    <xf numFmtId="3" fontId="44" fillId="0" borderId="118" xfId="4" applyNumberFormat="1" applyFont="1" applyFill="1" applyBorder="1"/>
    <xf numFmtId="3" fontId="37" fillId="0" borderId="0" xfId="4" applyNumberFormat="1" applyFill="1" applyBorder="1" applyAlignment="1">
      <alignment horizontal="center"/>
    </xf>
    <xf numFmtId="3" fontId="37" fillId="0" borderId="0" xfId="4" applyNumberFormat="1" applyFill="1" applyBorder="1"/>
    <xf numFmtId="0" fontId="37" fillId="0" borderId="136" xfId="4" applyFont="1" applyBorder="1" applyAlignment="1">
      <alignment vertical="center"/>
    </xf>
    <xf numFmtId="0" fontId="0" fillId="0" borderId="0" xfId="0" applyFill="1" applyBorder="1" applyAlignment="1"/>
    <xf numFmtId="0" fontId="38" fillId="0" borderId="0" xfId="0" applyFont="1" applyBorder="1"/>
    <xf numFmtId="0" fontId="0" fillId="0" borderId="0" xfId="0" applyBorder="1"/>
    <xf numFmtId="0" fontId="0" fillId="0" borderId="137" xfId="0" applyBorder="1"/>
    <xf numFmtId="3" fontId="38" fillId="0" borderId="0" xfId="0" applyNumberFormat="1" applyFont="1" applyBorder="1"/>
    <xf numFmtId="165" fontId="38" fillId="0" borderId="51" xfId="0" applyNumberFormat="1" applyFont="1" applyBorder="1"/>
    <xf numFmtId="3" fontId="0" fillId="0" borderId="0" xfId="0" applyNumberFormat="1" applyBorder="1" applyAlignment="1">
      <alignment horizontal="right"/>
    </xf>
    <xf numFmtId="165" fontId="38" fillId="0" borderId="57" xfId="0" applyNumberFormat="1" applyFont="1" applyBorder="1"/>
    <xf numFmtId="3" fontId="38" fillId="0" borderId="138" xfId="0" applyNumberFormat="1" applyFont="1" applyBorder="1"/>
    <xf numFmtId="0" fontId="38" fillId="0" borderId="138" xfId="0" applyFont="1" applyBorder="1"/>
    <xf numFmtId="0" fontId="0" fillId="0" borderId="139" xfId="0" applyBorder="1"/>
    <xf numFmtId="0" fontId="0" fillId="0" borderId="50" xfId="0" applyBorder="1"/>
    <xf numFmtId="0" fontId="0" fillId="0" borderId="140" xfId="0" applyBorder="1"/>
    <xf numFmtId="4" fontId="0" fillId="0" borderId="0" xfId="0" applyNumberFormat="1" applyBorder="1"/>
    <xf numFmtId="3" fontId="0" fillId="0" borderId="0" xfId="0" applyNumberFormat="1" applyBorder="1"/>
    <xf numFmtId="0" fontId="0" fillId="0" borderId="47" xfId="0" applyBorder="1"/>
    <xf numFmtId="0" fontId="0" fillId="0" borderId="141" xfId="0" applyBorder="1"/>
    <xf numFmtId="0" fontId="0" fillId="0" borderId="36" xfId="0" applyBorder="1"/>
    <xf numFmtId="0" fontId="0" fillId="0" borderId="142" xfId="0" applyBorder="1"/>
    <xf numFmtId="0" fontId="38" fillId="0" borderId="0" xfId="0" quotePrefix="1" applyNumberFormat="1" applyFont="1" applyBorder="1"/>
    <xf numFmtId="3" fontId="0" fillId="0" borderId="42" xfId="0" applyNumberFormat="1" applyBorder="1"/>
    <xf numFmtId="3" fontId="0" fillId="0" borderId="43" xfId="0" applyNumberFormat="1" applyBorder="1"/>
    <xf numFmtId="0" fontId="38" fillId="0" borderId="48" xfId="0" applyFont="1" applyBorder="1" applyAlignment="1">
      <alignment horizontal="center"/>
    </xf>
    <xf numFmtId="166" fontId="0" fillId="0" borderId="0" xfId="0" applyNumberFormat="1" applyBorder="1"/>
    <xf numFmtId="3" fontId="0" fillId="0" borderId="51" xfId="0" applyNumberFormat="1" applyBorder="1"/>
    <xf numFmtId="2" fontId="0" fillId="0" borderId="0" xfId="0" applyNumberFormat="1" applyBorder="1"/>
    <xf numFmtId="3" fontId="0" fillId="0" borderId="0" xfId="0" applyNumberFormat="1" applyFill="1" applyBorder="1"/>
    <xf numFmtId="3" fontId="0" fillId="0" borderId="43" xfId="0" applyNumberFormat="1" applyFill="1" applyBorder="1"/>
    <xf numFmtId="0" fontId="0" fillId="0" borderId="0" xfId="0" applyBorder="1" applyAlignment="1"/>
    <xf numFmtId="0" fontId="0" fillId="0" borderId="137" xfId="0" applyBorder="1" applyAlignment="1"/>
    <xf numFmtId="0" fontId="0" fillId="0" borderId="0" xfId="0" applyBorder="1" applyAlignment="1">
      <alignment horizontal="right" vertical="center" wrapText="1"/>
    </xf>
    <xf numFmtId="3" fontId="0" fillId="0" borderId="0" xfId="0" applyNumberFormat="1" applyBorder="1" applyAlignment="1">
      <alignment horizontal="right" vertical="center" wrapText="1"/>
    </xf>
    <xf numFmtId="0" fontId="0" fillId="0" borderId="51" xfId="0" applyBorder="1" applyAlignment="1">
      <alignment horizontal="right" vertical="center" wrapText="1"/>
    </xf>
    <xf numFmtId="3" fontId="37" fillId="0" borderId="0" xfId="0" applyNumberFormat="1" applyFont="1" applyBorder="1"/>
    <xf numFmtId="165" fontId="0" fillId="0" borderId="51" xfId="0" applyNumberFormat="1" applyBorder="1"/>
    <xf numFmtId="1" fontId="0" fillId="0" borderId="51" xfId="0" applyNumberFormat="1" applyBorder="1"/>
    <xf numFmtId="0" fontId="0" fillId="0" borderId="51" xfId="0" applyFill="1" applyBorder="1"/>
    <xf numFmtId="0" fontId="0" fillId="0" borderId="41" xfId="0" applyBorder="1" applyAlignment="1">
      <alignment horizontal="right"/>
    </xf>
    <xf numFmtId="3" fontId="43" fillId="0" borderId="43" xfId="0" applyNumberFormat="1" applyFont="1" applyFill="1" applyBorder="1"/>
    <xf numFmtId="0" fontId="0" fillId="0" borderId="48" xfId="0" applyBorder="1"/>
    <xf numFmtId="0" fontId="18" fillId="0" borderId="0" xfId="0" applyFont="1" applyFill="1" applyAlignment="1">
      <alignment horizontal="center"/>
    </xf>
    <xf numFmtId="164" fontId="3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2" xfId="0" applyNumberFormat="1" applyFont="1" applyFill="1" applyBorder="1" applyAlignment="1" applyProtection="1">
      <alignment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6" xfId="0" applyNumberFormat="1" applyFont="1" applyFill="1" applyBorder="1" applyAlignment="1" applyProtection="1">
      <alignment vertical="center" wrapText="1"/>
    </xf>
    <xf numFmtId="164" fontId="6" fillId="0" borderId="13" xfId="0" applyNumberFormat="1" applyFont="1" applyFill="1" applyBorder="1" applyAlignment="1" applyProtection="1">
      <alignment horizontal="left" vertical="center" wrapText="1"/>
    </xf>
    <xf numFmtId="164" fontId="6" fillId="0" borderId="14" xfId="0" applyNumberFormat="1" applyFont="1" applyFill="1" applyBorder="1" applyAlignment="1" applyProtection="1">
      <alignment vertical="center" wrapText="1"/>
    </xf>
    <xf numFmtId="164" fontId="6" fillId="2" borderId="14" xfId="0" applyNumberFormat="1" applyFont="1" applyFill="1" applyBorder="1" applyAlignment="1" applyProtection="1">
      <alignment vertical="center" wrapText="1"/>
    </xf>
    <xf numFmtId="164" fontId="6" fillId="0" borderId="21" xfId="0" applyNumberFormat="1" applyFont="1" applyFill="1" applyBorder="1" applyAlignment="1" applyProtection="1">
      <alignment vertical="center" wrapText="1"/>
    </xf>
    <xf numFmtId="164" fontId="3" fillId="0" borderId="6" xfId="0" applyNumberFormat="1" applyFont="1" applyFill="1" applyBorder="1" applyAlignment="1" applyProtection="1">
      <alignment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8" xfId="0" applyNumberFormat="1" applyFont="1" applyFill="1" applyBorder="1" applyAlignment="1" applyProtection="1">
      <alignment vertical="center" wrapText="1"/>
    </xf>
    <xf numFmtId="0" fontId="21" fillId="0" borderId="1" xfId="0" applyFont="1" applyBorder="1" applyAlignment="1" applyProtection="1">
      <alignment horizontal="left" wrapText="1" indent="1"/>
    </xf>
    <xf numFmtId="164" fontId="24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32" xfId="0" quotePrefix="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6" xfId="5" applyNumberFormat="1" applyFont="1" applyFill="1" applyBorder="1" applyAlignment="1" applyProtection="1">
      <alignment horizontal="left" vertical="center"/>
    </xf>
    <xf numFmtId="164" fontId="28" fillId="0" borderId="36" xfId="5" applyNumberFormat="1" applyFont="1" applyFill="1" applyBorder="1" applyAlignment="1" applyProtection="1">
      <alignment horizontal="left"/>
    </xf>
    <xf numFmtId="3" fontId="0" fillId="0" borderId="0" xfId="0" applyNumberForma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18" fillId="0" borderId="0" xfId="0" applyFont="1" applyFill="1" applyAlignment="1">
      <alignment horizontal="center"/>
    </xf>
    <xf numFmtId="3" fontId="0" fillId="6" borderId="0" xfId="0" applyNumberFormat="1" applyFill="1" applyBorder="1"/>
    <xf numFmtId="0" fontId="0" fillId="6" borderId="0" xfId="0" applyFill="1" applyBorder="1" applyAlignment="1">
      <alignment horizontal="right" vertical="center" wrapText="1"/>
    </xf>
    <xf numFmtId="3" fontId="38" fillId="7" borderId="0" xfId="3" applyNumberFormat="1" applyFont="1" applyFill="1" applyBorder="1" applyAlignment="1">
      <alignment horizontal="right"/>
    </xf>
    <xf numFmtId="0" fontId="5" fillId="0" borderId="36" xfId="0" applyFont="1" applyFill="1" applyBorder="1" applyAlignment="1" applyProtection="1">
      <alignment horizontal="center" vertical="center"/>
    </xf>
    <xf numFmtId="0" fontId="16" fillId="0" borderId="34" xfId="5" applyFont="1" applyFill="1" applyBorder="1" applyAlignment="1" applyProtection="1">
      <alignment horizontal="center" vertical="center" wrapText="1"/>
    </xf>
    <xf numFmtId="0" fontId="16" fillId="0" borderId="54" xfId="5" applyFont="1" applyFill="1" applyBorder="1" applyAlignment="1" applyProtection="1">
      <alignment vertical="center" wrapText="1"/>
    </xf>
    <xf numFmtId="0" fontId="17" fillId="0" borderId="56" xfId="5" applyFont="1" applyFill="1" applyBorder="1" applyAlignment="1" applyProtection="1">
      <alignment horizontal="left" vertical="center" wrapText="1" indent="1"/>
    </xf>
    <xf numFmtId="0" fontId="17" fillId="0" borderId="56" xfId="5" applyFont="1" applyFill="1" applyBorder="1" applyAlignment="1" applyProtection="1">
      <alignment horizontal="left" indent="6"/>
    </xf>
    <xf numFmtId="0" fontId="17" fillId="0" borderId="56" xfId="5" applyFont="1" applyFill="1" applyBorder="1" applyAlignment="1" applyProtection="1">
      <alignment horizontal="left" vertical="center" wrapText="1" indent="6"/>
    </xf>
    <xf numFmtId="0" fontId="17" fillId="0" borderId="45" xfId="5" applyFont="1" applyFill="1" applyBorder="1" applyAlignment="1" applyProtection="1">
      <alignment horizontal="left" vertical="center" wrapText="1" indent="6"/>
    </xf>
    <xf numFmtId="0" fontId="16" fillId="0" borderId="34" xfId="5" applyFont="1" applyFill="1" applyBorder="1" applyAlignment="1" applyProtection="1">
      <alignment vertical="center" wrapText="1"/>
    </xf>
    <xf numFmtId="0" fontId="17" fillId="0" borderId="57" xfId="5" applyFont="1" applyFill="1" applyBorder="1" applyAlignment="1" applyProtection="1">
      <alignment horizontal="left" vertical="center" wrapText="1" indent="1"/>
    </xf>
    <xf numFmtId="0" fontId="17" fillId="0" borderId="51" xfId="5" applyFont="1" applyFill="1" applyBorder="1" applyAlignment="1" applyProtection="1">
      <alignment horizontal="left" vertical="center" wrapText="1" indent="1"/>
    </xf>
    <xf numFmtId="0" fontId="23" fillId="0" borderId="34" xfId="5" applyFont="1" applyFill="1" applyBorder="1" applyAlignment="1" applyProtection="1">
      <alignment horizontal="left" vertical="center" wrapText="1" indent="1"/>
    </xf>
    <xf numFmtId="3" fontId="22" fillId="0" borderId="143" xfId="0" applyNumberFormat="1" applyFont="1" applyBorder="1" applyAlignment="1" applyProtection="1">
      <alignment wrapText="1"/>
    </xf>
    <xf numFmtId="164" fontId="7" fillId="0" borderId="41" xfId="0" applyNumberFormat="1" applyFont="1" applyFill="1" applyBorder="1" applyAlignment="1" applyProtection="1">
      <alignment horizontal="centerContinuous" vertical="center" wrapText="1"/>
    </xf>
    <xf numFmtId="164" fontId="7" fillId="0" borderId="41" xfId="0" applyNumberFormat="1" applyFont="1" applyFill="1" applyBorder="1" applyAlignment="1" applyProtection="1">
      <alignment horizontal="center" vertical="center" wrapText="1"/>
    </xf>
    <xf numFmtId="164" fontId="23" fillId="0" borderId="41" xfId="0" applyNumberFormat="1" applyFont="1" applyFill="1" applyBorder="1" applyAlignment="1" applyProtection="1">
      <alignment horizontal="center" vertical="center" wrapText="1"/>
    </xf>
    <xf numFmtId="164" fontId="26" fillId="0" borderId="48" xfId="0" quotePrefix="1" applyNumberFormat="1" applyFont="1" applyFill="1" applyBorder="1" applyAlignment="1" applyProtection="1">
      <alignment horizontal="right" vertical="center" wrapText="1" indent="1"/>
    </xf>
    <xf numFmtId="164" fontId="26" fillId="0" borderId="43" xfId="0" applyNumberFormat="1" applyFont="1" applyFill="1" applyBorder="1" applyAlignment="1" applyProtection="1">
      <alignment horizontal="right" vertical="center" wrapText="1" indent="1"/>
    </xf>
    <xf numFmtId="164" fontId="26" fillId="0" borderId="43" xfId="0" quotePrefix="1" applyNumberFormat="1" applyFont="1" applyFill="1" applyBorder="1" applyAlignment="1" applyProtection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1"/>
    </xf>
    <xf numFmtId="164" fontId="0" fillId="0" borderId="17" xfId="0" applyNumberFormat="1" applyFill="1" applyBorder="1" applyAlignment="1" applyProtection="1">
      <alignment vertical="center" wrapText="1"/>
    </xf>
    <xf numFmtId="164" fontId="7" fillId="0" borderId="43" xfId="0" applyNumberFormat="1" applyFont="1" applyFill="1" applyBorder="1" applyAlignment="1" applyProtection="1">
      <alignment horizontal="centerContinuous" vertical="center" wrapText="1"/>
    </xf>
    <xf numFmtId="164" fontId="23" fillId="0" borderId="43" xfId="0" applyNumberFormat="1" applyFont="1" applyFill="1" applyBorder="1" applyAlignment="1" applyProtection="1">
      <alignment horizontal="center" vertical="center" wrapText="1"/>
    </xf>
    <xf numFmtId="164" fontId="36" fillId="0" borderId="0" xfId="0" applyNumberFormat="1" applyFont="1" applyFill="1" applyBorder="1" applyAlignment="1" applyProtection="1">
      <alignment horizontal="center" vertical="center" wrapText="1"/>
    </xf>
    <xf numFmtId="164" fontId="10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28" fillId="0" borderId="0" xfId="5" applyNumberFormat="1" applyFont="1" applyFill="1" applyBorder="1" applyAlignment="1" applyProtection="1">
      <alignment horizontal="left"/>
    </xf>
    <xf numFmtId="164" fontId="28" fillId="0" borderId="0" xfId="5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17" fillId="0" borderId="23" xfId="5" applyFont="1" applyFill="1" applyBorder="1" applyAlignment="1" applyProtection="1">
      <alignment horizontal="left" vertical="center" wrapText="1" indent="1"/>
    </xf>
    <xf numFmtId="164" fontId="23" fillId="0" borderId="48" xfId="5" applyNumberFormat="1" applyFont="1" applyFill="1" applyBorder="1" applyAlignment="1" applyProtection="1">
      <alignment horizontal="right" vertical="center" wrapText="1" indent="1"/>
    </xf>
    <xf numFmtId="164" fontId="22" fillId="0" borderId="48" xfId="0" applyNumberFormat="1" applyFont="1" applyBorder="1" applyAlignment="1" applyProtection="1">
      <alignment horizontal="right" vertical="center" wrapText="1" indent="1"/>
    </xf>
    <xf numFmtId="0" fontId="0" fillId="0" borderId="0" xfId="0" applyProtection="1"/>
    <xf numFmtId="0" fontId="26" fillId="0" borderId="15" xfId="0" applyFont="1" applyBorder="1" applyAlignment="1" applyProtection="1">
      <alignment horizontal="center" vertical="center" wrapText="1"/>
    </xf>
    <xf numFmtId="0" fontId="26" fillId="0" borderId="19" xfId="0" applyFont="1" applyBorder="1" applyAlignment="1" applyProtection="1">
      <alignment horizontal="center" vertical="center"/>
    </xf>
    <xf numFmtId="0" fontId="26" fillId="0" borderId="33" xfId="0" applyFont="1" applyBorder="1" applyAlignment="1" applyProtection="1">
      <alignment horizontal="center" vertical="center" wrapText="1"/>
    </xf>
    <xf numFmtId="0" fontId="24" fillId="0" borderId="11" xfId="0" applyFont="1" applyBorder="1" applyAlignment="1" applyProtection="1">
      <alignment horizontal="right" vertical="center" indent="1"/>
    </xf>
    <xf numFmtId="0" fontId="24" fillId="0" borderId="4" xfId="0" applyFont="1" applyBorder="1" applyAlignment="1" applyProtection="1">
      <alignment horizontal="left" vertical="center" indent="1"/>
      <protection locked="0"/>
    </xf>
    <xf numFmtId="3" fontId="24" fillId="0" borderId="20" xfId="0" applyNumberFormat="1" applyFont="1" applyBorder="1" applyAlignment="1" applyProtection="1">
      <alignment horizontal="right" vertical="center" indent="1"/>
      <protection locked="0"/>
    </xf>
    <xf numFmtId="0" fontId="24" fillId="0" borderId="8" xfId="0" applyFont="1" applyBorder="1" applyAlignment="1" applyProtection="1">
      <alignment horizontal="right" vertical="center" indent="1"/>
    </xf>
    <xf numFmtId="0" fontId="24" fillId="0" borderId="2" xfId="0" applyFont="1" applyBorder="1" applyAlignment="1" applyProtection="1">
      <alignment horizontal="left" vertical="center" indent="1"/>
      <protection locked="0"/>
    </xf>
    <xf numFmtId="3" fontId="24" fillId="0" borderId="16" xfId="0" applyNumberFormat="1" applyFont="1" applyBorder="1" applyAlignment="1" applyProtection="1">
      <alignment horizontal="right" vertical="center" indent="1"/>
      <protection locked="0"/>
    </xf>
    <xf numFmtId="0" fontId="24" fillId="0" borderId="3" xfId="0" applyFont="1" applyBorder="1" applyAlignment="1" applyProtection="1">
      <alignment horizontal="left" vertical="center" indent="1"/>
      <protection locked="0"/>
    </xf>
    <xf numFmtId="3" fontId="24" fillId="0" borderId="16" xfId="0" applyNumberFormat="1" applyFont="1" applyFill="1" applyBorder="1" applyAlignment="1" applyProtection="1">
      <alignment horizontal="right" vertical="center" indent="1"/>
      <protection locked="0"/>
    </xf>
    <xf numFmtId="0" fontId="24" fillId="0" borderId="10" xfId="0" applyFont="1" applyBorder="1" applyAlignment="1" applyProtection="1">
      <alignment horizontal="right" vertical="center" indent="1"/>
    </xf>
    <xf numFmtId="0" fontId="24" fillId="0" borderId="6" xfId="0" applyFont="1" applyBorder="1" applyAlignment="1" applyProtection="1">
      <alignment horizontal="left" vertical="center" indent="1"/>
      <protection locked="0"/>
    </xf>
    <xf numFmtId="3" fontId="24" fillId="0" borderId="18" xfId="0" applyNumberFormat="1" applyFont="1" applyFill="1" applyBorder="1" applyAlignment="1" applyProtection="1">
      <alignment horizontal="right" vertical="center" indent="1"/>
      <protection locked="0"/>
    </xf>
    <xf numFmtId="164" fontId="13" fillId="8" borderId="25" xfId="0" applyNumberFormat="1" applyFont="1" applyFill="1" applyBorder="1" applyAlignment="1" applyProtection="1">
      <alignment horizontal="left" vertical="center" wrapText="1" indent="2"/>
    </xf>
    <xf numFmtId="3" fontId="26" fillId="0" borderId="21" xfId="0" applyNumberFormat="1" applyFont="1" applyFill="1" applyBorder="1" applyAlignment="1" applyProtection="1">
      <alignment horizontal="right" vertical="center" indent="1"/>
    </xf>
    <xf numFmtId="3" fontId="43" fillId="0" borderId="91" xfId="3" applyNumberFormat="1" applyFont="1" applyFill="1" applyBorder="1" applyAlignment="1">
      <alignment horizontal="center"/>
    </xf>
    <xf numFmtId="3" fontId="44" fillId="0" borderId="161" xfId="3" applyNumberFormat="1" applyFont="1" applyFill="1" applyBorder="1" applyAlignment="1"/>
    <xf numFmtId="3" fontId="44" fillId="7" borderId="27" xfId="3" applyNumberFormat="1" applyFont="1" applyFill="1" applyBorder="1"/>
    <xf numFmtId="0" fontId="26" fillId="0" borderId="0" xfId="5" applyFont="1" applyFill="1" applyAlignment="1" applyProtection="1"/>
    <xf numFmtId="0" fontId="1" fillId="0" borderId="0" xfId="0" applyFont="1"/>
    <xf numFmtId="164" fontId="17" fillId="0" borderId="164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34" xfId="5" applyFont="1" applyFill="1" applyBorder="1" applyAlignment="1" applyProtection="1">
      <alignment horizontal="right" vertical="center" wrapText="1" indent="1"/>
    </xf>
    <xf numFmtId="0" fontId="20" fillId="0" borderId="143" xfId="0" applyFont="1" applyBorder="1" applyAlignment="1" applyProtection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164" fontId="28" fillId="0" borderId="36" xfId="5" applyNumberFormat="1" applyFont="1" applyFill="1" applyBorder="1" applyAlignment="1" applyProtection="1">
      <alignment horizontal="left" vertical="center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28" fillId="0" borderId="36" xfId="5" applyNumberFormat="1" applyFont="1" applyFill="1" applyBorder="1" applyAlignment="1" applyProtection="1">
      <alignment horizontal="left"/>
    </xf>
    <xf numFmtId="0" fontId="26" fillId="0" borderId="0" xfId="5" applyFont="1" applyFill="1" applyAlignment="1" applyProtection="1">
      <alignment horizontal="center"/>
    </xf>
    <xf numFmtId="0" fontId="5" fillId="0" borderId="36" xfId="0" applyFont="1" applyFill="1" applyBorder="1" applyAlignment="1" applyProtection="1">
      <alignment horizontal="center" vertical="center"/>
    </xf>
    <xf numFmtId="0" fontId="18" fillId="0" borderId="0" xfId="5" applyFont="1" applyFill="1" applyAlignment="1" applyProtection="1">
      <alignment horizontal="center"/>
    </xf>
    <xf numFmtId="0" fontId="0" fillId="0" borderId="0" xfId="0" applyAlignment="1">
      <alignment horizontal="right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26" fillId="0" borderId="0" xfId="0" applyFont="1" applyAlignment="1">
      <alignment horizontal="center"/>
    </xf>
    <xf numFmtId="164" fontId="25" fillId="0" borderId="109" xfId="0" applyNumberFormat="1" applyFont="1" applyFill="1" applyBorder="1" applyAlignment="1" applyProtection="1">
      <alignment horizontal="center" vertical="center" wrapText="1"/>
    </xf>
    <xf numFmtId="164" fontId="25" fillId="0" borderId="103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36" fillId="0" borderId="50" xfId="0" applyNumberFormat="1" applyFont="1" applyFill="1" applyBorder="1" applyAlignment="1" applyProtection="1">
      <alignment horizontal="center" vertical="center" wrapText="1"/>
    </xf>
    <xf numFmtId="164" fontId="25" fillId="0" borderId="86" xfId="0" applyNumberFormat="1" applyFont="1" applyFill="1" applyBorder="1" applyAlignment="1" applyProtection="1">
      <alignment horizontal="center" vertical="center" wrapText="1"/>
    </xf>
    <xf numFmtId="164" fontId="25" fillId="0" borderId="134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>
      <alignment horizontal="center" vertical="center" wrapText="1"/>
    </xf>
    <xf numFmtId="164" fontId="50" fillId="0" borderId="0" xfId="0" applyNumberFormat="1" applyFont="1" applyFill="1" applyAlignment="1" applyProtection="1">
      <alignment horizontal="center" vertical="center" wrapText="1"/>
    </xf>
    <xf numFmtId="0" fontId="32" fillId="0" borderId="0" xfId="0" applyFont="1" applyBorder="1" applyAlignment="1" applyProtection="1">
      <alignment horizontal="right" vertical="top"/>
      <protection locked="0"/>
    </xf>
    <xf numFmtId="0" fontId="32" fillId="0" borderId="36" xfId="0" applyFont="1" applyBorder="1" applyAlignment="1" applyProtection="1">
      <alignment horizontal="right" vertical="top"/>
      <protection locked="0"/>
    </xf>
    <xf numFmtId="0" fontId="32" fillId="0" borderId="0" xfId="0" applyFont="1" applyBorder="1" applyAlignment="1" applyProtection="1">
      <alignment horizontal="right" vertical="top"/>
    </xf>
    <xf numFmtId="0" fontId="32" fillId="0" borderId="36" xfId="0" applyFont="1" applyBorder="1" applyAlignment="1" applyProtection="1">
      <alignment horizontal="right" vertical="top"/>
    </xf>
    <xf numFmtId="0" fontId="18" fillId="0" borderId="0" xfId="0" applyFont="1" applyFill="1" applyAlignment="1">
      <alignment horizontal="center"/>
    </xf>
    <xf numFmtId="0" fontId="0" fillId="0" borderId="0" xfId="0" applyBorder="1" applyAlignment="1"/>
    <xf numFmtId="0" fontId="0" fillId="0" borderId="0" xfId="0" applyAlignment="1"/>
    <xf numFmtId="0" fontId="0" fillId="0" borderId="137" xfId="0" applyBorder="1" applyAlignment="1"/>
    <xf numFmtId="0" fontId="39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37" xfId="0" applyBorder="1" applyAlignment="1">
      <alignment horizontal="left"/>
    </xf>
    <xf numFmtId="0" fontId="38" fillId="0" borderId="42" xfId="0" applyFont="1" applyBorder="1" applyAlignment="1">
      <alignment horizontal="left"/>
    </xf>
    <xf numFmtId="0" fontId="0" fillId="0" borderId="43" xfId="0" applyBorder="1" applyAlignment="1">
      <alignment horizontal="left"/>
    </xf>
    <xf numFmtId="0" fontId="49" fillId="0" borderId="0" xfId="0" applyFont="1" applyFill="1" applyAlignment="1">
      <alignment horizontal="right"/>
    </xf>
    <xf numFmtId="4" fontId="0" fillId="0" borderId="51" xfId="0" applyNumberForma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28" fillId="0" borderId="0" xfId="0" applyFont="1" applyAlignment="1" applyProtection="1">
      <alignment horizontal="right"/>
    </xf>
    <xf numFmtId="0" fontId="25" fillId="0" borderId="42" xfId="0" applyFont="1" applyBorder="1" applyAlignment="1" applyProtection="1">
      <alignment horizontal="left" vertical="center" indent="2"/>
    </xf>
    <xf numFmtId="0" fontId="25" fillId="0" borderId="41" xfId="0" applyFont="1" applyBorder="1" applyAlignment="1" applyProtection="1">
      <alignment horizontal="left" vertical="center" indent="2"/>
    </xf>
    <xf numFmtId="0" fontId="51" fillId="0" borderId="0" xfId="0" applyFont="1" applyAlignment="1">
      <alignment horizontal="right"/>
    </xf>
    <xf numFmtId="3" fontId="41" fillId="0" borderId="11" xfId="3" applyNumberFormat="1" applyFont="1" applyFill="1" applyBorder="1" applyAlignment="1">
      <alignment horizontal="center" vertical="center" wrapText="1"/>
    </xf>
    <xf numFmtId="3" fontId="41" fillId="0" borderId="9" xfId="3" applyNumberFormat="1" applyFont="1" applyFill="1" applyBorder="1" applyAlignment="1">
      <alignment horizontal="center" vertical="center" wrapText="1"/>
    </xf>
    <xf numFmtId="0" fontId="37" fillId="0" borderId="8" xfId="3" applyBorder="1" applyAlignment="1">
      <alignment horizontal="center" vertical="center" wrapText="1"/>
    </xf>
    <xf numFmtId="3" fontId="41" fillId="0" borderId="4" xfId="3" applyNumberFormat="1" applyFont="1" applyFill="1" applyBorder="1" applyAlignment="1">
      <alignment horizontal="center" vertical="center" wrapText="1"/>
    </xf>
    <xf numFmtId="3" fontId="41" fillId="0" borderId="55" xfId="3" applyNumberFormat="1" applyFont="1" applyFill="1" applyBorder="1" applyAlignment="1">
      <alignment horizontal="center" vertical="center" wrapText="1"/>
    </xf>
    <xf numFmtId="3" fontId="41" fillId="0" borderId="3" xfId="3" applyNumberFormat="1" applyFont="1" applyFill="1" applyBorder="1" applyAlignment="1">
      <alignment horizontal="center" vertical="center" wrapText="1"/>
    </xf>
    <xf numFmtId="3" fontId="41" fillId="0" borderId="57" xfId="3" applyNumberFormat="1" applyFont="1" applyFill="1" applyBorder="1" applyAlignment="1">
      <alignment horizontal="center" vertical="center" wrapText="1"/>
    </xf>
    <xf numFmtId="0" fontId="37" fillId="0" borderId="2" xfId="3" applyBorder="1" applyAlignment="1">
      <alignment horizontal="center" vertical="center" wrapText="1"/>
    </xf>
    <xf numFmtId="0" fontId="37" fillId="0" borderId="46" xfId="3" applyBorder="1" applyAlignment="1">
      <alignment horizontal="center" vertical="center" wrapText="1"/>
    </xf>
    <xf numFmtId="3" fontId="40" fillId="0" borderId="33" xfId="3" applyNumberFormat="1" applyFont="1" applyBorder="1" applyAlignment="1">
      <alignment horizontal="center" wrapText="1"/>
    </xf>
    <xf numFmtId="3" fontId="40" fillId="0" borderId="17" xfId="3" applyNumberFormat="1" applyFont="1" applyBorder="1" applyAlignment="1">
      <alignment horizontal="center" wrapText="1"/>
    </xf>
    <xf numFmtId="3" fontId="40" fillId="0" borderId="30" xfId="3" applyNumberFormat="1" applyFont="1" applyBorder="1" applyAlignment="1">
      <alignment horizontal="center" wrapText="1"/>
    </xf>
    <xf numFmtId="3" fontId="39" fillId="0" borderId="100" xfId="3" applyNumberFormat="1" applyFont="1" applyFill="1" applyBorder="1" applyAlignment="1">
      <alignment vertical="center"/>
    </xf>
    <xf numFmtId="3" fontId="39" fillId="0" borderId="153" xfId="3" applyNumberFormat="1" applyFont="1" applyFill="1" applyBorder="1" applyAlignment="1">
      <alignment vertical="center"/>
    </xf>
    <xf numFmtId="3" fontId="38" fillId="0" borderId="154" xfId="3" applyNumberFormat="1" applyFont="1" applyFill="1" applyBorder="1" applyAlignment="1"/>
    <xf numFmtId="3" fontId="38" fillId="0" borderId="66" xfId="3" applyNumberFormat="1" applyFont="1" applyFill="1" applyBorder="1" applyAlignment="1"/>
    <xf numFmtId="3" fontId="38" fillId="0" borderId="149" xfId="3" applyNumberFormat="1" applyFont="1" applyFill="1" applyBorder="1" applyAlignment="1"/>
    <xf numFmtId="3" fontId="38" fillId="0" borderId="150" xfId="3" applyNumberFormat="1" applyFont="1" applyFill="1" applyBorder="1" applyAlignment="1"/>
    <xf numFmtId="3" fontId="38" fillId="0" borderId="147" xfId="3" applyNumberFormat="1" applyFont="1" applyFill="1" applyBorder="1" applyAlignment="1">
      <alignment vertical="center" wrapText="1"/>
    </xf>
    <xf numFmtId="3" fontId="38" fillId="0" borderId="100" xfId="3" applyNumberFormat="1" applyFont="1" applyFill="1" applyBorder="1" applyAlignment="1">
      <alignment vertical="center" wrapText="1"/>
    </xf>
    <xf numFmtId="3" fontId="38" fillId="0" borderId="152" xfId="3" applyNumberFormat="1" applyFont="1" applyFill="1" applyBorder="1" applyAlignment="1">
      <alignment vertical="center" wrapText="1"/>
    </xf>
    <xf numFmtId="3" fontId="38" fillId="0" borderId="155" xfId="3" applyNumberFormat="1" applyFont="1" applyFill="1" applyBorder="1" applyAlignment="1"/>
    <xf numFmtId="3" fontId="38" fillId="0" borderId="118" xfId="3" applyNumberFormat="1" applyFont="1" applyFill="1" applyBorder="1" applyAlignment="1"/>
    <xf numFmtId="3" fontId="38" fillId="0" borderId="146" xfId="3" applyNumberFormat="1" applyFont="1" applyFill="1" applyBorder="1" applyAlignment="1">
      <alignment wrapText="1"/>
    </xf>
    <xf numFmtId="3" fontId="46" fillId="0" borderId="100" xfId="3" applyNumberFormat="1" applyFont="1" applyFill="1" applyBorder="1" applyAlignment="1">
      <alignment vertical="center" wrapText="1"/>
    </xf>
    <xf numFmtId="3" fontId="41" fillId="0" borderId="43" xfId="3" applyNumberFormat="1" applyFont="1" applyFill="1" applyBorder="1" applyAlignment="1">
      <alignment horizontal="center" vertical="center"/>
    </xf>
    <xf numFmtId="3" fontId="41" fillId="0" borderId="41" xfId="3" applyNumberFormat="1" applyFont="1" applyFill="1" applyBorder="1" applyAlignment="1">
      <alignment horizontal="center" vertical="center"/>
    </xf>
    <xf numFmtId="3" fontId="41" fillId="0" borderId="15" xfId="3" applyNumberFormat="1" applyFont="1" applyFill="1" applyBorder="1" applyAlignment="1">
      <alignment horizontal="center" vertical="center" wrapText="1"/>
    </xf>
    <xf numFmtId="3" fontId="41" fillId="0" borderId="7" xfId="3" applyNumberFormat="1" applyFont="1" applyFill="1" applyBorder="1" applyAlignment="1">
      <alignment horizontal="center" vertical="center" wrapText="1"/>
    </xf>
    <xf numFmtId="3" fontId="41" fillId="0" borderId="54" xfId="3" applyNumberFormat="1" applyFont="1" applyFill="1" applyBorder="1" applyAlignment="1">
      <alignment horizontal="left" vertical="center" wrapText="1"/>
    </xf>
    <xf numFmtId="3" fontId="41" fillId="0" borderId="140" xfId="3" applyNumberFormat="1" applyFont="1" applyFill="1" applyBorder="1" applyAlignment="1">
      <alignment horizontal="left" vertical="center" wrapText="1"/>
    </xf>
    <xf numFmtId="3" fontId="41" fillId="0" borderId="51" xfId="3" applyNumberFormat="1" applyFont="1" applyFill="1" applyBorder="1" applyAlignment="1">
      <alignment horizontal="left" vertical="center" wrapText="1"/>
    </xf>
    <xf numFmtId="3" fontId="41" fillId="0" borderId="137" xfId="3" applyNumberFormat="1" applyFont="1" applyFill="1" applyBorder="1" applyAlignment="1">
      <alignment horizontal="left" vertical="center" wrapText="1"/>
    </xf>
    <xf numFmtId="3" fontId="41" fillId="0" borderId="57" xfId="3" applyNumberFormat="1" applyFont="1" applyFill="1" applyBorder="1" applyAlignment="1">
      <alignment horizontal="left" vertical="center" wrapText="1"/>
    </xf>
    <xf numFmtId="3" fontId="41" fillId="0" borderId="35" xfId="3" applyNumberFormat="1" applyFont="1" applyFill="1" applyBorder="1" applyAlignment="1">
      <alignment horizontal="left" vertical="center" wrapText="1"/>
    </xf>
    <xf numFmtId="3" fontId="42" fillId="0" borderId="148" xfId="3" applyNumberFormat="1" applyFont="1" applyFill="1" applyBorder="1" applyAlignment="1">
      <alignment vertical="center" wrapText="1"/>
    </xf>
    <xf numFmtId="3" fontId="42" fillId="0" borderId="100" xfId="3" applyNumberFormat="1" applyFont="1" applyFill="1" applyBorder="1" applyAlignment="1">
      <alignment vertical="center" wrapText="1"/>
    </xf>
    <xf numFmtId="3" fontId="42" fillId="0" borderId="78" xfId="3" applyNumberFormat="1" applyFont="1" applyFill="1" applyBorder="1" applyAlignment="1">
      <alignment vertical="center" wrapText="1"/>
    </xf>
    <xf numFmtId="3" fontId="45" fillId="0" borderId="147" xfId="3" applyNumberFormat="1" applyFont="1" applyFill="1" applyBorder="1" applyAlignment="1">
      <alignment wrapText="1"/>
    </xf>
    <xf numFmtId="3" fontId="45" fillId="0" borderId="98" xfId="3" applyNumberFormat="1" applyFont="1" applyFill="1" applyBorder="1" applyAlignment="1">
      <alignment wrapText="1"/>
    </xf>
    <xf numFmtId="3" fontId="39" fillId="0" borderId="144" xfId="3" applyNumberFormat="1" applyFont="1" applyFill="1" applyBorder="1" applyAlignment="1">
      <alignment vertical="center" wrapText="1"/>
    </xf>
    <xf numFmtId="3" fontId="39" fillId="0" borderId="145" xfId="3" applyNumberFormat="1" applyFont="1" applyFill="1" applyBorder="1" applyAlignment="1">
      <alignment vertical="center" wrapText="1"/>
    </xf>
    <xf numFmtId="3" fontId="44" fillId="0" borderId="75" xfId="3" applyNumberFormat="1" applyFont="1" applyFill="1" applyBorder="1" applyAlignment="1"/>
    <xf numFmtId="3" fontId="42" fillId="0" borderId="94" xfId="3" applyNumberFormat="1" applyFont="1" applyFill="1" applyBorder="1" applyAlignment="1">
      <alignment horizontal="left" vertical="center" wrapText="1"/>
    </xf>
    <xf numFmtId="3" fontId="42" fillId="0" borderId="100" xfId="3" applyNumberFormat="1" applyFont="1" applyFill="1" applyBorder="1" applyAlignment="1">
      <alignment horizontal="left" vertical="center" wrapText="1"/>
    </xf>
    <xf numFmtId="3" fontId="42" fillId="0" borderId="98" xfId="3" applyNumberFormat="1" applyFont="1" applyFill="1" applyBorder="1" applyAlignment="1">
      <alignment horizontal="left" vertical="center" wrapText="1"/>
    </xf>
    <xf numFmtId="3" fontId="38" fillId="0" borderId="43" xfId="3" applyNumberFormat="1" applyFont="1" applyFill="1" applyBorder="1" applyAlignment="1"/>
    <xf numFmtId="3" fontId="38" fillId="0" borderId="58" xfId="3" applyNumberFormat="1" applyFont="1" applyFill="1" applyBorder="1" applyAlignment="1"/>
    <xf numFmtId="3" fontId="39" fillId="0" borderId="56" xfId="3" applyNumberFormat="1" applyFont="1" applyFill="1" applyBorder="1" applyAlignment="1">
      <alignment vertical="center" wrapText="1"/>
    </xf>
    <xf numFmtId="3" fontId="39" fillId="0" borderId="51" xfId="3" applyNumberFormat="1" applyFont="1" applyFill="1" applyBorder="1" applyAlignment="1">
      <alignment vertical="center" wrapText="1"/>
    </xf>
    <xf numFmtId="3" fontId="39" fillId="0" borderId="57" xfId="3" applyNumberFormat="1" applyFont="1" applyFill="1" applyBorder="1" applyAlignment="1">
      <alignment vertical="center" wrapText="1"/>
    </xf>
    <xf numFmtId="3" fontId="38" fillId="0" borderId="51" xfId="3" applyNumberFormat="1" applyFont="1" applyFill="1" applyBorder="1" applyAlignment="1">
      <alignment vertical="center" wrapText="1"/>
    </xf>
    <xf numFmtId="3" fontId="38" fillId="0" borderId="143" xfId="3" applyNumberFormat="1" applyFont="1" applyFill="1" applyBorder="1" applyAlignment="1">
      <alignment vertical="center" wrapText="1"/>
    </xf>
    <xf numFmtId="3" fontId="39" fillId="0" borderId="144" xfId="3" applyNumberFormat="1" applyFont="1" applyFill="1" applyBorder="1" applyAlignment="1">
      <alignment horizontal="left" vertical="center"/>
    </xf>
    <xf numFmtId="3" fontId="39" fillId="0" borderId="145" xfId="3" applyNumberFormat="1" applyFont="1" applyFill="1" applyBorder="1" applyAlignment="1">
      <alignment horizontal="left" vertical="center"/>
    </xf>
    <xf numFmtId="3" fontId="39" fillId="0" borderId="151" xfId="3" applyNumberFormat="1" applyFont="1" applyFill="1" applyBorder="1" applyAlignment="1">
      <alignment horizontal="left" vertical="center"/>
    </xf>
    <xf numFmtId="3" fontId="39" fillId="0" borderId="151" xfId="3" applyNumberFormat="1" applyFont="1" applyFill="1" applyBorder="1" applyAlignment="1">
      <alignment vertical="center" wrapText="1"/>
    </xf>
    <xf numFmtId="3" fontId="42" fillId="0" borderId="148" xfId="4" applyNumberFormat="1" applyFont="1" applyFill="1" applyBorder="1" applyAlignment="1">
      <alignment vertical="center"/>
    </xf>
    <xf numFmtId="3" fontId="42" fillId="0" borderId="122" xfId="4" applyNumberFormat="1" applyFont="1" applyFill="1" applyBorder="1" applyAlignment="1">
      <alignment vertical="center"/>
    </xf>
    <xf numFmtId="0" fontId="39" fillId="0" borderId="156" xfId="4" applyFont="1" applyBorder="1" applyAlignment="1">
      <alignment vertical="center"/>
    </xf>
    <xf numFmtId="0" fontId="39" fillId="0" borderId="157" xfId="4" applyFont="1" applyBorder="1" applyAlignment="1">
      <alignment vertical="center"/>
    </xf>
    <xf numFmtId="0" fontId="39" fillId="0" borderId="158" xfId="4" applyFont="1" applyBorder="1" applyAlignment="1">
      <alignment vertical="center"/>
    </xf>
    <xf numFmtId="3" fontId="42" fillId="0" borderId="100" xfId="4" applyNumberFormat="1" applyFont="1" applyFill="1" applyBorder="1" applyAlignment="1">
      <alignment vertical="center"/>
    </xf>
    <xf numFmtId="3" fontId="44" fillId="0" borderId="159" xfId="4" applyNumberFormat="1" applyFont="1" applyFill="1" applyBorder="1" applyAlignment="1">
      <alignment vertical="center" wrapText="1"/>
    </xf>
    <xf numFmtId="0" fontId="43" fillId="0" borderId="160" xfId="4" applyFont="1" applyBorder="1" applyAlignment="1"/>
    <xf numFmtId="3" fontId="42" fillId="0" borderId="161" xfId="4" applyNumberFormat="1" applyFont="1" applyFill="1" applyBorder="1" applyAlignment="1">
      <alignment vertical="center"/>
    </xf>
    <xf numFmtId="3" fontId="42" fillId="0" borderId="68" xfId="4" applyNumberFormat="1" applyFont="1" applyFill="1" applyBorder="1" applyAlignment="1">
      <alignment vertical="center"/>
    </xf>
    <xf numFmtId="3" fontId="42" fillId="0" borderId="147" xfId="4" applyNumberFormat="1" applyFont="1" applyFill="1" applyBorder="1" applyAlignment="1">
      <alignment vertical="center"/>
    </xf>
    <xf numFmtId="3" fontId="42" fillId="0" borderId="153" xfId="4" applyNumberFormat="1" applyFont="1" applyFill="1" applyBorder="1" applyAlignment="1">
      <alignment vertical="center"/>
    </xf>
    <xf numFmtId="3" fontId="44" fillId="0" borderId="154" xfId="4" applyNumberFormat="1" applyFont="1" applyFill="1" applyBorder="1" applyAlignment="1"/>
    <xf numFmtId="3" fontId="42" fillId="0" borderId="148" xfId="4" applyNumberFormat="1" applyFont="1" applyFill="1" applyBorder="1" applyAlignment="1">
      <alignment vertical="center" wrapText="1"/>
    </xf>
    <xf numFmtId="3" fontId="42" fillId="0" borderId="100" xfId="4" applyNumberFormat="1" applyFont="1" applyFill="1" applyBorder="1" applyAlignment="1">
      <alignment vertical="center" wrapText="1"/>
    </xf>
    <xf numFmtId="3" fontId="42" fillId="0" borderId="78" xfId="4" applyNumberFormat="1" applyFont="1" applyFill="1" applyBorder="1" applyAlignment="1">
      <alignment vertical="center" wrapText="1"/>
    </xf>
    <xf numFmtId="3" fontId="42" fillId="0" borderId="147" xfId="4" applyNumberFormat="1" applyFont="1" applyFill="1" applyBorder="1" applyAlignment="1">
      <alignment vertical="center" wrapText="1"/>
    </xf>
    <xf numFmtId="3" fontId="42" fillId="0" borderId="153" xfId="4" applyNumberFormat="1" applyFont="1" applyFill="1" applyBorder="1" applyAlignment="1">
      <alignment vertical="center" wrapText="1"/>
    </xf>
    <xf numFmtId="0" fontId="37" fillId="0" borderId="98" xfId="4" applyBorder="1" applyAlignment="1">
      <alignment vertical="center" wrapText="1"/>
    </xf>
    <xf numFmtId="3" fontId="44" fillId="0" borderId="75" xfId="4" applyNumberFormat="1" applyFont="1" applyFill="1" applyBorder="1" applyAlignment="1"/>
    <xf numFmtId="3" fontId="44" fillId="0" borderId="118" xfId="4" applyNumberFormat="1" applyFont="1" applyFill="1" applyBorder="1" applyAlignment="1"/>
    <xf numFmtId="3" fontId="44" fillId="0" borderId="162" xfId="4" applyNumberFormat="1" applyFont="1" applyFill="1" applyBorder="1" applyAlignment="1"/>
    <xf numFmtId="3" fontId="42" fillId="0" borderId="112" xfId="4" applyNumberFormat="1" applyFont="1" applyFill="1" applyBorder="1" applyAlignment="1">
      <alignment vertical="center"/>
    </xf>
    <xf numFmtId="3" fontId="44" fillId="0" borderId="163" xfId="4" applyNumberFormat="1" applyFont="1" applyFill="1" applyBorder="1" applyAlignment="1"/>
  </cellXfs>
  <cellStyles count="6">
    <cellStyle name="Hiperhivatkozás" xfId="1"/>
    <cellStyle name="Már látott hiperhivatkozás" xfId="2"/>
    <cellStyle name="Normál" xfId="0" builtinId="0"/>
    <cellStyle name="Normál_7. sz tájékoztató" xfId="3"/>
    <cellStyle name="Normál_8. sz. táblázat" xfId="4"/>
    <cellStyle name="Normál_KVRENMUNKA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workbookViewId="0">
      <selection activeCell="B25" sqref="B25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181</v>
      </c>
    </row>
    <row r="4" spans="1:2" x14ac:dyDescent="0.2">
      <c r="A4" s="66"/>
      <c r="B4" s="66"/>
    </row>
    <row r="5" spans="1:2" s="77" customFormat="1" ht="15.75" x14ac:dyDescent="0.25">
      <c r="A5" s="52" t="s">
        <v>435</v>
      </c>
      <c r="B5" s="76"/>
    </row>
    <row r="6" spans="1:2" x14ac:dyDescent="0.2">
      <c r="A6" s="66"/>
      <c r="B6" s="66"/>
    </row>
    <row r="7" spans="1:2" x14ac:dyDescent="0.2">
      <c r="A7" s="66" t="s">
        <v>437</v>
      </c>
      <c r="B7" s="66" t="s">
        <v>438</v>
      </c>
    </row>
    <row r="8" spans="1:2" x14ac:dyDescent="0.2">
      <c r="A8" s="66" t="s">
        <v>439</v>
      </c>
      <c r="B8" s="66" t="s">
        <v>440</v>
      </c>
    </row>
    <row r="9" spans="1:2" x14ac:dyDescent="0.2">
      <c r="A9" s="66" t="s">
        <v>441</v>
      </c>
      <c r="B9" s="66" t="s">
        <v>442</v>
      </c>
    </row>
    <row r="10" spans="1:2" x14ac:dyDescent="0.2">
      <c r="A10" s="66"/>
      <c r="B10" s="66"/>
    </row>
    <row r="11" spans="1:2" x14ac:dyDescent="0.2">
      <c r="A11" s="66"/>
      <c r="B11" s="66"/>
    </row>
    <row r="12" spans="1:2" s="77" customFormat="1" ht="15.75" x14ac:dyDescent="0.25">
      <c r="A12" s="52" t="s">
        <v>436</v>
      </c>
      <c r="B12" s="76"/>
    </row>
    <row r="13" spans="1:2" x14ac:dyDescent="0.2">
      <c r="A13" s="66"/>
      <c r="B13" s="66"/>
    </row>
    <row r="14" spans="1:2" x14ac:dyDescent="0.2">
      <c r="A14" s="66" t="s">
        <v>446</v>
      </c>
      <c r="B14" s="66" t="s">
        <v>445</v>
      </c>
    </row>
    <row r="15" spans="1:2" x14ac:dyDescent="0.2">
      <c r="A15" s="66" t="s">
        <v>248</v>
      </c>
      <c r="B15" s="66" t="s">
        <v>444</v>
      </c>
    </row>
    <row r="16" spans="1:2" x14ac:dyDescent="0.2">
      <c r="A16" s="66" t="s">
        <v>447</v>
      </c>
      <c r="B16" s="66" t="s">
        <v>443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view="pageLayout" zoomScaleNormal="100" workbookViewId="0">
      <selection activeCell="D1" sqref="D1:F1"/>
    </sheetView>
  </sheetViews>
  <sheetFormatPr defaultRowHeight="12.75" x14ac:dyDescent="0.2"/>
  <cols>
    <col min="1" max="1" width="47.1640625" style="31" customWidth="1"/>
    <col min="2" max="2" width="15.6640625" style="30" customWidth="1"/>
    <col min="3" max="3" width="16.33203125" style="30" customWidth="1"/>
    <col min="4" max="4" width="18" style="30" customWidth="1"/>
    <col min="5" max="5" width="16.6640625" style="30" customWidth="1"/>
    <col min="6" max="6" width="18.83203125" style="43" customWidth="1"/>
    <col min="7" max="8" width="12.83203125" style="30" customWidth="1"/>
    <col min="9" max="9" width="13.83203125" style="30" customWidth="1"/>
    <col min="10" max="16384" width="9.33203125" style="30"/>
  </cols>
  <sheetData>
    <row r="1" spans="1:6" ht="15" x14ac:dyDescent="0.2">
      <c r="D1" s="570" t="s">
        <v>643</v>
      </c>
      <c r="E1" s="570"/>
      <c r="F1" s="570"/>
    </row>
    <row r="2" spans="1:6" ht="25.5" customHeight="1" x14ac:dyDescent="0.2">
      <c r="A2" s="569" t="s">
        <v>88</v>
      </c>
      <c r="B2" s="569"/>
      <c r="C2" s="569"/>
      <c r="D2" s="569"/>
      <c r="E2" s="569"/>
      <c r="F2" s="569"/>
    </row>
    <row r="3" spans="1:6" ht="22.5" customHeight="1" thickBot="1" x14ac:dyDescent="0.3">
      <c r="A3" s="78"/>
      <c r="B3" s="43"/>
      <c r="C3" s="43"/>
      <c r="D3" s="43"/>
      <c r="E3" s="43"/>
      <c r="F3" s="38" t="s">
        <v>138</v>
      </c>
    </row>
    <row r="4" spans="1:6" s="32" customFormat="1" ht="44.25" customHeight="1" thickBot="1" x14ac:dyDescent="0.25">
      <c r="A4" s="79" t="s">
        <v>142</v>
      </c>
      <c r="B4" s="80" t="s">
        <v>143</v>
      </c>
      <c r="C4" s="80" t="s">
        <v>144</v>
      </c>
      <c r="D4" s="80" t="s">
        <v>448</v>
      </c>
      <c r="E4" s="80" t="s">
        <v>249</v>
      </c>
      <c r="F4" s="39" t="s">
        <v>449</v>
      </c>
    </row>
    <row r="5" spans="1:6" s="43" customFormat="1" ht="12" customHeight="1" thickBot="1" x14ac:dyDescent="0.25">
      <c r="A5" s="40">
        <v>1</v>
      </c>
      <c r="B5" s="41">
        <v>2</v>
      </c>
      <c r="C5" s="41">
        <v>3</v>
      </c>
      <c r="D5" s="41">
        <v>4</v>
      </c>
      <c r="E5" s="41">
        <v>5</v>
      </c>
      <c r="F5" s="42" t="s">
        <v>146</v>
      </c>
    </row>
    <row r="6" spans="1:6" ht="15.95" customHeight="1" x14ac:dyDescent="0.2">
      <c r="A6" s="471" t="s">
        <v>83</v>
      </c>
      <c r="B6" s="472">
        <v>5588</v>
      </c>
      <c r="C6" s="473" t="s">
        <v>84</v>
      </c>
      <c r="D6" s="472"/>
      <c r="E6" s="472">
        <v>5588</v>
      </c>
      <c r="F6" s="474">
        <f t="shared" ref="F6:F22" si="0">B6-D6-E6</f>
        <v>0</v>
      </c>
    </row>
    <row r="7" spans="1:6" ht="15.95" customHeight="1" x14ac:dyDescent="0.2">
      <c r="A7" s="471" t="s">
        <v>85</v>
      </c>
      <c r="B7" s="472">
        <v>2000</v>
      </c>
      <c r="C7" s="473" t="s">
        <v>84</v>
      </c>
      <c r="D7" s="472"/>
      <c r="E7" s="472">
        <v>2000</v>
      </c>
      <c r="F7" s="474">
        <f t="shared" si="0"/>
        <v>0</v>
      </c>
    </row>
    <row r="8" spans="1:6" ht="15.95" customHeight="1" x14ac:dyDescent="0.2">
      <c r="A8" s="262"/>
      <c r="B8" s="23"/>
      <c r="C8" s="264"/>
      <c r="D8" s="23"/>
      <c r="E8" s="23"/>
      <c r="F8" s="44">
        <f t="shared" si="0"/>
        <v>0</v>
      </c>
    </row>
    <row r="9" spans="1:6" ht="15.95" customHeight="1" x14ac:dyDescent="0.2">
      <c r="A9" s="517" t="s">
        <v>576</v>
      </c>
      <c r="B9" s="472"/>
      <c r="C9" s="473"/>
      <c r="D9" s="472"/>
      <c r="E9" s="472"/>
      <c r="F9" s="474">
        <f t="shared" si="0"/>
        <v>0</v>
      </c>
    </row>
    <row r="10" spans="1:6" ht="15.95" customHeight="1" x14ac:dyDescent="0.2">
      <c r="A10" s="516" t="s">
        <v>577</v>
      </c>
      <c r="B10" s="472">
        <v>11681</v>
      </c>
      <c r="C10" s="473" t="s">
        <v>84</v>
      </c>
      <c r="D10" s="472"/>
      <c r="E10" s="472">
        <v>11681</v>
      </c>
      <c r="F10" s="474">
        <f t="shared" si="0"/>
        <v>0</v>
      </c>
    </row>
    <row r="11" spans="1:6" ht="15.95" customHeight="1" x14ac:dyDescent="0.2">
      <c r="A11" s="263"/>
      <c r="B11" s="472"/>
      <c r="C11" s="473"/>
      <c r="D11" s="472"/>
      <c r="E11" s="472"/>
      <c r="F11" s="474">
        <f t="shared" si="0"/>
        <v>0</v>
      </c>
    </row>
    <row r="12" spans="1:6" ht="15.95" customHeight="1" x14ac:dyDescent="0.2">
      <c r="A12" s="262"/>
      <c r="B12" s="472"/>
      <c r="C12" s="473"/>
      <c r="D12" s="472"/>
      <c r="E12" s="472"/>
      <c r="F12" s="474">
        <f t="shared" si="0"/>
        <v>0</v>
      </c>
    </row>
    <row r="13" spans="1:6" ht="15.95" customHeight="1" x14ac:dyDescent="0.2">
      <c r="A13" s="262"/>
      <c r="B13" s="472"/>
      <c r="C13" s="473"/>
      <c r="D13" s="472"/>
      <c r="E13" s="472"/>
      <c r="F13" s="474">
        <f t="shared" si="0"/>
        <v>0</v>
      </c>
    </row>
    <row r="14" spans="1:6" ht="15.95" customHeight="1" x14ac:dyDescent="0.2">
      <c r="A14" s="262"/>
      <c r="B14" s="472"/>
      <c r="C14" s="473"/>
      <c r="D14" s="472"/>
      <c r="E14" s="472"/>
      <c r="F14" s="474">
        <f t="shared" si="0"/>
        <v>0</v>
      </c>
    </row>
    <row r="15" spans="1:6" ht="15.95" customHeight="1" x14ac:dyDescent="0.2">
      <c r="A15" s="262"/>
      <c r="B15" s="472"/>
      <c r="C15" s="473"/>
      <c r="D15" s="472"/>
      <c r="E15" s="472"/>
      <c r="F15" s="474">
        <f t="shared" si="0"/>
        <v>0</v>
      </c>
    </row>
    <row r="16" spans="1:6" ht="15.95" customHeight="1" x14ac:dyDescent="0.2">
      <c r="A16" s="262"/>
      <c r="B16" s="472"/>
      <c r="C16" s="473"/>
      <c r="D16" s="472"/>
      <c r="E16" s="472"/>
      <c r="F16" s="474">
        <f t="shared" si="0"/>
        <v>0</v>
      </c>
    </row>
    <row r="17" spans="1:6" ht="15.95" customHeight="1" x14ac:dyDescent="0.2">
      <c r="A17" s="262"/>
      <c r="B17" s="472"/>
      <c r="C17" s="473"/>
      <c r="D17" s="472"/>
      <c r="E17" s="472"/>
      <c r="F17" s="474">
        <f t="shared" si="0"/>
        <v>0</v>
      </c>
    </row>
    <row r="18" spans="1:6" ht="15.95" customHeight="1" x14ac:dyDescent="0.2">
      <c r="A18" s="262"/>
      <c r="B18" s="472"/>
      <c r="C18" s="473"/>
      <c r="D18" s="472"/>
      <c r="E18" s="472"/>
      <c r="F18" s="474">
        <f t="shared" si="0"/>
        <v>0</v>
      </c>
    </row>
    <row r="19" spans="1:6" ht="15.95" customHeight="1" x14ac:dyDescent="0.2">
      <c r="A19" s="262"/>
      <c r="B19" s="472"/>
      <c r="C19" s="473"/>
      <c r="D19" s="472"/>
      <c r="E19" s="472"/>
      <c r="F19" s="474">
        <f t="shared" si="0"/>
        <v>0</v>
      </c>
    </row>
    <row r="20" spans="1:6" ht="15.95" customHeight="1" x14ac:dyDescent="0.2">
      <c r="A20" s="262"/>
      <c r="B20" s="472"/>
      <c r="C20" s="473"/>
      <c r="D20" s="472"/>
      <c r="E20" s="472"/>
      <c r="F20" s="474">
        <f t="shared" si="0"/>
        <v>0</v>
      </c>
    </row>
    <row r="21" spans="1:6" ht="15.95" customHeight="1" x14ac:dyDescent="0.2">
      <c r="A21" s="262"/>
      <c r="B21" s="472"/>
      <c r="C21" s="473"/>
      <c r="D21" s="472"/>
      <c r="E21" s="472"/>
      <c r="F21" s="474">
        <f t="shared" si="0"/>
        <v>0</v>
      </c>
    </row>
    <row r="22" spans="1:6" ht="15.95" customHeight="1" thickBot="1" x14ac:dyDescent="0.25">
      <c r="A22" s="45"/>
      <c r="B22" s="479"/>
      <c r="C22" s="480"/>
      <c r="D22" s="479"/>
      <c r="E22" s="479"/>
      <c r="F22" s="481">
        <f t="shared" si="0"/>
        <v>0</v>
      </c>
    </row>
    <row r="23" spans="1:6" s="46" customFormat="1" ht="18" customHeight="1" thickBot="1" x14ac:dyDescent="0.25">
      <c r="A23" s="475" t="s">
        <v>141</v>
      </c>
      <c r="B23" s="476">
        <f>SUM(B6:B22)</f>
        <v>19269</v>
      </c>
      <c r="C23" s="477"/>
      <c r="D23" s="476">
        <f>SUM(D6:D22)</f>
        <v>0</v>
      </c>
      <c r="E23" s="476">
        <f>SUM(E6:E22)</f>
        <v>19269</v>
      </c>
      <c r="F23" s="478">
        <f>SUM(F6:F22)</f>
        <v>0</v>
      </c>
    </row>
  </sheetData>
  <mergeCells count="2">
    <mergeCell ref="A2:F2"/>
    <mergeCell ref="D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az 1/2014. (I.28.)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49"/>
  <sheetViews>
    <sheetView zoomScaleNormal="100" zoomScaleSheetLayoutView="85" workbookViewId="0">
      <selection activeCell="H32" sqref="H32"/>
    </sheetView>
  </sheetViews>
  <sheetFormatPr defaultRowHeight="12.75" x14ac:dyDescent="0.2"/>
  <cols>
    <col min="1" max="1" width="13.5" style="198" customWidth="1"/>
    <col min="2" max="2" width="65.33203125" style="199" customWidth="1"/>
    <col min="3" max="3" width="15.83203125" style="200" customWidth="1"/>
    <col min="4" max="4" width="14.83203125" style="2" customWidth="1"/>
    <col min="5" max="16384" width="9.33203125" style="2"/>
  </cols>
  <sheetData>
    <row r="1" spans="1:4" x14ac:dyDescent="0.2">
      <c r="B1" s="571" t="s">
        <v>629</v>
      </c>
      <c r="C1" s="571"/>
      <c r="D1" s="571"/>
    </row>
    <row r="2" spans="1:4" s="1" customFormat="1" ht="16.5" customHeight="1" thickBot="1" x14ac:dyDescent="0.25">
      <c r="A2" s="85"/>
      <c r="B2" s="572" t="s">
        <v>644</v>
      </c>
      <c r="C2" s="572"/>
      <c r="D2" s="572"/>
    </row>
    <row r="3" spans="1:4" s="53" customFormat="1" ht="17.25" customHeight="1" x14ac:dyDescent="0.2">
      <c r="A3" s="205" t="s">
        <v>139</v>
      </c>
      <c r="B3" s="174" t="s">
        <v>223</v>
      </c>
      <c r="C3" s="176"/>
      <c r="D3" s="176" t="s">
        <v>127</v>
      </c>
    </row>
    <row r="4" spans="1:4" s="53" customFormat="1" ht="16.5" thickBot="1" x14ac:dyDescent="0.25">
      <c r="A4" s="87" t="s">
        <v>218</v>
      </c>
      <c r="B4" s="175" t="s">
        <v>456</v>
      </c>
      <c r="C4" s="177"/>
      <c r="D4" s="177">
        <v>1</v>
      </c>
    </row>
    <row r="5" spans="1:4" s="54" customFormat="1" ht="15.95" customHeight="1" thickBot="1" x14ac:dyDescent="0.3">
      <c r="A5" s="88"/>
      <c r="B5" s="88"/>
      <c r="C5" s="89"/>
      <c r="D5" s="89" t="s">
        <v>128</v>
      </c>
    </row>
    <row r="6" spans="1:4" ht="13.5" thickBot="1" x14ac:dyDescent="0.25">
      <c r="A6" s="206" t="s">
        <v>220</v>
      </c>
      <c r="B6" s="90" t="s">
        <v>129</v>
      </c>
      <c r="C6" s="178" t="s">
        <v>130</v>
      </c>
      <c r="D6" s="178" t="s">
        <v>130</v>
      </c>
    </row>
    <row r="7" spans="1:4" s="47" customFormat="1" ht="12.95" customHeight="1" thickBot="1" x14ac:dyDescent="0.25">
      <c r="A7" s="81">
        <v>1</v>
      </c>
      <c r="B7" s="82">
        <v>2</v>
      </c>
      <c r="C7" s="83">
        <v>3</v>
      </c>
      <c r="D7" s="83">
        <v>4</v>
      </c>
    </row>
    <row r="8" spans="1:4" s="47" customFormat="1" ht="15.95" customHeight="1" thickBot="1" x14ac:dyDescent="0.25">
      <c r="A8" s="92"/>
      <c r="B8" s="93" t="s">
        <v>131</v>
      </c>
      <c r="C8" s="179"/>
      <c r="D8" s="179"/>
    </row>
    <row r="9" spans="1:4" s="47" customFormat="1" ht="12" customHeight="1" thickBot="1" x14ac:dyDescent="0.25">
      <c r="A9" s="26" t="s">
        <v>95</v>
      </c>
      <c r="B9" s="19" t="s">
        <v>250</v>
      </c>
      <c r="C9" s="117">
        <f>+C10+C11+C12+C13+C14+C15</f>
        <v>319414</v>
      </c>
      <c r="D9" s="117">
        <f>+D10+D11+D12+D13+D14+D15</f>
        <v>325596</v>
      </c>
    </row>
    <row r="10" spans="1:4" s="55" customFormat="1" ht="12" customHeight="1" x14ac:dyDescent="0.2">
      <c r="A10" s="233" t="s">
        <v>158</v>
      </c>
      <c r="B10" s="215" t="s">
        <v>251</v>
      </c>
      <c r="C10" s="120">
        <v>130696</v>
      </c>
      <c r="D10" s="120">
        <v>135462</v>
      </c>
    </row>
    <row r="11" spans="1:4" s="56" customFormat="1" ht="12" customHeight="1" x14ac:dyDescent="0.2">
      <c r="A11" s="234" t="s">
        <v>159</v>
      </c>
      <c r="B11" s="216" t="s">
        <v>252</v>
      </c>
      <c r="C11" s="119">
        <v>89894</v>
      </c>
      <c r="D11" s="119">
        <v>89894</v>
      </c>
    </row>
    <row r="12" spans="1:4" s="56" customFormat="1" ht="12" customHeight="1" x14ac:dyDescent="0.2">
      <c r="A12" s="234" t="s">
        <v>160</v>
      </c>
      <c r="B12" s="216" t="s">
        <v>253</v>
      </c>
      <c r="C12" s="119">
        <v>92546</v>
      </c>
      <c r="D12" s="119">
        <v>90171</v>
      </c>
    </row>
    <row r="13" spans="1:4" s="56" customFormat="1" ht="12" customHeight="1" x14ac:dyDescent="0.2">
      <c r="A13" s="234" t="s">
        <v>161</v>
      </c>
      <c r="B13" s="216" t="s">
        <v>254</v>
      </c>
      <c r="C13" s="119">
        <v>6278</v>
      </c>
      <c r="D13" s="119">
        <v>6278</v>
      </c>
    </row>
    <row r="14" spans="1:4" s="56" customFormat="1" ht="12" customHeight="1" x14ac:dyDescent="0.2">
      <c r="A14" s="234" t="s">
        <v>178</v>
      </c>
      <c r="B14" s="216" t="s">
        <v>611</v>
      </c>
      <c r="C14" s="258"/>
      <c r="D14" s="119">
        <v>3791</v>
      </c>
    </row>
    <row r="15" spans="1:4" s="55" customFormat="1" ht="12" customHeight="1" thickBot="1" x14ac:dyDescent="0.25">
      <c r="A15" s="235" t="s">
        <v>162</v>
      </c>
      <c r="B15" s="217" t="s">
        <v>603</v>
      </c>
      <c r="C15" s="259"/>
      <c r="D15" s="119">
        <v>0</v>
      </c>
    </row>
    <row r="16" spans="1:4" s="55" customFormat="1" ht="12" customHeight="1" thickBot="1" x14ac:dyDescent="0.25">
      <c r="A16" s="26" t="s">
        <v>96</v>
      </c>
      <c r="B16" s="112" t="s">
        <v>257</v>
      </c>
      <c r="C16" s="117">
        <f>+C17+C18+C19+C20+C21</f>
        <v>8592</v>
      </c>
      <c r="D16" s="117">
        <f>+D17+D18+D19+D20+D21+D22</f>
        <v>24784</v>
      </c>
    </row>
    <row r="17" spans="1:4" s="55" customFormat="1" ht="12" customHeight="1" x14ac:dyDescent="0.2">
      <c r="A17" s="233" t="s">
        <v>164</v>
      </c>
      <c r="B17" s="216" t="s">
        <v>607</v>
      </c>
      <c r="C17" s="120"/>
      <c r="D17" s="120">
        <v>2888</v>
      </c>
    </row>
    <row r="18" spans="1:4" s="55" customFormat="1" ht="12" customHeight="1" x14ac:dyDescent="0.2">
      <c r="A18" s="234" t="s">
        <v>165</v>
      </c>
      <c r="B18" s="216" t="s">
        <v>605</v>
      </c>
      <c r="C18" s="119"/>
      <c r="D18" s="119">
        <v>2398</v>
      </c>
    </row>
    <row r="19" spans="1:4" s="55" customFormat="1" ht="12" customHeight="1" x14ac:dyDescent="0.2">
      <c r="A19" s="234" t="s">
        <v>166</v>
      </c>
      <c r="B19" s="216" t="s">
        <v>604</v>
      </c>
      <c r="C19" s="119"/>
      <c r="D19" s="119">
        <v>333</v>
      </c>
    </row>
    <row r="20" spans="1:4" s="55" customFormat="1" ht="12" customHeight="1" x14ac:dyDescent="0.2">
      <c r="A20" s="234" t="s">
        <v>167</v>
      </c>
      <c r="B20" s="216" t="s">
        <v>602</v>
      </c>
      <c r="C20" s="119"/>
      <c r="D20" s="119">
        <v>8075</v>
      </c>
    </row>
    <row r="21" spans="1:4" s="55" customFormat="1" ht="12" customHeight="1" x14ac:dyDescent="0.2">
      <c r="A21" s="234" t="s">
        <v>168</v>
      </c>
      <c r="B21" s="216" t="s">
        <v>601</v>
      </c>
      <c r="C21" s="119">
        <v>8592</v>
      </c>
      <c r="D21" s="119">
        <v>8731</v>
      </c>
    </row>
    <row r="22" spans="1:4" s="56" customFormat="1" ht="12" customHeight="1" thickBot="1" x14ac:dyDescent="0.25">
      <c r="A22" s="235" t="s">
        <v>174</v>
      </c>
      <c r="B22" s="216" t="s">
        <v>608</v>
      </c>
      <c r="C22" s="121"/>
      <c r="D22" s="121">
        <v>2359</v>
      </c>
    </row>
    <row r="23" spans="1:4" s="56" customFormat="1" ht="12" customHeight="1" thickBot="1" x14ac:dyDescent="0.25">
      <c r="A23" s="26" t="s">
        <v>97</v>
      </c>
      <c r="B23" s="19" t="s">
        <v>262</v>
      </c>
      <c r="C23" s="117">
        <f>+C24+C25+C26+C27+C28</f>
        <v>4274</v>
      </c>
      <c r="D23" s="117">
        <f>+D24+D25+D26+D27+D28</f>
        <v>185274</v>
      </c>
    </row>
    <row r="24" spans="1:4" s="56" customFormat="1" ht="12" customHeight="1" x14ac:dyDescent="0.2">
      <c r="A24" s="233" t="s">
        <v>147</v>
      </c>
      <c r="B24" s="215" t="s">
        <v>86</v>
      </c>
      <c r="C24" s="120">
        <v>4274</v>
      </c>
      <c r="D24" s="120">
        <v>4274</v>
      </c>
    </row>
    <row r="25" spans="1:4" s="55" customFormat="1" ht="12" customHeight="1" x14ac:dyDescent="0.2">
      <c r="A25" s="234" t="s">
        <v>148</v>
      </c>
      <c r="B25" s="216" t="s">
        <v>600</v>
      </c>
      <c r="C25" s="119"/>
      <c r="D25" s="119">
        <v>181000</v>
      </c>
    </row>
    <row r="26" spans="1:4" s="56" customFormat="1" ht="12" customHeight="1" x14ac:dyDescent="0.2">
      <c r="A26" s="234" t="s">
        <v>149</v>
      </c>
      <c r="B26" s="216" t="s">
        <v>482</v>
      </c>
      <c r="C26" s="119"/>
      <c r="D26" s="119"/>
    </row>
    <row r="27" spans="1:4" s="56" customFormat="1" ht="12" customHeight="1" x14ac:dyDescent="0.2">
      <c r="A27" s="234" t="s">
        <v>150</v>
      </c>
      <c r="B27" s="216" t="s">
        <v>483</v>
      </c>
      <c r="C27" s="119"/>
      <c r="D27" s="119"/>
    </row>
    <row r="28" spans="1:4" s="56" customFormat="1" ht="12" customHeight="1" x14ac:dyDescent="0.2">
      <c r="A28" s="234" t="s">
        <v>192</v>
      </c>
      <c r="B28" s="216" t="s">
        <v>265</v>
      </c>
      <c r="C28" s="119"/>
      <c r="D28" s="119"/>
    </row>
    <row r="29" spans="1:4" s="56" customFormat="1" ht="12" customHeight="1" thickBot="1" x14ac:dyDescent="0.25">
      <c r="A29" s="235" t="s">
        <v>193</v>
      </c>
      <c r="B29" s="217" t="s">
        <v>266</v>
      </c>
      <c r="C29" s="121"/>
      <c r="D29" s="121"/>
    </row>
    <row r="30" spans="1:4" s="56" customFormat="1" ht="12" customHeight="1" thickBot="1" x14ac:dyDescent="0.25">
      <c r="A30" s="26" t="s">
        <v>194</v>
      </c>
      <c r="B30" s="19" t="s">
        <v>267</v>
      </c>
      <c r="C30" s="123">
        <f>+C31+C34+C35+C36</f>
        <v>105374</v>
      </c>
      <c r="D30" s="123">
        <f>+D31+D34+D35+D36</f>
        <v>105374</v>
      </c>
    </row>
    <row r="31" spans="1:4" s="56" customFormat="1" ht="12" customHeight="1" x14ac:dyDescent="0.2">
      <c r="A31" s="233" t="s">
        <v>268</v>
      </c>
      <c r="B31" s="215" t="s">
        <v>274</v>
      </c>
      <c r="C31" s="210">
        <f>+C32+C33</f>
        <v>87429</v>
      </c>
      <c r="D31" s="210">
        <f>+D32+D33</f>
        <v>87429</v>
      </c>
    </row>
    <row r="32" spans="1:4" s="56" customFormat="1" ht="12" customHeight="1" x14ac:dyDescent="0.2">
      <c r="A32" s="234" t="s">
        <v>269</v>
      </c>
      <c r="B32" s="216" t="s">
        <v>275</v>
      </c>
      <c r="C32" s="119">
        <v>5878</v>
      </c>
      <c r="D32" s="119">
        <v>5878</v>
      </c>
    </row>
    <row r="33" spans="1:4" s="56" customFormat="1" ht="12" customHeight="1" x14ac:dyDescent="0.2">
      <c r="A33" s="234" t="s">
        <v>270</v>
      </c>
      <c r="B33" s="216" t="s">
        <v>276</v>
      </c>
      <c r="C33" s="119">
        <v>81551</v>
      </c>
      <c r="D33" s="119">
        <v>81551</v>
      </c>
    </row>
    <row r="34" spans="1:4" s="56" customFormat="1" ht="12" customHeight="1" x14ac:dyDescent="0.2">
      <c r="A34" s="234" t="s">
        <v>271</v>
      </c>
      <c r="B34" s="216" t="s">
        <v>277</v>
      </c>
      <c r="C34" s="119">
        <v>15535</v>
      </c>
      <c r="D34" s="119">
        <v>15535</v>
      </c>
    </row>
    <row r="35" spans="1:4" s="56" customFormat="1" ht="12" customHeight="1" x14ac:dyDescent="0.2">
      <c r="A35" s="234" t="s">
        <v>272</v>
      </c>
      <c r="B35" s="216" t="s">
        <v>278</v>
      </c>
      <c r="C35" s="119">
        <v>254</v>
      </c>
      <c r="D35" s="119">
        <v>254</v>
      </c>
    </row>
    <row r="36" spans="1:4" s="56" customFormat="1" ht="12" customHeight="1" thickBot="1" x14ac:dyDescent="0.25">
      <c r="A36" s="235" t="s">
        <v>273</v>
      </c>
      <c r="B36" s="217" t="s">
        <v>279</v>
      </c>
      <c r="C36" s="121">
        <v>2156</v>
      </c>
      <c r="D36" s="121">
        <v>2156</v>
      </c>
    </row>
    <row r="37" spans="1:4" s="56" customFormat="1" ht="12" customHeight="1" thickBot="1" x14ac:dyDescent="0.25">
      <c r="A37" s="26" t="s">
        <v>99</v>
      </c>
      <c r="B37" s="19" t="s">
        <v>280</v>
      </c>
      <c r="C37" s="117">
        <f>SUM(C38:C47)</f>
        <v>23312</v>
      </c>
      <c r="D37" s="117">
        <f>SUM(D38:D47)</f>
        <v>23312</v>
      </c>
    </row>
    <row r="38" spans="1:4" s="56" customFormat="1" ht="12" customHeight="1" x14ac:dyDescent="0.2">
      <c r="A38" s="233" t="s">
        <v>151</v>
      </c>
      <c r="B38" s="215" t="s">
        <v>283</v>
      </c>
      <c r="C38" s="120"/>
      <c r="D38" s="120"/>
    </row>
    <row r="39" spans="1:4" s="56" customFormat="1" ht="12" customHeight="1" x14ac:dyDescent="0.2">
      <c r="A39" s="234" t="s">
        <v>152</v>
      </c>
      <c r="B39" s="216" t="s">
        <v>284</v>
      </c>
      <c r="C39" s="119"/>
      <c r="D39" s="119"/>
    </row>
    <row r="40" spans="1:4" s="56" customFormat="1" ht="12" customHeight="1" x14ac:dyDescent="0.2">
      <c r="A40" s="234" t="s">
        <v>153</v>
      </c>
      <c r="B40" s="216" t="s">
        <v>285</v>
      </c>
      <c r="C40" s="119">
        <v>300</v>
      </c>
      <c r="D40" s="119">
        <v>300</v>
      </c>
    </row>
    <row r="41" spans="1:4" s="56" customFormat="1" ht="12" customHeight="1" x14ac:dyDescent="0.2">
      <c r="A41" s="234" t="s">
        <v>196</v>
      </c>
      <c r="B41" s="216" t="s">
        <v>286</v>
      </c>
      <c r="C41" s="119">
        <v>6200</v>
      </c>
      <c r="D41" s="119">
        <v>6200</v>
      </c>
    </row>
    <row r="42" spans="1:4" s="56" customFormat="1" ht="12" customHeight="1" x14ac:dyDescent="0.2">
      <c r="A42" s="234" t="s">
        <v>197</v>
      </c>
      <c r="B42" s="216" t="s">
        <v>287</v>
      </c>
      <c r="C42" s="119">
        <v>15312</v>
      </c>
      <c r="D42" s="119">
        <v>15312</v>
      </c>
    </row>
    <row r="43" spans="1:4" s="56" customFormat="1" ht="12" customHeight="1" x14ac:dyDescent="0.2">
      <c r="A43" s="234" t="s">
        <v>198</v>
      </c>
      <c r="B43" s="216" t="s">
        <v>288</v>
      </c>
      <c r="C43" s="119"/>
      <c r="D43" s="119"/>
    </row>
    <row r="44" spans="1:4" s="56" customFormat="1" ht="12" customHeight="1" x14ac:dyDescent="0.2">
      <c r="A44" s="234" t="s">
        <v>199</v>
      </c>
      <c r="B44" s="216" t="s">
        <v>289</v>
      </c>
      <c r="C44" s="119"/>
      <c r="D44" s="119"/>
    </row>
    <row r="45" spans="1:4" s="56" customFormat="1" ht="12" customHeight="1" x14ac:dyDescent="0.2">
      <c r="A45" s="234" t="s">
        <v>200</v>
      </c>
      <c r="B45" s="216" t="s">
        <v>290</v>
      </c>
      <c r="C45" s="119">
        <v>1500</v>
      </c>
      <c r="D45" s="119">
        <v>1500</v>
      </c>
    </row>
    <row r="46" spans="1:4" s="56" customFormat="1" ht="12" customHeight="1" x14ac:dyDescent="0.2">
      <c r="A46" s="234" t="s">
        <v>281</v>
      </c>
      <c r="B46" s="216" t="s">
        <v>291</v>
      </c>
      <c r="C46" s="122"/>
      <c r="D46" s="122"/>
    </row>
    <row r="47" spans="1:4" s="56" customFormat="1" ht="12" customHeight="1" thickBot="1" x14ac:dyDescent="0.25">
      <c r="A47" s="235" t="s">
        <v>282</v>
      </c>
      <c r="B47" s="217" t="s">
        <v>292</v>
      </c>
      <c r="C47" s="204"/>
      <c r="D47" s="204"/>
    </row>
    <row r="48" spans="1:4" s="56" customFormat="1" ht="12" customHeight="1" thickBot="1" x14ac:dyDescent="0.25">
      <c r="A48" s="26" t="s">
        <v>100</v>
      </c>
      <c r="B48" s="19" t="s">
        <v>293</v>
      </c>
      <c r="C48" s="117">
        <f>SUM(C49:C53)</f>
        <v>0</v>
      </c>
      <c r="D48" s="117">
        <f>SUM(D49:D53)</f>
        <v>0</v>
      </c>
    </row>
    <row r="49" spans="1:4" s="56" customFormat="1" ht="12" customHeight="1" x14ac:dyDescent="0.2">
      <c r="A49" s="233" t="s">
        <v>154</v>
      </c>
      <c r="B49" s="215" t="s">
        <v>297</v>
      </c>
      <c r="C49" s="260"/>
      <c r="D49" s="260"/>
    </row>
    <row r="50" spans="1:4" s="56" customFormat="1" ht="12" customHeight="1" x14ac:dyDescent="0.2">
      <c r="A50" s="234" t="s">
        <v>155</v>
      </c>
      <c r="B50" s="216" t="s">
        <v>298</v>
      </c>
      <c r="C50" s="122"/>
      <c r="D50" s="122"/>
    </row>
    <row r="51" spans="1:4" s="56" customFormat="1" ht="12" customHeight="1" x14ac:dyDescent="0.2">
      <c r="A51" s="234" t="s">
        <v>294</v>
      </c>
      <c r="B51" s="216" t="s">
        <v>299</v>
      </c>
      <c r="C51" s="122"/>
      <c r="D51" s="122"/>
    </row>
    <row r="52" spans="1:4" s="56" customFormat="1" ht="12" customHeight="1" x14ac:dyDescent="0.2">
      <c r="A52" s="234" t="s">
        <v>295</v>
      </c>
      <c r="B52" s="216" t="s">
        <v>300</v>
      </c>
      <c r="C52" s="122"/>
      <c r="D52" s="122"/>
    </row>
    <row r="53" spans="1:4" s="56" customFormat="1" ht="12" customHeight="1" thickBot="1" x14ac:dyDescent="0.25">
      <c r="A53" s="235" t="s">
        <v>296</v>
      </c>
      <c r="B53" s="217" t="s">
        <v>301</v>
      </c>
      <c r="C53" s="204"/>
      <c r="D53" s="204"/>
    </row>
    <row r="54" spans="1:4" s="56" customFormat="1" ht="12" customHeight="1" thickBot="1" x14ac:dyDescent="0.25">
      <c r="A54" s="26" t="s">
        <v>201</v>
      </c>
      <c r="B54" s="19" t="s">
        <v>302</v>
      </c>
      <c r="C54" s="117">
        <f>SUM(C55:C57)</f>
        <v>0</v>
      </c>
      <c r="D54" s="117">
        <f>SUM(D55:D57)</f>
        <v>0</v>
      </c>
    </row>
    <row r="55" spans="1:4" s="56" customFormat="1" ht="12" customHeight="1" x14ac:dyDescent="0.2">
      <c r="A55" s="233" t="s">
        <v>156</v>
      </c>
      <c r="B55" s="215" t="s">
        <v>303</v>
      </c>
      <c r="C55" s="120"/>
      <c r="D55" s="120"/>
    </row>
    <row r="56" spans="1:4" s="56" customFormat="1" ht="12" customHeight="1" x14ac:dyDescent="0.2">
      <c r="A56" s="234" t="s">
        <v>157</v>
      </c>
      <c r="B56" s="216" t="s">
        <v>484</v>
      </c>
      <c r="C56" s="119"/>
      <c r="D56" s="119"/>
    </row>
    <row r="57" spans="1:4" s="56" customFormat="1" ht="12" customHeight="1" x14ac:dyDescent="0.2">
      <c r="A57" s="234" t="s">
        <v>307</v>
      </c>
      <c r="B57" s="216" t="s">
        <v>305</v>
      </c>
      <c r="C57" s="119"/>
      <c r="D57" s="119"/>
    </row>
    <row r="58" spans="1:4" s="56" customFormat="1" ht="12" customHeight="1" thickBot="1" x14ac:dyDescent="0.25">
      <c r="A58" s="235" t="s">
        <v>308</v>
      </c>
      <c r="B58" s="217" t="s">
        <v>306</v>
      </c>
      <c r="C58" s="121"/>
      <c r="D58" s="121"/>
    </row>
    <row r="59" spans="1:4" s="56" customFormat="1" ht="12" customHeight="1" thickBot="1" x14ac:dyDescent="0.25">
      <c r="A59" s="26" t="s">
        <v>102</v>
      </c>
      <c r="B59" s="112" t="s">
        <v>309</v>
      </c>
      <c r="C59" s="117">
        <f>SUM(C60:C62)</f>
        <v>0</v>
      </c>
      <c r="D59" s="117">
        <f>SUM(D60:D62)</f>
        <v>743</v>
      </c>
    </row>
    <row r="60" spans="1:4" s="56" customFormat="1" ht="12" customHeight="1" x14ac:dyDescent="0.2">
      <c r="A60" s="233" t="s">
        <v>202</v>
      </c>
      <c r="B60" s="215" t="s">
        <v>311</v>
      </c>
      <c r="C60" s="122"/>
      <c r="D60" s="122"/>
    </row>
    <row r="61" spans="1:4" s="56" customFormat="1" ht="12" customHeight="1" x14ac:dyDescent="0.2">
      <c r="A61" s="234" t="s">
        <v>203</v>
      </c>
      <c r="B61" s="216" t="s">
        <v>485</v>
      </c>
      <c r="C61" s="122"/>
      <c r="D61" s="122"/>
    </row>
    <row r="62" spans="1:4" s="56" customFormat="1" ht="12" customHeight="1" x14ac:dyDescent="0.2">
      <c r="A62" s="234" t="s">
        <v>228</v>
      </c>
      <c r="B62" s="216" t="s">
        <v>606</v>
      </c>
      <c r="C62" s="122"/>
      <c r="D62" s="122">
        <v>743</v>
      </c>
    </row>
    <row r="63" spans="1:4" s="56" customFormat="1" ht="12" customHeight="1" thickBot="1" x14ac:dyDescent="0.25">
      <c r="A63" s="235" t="s">
        <v>310</v>
      </c>
      <c r="B63" s="217" t="s">
        <v>313</v>
      </c>
      <c r="C63" s="122"/>
      <c r="D63" s="122"/>
    </row>
    <row r="64" spans="1:4" s="56" customFormat="1" ht="12" customHeight="1" thickBot="1" x14ac:dyDescent="0.25">
      <c r="A64" s="26" t="s">
        <v>103</v>
      </c>
      <c r="B64" s="19" t="s">
        <v>314</v>
      </c>
      <c r="C64" s="123">
        <f>+C9+C16+C23+C30+C37+C48+C54+C59</f>
        <v>460966</v>
      </c>
      <c r="D64" s="123">
        <f>+D9+D16+D23+D30+D37+D48+D54+D59</f>
        <v>665083</v>
      </c>
    </row>
    <row r="65" spans="1:4" s="56" customFormat="1" ht="12" customHeight="1" thickBot="1" x14ac:dyDescent="0.2">
      <c r="A65" s="236" t="s">
        <v>451</v>
      </c>
      <c r="B65" s="112" t="s">
        <v>316</v>
      </c>
      <c r="C65" s="117">
        <f>SUM(C66:C68)</f>
        <v>0</v>
      </c>
      <c r="D65" s="117">
        <f>SUM(D66:D68)</f>
        <v>0</v>
      </c>
    </row>
    <row r="66" spans="1:4" s="56" customFormat="1" ht="12" customHeight="1" x14ac:dyDescent="0.2">
      <c r="A66" s="233" t="s">
        <v>349</v>
      </c>
      <c r="B66" s="215" t="s">
        <v>317</v>
      </c>
      <c r="C66" s="122"/>
      <c r="D66" s="122"/>
    </row>
    <row r="67" spans="1:4" s="56" customFormat="1" ht="12" customHeight="1" x14ac:dyDescent="0.2">
      <c r="A67" s="234" t="s">
        <v>358</v>
      </c>
      <c r="B67" s="216" t="s">
        <v>318</v>
      </c>
      <c r="C67" s="122"/>
      <c r="D67" s="122"/>
    </row>
    <row r="68" spans="1:4" s="56" customFormat="1" ht="12" customHeight="1" thickBot="1" x14ac:dyDescent="0.25">
      <c r="A68" s="235" t="s">
        <v>359</v>
      </c>
      <c r="B68" s="219" t="s">
        <v>319</v>
      </c>
      <c r="C68" s="122"/>
      <c r="D68" s="122"/>
    </row>
    <row r="69" spans="1:4" s="56" customFormat="1" ht="12" customHeight="1" thickBot="1" x14ac:dyDescent="0.2">
      <c r="A69" s="236" t="s">
        <v>320</v>
      </c>
      <c r="B69" s="112" t="s">
        <v>321</v>
      </c>
      <c r="C69" s="117">
        <f>SUM(C70:C73)</f>
        <v>0</v>
      </c>
      <c r="D69" s="117">
        <f>SUM(D70:D73)</f>
        <v>0</v>
      </c>
    </row>
    <row r="70" spans="1:4" s="56" customFormat="1" ht="12" customHeight="1" x14ac:dyDescent="0.2">
      <c r="A70" s="233" t="s">
        <v>179</v>
      </c>
      <c r="B70" s="215" t="s">
        <v>322</v>
      </c>
      <c r="C70" s="122"/>
      <c r="D70" s="122"/>
    </row>
    <row r="71" spans="1:4" s="56" customFormat="1" ht="12" customHeight="1" x14ac:dyDescent="0.2">
      <c r="A71" s="234" t="s">
        <v>180</v>
      </c>
      <c r="B71" s="216" t="s">
        <v>323</v>
      </c>
      <c r="C71" s="122"/>
      <c r="D71" s="122"/>
    </row>
    <row r="72" spans="1:4" s="56" customFormat="1" ht="12" customHeight="1" x14ac:dyDescent="0.2">
      <c r="A72" s="234" t="s">
        <v>350</v>
      </c>
      <c r="B72" s="216" t="s">
        <v>324</v>
      </c>
      <c r="C72" s="122"/>
      <c r="D72" s="122"/>
    </row>
    <row r="73" spans="1:4" s="56" customFormat="1" ht="12" customHeight="1" thickBot="1" x14ac:dyDescent="0.25">
      <c r="A73" s="235" t="s">
        <v>351</v>
      </c>
      <c r="B73" s="217" t="s">
        <v>325</v>
      </c>
      <c r="C73" s="122"/>
      <c r="D73" s="122"/>
    </row>
    <row r="74" spans="1:4" s="56" customFormat="1" ht="12" customHeight="1" thickBot="1" x14ac:dyDescent="0.2">
      <c r="A74" s="236" t="s">
        <v>326</v>
      </c>
      <c r="B74" s="112" t="s">
        <v>327</v>
      </c>
      <c r="C74" s="117">
        <f>SUM(C75:C76)</f>
        <v>115000</v>
      </c>
      <c r="D74" s="117">
        <f>SUM(D75:D76)</f>
        <v>115000</v>
      </c>
    </row>
    <row r="75" spans="1:4" s="56" customFormat="1" ht="12" customHeight="1" x14ac:dyDescent="0.2">
      <c r="A75" s="233" t="s">
        <v>352</v>
      </c>
      <c r="B75" s="215" t="s">
        <v>328</v>
      </c>
      <c r="C75" s="122">
        <v>115000</v>
      </c>
      <c r="D75" s="122">
        <v>115000</v>
      </c>
    </row>
    <row r="76" spans="1:4" s="56" customFormat="1" ht="12" customHeight="1" thickBot="1" x14ac:dyDescent="0.25">
      <c r="A76" s="235" t="s">
        <v>353</v>
      </c>
      <c r="B76" s="217" t="s">
        <v>329</v>
      </c>
      <c r="C76" s="122"/>
      <c r="D76" s="122"/>
    </row>
    <row r="77" spans="1:4" s="55" customFormat="1" ht="12" customHeight="1" thickBot="1" x14ac:dyDescent="0.2">
      <c r="A77" s="236" t="s">
        <v>330</v>
      </c>
      <c r="B77" s="112" t="s">
        <v>331</v>
      </c>
      <c r="C77" s="117">
        <f>SUM(C78:C80)</f>
        <v>0</v>
      </c>
      <c r="D77" s="117">
        <f>SUM(D78:D80)</f>
        <v>0</v>
      </c>
    </row>
    <row r="78" spans="1:4" s="56" customFormat="1" ht="12" customHeight="1" x14ac:dyDescent="0.2">
      <c r="A78" s="233" t="s">
        <v>354</v>
      </c>
      <c r="B78" s="215" t="s">
        <v>332</v>
      </c>
      <c r="C78" s="122"/>
      <c r="D78" s="122"/>
    </row>
    <row r="79" spans="1:4" s="56" customFormat="1" ht="12" customHeight="1" x14ac:dyDescent="0.2">
      <c r="A79" s="234" t="s">
        <v>355</v>
      </c>
      <c r="B79" s="216" t="s">
        <v>333</v>
      </c>
      <c r="C79" s="122"/>
      <c r="D79" s="122"/>
    </row>
    <row r="80" spans="1:4" s="56" customFormat="1" ht="12" customHeight="1" thickBot="1" x14ac:dyDescent="0.25">
      <c r="A80" s="235" t="s">
        <v>356</v>
      </c>
      <c r="B80" s="217" t="s">
        <v>334</v>
      </c>
      <c r="C80" s="122"/>
      <c r="D80" s="122"/>
    </row>
    <row r="81" spans="1:4" s="56" customFormat="1" ht="12" customHeight="1" thickBot="1" x14ac:dyDescent="0.2">
      <c r="A81" s="236" t="s">
        <v>335</v>
      </c>
      <c r="B81" s="112" t="s">
        <v>357</v>
      </c>
      <c r="C81" s="117">
        <f>SUM(C82:C85)</f>
        <v>0</v>
      </c>
      <c r="D81" s="117">
        <f>SUM(D82:D85)</f>
        <v>0</v>
      </c>
    </row>
    <row r="82" spans="1:4" s="56" customFormat="1" ht="12" customHeight="1" x14ac:dyDescent="0.2">
      <c r="A82" s="237" t="s">
        <v>336</v>
      </c>
      <c r="B82" s="215" t="s">
        <v>337</v>
      </c>
      <c r="C82" s="122"/>
      <c r="D82" s="122"/>
    </row>
    <row r="83" spans="1:4" s="56" customFormat="1" ht="12" customHeight="1" x14ac:dyDescent="0.2">
      <c r="A83" s="238" t="s">
        <v>338</v>
      </c>
      <c r="B83" s="216" t="s">
        <v>339</v>
      </c>
      <c r="C83" s="122"/>
      <c r="D83" s="122"/>
    </row>
    <row r="84" spans="1:4" s="56" customFormat="1" ht="12" customHeight="1" x14ac:dyDescent="0.2">
      <c r="A84" s="238" t="s">
        <v>340</v>
      </c>
      <c r="B84" s="216" t="s">
        <v>341</v>
      </c>
      <c r="C84" s="122"/>
      <c r="D84" s="122"/>
    </row>
    <row r="85" spans="1:4" s="55" customFormat="1" ht="12" customHeight="1" thickBot="1" x14ac:dyDescent="0.25">
      <c r="A85" s="239" t="s">
        <v>342</v>
      </c>
      <c r="B85" s="217" t="s">
        <v>343</v>
      </c>
      <c r="C85" s="122"/>
      <c r="D85" s="122"/>
    </row>
    <row r="86" spans="1:4" s="55" customFormat="1" ht="12" customHeight="1" thickBot="1" x14ac:dyDescent="0.2">
      <c r="A86" s="236" t="s">
        <v>344</v>
      </c>
      <c r="B86" s="112" t="s">
        <v>345</v>
      </c>
      <c r="C86" s="261"/>
      <c r="D86" s="261"/>
    </row>
    <row r="87" spans="1:4" s="55" customFormat="1" ht="12" customHeight="1" thickBot="1" x14ac:dyDescent="0.2">
      <c r="A87" s="236" t="s">
        <v>346</v>
      </c>
      <c r="B87" s="223" t="s">
        <v>347</v>
      </c>
      <c r="C87" s="123">
        <f>+C65+C69+C74+C77+C81+C86</f>
        <v>115000</v>
      </c>
      <c r="D87" s="123">
        <f>+D65+D69+D74+D77+D81+D86</f>
        <v>115000</v>
      </c>
    </row>
    <row r="88" spans="1:4" s="55" customFormat="1" ht="12" customHeight="1" thickBot="1" x14ac:dyDescent="0.2">
      <c r="A88" s="240" t="s">
        <v>360</v>
      </c>
      <c r="B88" s="225" t="s">
        <v>478</v>
      </c>
      <c r="C88" s="123">
        <f>+C64+C87</f>
        <v>575966</v>
      </c>
      <c r="D88" s="123">
        <f>+D64+D87</f>
        <v>780083</v>
      </c>
    </row>
    <row r="89" spans="1:4" s="56" customFormat="1" ht="15" customHeight="1" x14ac:dyDescent="0.2">
      <c r="A89" s="98"/>
      <c r="B89" s="99"/>
      <c r="C89" s="184"/>
      <c r="D89" s="184"/>
    </row>
    <row r="90" spans="1:4" ht="13.5" thickBot="1" x14ac:dyDescent="0.25">
      <c r="A90" s="241"/>
      <c r="B90" s="101"/>
      <c r="C90" s="185"/>
      <c r="D90" s="185"/>
    </row>
    <row r="91" spans="1:4" s="47" customFormat="1" ht="16.5" customHeight="1" thickBot="1" x14ac:dyDescent="0.25">
      <c r="A91" s="102"/>
      <c r="B91" s="103" t="s">
        <v>132</v>
      </c>
      <c r="C91" s="186"/>
      <c r="D91" s="186"/>
    </row>
    <row r="92" spans="1:4" s="57" customFormat="1" ht="12" customHeight="1" thickBot="1" x14ac:dyDescent="0.25">
      <c r="A92" s="207" t="s">
        <v>95</v>
      </c>
      <c r="B92" s="25" t="s">
        <v>363</v>
      </c>
      <c r="C92" s="116">
        <f>SUM(C93:C97)</f>
        <v>442674</v>
      </c>
      <c r="D92" s="116">
        <f>SUM(D93:D97)</f>
        <v>475287</v>
      </c>
    </row>
    <row r="93" spans="1:4" ht="12" customHeight="1" x14ac:dyDescent="0.2">
      <c r="A93" s="242" t="s">
        <v>158</v>
      </c>
      <c r="B93" s="8" t="s">
        <v>125</v>
      </c>
      <c r="C93" s="118">
        <v>35316</v>
      </c>
      <c r="D93" s="118">
        <v>43482</v>
      </c>
    </row>
    <row r="94" spans="1:4" ht="12" customHeight="1" x14ac:dyDescent="0.2">
      <c r="A94" s="234" t="s">
        <v>159</v>
      </c>
      <c r="B94" s="6" t="s">
        <v>204</v>
      </c>
      <c r="C94" s="119">
        <v>8406</v>
      </c>
      <c r="D94" s="119">
        <v>10726</v>
      </c>
    </row>
    <row r="95" spans="1:4" ht="12" customHeight="1" x14ac:dyDescent="0.2">
      <c r="A95" s="234" t="s">
        <v>160</v>
      </c>
      <c r="B95" s="6" t="s">
        <v>177</v>
      </c>
      <c r="C95" s="121">
        <v>104825</v>
      </c>
      <c r="D95" s="121">
        <v>107160</v>
      </c>
    </row>
    <row r="96" spans="1:4" ht="12" customHeight="1" x14ac:dyDescent="0.2">
      <c r="A96" s="234" t="s">
        <v>161</v>
      </c>
      <c r="B96" s="9" t="s">
        <v>205</v>
      </c>
      <c r="C96" s="121">
        <v>8046</v>
      </c>
      <c r="D96" s="121">
        <v>10438</v>
      </c>
    </row>
    <row r="97" spans="1:4" ht="12" customHeight="1" x14ac:dyDescent="0.2">
      <c r="A97" s="234" t="s">
        <v>169</v>
      </c>
      <c r="B97" s="17" t="s">
        <v>206</v>
      </c>
      <c r="C97" s="121">
        <f>SUM(C98:C107)</f>
        <v>286081</v>
      </c>
      <c r="D97" s="121">
        <f>SUM(D98:D107)</f>
        <v>303481</v>
      </c>
    </row>
    <row r="98" spans="1:4" ht="12" customHeight="1" x14ac:dyDescent="0.2">
      <c r="A98" s="234" t="s">
        <v>162</v>
      </c>
      <c r="B98" s="6" t="s">
        <v>364</v>
      </c>
      <c r="C98" s="121"/>
      <c r="D98" s="121"/>
    </row>
    <row r="99" spans="1:4" ht="12" customHeight="1" x14ac:dyDescent="0.2">
      <c r="A99" s="234" t="s">
        <v>163</v>
      </c>
      <c r="B99" s="72" t="s">
        <v>365</v>
      </c>
      <c r="C99" s="121"/>
      <c r="D99" s="121"/>
    </row>
    <row r="100" spans="1:4" ht="12" customHeight="1" x14ac:dyDescent="0.2">
      <c r="A100" s="234" t="s">
        <v>170</v>
      </c>
      <c r="B100" s="73" t="s">
        <v>366</v>
      </c>
      <c r="C100" s="121"/>
      <c r="D100" s="121"/>
    </row>
    <row r="101" spans="1:4" ht="12" customHeight="1" x14ac:dyDescent="0.2">
      <c r="A101" s="234" t="s">
        <v>171</v>
      </c>
      <c r="B101" s="72" t="s">
        <v>554</v>
      </c>
      <c r="C101" s="121">
        <v>106543</v>
      </c>
      <c r="D101" s="121">
        <v>112029</v>
      </c>
    </row>
    <row r="102" spans="1:4" ht="12" customHeight="1" x14ac:dyDescent="0.2">
      <c r="A102" s="234" t="s">
        <v>172</v>
      </c>
      <c r="B102" s="72" t="s">
        <v>612</v>
      </c>
      <c r="C102" s="121">
        <v>174338</v>
      </c>
      <c r="D102" s="121">
        <v>186252</v>
      </c>
    </row>
    <row r="103" spans="1:4" ht="12" customHeight="1" x14ac:dyDescent="0.2">
      <c r="A103" s="234" t="s">
        <v>173</v>
      </c>
      <c r="B103" s="72" t="s">
        <v>613</v>
      </c>
      <c r="C103" s="121">
        <v>2000</v>
      </c>
      <c r="D103" s="121">
        <v>2000</v>
      </c>
    </row>
    <row r="104" spans="1:4" ht="12" customHeight="1" x14ac:dyDescent="0.2">
      <c r="A104" s="234" t="s">
        <v>175</v>
      </c>
      <c r="B104" s="73" t="s">
        <v>370</v>
      </c>
      <c r="C104" s="121"/>
      <c r="D104" s="121"/>
    </row>
    <row r="105" spans="1:4" ht="12" customHeight="1" x14ac:dyDescent="0.2">
      <c r="A105" s="243" t="s">
        <v>207</v>
      </c>
      <c r="B105" s="74" t="s">
        <v>371</v>
      </c>
      <c r="C105" s="121"/>
      <c r="D105" s="121"/>
    </row>
    <row r="106" spans="1:4" ht="12" customHeight="1" x14ac:dyDescent="0.2">
      <c r="A106" s="234" t="s">
        <v>361</v>
      </c>
      <c r="B106" s="74" t="s">
        <v>372</v>
      </c>
      <c r="C106" s="121"/>
      <c r="D106" s="121"/>
    </row>
    <row r="107" spans="1:4" ht="12" customHeight="1" thickBot="1" x14ac:dyDescent="0.25">
      <c r="A107" s="244" t="s">
        <v>362</v>
      </c>
      <c r="B107" s="75" t="s">
        <v>614</v>
      </c>
      <c r="C107" s="125">
        <v>3200</v>
      </c>
      <c r="D107" s="125">
        <v>3200</v>
      </c>
    </row>
    <row r="108" spans="1:4" ht="12" customHeight="1" thickBot="1" x14ac:dyDescent="0.25">
      <c r="A108" s="26" t="s">
        <v>96</v>
      </c>
      <c r="B108" s="24" t="s">
        <v>374</v>
      </c>
      <c r="C108" s="117">
        <f>+C109+C111+C113</f>
        <v>50700</v>
      </c>
      <c r="D108" s="117">
        <f>+D109+D111+D113</f>
        <v>63928</v>
      </c>
    </row>
    <row r="109" spans="1:4" ht="12" customHeight="1" x14ac:dyDescent="0.2">
      <c r="A109" s="233" t="s">
        <v>164</v>
      </c>
      <c r="B109" s="6" t="s">
        <v>226</v>
      </c>
      <c r="C109" s="120">
        <v>7588</v>
      </c>
      <c r="D109" s="120">
        <v>19269</v>
      </c>
    </row>
    <row r="110" spans="1:4" ht="12" customHeight="1" x14ac:dyDescent="0.2">
      <c r="A110" s="233" t="s">
        <v>165</v>
      </c>
      <c r="B110" s="10" t="s">
        <v>378</v>
      </c>
      <c r="C110" s="120"/>
      <c r="D110" s="120"/>
    </row>
    <row r="111" spans="1:4" ht="12" customHeight="1" x14ac:dyDescent="0.2">
      <c r="A111" s="233" t="s">
        <v>166</v>
      </c>
      <c r="B111" s="10" t="s">
        <v>208</v>
      </c>
      <c r="C111" s="119">
        <v>41912</v>
      </c>
      <c r="D111" s="119">
        <v>41912</v>
      </c>
    </row>
    <row r="112" spans="1:4" ht="12" customHeight="1" x14ac:dyDescent="0.2">
      <c r="A112" s="233" t="s">
        <v>167</v>
      </c>
      <c r="B112" s="10" t="s">
        <v>379</v>
      </c>
      <c r="C112" s="110">
        <v>17768</v>
      </c>
      <c r="D112" s="110">
        <v>17768</v>
      </c>
    </row>
    <row r="113" spans="1:4" ht="12" customHeight="1" x14ac:dyDescent="0.2">
      <c r="A113" s="233" t="s">
        <v>168</v>
      </c>
      <c r="B113" s="114" t="s">
        <v>229</v>
      </c>
      <c r="C113" s="110">
        <v>1200</v>
      </c>
      <c r="D113" s="110">
        <v>2747</v>
      </c>
    </row>
    <row r="114" spans="1:4" ht="12" customHeight="1" x14ac:dyDescent="0.2">
      <c r="A114" s="233" t="s">
        <v>174</v>
      </c>
      <c r="B114" s="113" t="s">
        <v>486</v>
      </c>
      <c r="C114" s="110"/>
      <c r="D114" s="110"/>
    </row>
    <row r="115" spans="1:4" ht="12" customHeight="1" x14ac:dyDescent="0.2">
      <c r="A115" s="233" t="s">
        <v>176</v>
      </c>
      <c r="B115" s="211" t="s">
        <v>384</v>
      </c>
      <c r="C115" s="110"/>
      <c r="D115" s="110"/>
    </row>
    <row r="116" spans="1:4" ht="12" customHeight="1" x14ac:dyDescent="0.2">
      <c r="A116" s="233" t="s">
        <v>209</v>
      </c>
      <c r="B116" s="73" t="s">
        <v>367</v>
      </c>
      <c r="C116" s="110"/>
      <c r="D116" s="110"/>
    </row>
    <row r="117" spans="1:4" ht="12" customHeight="1" x14ac:dyDescent="0.2">
      <c r="A117" s="233" t="s">
        <v>210</v>
      </c>
      <c r="B117" s="73" t="s">
        <v>639</v>
      </c>
      <c r="C117" s="110"/>
      <c r="D117" s="110">
        <v>804</v>
      </c>
    </row>
    <row r="118" spans="1:4" ht="12" customHeight="1" x14ac:dyDescent="0.2">
      <c r="A118" s="233" t="s">
        <v>211</v>
      </c>
      <c r="B118" s="73" t="s">
        <v>382</v>
      </c>
      <c r="C118" s="110"/>
      <c r="D118" s="110"/>
    </row>
    <row r="119" spans="1:4" ht="12" customHeight="1" x14ac:dyDescent="0.2">
      <c r="A119" s="233" t="s">
        <v>375</v>
      </c>
      <c r="B119" s="73" t="s">
        <v>370</v>
      </c>
      <c r="C119" s="110"/>
      <c r="D119" s="110"/>
    </row>
    <row r="120" spans="1:4" ht="12" customHeight="1" x14ac:dyDescent="0.2">
      <c r="A120" s="233" t="s">
        <v>376</v>
      </c>
      <c r="B120" s="73" t="s">
        <v>381</v>
      </c>
      <c r="C120" s="110"/>
      <c r="D120" s="110"/>
    </row>
    <row r="121" spans="1:4" ht="12" customHeight="1" thickBot="1" x14ac:dyDescent="0.25">
      <c r="A121" s="243" t="s">
        <v>377</v>
      </c>
      <c r="B121" s="73" t="s">
        <v>380</v>
      </c>
      <c r="C121" s="111">
        <v>1200</v>
      </c>
      <c r="D121" s="111">
        <v>1943</v>
      </c>
    </row>
    <row r="122" spans="1:4" ht="12" customHeight="1" thickBot="1" x14ac:dyDescent="0.25">
      <c r="A122" s="26" t="s">
        <v>97</v>
      </c>
      <c r="B122" s="60" t="s">
        <v>385</v>
      </c>
      <c r="C122" s="117">
        <f>+C123+C124</f>
        <v>82592</v>
      </c>
      <c r="D122" s="117">
        <f>+D123+D124</f>
        <v>240868</v>
      </c>
    </row>
    <row r="123" spans="1:4" ht="12" customHeight="1" x14ac:dyDescent="0.2">
      <c r="A123" s="233" t="s">
        <v>147</v>
      </c>
      <c r="B123" s="7" t="s">
        <v>134</v>
      </c>
      <c r="C123" s="120">
        <v>75185</v>
      </c>
      <c r="D123" s="120">
        <v>59642</v>
      </c>
    </row>
    <row r="124" spans="1:4" ht="12" customHeight="1" thickBot="1" x14ac:dyDescent="0.25">
      <c r="A124" s="235" t="s">
        <v>148</v>
      </c>
      <c r="B124" s="10" t="s">
        <v>135</v>
      </c>
      <c r="C124" s="121">
        <v>7407</v>
      </c>
      <c r="D124" s="121">
        <v>181226</v>
      </c>
    </row>
    <row r="125" spans="1:4" ht="12" customHeight="1" thickBot="1" x14ac:dyDescent="0.25">
      <c r="A125" s="26" t="s">
        <v>98</v>
      </c>
      <c r="B125" s="60" t="s">
        <v>386</v>
      </c>
      <c r="C125" s="117">
        <f>+C92+C108+C122</f>
        <v>575966</v>
      </c>
      <c r="D125" s="117">
        <f>+D92+D108+D122</f>
        <v>780083</v>
      </c>
    </row>
    <row r="126" spans="1:4" ht="12" customHeight="1" thickBot="1" x14ac:dyDescent="0.25">
      <c r="A126" s="26" t="s">
        <v>99</v>
      </c>
      <c r="B126" s="60" t="s">
        <v>387</v>
      </c>
      <c r="C126" s="117">
        <f>+C127+C128+C129</f>
        <v>0</v>
      </c>
      <c r="D126" s="117">
        <f>+D127+D128+D129</f>
        <v>0</v>
      </c>
    </row>
    <row r="127" spans="1:4" s="57" customFormat="1" ht="12" customHeight="1" x14ac:dyDescent="0.2">
      <c r="A127" s="233" t="s">
        <v>151</v>
      </c>
      <c r="B127" s="7" t="s">
        <v>388</v>
      </c>
      <c r="C127" s="110"/>
      <c r="D127" s="110"/>
    </row>
    <row r="128" spans="1:4" ht="12" customHeight="1" x14ac:dyDescent="0.2">
      <c r="A128" s="233" t="s">
        <v>152</v>
      </c>
      <c r="B128" s="7" t="s">
        <v>389</v>
      </c>
      <c r="C128" s="110"/>
      <c r="D128" s="110"/>
    </row>
    <row r="129" spans="1:11" ht="12" customHeight="1" thickBot="1" x14ac:dyDescent="0.25">
      <c r="A129" s="243" t="s">
        <v>153</v>
      </c>
      <c r="B129" s="5" t="s">
        <v>390</v>
      </c>
      <c r="C129" s="110"/>
      <c r="D129" s="110"/>
    </row>
    <row r="130" spans="1:11" ht="12" customHeight="1" thickBot="1" x14ac:dyDescent="0.25">
      <c r="A130" s="26" t="s">
        <v>100</v>
      </c>
      <c r="B130" s="60" t="s">
        <v>450</v>
      </c>
      <c r="C130" s="117">
        <f>+C131+C132+C133+C134</f>
        <v>0</v>
      </c>
      <c r="D130" s="117">
        <f>+D131+D132+D133+D134</f>
        <v>0</v>
      </c>
    </row>
    <row r="131" spans="1:11" ht="12" customHeight="1" x14ac:dyDescent="0.2">
      <c r="A131" s="233" t="s">
        <v>154</v>
      </c>
      <c r="B131" s="7" t="s">
        <v>391</v>
      </c>
      <c r="C131" s="110"/>
      <c r="D131" s="110"/>
    </row>
    <row r="132" spans="1:11" ht="12" customHeight="1" x14ac:dyDescent="0.2">
      <c r="A132" s="233" t="s">
        <v>155</v>
      </c>
      <c r="B132" s="7" t="s">
        <v>392</v>
      </c>
      <c r="C132" s="110"/>
      <c r="D132" s="110"/>
    </row>
    <row r="133" spans="1:11" ht="12" customHeight="1" x14ac:dyDescent="0.2">
      <c r="A133" s="233" t="s">
        <v>294</v>
      </c>
      <c r="B133" s="7" t="s">
        <v>393</v>
      </c>
      <c r="C133" s="110"/>
      <c r="D133" s="110"/>
    </row>
    <row r="134" spans="1:11" s="57" customFormat="1" ht="12" customHeight="1" thickBot="1" x14ac:dyDescent="0.25">
      <c r="A134" s="243" t="s">
        <v>295</v>
      </c>
      <c r="B134" s="5" t="s">
        <v>394</v>
      </c>
      <c r="C134" s="110"/>
      <c r="D134" s="110"/>
    </row>
    <row r="135" spans="1:11" ht="12" customHeight="1" thickBot="1" x14ac:dyDescent="0.25">
      <c r="A135" s="26" t="s">
        <v>101</v>
      </c>
      <c r="B135" s="60" t="s">
        <v>395</v>
      </c>
      <c r="C135" s="123">
        <f>+C136+C137+C138+C139</f>
        <v>0</v>
      </c>
      <c r="D135" s="123">
        <f>+D136+D137+D138+D139</f>
        <v>0</v>
      </c>
      <c r="K135" s="109"/>
    </row>
    <row r="136" spans="1:11" x14ac:dyDescent="0.2">
      <c r="A136" s="233" t="s">
        <v>156</v>
      </c>
      <c r="B136" s="7" t="s">
        <v>396</v>
      </c>
      <c r="C136" s="110"/>
      <c r="D136" s="110"/>
    </row>
    <row r="137" spans="1:11" ht="12" customHeight="1" x14ac:dyDescent="0.2">
      <c r="A137" s="233" t="s">
        <v>157</v>
      </c>
      <c r="B137" s="7" t="s">
        <v>406</v>
      </c>
      <c r="C137" s="110"/>
      <c r="D137" s="110"/>
    </row>
    <row r="138" spans="1:11" s="57" customFormat="1" ht="12" customHeight="1" x14ac:dyDescent="0.2">
      <c r="A138" s="233" t="s">
        <v>307</v>
      </c>
      <c r="B138" s="7" t="s">
        <v>397</v>
      </c>
      <c r="C138" s="110"/>
      <c r="D138" s="110"/>
    </row>
    <row r="139" spans="1:11" s="57" customFormat="1" ht="12" customHeight="1" thickBot="1" x14ac:dyDescent="0.25">
      <c r="A139" s="243" t="s">
        <v>308</v>
      </c>
      <c r="B139" s="5" t="s">
        <v>398</v>
      </c>
      <c r="C139" s="110"/>
      <c r="D139" s="110"/>
    </row>
    <row r="140" spans="1:11" s="57" customFormat="1" ht="12" customHeight="1" thickBot="1" x14ac:dyDescent="0.25">
      <c r="A140" s="26" t="s">
        <v>102</v>
      </c>
      <c r="B140" s="60" t="s">
        <v>399</v>
      </c>
      <c r="C140" s="126">
        <f>+C141+C142+C143+C144</f>
        <v>0</v>
      </c>
      <c r="D140" s="126">
        <f>+D141+D142+D143+D144</f>
        <v>0</v>
      </c>
    </row>
    <row r="141" spans="1:11" s="57" customFormat="1" ht="12" customHeight="1" x14ac:dyDescent="0.2">
      <c r="A141" s="233" t="s">
        <v>202</v>
      </c>
      <c r="B141" s="7" t="s">
        <v>400</v>
      </c>
      <c r="C141" s="110"/>
      <c r="D141" s="110"/>
    </row>
    <row r="142" spans="1:11" s="57" customFormat="1" ht="12" customHeight="1" x14ac:dyDescent="0.2">
      <c r="A142" s="233" t="s">
        <v>203</v>
      </c>
      <c r="B142" s="7" t="s">
        <v>401</v>
      </c>
      <c r="C142" s="110"/>
      <c r="D142" s="110"/>
    </row>
    <row r="143" spans="1:11" s="57" customFormat="1" ht="12" customHeight="1" x14ac:dyDescent="0.2">
      <c r="A143" s="233" t="s">
        <v>228</v>
      </c>
      <c r="B143" s="7" t="s">
        <v>402</v>
      </c>
      <c r="C143" s="110"/>
      <c r="D143" s="110"/>
    </row>
    <row r="144" spans="1:11" ht="12.75" customHeight="1" thickBot="1" x14ac:dyDescent="0.25">
      <c r="A144" s="233" t="s">
        <v>310</v>
      </c>
      <c r="B144" s="7" t="s">
        <v>403</v>
      </c>
      <c r="C144" s="110"/>
      <c r="D144" s="110"/>
    </row>
    <row r="145" spans="1:4" ht="12" customHeight="1" thickBot="1" x14ac:dyDescent="0.25">
      <c r="A145" s="26" t="s">
        <v>103</v>
      </c>
      <c r="B145" s="60" t="s">
        <v>404</v>
      </c>
      <c r="C145" s="227">
        <f>+C126+C130+C135+C140</f>
        <v>0</v>
      </c>
      <c r="D145" s="227">
        <f>+D126+D130+D135+D140</f>
        <v>0</v>
      </c>
    </row>
    <row r="146" spans="1:4" ht="15" customHeight="1" thickBot="1" x14ac:dyDescent="0.25">
      <c r="A146" s="245" t="s">
        <v>104</v>
      </c>
      <c r="B146" s="192" t="s">
        <v>405</v>
      </c>
      <c r="C146" s="227">
        <f>+C125+C145</f>
        <v>575966</v>
      </c>
      <c r="D146" s="227">
        <f>+D125+D145</f>
        <v>780083</v>
      </c>
    </row>
    <row r="147" spans="1:4" ht="13.5" thickBot="1" x14ac:dyDescent="0.25">
      <c r="A147" s="195"/>
      <c r="B147" s="196"/>
      <c r="C147" s="197"/>
      <c r="D147" s="197"/>
    </row>
    <row r="148" spans="1:4" ht="15" customHeight="1" thickBot="1" x14ac:dyDescent="0.25">
      <c r="A148" s="107" t="s">
        <v>221</v>
      </c>
      <c r="B148" s="108"/>
      <c r="C148" s="58">
        <v>17</v>
      </c>
      <c r="D148" s="58">
        <v>17</v>
      </c>
    </row>
    <row r="149" spans="1:4" ht="14.25" customHeight="1" thickBot="1" x14ac:dyDescent="0.25">
      <c r="A149" s="107" t="s">
        <v>222</v>
      </c>
      <c r="B149" s="108"/>
      <c r="C149" s="58">
        <v>15</v>
      </c>
      <c r="D149" s="58">
        <v>15</v>
      </c>
    </row>
  </sheetData>
  <sheetProtection formatCells="0"/>
  <mergeCells count="2">
    <mergeCell ref="B1:D1"/>
    <mergeCell ref="B2:D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9"/>
  <sheetViews>
    <sheetView zoomScaleNormal="100" zoomScaleSheetLayoutView="85" workbookViewId="0">
      <selection activeCell="B2" sqref="B2:D2"/>
    </sheetView>
  </sheetViews>
  <sheetFormatPr defaultRowHeight="12.75" x14ac:dyDescent="0.2"/>
  <cols>
    <col min="1" max="1" width="19.5" style="198" customWidth="1"/>
    <col min="2" max="2" width="65.6640625" style="199" customWidth="1"/>
    <col min="3" max="3" width="14.1640625" style="200" customWidth="1"/>
    <col min="4" max="4" width="14.83203125" style="2" customWidth="1"/>
    <col min="5" max="16384" width="9.33203125" style="2"/>
  </cols>
  <sheetData>
    <row r="1" spans="1:4" s="1" customFormat="1" ht="16.5" customHeight="1" x14ac:dyDescent="0.2">
      <c r="A1" s="85"/>
      <c r="B1" s="571" t="s">
        <v>630</v>
      </c>
      <c r="C1" s="571"/>
      <c r="D1" s="571"/>
    </row>
    <row r="2" spans="1:4" s="1" customFormat="1" ht="16.5" customHeight="1" thickBot="1" x14ac:dyDescent="0.25">
      <c r="A2" s="85"/>
      <c r="B2" s="571" t="s">
        <v>645</v>
      </c>
      <c r="C2" s="571"/>
      <c r="D2" s="571"/>
    </row>
    <row r="3" spans="1:4" s="53" customFormat="1" ht="21" customHeight="1" x14ac:dyDescent="0.2">
      <c r="A3" s="205" t="s">
        <v>139</v>
      </c>
      <c r="B3" s="174" t="s">
        <v>223</v>
      </c>
      <c r="C3" s="176"/>
      <c r="D3" s="176" t="s">
        <v>127</v>
      </c>
    </row>
    <row r="4" spans="1:4" s="53" customFormat="1" ht="16.5" thickBot="1" x14ac:dyDescent="0.25">
      <c r="A4" s="87" t="s">
        <v>218</v>
      </c>
      <c r="B4" s="175" t="s">
        <v>487</v>
      </c>
      <c r="C4" s="177"/>
      <c r="D4" s="177">
        <v>2</v>
      </c>
    </row>
    <row r="5" spans="1:4" s="54" customFormat="1" ht="15.95" customHeight="1" thickBot="1" x14ac:dyDescent="0.3">
      <c r="A5" s="88"/>
      <c r="B5" s="88"/>
      <c r="C5" s="89"/>
      <c r="D5" s="89" t="s">
        <v>128</v>
      </c>
    </row>
    <row r="6" spans="1:4" ht="13.5" thickBot="1" x14ac:dyDescent="0.25">
      <c r="A6" s="206" t="s">
        <v>220</v>
      </c>
      <c r="B6" s="90" t="s">
        <v>129</v>
      </c>
      <c r="C6" s="178" t="s">
        <v>130</v>
      </c>
      <c r="D6" s="178" t="s">
        <v>130</v>
      </c>
    </row>
    <row r="7" spans="1:4" s="47" customFormat="1" ht="12.95" customHeight="1" thickBot="1" x14ac:dyDescent="0.25">
      <c r="A7" s="81">
        <v>1</v>
      </c>
      <c r="B7" s="82">
        <v>2</v>
      </c>
      <c r="C7" s="83">
        <v>3</v>
      </c>
      <c r="D7" s="83">
        <v>4</v>
      </c>
    </row>
    <row r="8" spans="1:4" s="47" customFormat="1" ht="15.95" customHeight="1" thickBot="1" x14ac:dyDescent="0.25">
      <c r="A8" s="92"/>
      <c r="B8" s="93" t="s">
        <v>131</v>
      </c>
      <c r="C8" s="179"/>
      <c r="D8" s="179"/>
    </row>
    <row r="9" spans="1:4" s="47" customFormat="1" ht="12" customHeight="1" thickBot="1" x14ac:dyDescent="0.25">
      <c r="A9" s="26" t="s">
        <v>95</v>
      </c>
      <c r="B9" s="19" t="s">
        <v>250</v>
      </c>
      <c r="C9" s="117">
        <f>+C10+C11+C12+C13+C14+C15</f>
        <v>226162</v>
      </c>
      <c r="D9" s="117">
        <f>+D10+D11+D12+D13+D14+D15</f>
        <v>234686</v>
      </c>
    </row>
    <row r="10" spans="1:4" s="55" customFormat="1" ht="12" customHeight="1" x14ac:dyDescent="0.2">
      <c r="A10" s="233" t="s">
        <v>158</v>
      </c>
      <c r="B10" s="215" t="s">
        <v>251</v>
      </c>
      <c r="C10" s="120">
        <v>37444</v>
      </c>
      <c r="D10" s="120">
        <v>44552</v>
      </c>
    </row>
    <row r="11" spans="1:4" s="56" customFormat="1" ht="12" customHeight="1" x14ac:dyDescent="0.2">
      <c r="A11" s="234" t="s">
        <v>159</v>
      </c>
      <c r="B11" s="216" t="s">
        <v>252</v>
      </c>
      <c r="C11" s="119">
        <v>89894</v>
      </c>
      <c r="D11" s="119">
        <v>89894</v>
      </c>
    </row>
    <row r="12" spans="1:4" s="56" customFormat="1" ht="12" customHeight="1" x14ac:dyDescent="0.2">
      <c r="A12" s="234" t="s">
        <v>160</v>
      </c>
      <c r="B12" s="216" t="s">
        <v>253</v>
      </c>
      <c r="C12" s="119">
        <v>92546</v>
      </c>
      <c r="D12" s="119">
        <v>90171</v>
      </c>
    </row>
    <row r="13" spans="1:4" s="56" customFormat="1" ht="12" customHeight="1" x14ac:dyDescent="0.2">
      <c r="A13" s="234" t="s">
        <v>161</v>
      </c>
      <c r="B13" s="216" t="s">
        <v>254</v>
      </c>
      <c r="C13" s="119">
        <v>6278</v>
      </c>
      <c r="D13" s="119">
        <v>6278</v>
      </c>
    </row>
    <row r="14" spans="1:4" s="56" customFormat="1" ht="12" customHeight="1" x14ac:dyDescent="0.2">
      <c r="A14" s="234" t="s">
        <v>178</v>
      </c>
      <c r="B14" s="216" t="s">
        <v>255</v>
      </c>
      <c r="C14" s="258"/>
      <c r="D14" s="119">
        <v>3791</v>
      </c>
    </row>
    <row r="15" spans="1:4" s="55" customFormat="1" ht="12" customHeight="1" thickBot="1" x14ac:dyDescent="0.25">
      <c r="A15" s="235" t="s">
        <v>162</v>
      </c>
      <c r="B15" s="217" t="s">
        <v>256</v>
      </c>
      <c r="C15" s="259"/>
      <c r="D15" s="119">
        <v>0</v>
      </c>
    </row>
    <row r="16" spans="1:4" s="55" customFormat="1" ht="12" customHeight="1" thickBot="1" x14ac:dyDescent="0.25">
      <c r="A16" s="26" t="s">
        <v>96</v>
      </c>
      <c r="B16" s="112" t="s">
        <v>257</v>
      </c>
      <c r="C16" s="117">
        <f>+C17+C18+C19+C20+C21</f>
        <v>8592</v>
      </c>
      <c r="D16" s="117">
        <f>+D17+D18+D19+D20+D21+D22</f>
        <v>22386</v>
      </c>
    </row>
    <row r="17" spans="1:4" s="55" customFormat="1" ht="12" customHeight="1" x14ac:dyDescent="0.2">
      <c r="A17" s="233" t="s">
        <v>164</v>
      </c>
      <c r="B17" s="216" t="s">
        <v>607</v>
      </c>
      <c r="C17" s="120"/>
      <c r="D17" s="120">
        <v>2888</v>
      </c>
    </row>
    <row r="18" spans="1:4" s="55" customFormat="1" ht="12" customHeight="1" x14ac:dyDescent="0.2">
      <c r="A18" s="234" t="s">
        <v>165</v>
      </c>
      <c r="B18" s="216" t="s">
        <v>605</v>
      </c>
      <c r="C18" s="119"/>
      <c r="D18" s="119"/>
    </row>
    <row r="19" spans="1:4" s="55" customFormat="1" ht="12" customHeight="1" x14ac:dyDescent="0.2">
      <c r="A19" s="234" t="s">
        <v>166</v>
      </c>
      <c r="B19" s="216" t="s">
        <v>604</v>
      </c>
      <c r="C19" s="119"/>
      <c r="D19" s="119">
        <v>333</v>
      </c>
    </row>
    <row r="20" spans="1:4" s="55" customFormat="1" ht="12" customHeight="1" x14ac:dyDescent="0.2">
      <c r="A20" s="234" t="s">
        <v>167</v>
      </c>
      <c r="B20" s="216" t="s">
        <v>602</v>
      </c>
      <c r="C20" s="119"/>
      <c r="D20" s="119">
        <v>8075</v>
      </c>
    </row>
    <row r="21" spans="1:4" s="55" customFormat="1" ht="12" customHeight="1" x14ac:dyDescent="0.2">
      <c r="A21" s="234" t="s">
        <v>168</v>
      </c>
      <c r="B21" s="216" t="s">
        <v>601</v>
      </c>
      <c r="C21" s="119">
        <v>8592</v>
      </c>
      <c r="D21" s="119">
        <v>8731</v>
      </c>
    </row>
    <row r="22" spans="1:4" s="56" customFormat="1" ht="12" customHeight="1" thickBot="1" x14ac:dyDescent="0.25">
      <c r="A22" s="235" t="s">
        <v>174</v>
      </c>
      <c r="B22" s="216" t="s">
        <v>608</v>
      </c>
      <c r="C22" s="121"/>
      <c r="D22" s="121">
        <v>2359</v>
      </c>
    </row>
    <row r="23" spans="1:4" s="56" customFormat="1" ht="12" customHeight="1" thickBot="1" x14ac:dyDescent="0.25">
      <c r="A23" s="26" t="s">
        <v>97</v>
      </c>
      <c r="B23" s="19" t="s">
        <v>262</v>
      </c>
      <c r="C23" s="117">
        <f>+C24+C25+C26+C27+C28</f>
        <v>4274</v>
      </c>
      <c r="D23" s="117">
        <f>+D24+D25+D26+D27+D28</f>
        <v>185274</v>
      </c>
    </row>
    <row r="24" spans="1:4" s="56" customFormat="1" ht="12" customHeight="1" x14ac:dyDescent="0.2">
      <c r="A24" s="233" t="s">
        <v>147</v>
      </c>
      <c r="B24" s="215" t="s">
        <v>86</v>
      </c>
      <c r="C24" s="120">
        <v>4274</v>
      </c>
      <c r="D24" s="120">
        <v>4274</v>
      </c>
    </row>
    <row r="25" spans="1:4" s="55" customFormat="1" ht="12" customHeight="1" x14ac:dyDescent="0.2">
      <c r="A25" s="234" t="s">
        <v>148</v>
      </c>
      <c r="B25" s="216" t="s">
        <v>600</v>
      </c>
      <c r="C25" s="119"/>
      <c r="D25" s="119">
        <v>181000</v>
      </c>
    </row>
    <row r="26" spans="1:4" s="56" customFormat="1" ht="12" customHeight="1" x14ac:dyDescent="0.2">
      <c r="A26" s="234" t="s">
        <v>149</v>
      </c>
      <c r="B26" s="216" t="s">
        <v>482</v>
      </c>
      <c r="C26" s="119"/>
      <c r="D26" s="119"/>
    </row>
    <row r="27" spans="1:4" s="56" customFormat="1" ht="12" customHeight="1" x14ac:dyDescent="0.2">
      <c r="A27" s="234" t="s">
        <v>150</v>
      </c>
      <c r="B27" s="216" t="s">
        <v>483</v>
      </c>
      <c r="C27" s="119"/>
      <c r="D27" s="119"/>
    </row>
    <row r="28" spans="1:4" s="56" customFormat="1" ht="12" customHeight="1" x14ac:dyDescent="0.2">
      <c r="A28" s="234" t="s">
        <v>192</v>
      </c>
      <c r="B28" s="216" t="s">
        <v>265</v>
      </c>
      <c r="C28" s="119"/>
      <c r="D28" s="119"/>
    </row>
    <row r="29" spans="1:4" s="56" customFormat="1" ht="12" customHeight="1" thickBot="1" x14ac:dyDescent="0.25">
      <c r="A29" s="235" t="s">
        <v>193</v>
      </c>
      <c r="B29" s="217" t="s">
        <v>266</v>
      </c>
      <c r="C29" s="121"/>
      <c r="D29" s="121"/>
    </row>
    <row r="30" spans="1:4" s="56" customFormat="1" ht="12" customHeight="1" thickBot="1" x14ac:dyDescent="0.25">
      <c r="A30" s="26" t="s">
        <v>194</v>
      </c>
      <c r="B30" s="19" t="s">
        <v>267</v>
      </c>
      <c r="C30" s="123">
        <f>+C31+C34+C35+C36</f>
        <v>105374</v>
      </c>
      <c r="D30" s="123">
        <f>+D31+D34+D35+D36</f>
        <v>105374</v>
      </c>
    </row>
    <row r="31" spans="1:4" s="56" customFormat="1" ht="12" customHeight="1" x14ac:dyDescent="0.2">
      <c r="A31" s="233" t="s">
        <v>268</v>
      </c>
      <c r="B31" s="215" t="s">
        <v>274</v>
      </c>
      <c r="C31" s="210">
        <f>+C32+C33</f>
        <v>87429</v>
      </c>
      <c r="D31" s="210">
        <f>+D32+D33</f>
        <v>87429</v>
      </c>
    </row>
    <row r="32" spans="1:4" s="56" customFormat="1" ht="12" customHeight="1" x14ac:dyDescent="0.2">
      <c r="A32" s="234" t="s">
        <v>269</v>
      </c>
      <c r="B32" s="216" t="s">
        <v>275</v>
      </c>
      <c r="C32" s="119">
        <v>5878</v>
      </c>
      <c r="D32" s="119">
        <v>5878</v>
      </c>
    </row>
    <row r="33" spans="1:4" s="56" customFormat="1" ht="12" customHeight="1" x14ac:dyDescent="0.2">
      <c r="A33" s="234" t="s">
        <v>270</v>
      </c>
      <c r="B33" s="216" t="s">
        <v>276</v>
      </c>
      <c r="C33" s="119">
        <v>81551</v>
      </c>
      <c r="D33" s="119">
        <v>81551</v>
      </c>
    </row>
    <row r="34" spans="1:4" s="56" customFormat="1" ht="12" customHeight="1" x14ac:dyDescent="0.2">
      <c r="A34" s="234" t="s">
        <v>271</v>
      </c>
      <c r="B34" s="216" t="s">
        <v>277</v>
      </c>
      <c r="C34" s="119">
        <v>15535</v>
      </c>
      <c r="D34" s="119">
        <v>15535</v>
      </c>
    </row>
    <row r="35" spans="1:4" s="56" customFormat="1" ht="12" customHeight="1" x14ac:dyDescent="0.2">
      <c r="A35" s="234" t="s">
        <v>272</v>
      </c>
      <c r="B35" s="216" t="s">
        <v>278</v>
      </c>
      <c r="C35" s="119">
        <v>254</v>
      </c>
      <c r="D35" s="119">
        <v>254</v>
      </c>
    </row>
    <row r="36" spans="1:4" s="56" customFormat="1" ht="12" customHeight="1" thickBot="1" x14ac:dyDescent="0.25">
      <c r="A36" s="235" t="s">
        <v>273</v>
      </c>
      <c r="B36" s="217" t="s">
        <v>279</v>
      </c>
      <c r="C36" s="121">
        <v>2156</v>
      </c>
      <c r="D36" s="121">
        <v>2156</v>
      </c>
    </row>
    <row r="37" spans="1:4" s="56" customFormat="1" ht="12" customHeight="1" thickBot="1" x14ac:dyDescent="0.25">
      <c r="A37" s="26" t="s">
        <v>99</v>
      </c>
      <c r="B37" s="19" t="s">
        <v>280</v>
      </c>
      <c r="C37" s="117">
        <f>SUM(C38:C47)</f>
        <v>23312</v>
      </c>
      <c r="D37" s="117">
        <f>SUM(D38:D47)</f>
        <v>23312</v>
      </c>
    </row>
    <row r="38" spans="1:4" s="56" customFormat="1" ht="12" customHeight="1" x14ac:dyDescent="0.2">
      <c r="A38" s="233" t="s">
        <v>151</v>
      </c>
      <c r="B38" s="215" t="s">
        <v>283</v>
      </c>
      <c r="C38" s="120"/>
      <c r="D38" s="120"/>
    </row>
    <row r="39" spans="1:4" s="56" customFormat="1" ht="12" customHeight="1" x14ac:dyDescent="0.2">
      <c r="A39" s="234" t="s">
        <v>152</v>
      </c>
      <c r="B39" s="216" t="s">
        <v>284</v>
      </c>
      <c r="C39" s="119">
        <v>300</v>
      </c>
      <c r="D39" s="119">
        <v>300</v>
      </c>
    </row>
    <row r="40" spans="1:4" s="56" customFormat="1" ht="12" customHeight="1" x14ac:dyDescent="0.2">
      <c r="A40" s="234" t="s">
        <v>153</v>
      </c>
      <c r="B40" s="216" t="s">
        <v>285</v>
      </c>
      <c r="C40" s="119">
        <v>6200</v>
      </c>
      <c r="D40" s="119">
        <v>6200</v>
      </c>
    </row>
    <row r="41" spans="1:4" s="56" customFormat="1" ht="12" customHeight="1" x14ac:dyDescent="0.2">
      <c r="A41" s="234" t="s">
        <v>196</v>
      </c>
      <c r="B41" s="216" t="s">
        <v>286</v>
      </c>
      <c r="C41" s="119">
        <v>15312</v>
      </c>
      <c r="D41" s="119">
        <v>15312</v>
      </c>
    </row>
    <row r="42" spans="1:4" s="56" customFormat="1" ht="12" customHeight="1" x14ac:dyDescent="0.2">
      <c r="A42" s="234" t="s">
        <v>197</v>
      </c>
      <c r="B42" s="216" t="s">
        <v>287</v>
      </c>
      <c r="C42" s="119"/>
      <c r="D42" s="119"/>
    </row>
    <row r="43" spans="1:4" s="56" customFormat="1" ht="12" customHeight="1" x14ac:dyDescent="0.2">
      <c r="A43" s="234" t="s">
        <v>198</v>
      </c>
      <c r="B43" s="216" t="s">
        <v>288</v>
      </c>
      <c r="C43" s="119"/>
      <c r="D43" s="119"/>
    </row>
    <row r="44" spans="1:4" s="56" customFormat="1" ht="12" customHeight="1" x14ac:dyDescent="0.2">
      <c r="A44" s="234" t="s">
        <v>199</v>
      </c>
      <c r="B44" s="216" t="s">
        <v>289</v>
      </c>
      <c r="C44" s="119">
        <v>1500</v>
      </c>
      <c r="D44" s="119">
        <v>1500</v>
      </c>
    </row>
    <row r="45" spans="1:4" s="56" customFormat="1" ht="12" customHeight="1" x14ac:dyDescent="0.2">
      <c r="A45" s="234" t="s">
        <v>200</v>
      </c>
      <c r="B45" s="216" t="s">
        <v>290</v>
      </c>
      <c r="C45" s="119"/>
      <c r="D45" s="119"/>
    </row>
    <row r="46" spans="1:4" s="56" customFormat="1" ht="12" customHeight="1" x14ac:dyDescent="0.2">
      <c r="A46" s="234" t="s">
        <v>281</v>
      </c>
      <c r="B46" s="216" t="s">
        <v>291</v>
      </c>
      <c r="C46" s="122"/>
      <c r="D46" s="122"/>
    </row>
    <row r="47" spans="1:4" s="56" customFormat="1" ht="12" customHeight="1" thickBot="1" x14ac:dyDescent="0.25">
      <c r="A47" s="235" t="s">
        <v>282</v>
      </c>
      <c r="B47" s="217" t="s">
        <v>292</v>
      </c>
      <c r="C47" s="204"/>
      <c r="D47" s="204"/>
    </row>
    <row r="48" spans="1:4" s="56" customFormat="1" ht="12" customHeight="1" thickBot="1" x14ac:dyDescent="0.25">
      <c r="A48" s="26" t="s">
        <v>100</v>
      </c>
      <c r="B48" s="19" t="s">
        <v>293</v>
      </c>
      <c r="C48" s="117">
        <f>SUM(C49:C53)</f>
        <v>0</v>
      </c>
      <c r="D48" s="117">
        <f>SUM(D49:D53)</f>
        <v>0</v>
      </c>
    </row>
    <row r="49" spans="1:4" s="56" customFormat="1" ht="12" customHeight="1" x14ac:dyDescent="0.2">
      <c r="A49" s="233" t="s">
        <v>154</v>
      </c>
      <c r="B49" s="215" t="s">
        <v>297</v>
      </c>
      <c r="C49" s="260"/>
      <c r="D49" s="260"/>
    </row>
    <row r="50" spans="1:4" s="56" customFormat="1" ht="12" customHeight="1" x14ac:dyDescent="0.2">
      <c r="A50" s="234" t="s">
        <v>155</v>
      </c>
      <c r="B50" s="216" t="s">
        <v>298</v>
      </c>
      <c r="C50" s="122"/>
      <c r="D50" s="122"/>
    </row>
    <row r="51" spans="1:4" s="56" customFormat="1" ht="12" customHeight="1" x14ac:dyDescent="0.2">
      <c r="A51" s="234" t="s">
        <v>294</v>
      </c>
      <c r="B51" s="216" t="s">
        <v>299</v>
      </c>
      <c r="C51" s="122"/>
      <c r="D51" s="122"/>
    </row>
    <row r="52" spans="1:4" s="56" customFormat="1" ht="12" customHeight="1" x14ac:dyDescent="0.2">
      <c r="A52" s="234" t="s">
        <v>295</v>
      </c>
      <c r="B52" s="216" t="s">
        <v>300</v>
      </c>
      <c r="C52" s="122"/>
      <c r="D52" s="122"/>
    </row>
    <row r="53" spans="1:4" s="56" customFormat="1" ht="12" customHeight="1" thickBot="1" x14ac:dyDescent="0.25">
      <c r="A53" s="235" t="s">
        <v>296</v>
      </c>
      <c r="B53" s="217" t="s">
        <v>301</v>
      </c>
      <c r="C53" s="204"/>
      <c r="D53" s="204"/>
    </row>
    <row r="54" spans="1:4" s="56" customFormat="1" ht="12" customHeight="1" thickBot="1" x14ac:dyDescent="0.25">
      <c r="A54" s="26" t="s">
        <v>201</v>
      </c>
      <c r="B54" s="19" t="s">
        <v>302</v>
      </c>
      <c r="C54" s="117">
        <f>SUM(C55:C57)</f>
        <v>0</v>
      </c>
      <c r="D54" s="117">
        <f>SUM(D55:D57)</f>
        <v>0</v>
      </c>
    </row>
    <row r="55" spans="1:4" s="56" customFormat="1" ht="12" customHeight="1" x14ac:dyDescent="0.2">
      <c r="A55" s="233" t="s">
        <v>156</v>
      </c>
      <c r="B55" s="215" t="s">
        <v>303</v>
      </c>
      <c r="C55" s="120"/>
      <c r="D55" s="120"/>
    </row>
    <row r="56" spans="1:4" s="56" customFormat="1" ht="12" customHeight="1" x14ac:dyDescent="0.2">
      <c r="A56" s="234" t="s">
        <v>157</v>
      </c>
      <c r="B56" s="216" t="s">
        <v>484</v>
      </c>
      <c r="C56" s="119"/>
      <c r="D56" s="119"/>
    </row>
    <row r="57" spans="1:4" s="56" customFormat="1" ht="12" customHeight="1" x14ac:dyDescent="0.2">
      <c r="A57" s="234" t="s">
        <v>307</v>
      </c>
      <c r="B57" s="216" t="s">
        <v>305</v>
      </c>
      <c r="C57" s="119"/>
      <c r="D57" s="119"/>
    </row>
    <row r="58" spans="1:4" s="56" customFormat="1" ht="12" customHeight="1" thickBot="1" x14ac:dyDescent="0.25">
      <c r="A58" s="235" t="s">
        <v>308</v>
      </c>
      <c r="B58" s="217" t="s">
        <v>306</v>
      </c>
      <c r="C58" s="121"/>
      <c r="D58" s="121"/>
    </row>
    <row r="59" spans="1:4" s="56" customFormat="1" ht="12" customHeight="1" thickBot="1" x14ac:dyDescent="0.25">
      <c r="A59" s="26" t="s">
        <v>102</v>
      </c>
      <c r="B59" s="112" t="s">
        <v>309</v>
      </c>
      <c r="C59" s="117">
        <f>SUM(C60:C62)</f>
        <v>0</v>
      </c>
      <c r="D59" s="117">
        <f>SUM(D60:D62)</f>
        <v>0</v>
      </c>
    </row>
    <row r="60" spans="1:4" s="56" customFormat="1" ht="12" customHeight="1" x14ac:dyDescent="0.2">
      <c r="A60" s="233" t="s">
        <v>202</v>
      </c>
      <c r="B60" s="215" t="s">
        <v>311</v>
      </c>
      <c r="C60" s="122"/>
      <c r="D60" s="122"/>
    </row>
    <row r="61" spans="1:4" s="56" customFormat="1" ht="12" customHeight="1" x14ac:dyDescent="0.2">
      <c r="A61" s="234" t="s">
        <v>203</v>
      </c>
      <c r="B61" s="216" t="s">
        <v>485</v>
      </c>
      <c r="C61" s="122"/>
      <c r="D61" s="122"/>
    </row>
    <row r="62" spans="1:4" s="56" customFormat="1" ht="12" customHeight="1" x14ac:dyDescent="0.2">
      <c r="A62" s="234" t="s">
        <v>228</v>
      </c>
      <c r="B62" s="216" t="s">
        <v>606</v>
      </c>
      <c r="C62" s="122"/>
      <c r="D62" s="122"/>
    </row>
    <row r="63" spans="1:4" s="56" customFormat="1" ht="12" customHeight="1" thickBot="1" x14ac:dyDescent="0.25">
      <c r="A63" s="235" t="s">
        <v>310</v>
      </c>
      <c r="B63" s="217" t="s">
        <v>313</v>
      </c>
      <c r="C63" s="122"/>
      <c r="D63" s="122"/>
    </row>
    <row r="64" spans="1:4" s="56" customFormat="1" ht="12" customHeight="1" thickBot="1" x14ac:dyDescent="0.25">
      <c r="A64" s="26" t="s">
        <v>103</v>
      </c>
      <c r="B64" s="19" t="s">
        <v>314</v>
      </c>
      <c r="C64" s="123">
        <f>+C9+C16+C23+C30+C37+C48+C54+C59</f>
        <v>367714</v>
      </c>
      <c r="D64" s="123">
        <f>+D9+D16+D23+D30+D37+D48+D54+D59</f>
        <v>571032</v>
      </c>
    </row>
    <row r="65" spans="1:4" s="56" customFormat="1" ht="12" customHeight="1" thickBot="1" x14ac:dyDescent="0.2">
      <c r="A65" s="236" t="s">
        <v>451</v>
      </c>
      <c r="B65" s="112" t="s">
        <v>316</v>
      </c>
      <c r="C65" s="117">
        <f>SUM(C66:C68)</f>
        <v>0</v>
      </c>
      <c r="D65" s="117">
        <f>SUM(D66:D68)</f>
        <v>0</v>
      </c>
    </row>
    <row r="66" spans="1:4" s="56" customFormat="1" ht="12" customHeight="1" x14ac:dyDescent="0.2">
      <c r="A66" s="233" t="s">
        <v>349</v>
      </c>
      <c r="B66" s="215" t="s">
        <v>317</v>
      </c>
      <c r="C66" s="122"/>
      <c r="D66" s="122"/>
    </row>
    <row r="67" spans="1:4" s="56" customFormat="1" ht="12" customHeight="1" x14ac:dyDescent="0.2">
      <c r="A67" s="234" t="s">
        <v>358</v>
      </c>
      <c r="B67" s="216" t="s">
        <v>318</v>
      </c>
      <c r="C67" s="122"/>
      <c r="D67" s="122"/>
    </row>
    <row r="68" spans="1:4" s="56" customFormat="1" ht="12" customHeight="1" thickBot="1" x14ac:dyDescent="0.25">
      <c r="A68" s="235" t="s">
        <v>359</v>
      </c>
      <c r="B68" s="219" t="s">
        <v>319</v>
      </c>
      <c r="C68" s="122"/>
      <c r="D68" s="122"/>
    </row>
    <row r="69" spans="1:4" s="56" customFormat="1" ht="12" customHeight="1" thickBot="1" x14ac:dyDescent="0.2">
      <c r="A69" s="236" t="s">
        <v>320</v>
      </c>
      <c r="B69" s="112" t="s">
        <v>321</v>
      </c>
      <c r="C69" s="117">
        <f>SUM(C70:C73)</f>
        <v>0</v>
      </c>
      <c r="D69" s="117">
        <f>SUM(D70:D73)</f>
        <v>0</v>
      </c>
    </row>
    <row r="70" spans="1:4" s="56" customFormat="1" ht="12" customHeight="1" x14ac:dyDescent="0.2">
      <c r="A70" s="233" t="s">
        <v>179</v>
      </c>
      <c r="B70" s="215" t="s">
        <v>322</v>
      </c>
      <c r="C70" s="122"/>
      <c r="D70" s="122"/>
    </row>
    <row r="71" spans="1:4" s="56" customFormat="1" ht="12" customHeight="1" x14ac:dyDescent="0.2">
      <c r="A71" s="234" t="s">
        <v>180</v>
      </c>
      <c r="B71" s="216" t="s">
        <v>323</v>
      </c>
      <c r="C71" s="122"/>
      <c r="D71" s="122"/>
    </row>
    <row r="72" spans="1:4" s="56" customFormat="1" ht="12" customHeight="1" x14ac:dyDescent="0.2">
      <c r="A72" s="234" t="s">
        <v>350</v>
      </c>
      <c r="B72" s="216" t="s">
        <v>324</v>
      </c>
      <c r="C72" s="122"/>
      <c r="D72" s="122"/>
    </row>
    <row r="73" spans="1:4" s="56" customFormat="1" ht="12" customHeight="1" thickBot="1" x14ac:dyDescent="0.25">
      <c r="A73" s="235" t="s">
        <v>351</v>
      </c>
      <c r="B73" s="217" t="s">
        <v>325</v>
      </c>
      <c r="C73" s="122"/>
      <c r="D73" s="122"/>
    </row>
    <row r="74" spans="1:4" s="56" customFormat="1" ht="12" customHeight="1" thickBot="1" x14ac:dyDescent="0.2">
      <c r="A74" s="236" t="s">
        <v>326</v>
      </c>
      <c r="B74" s="112" t="s">
        <v>327</v>
      </c>
      <c r="C74" s="117">
        <f>SUM(C75:C76)</f>
        <v>108600</v>
      </c>
      <c r="D74" s="117">
        <f>SUM(D75:D76)</f>
        <v>108600</v>
      </c>
    </row>
    <row r="75" spans="1:4" s="56" customFormat="1" ht="12" customHeight="1" x14ac:dyDescent="0.2">
      <c r="A75" s="233" t="s">
        <v>352</v>
      </c>
      <c r="B75" s="215" t="s">
        <v>328</v>
      </c>
      <c r="C75" s="122">
        <v>108600</v>
      </c>
      <c r="D75" s="122">
        <v>108600</v>
      </c>
    </row>
    <row r="76" spans="1:4" s="56" customFormat="1" ht="12" customHeight="1" thickBot="1" x14ac:dyDescent="0.25">
      <c r="A76" s="235" t="s">
        <v>353</v>
      </c>
      <c r="B76" s="217" t="s">
        <v>329</v>
      </c>
      <c r="C76" s="122"/>
      <c r="D76" s="122"/>
    </row>
    <row r="77" spans="1:4" s="55" customFormat="1" ht="12" customHeight="1" thickBot="1" x14ac:dyDescent="0.2">
      <c r="A77" s="236" t="s">
        <v>330</v>
      </c>
      <c r="B77" s="112" t="s">
        <v>331</v>
      </c>
      <c r="C77" s="117">
        <f>SUM(C78:C80)</f>
        <v>0</v>
      </c>
      <c r="D77" s="117">
        <f>SUM(D78:D80)</f>
        <v>0</v>
      </c>
    </row>
    <row r="78" spans="1:4" s="56" customFormat="1" ht="12" customHeight="1" x14ac:dyDescent="0.2">
      <c r="A78" s="233" t="s">
        <v>354</v>
      </c>
      <c r="B78" s="215" t="s">
        <v>332</v>
      </c>
      <c r="C78" s="122"/>
      <c r="D78" s="122"/>
    </row>
    <row r="79" spans="1:4" s="56" customFormat="1" ht="12" customHeight="1" x14ac:dyDescent="0.2">
      <c r="A79" s="234" t="s">
        <v>355</v>
      </c>
      <c r="B79" s="216" t="s">
        <v>333</v>
      </c>
      <c r="C79" s="122"/>
      <c r="D79" s="122"/>
    </row>
    <row r="80" spans="1:4" s="56" customFormat="1" ht="12" customHeight="1" thickBot="1" x14ac:dyDescent="0.25">
      <c r="A80" s="235" t="s">
        <v>356</v>
      </c>
      <c r="B80" s="217" t="s">
        <v>334</v>
      </c>
      <c r="C80" s="122"/>
      <c r="D80" s="122"/>
    </row>
    <row r="81" spans="1:4" s="56" customFormat="1" ht="12" customHeight="1" thickBot="1" x14ac:dyDescent="0.2">
      <c r="A81" s="236" t="s">
        <v>335</v>
      </c>
      <c r="B81" s="112" t="s">
        <v>357</v>
      </c>
      <c r="C81" s="117">
        <f>SUM(C82:C85)</f>
        <v>0</v>
      </c>
      <c r="D81" s="117">
        <f>SUM(D82:D85)</f>
        <v>0</v>
      </c>
    </row>
    <row r="82" spans="1:4" s="56" customFormat="1" ht="12" customHeight="1" x14ac:dyDescent="0.2">
      <c r="A82" s="237" t="s">
        <v>336</v>
      </c>
      <c r="B82" s="215" t="s">
        <v>337</v>
      </c>
      <c r="C82" s="122"/>
      <c r="D82" s="122"/>
    </row>
    <row r="83" spans="1:4" s="56" customFormat="1" ht="12" customHeight="1" x14ac:dyDescent="0.2">
      <c r="A83" s="238" t="s">
        <v>338</v>
      </c>
      <c r="B83" s="216" t="s">
        <v>339</v>
      </c>
      <c r="C83" s="122"/>
      <c r="D83" s="122"/>
    </row>
    <row r="84" spans="1:4" s="56" customFormat="1" ht="12" customHeight="1" x14ac:dyDescent="0.2">
      <c r="A84" s="238" t="s">
        <v>340</v>
      </c>
      <c r="B84" s="216" t="s">
        <v>341</v>
      </c>
      <c r="C84" s="122"/>
      <c r="D84" s="122"/>
    </row>
    <row r="85" spans="1:4" s="55" customFormat="1" ht="12" customHeight="1" thickBot="1" x14ac:dyDescent="0.25">
      <c r="A85" s="239" t="s">
        <v>342</v>
      </c>
      <c r="B85" s="217" t="s">
        <v>343</v>
      </c>
      <c r="C85" s="122"/>
      <c r="D85" s="122"/>
    </row>
    <row r="86" spans="1:4" s="55" customFormat="1" ht="12" customHeight="1" thickBot="1" x14ac:dyDescent="0.2">
      <c r="A86" s="236" t="s">
        <v>344</v>
      </c>
      <c r="B86" s="112" t="s">
        <v>345</v>
      </c>
      <c r="C86" s="261"/>
      <c r="D86" s="261"/>
    </row>
    <row r="87" spans="1:4" s="55" customFormat="1" ht="12" customHeight="1" thickBot="1" x14ac:dyDescent="0.2">
      <c r="A87" s="236" t="s">
        <v>346</v>
      </c>
      <c r="B87" s="223" t="s">
        <v>347</v>
      </c>
      <c r="C87" s="123">
        <f>+C65+C69+C74+C77+C81+C86</f>
        <v>108600</v>
      </c>
      <c r="D87" s="123">
        <f>+D65+D69+D74+D77+D81+D86</f>
        <v>108600</v>
      </c>
    </row>
    <row r="88" spans="1:4" s="55" customFormat="1" ht="12" customHeight="1" thickBot="1" x14ac:dyDescent="0.2">
      <c r="A88" s="240" t="s">
        <v>360</v>
      </c>
      <c r="B88" s="225" t="s">
        <v>478</v>
      </c>
      <c r="C88" s="123">
        <f>+C64+C87</f>
        <v>476314</v>
      </c>
      <c r="D88" s="123">
        <f>+D64+D87</f>
        <v>679632</v>
      </c>
    </row>
    <row r="89" spans="1:4" s="56" customFormat="1" ht="15" customHeight="1" x14ac:dyDescent="0.2">
      <c r="A89" s="98"/>
      <c r="B89" s="99"/>
      <c r="C89" s="184"/>
      <c r="D89" s="184"/>
    </row>
    <row r="90" spans="1:4" ht="13.5" thickBot="1" x14ac:dyDescent="0.25">
      <c r="A90" s="241"/>
      <c r="B90" s="101"/>
      <c r="C90" s="185"/>
      <c r="D90" s="185"/>
    </row>
    <row r="91" spans="1:4" s="47" customFormat="1" ht="16.5" customHeight="1" thickBot="1" x14ac:dyDescent="0.25">
      <c r="A91" s="102"/>
      <c r="B91" s="103" t="s">
        <v>132</v>
      </c>
      <c r="C91" s="186"/>
      <c r="D91" s="186"/>
    </row>
    <row r="92" spans="1:4" s="57" customFormat="1" ht="12" customHeight="1" thickBot="1" x14ac:dyDescent="0.25">
      <c r="A92" s="207" t="s">
        <v>95</v>
      </c>
      <c r="B92" s="25" t="s">
        <v>363</v>
      </c>
      <c r="C92" s="116">
        <f>SUM(C93:C97)</f>
        <v>346222</v>
      </c>
      <c r="D92" s="116">
        <f>SUM(D93:D97)</f>
        <v>376138</v>
      </c>
    </row>
    <row r="93" spans="1:4" ht="12" customHeight="1" x14ac:dyDescent="0.2">
      <c r="A93" s="242" t="s">
        <v>158</v>
      </c>
      <c r="B93" s="8" t="s">
        <v>125</v>
      </c>
      <c r="C93" s="118">
        <v>35316</v>
      </c>
      <c r="D93" s="118">
        <v>43482</v>
      </c>
    </row>
    <row r="94" spans="1:4" ht="12" customHeight="1" x14ac:dyDescent="0.2">
      <c r="A94" s="234" t="s">
        <v>159</v>
      </c>
      <c r="B94" s="6" t="s">
        <v>204</v>
      </c>
      <c r="C94" s="119">
        <v>8406</v>
      </c>
      <c r="D94" s="119">
        <v>10726</v>
      </c>
    </row>
    <row r="95" spans="1:4" ht="12" customHeight="1" x14ac:dyDescent="0.2">
      <c r="A95" s="234" t="s">
        <v>160</v>
      </c>
      <c r="B95" s="6" t="s">
        <v>177</v>
      </c>
      <c r="C95" s="121">
        <v>104825</v>
      </c>
      <c r="D95" s="121">
        <v>107160</v>
      </c>
    </row>
    <row r="96" spans="1:4" ht="12" customHeight="1" x14ac:dyDescent="0.2">
      <c r="A96" s="234" t="s">
        <v>161</v>
      </c>
      <c r="B96" s="9" t="s">
        <v>205</v>
      </c>
      <c r="C96" s="121">
        <v>8046</v>
      </c>
      <c r="D96" s="121">
        <v>10438</v>
      </c>
    </row>
    <row r="97" spans="1:4" ht="12" customHeight="1" x14ac:dyDescent="0.2">
      <c r="A97" s="234" t="s">
        <v>169</v>
      </c>
      <c r="B97" s="17" t="s">
        <v>206</v>
      </c>
      <c r="C97" s="121">
        <f>SUM(C98:C107)</f>
        <v>189629</v>
      </c>
      <c r="D97" s="121">
        <v>204332</v>
      </c>
    </row>
    <row r="98" spans="1:4" ht="12" customHeight="1" x14ac:dyDescent="0.2">
      <c r="A98" s="234" t="s">
        <v>162</v>
      </c>
      <c r="B98" s="6" t="s">
        <v>364</v>
      </c>
      <c r="C98" s="121"/>
      <c r="D98" s="121"/>
    </row>
    <row r="99" spans="1:4" ht="12" customHeight="1" x14ac:dyDescent="0.2">
      <c r="A99" s="234" t="s">
        <v>163</v>
      </c>
      <c r="B99" s="72" t="s">
        <v>365</v>
      </c>
      <c r="C99" s="121"/>
      <c r="D99" s="121"/>
    </row>
    <row r="100" spans="1:4" ht="12" customHeight="1" x14ac:dyDescent="0.2">
      <c r="A100" s="234" t="s">
        <v>170</v>
      </c>
      <c r="B100" s="73" t="s">
        <v>366</v>
      </c>
      <c r="C100" s="121"/>
      <c r="D100" s="121"/>
    </row>
    <row r="101" spans="1:4" ht="12" customHeight="1" x14ac:dyDescent="0.2">
      <c r="A101" s="234" t="s">
        <v>171</v>
      </c>
      <c r="B101" s="72" t="s">
        <v>554</v>
      </c>
      <c r="C101" s="121">
        <v>106543</v>
      </c>
      <c r="D101" s="121">
        <v>112029</v>
      </c>
    </row>
    <row r="102" spans="1:4" ht="12" customHeight="1" x14ac:dyDescent="0.2">
      <c r="A102" s="234" t="s">
        <v>172</v>
      </c>
      <c r="B102" s="72" t="s">
        <v>612</v>
      </c>
      <c r="C102" s="121">
        <v>83086</v>
      </c>
      <c r="D102" s="121">
        <v>92303</v>
      </c>
    </row>
    <row r="103" spans="1:4" ht="12" customHeight="1" x14ac:dyDescent="0.2">
      <c r="A103" s="234" t="s">
        <v>173</v>
      </c>
      <c r="B103" s="72" t="s">
        <v>613</v>
      </c>
      <c r="C103" s="121"/>
      <c r="D103" s="121"/>
    </row>
    <row r="104" spans="1:4" ht="12" customHeight="1" x14ac:dyDescent="0.2">
      <c r="A104" s="234" t="s">
        <v>175</v>
      </c>
      <c r="B104" s="73" t="s">
        <v>370</v>
      </c>
      <c r="C104" s="121"/>
      <c r="D104" s="121"/>
    </row>
    <row r="105" spans="1:4" ht="12" customHeight="1" x14ac:dyDescent="0.2">
      <c r="A105" s="243" t="s">
        <v>207</v>
      </c>
      <c r="B105" s="74" t="s">
        <v>371</v>
      </c>
      <c r="C105" s="121"/>
      <c r="D105" s="121"/>
    </row>
    <row r="106" spans="1:4" ht="12" customHeight="1" x14ac:dyDescent="0.2">
      <c r="A106" s="234" t="s">
        <v>361</v>
      </c>
      <c r="B106" s="74" t="s">
        <v>372</v>
      </c>
      <c r="C106" s="121"/>
      <c r="D106" s="121"/>
    </row>
    <row r="107" spans="1:4" ht="12" customHeight="1" thickBot="1" x14ac:dyDescent="0.25">
      <c r="A107" s="244" t="s">
        <v>362</v>
      </c>
      <c r="B107" s="75" t="s">
        <v>614</v>
      </c>
      <c r="C107" s="125"/>
      <c r="D107" s="125"/>
    </row>
    <row r="108" spans="1:4" ht="12" customHeight="1" thickBot="1" x14ac:dyDescent="0.25">
      <c r="A108" s="26" t="s">
        <v>96</v>
      </c>
      <c r="B108" s="24" t="s">
        <v>374</v>
      </c>
      <c r="C108" s="117">
        <f>+C109+C111+C113</f>
        <v>49500</v>
      </c>
      <c r="D108" s="117">
        <f>+D109+D111+D113</f>
        <v>61985</v>
      </c>
    </row>
    <row r="109" spans="1:4" ht="12" customHeight="1" x14ac:dyDescent="0.2">
      <c r="A109" s="233" t="s">
        <v>164</v>
      </c>
      <c r="B109" s="6" t="s">
        <v>226</v>
      </c>
      <c r="C109" s="120">
        <v>7588</v>
      </c>
      <c r="D109" s="120">
        <v>19269</v>
      </c>
    </row>
    <row r="110" spans="1:4" ht="12" customHeight="1" x14ac:dyDescent="0.2">
      <c r="A110" s="233" t="s">
        <v>165</v>
      </c>
      <c r="B110" s="10" t="s">
        <v>378</v>
      </c>
      <c r="C110" s="120"/>
      <c r="D110" s="120"/>
    </row>
    <row r="111" spans="1:4" ht="12" customHeight="1" x14ac:dyDescent="0.2">
      <c r="A111" s="233" t="s">
        <v>166</v>
      </c>
      <c r="B111" s="10" t="s">
        <v>208</v>
      </c>
      <c r="C111" s="119">
        <v>41912</v>
      </c>
      <c r="D111" s="119">
        <v>41912</v>
      </c>
    </row>
    <row r="112" spans="1:4" ht="12" customHeight="1" x14ac:dyDescent="0.2">
      <c r="A112" s="233" t="s">
        <v>167</v>
      </c>
      <c r="B112" s="10" t="s">
        <v>379</v>
      </c>
      <c r="C112" s="110">
        <v>17768</v>
      </c>
      <c r="D112" s="110">
        <v>17768</v>
      </c>
    </row>
    <row r="113" spans="1:4" ht="12" customHeight="1" x14ac:dyDescent="0.2">
      <c r="A113" s="233" t="s">
        <v>168</v>
      </c>
      <c r="B113" s="114" t="s">
        <v>229</v>
      </c>
      <c r="C113" s="110"/>
      <c r="D113" s="110">
        <v>804</v>
      </c>
    </row>
    <row r="114" spans="1:4" ht="12" customHeight="1" x14ac:dyDescent="0.2">
      <c r="A114" s="233" t="s">
        <v>174</v>
      </c>
      <c r="B114" s="113" t="s">
        <v>486</v>
      </c>
      <c r="C114" s="110"/>
      <c r="D114" s="110"/>
    </row>
    <row r="115" spans="1:4" ht="12" customHeight="1" x14ac:dyDescent="0.2">
      <c r="A115" s="233" t="s">
        <v>176</v>
      </c>
      <c r="B115" s="211" t="s">
        <v>384</v>
      </c>
      <c r="C115" s="110"/>
      <c r="D115" s="110"/>
    </row>
    <row r="116" spans="1:4" ht="12" customHeight="1" x14ac:dyDescent="0.2">
      <c r="A116" s="233" t="s">
        <v>209</v>
      </c>
      <c r="B116" s="73" t="s">
        <v>367</v>
      </c>
      <c r="C116" s="110"/>
      <c r="D116" s="110"/>
    </row>
    <row r="117" spans="1:4" ht="12" customHeight="1" x14ac:dyDescent="0.2">
      <c r="A117" s="233" t="s">
        <v>210</v>
      </c>
      <c r="B117" s="73" t="s">
        <v>638</v>
      </c>
      <c r="C117" s="110"/>
      <c r="D117" s="110">
        <v>804</v>
      </c>
    </row>
    <row r="118" spans="1:4" ht="12" customHeight="1" x14ac:dyDescent="0.2">
      <c r="A118" s="233" t="s">
        <v>211</v>
      </c>
      <c r="B118" s="73" t="s">
        <v>382</v>
      </c>
      <c r="C118" s="110"/>
      <c r="D118" s="110"/>
    </row>
    <row r="119" spans="1:4" ht="12" customHeight="1" x14ac:dyDescent="0.2">
      <c r="A119" s="233" t="s">
        <v>375</v>
      </c>
      <c r="B119" s="73" t="s">
        <v>370</v>
      </c>
      <c r="C119" s="110"/>
      <c r="D119" s="110"/>
    </row>
    <row r="120" spans="1:4" ht="12" customHeight="1" x14ac:dyDescent="0.2">
      <c r="A120" s="233" t="s">
        <v>376</v>
      </c>
      <c r="B120" s="73" t="s">
        <v>381</v>
      </c>
      <c r="C120" s="110"/>
      <c r="D120" s="110"/>
    </row>
    <row r="121" spans="1:4" ht="12" customHeight="1" thickBot="1" x14ac:dyDescent="0.25">
      <c r="A121" s="243" t="s">
        <v>377</v>
      </c>
      <c r="B121" s="73" t="s">
        <v>380</v>
      </c>
      <c r="C121" s="111"/>
      <c r="D121" s="111"/>
    </row>
    <row r="122" spans="1:4" ht="12" customHeight="1" thickBot="1" x14ac:dyDescent="0.25">
      <c r="A122" s="26" t="s">
        <v>97</v>
      </c>
      <c r="B122" s="60" t="s">
        <v>385</v>
      </c>
      <c r="C122" s="117">
        <f>+C123+C124</f>
        <v>82592</v>
      </c>
      <c r="D122" s="117">
        <f>+D123+D124</f>
        <v>240868</v>
      </c>
    </row>
    <row r="123" spans="1:4" ht="12" customHeight="1" x14ac:dyDescent="0.2">
      <c r="A123" s="233" t="s">
        <v>147</v>
      </c>
      <c r="B123" s="7" t="s">
        <v>134</v>
      </c>
      <c r="C123" s="120">
        <v>75185</v>
      </c>
      <c r="D123" s="120">
        <v>59642</v>
      </c>
    </row>
    <row r="124" spans="1:4" ht="12" customHeight="1" thickBot="1" x14ac:dyDescent="0.25">
      <c r="A124" s="235" t="s">
        <v>148</v>
      </c>
      <c r="B124" s="10" t="s">
        <v>135</v>
      </c>
      <c r="C124" s="121">
        <v>7407</v>
      </c>
      <c r="D124" s="121">
        <v>181226</v>
      </c>
    </row>
    <row r="125" spans="1:4" ht="12" customHeight="1" thickBot="1" x14ac:dyDescent="0.25">
      <c r="A125" s="26" t="s">
        <v>98</v>
      </c>
      <c r="B125" s="60" t="s">
        <v>386</v>
      </c>
      <c r="C125" s="117">
        <f>+C92+C108+C122</f>
        <v>478314</v>
      </c>
      <c r="D125" s="117">
        <f>+D92+D108+D122</f>
        <v>678991</v>
      </c>
    </row>
    <row r="126" spans="1:4" ht="12" customHeight="1" thickBot="1" x14ac:dyDescent="0.25">
      <c r="A126" s="26" t="s">
        <v>99</v>
      </c>
      <c r="B126" s="60" t="s">
        <v>387</v>
      </c>
      <c r="C126" s="117">
        <f>+C127+C128+C129</f>
        <v>0</v>
      </c>
      <c r="D126" s="117">
        <f>+D127+D128+D129</f>
        <v>0</v>
      </c>
    </row>
    <row r="127" spans="1:4" s="57" customFormat="1" ht="12" customHeight="1" x14ac:dyDescent="0.2">
      <c r="A127" s="233" t="s">
        <v>151</v>
      </c>
      <c r="B127" s="7" t="s">
        <v>388</v>
      </c>
      <c r="C127" s="110"/>
      <c r="D127" s="110"/>
    </row>
    <row r="128" spans="1:4" ht="12" customHeight="1" x14ac:dyDescent="0.2">
      <c r="A128" s="233" t="s">
        <v>152</v>
      </c>
      <c r="B128" s="7" t="s">
        <v>389</v>
      </c>
      <c r="C128" s="110"/>
      <c r="D128" s="110"/>
    </row>
    <row r="129" spans="1:11" ht="12" customHeight="1" thickBot="1" x14ac:dyDescent="0.25">
      <c r="A129" s="243" t="s">
        <v>153</v>
      </c>
      <c r="B129" s="5" t="s">
        <v>390</v>
      </c>
      <c r="C129" s="110"/>
      <c r="D129" s="110"/>
    </row>
    <row r="130" spans="1:11" ht="12" customHeight="1" thickBot="1" x14ac:dyDescent="0.25">
      <c r="A130" s="26" t="s">
        <v>100</v>
      </c>
      <c r="B130" s="60" t="s">
        <v>450</v>
      </c>
      <c r="C130" s="117">
        <f>+C131+C132+C133+C134</f>
        <v>0</v>
      </c>
      <c r="D130" s="117">
        <f>+D131+D132+D133+D134</f>
        <v>0</v>
      </c>
    </row>
    <row r="131" spans="1:11" ht="12" customHeight="1" x14ac:dyDescent="0.2">
      <c r="A131" s="233" t="s">
        <v>154</v>
      </c>
      <c r="B131" s="7" t="s">
        <v>391</v>
      </c>
      <c r="C131" s="110"/>
      <c r="D131" s="110"/>
    </row>
    <row r="132" spans="1:11" ht="12" customHeight="1" x14ac:dyDescent="0.2">
      <c r="A132" s="233" t="s">
        <v>155</v>
      </c>
      <c r="B132" s="7" t="s">
        <v>392</v>
      </c>
      <c r="C132" s="110"/>
      <c r="D132" s="110"/>
    </row>
    <row r="133" spans="1:11" ht="12" customHeight="1" x14ac:dyDescent="0.2">
      <c r="A133" s="233" t="s">
        <v>294</v>
      </c>
      <c r="B133" s="7" t="s">
        <v>393</v>
      </c>
      <c r="C133" s="110"/>
      <c r="D133" s="110"/>
    </row>
    <row r="134" spans="1:11" s="57" customFormat="1" ht="12" customHeight="1" thickBot="1" x14ac:dyDescent="0.25">
      <c r="A134" s="243" t="s">
        <v>295</v>
      </c>
      <c r="B134" s="5" t="s">
        <v>394</v>
      </c>
      <c r="C134" s="110"/>
      <c r="D134" s="110"/>
    </row>
    <row r="135" spans="1:11" ht="12" customHeight="1" thickBot="1" x14ac:dyDescent="0.25">
      <c r="A135" s="26" t="s">
        <v>101</v>
      </c>
      <c r="B135" s="60" t="s">
        <v>395</v>
      </c>
      <c r="C135" s="123">
        <f>+C136+C137+C138+C139</f>
        <v>0</v>
      </c>
      <c r="D135" s="123">
        <f>+D136+D137+D138+D139</f>
        <v>0</v>
      </c>
      <c r="K135" s="109"/>
    </row>
    <row r="136" spans="1:11" x14ac:dyDescent="0.2">
      <c r="A136" s="233" t="s">
        <v>156</v>
      </c>
      <c r="B136" s="7" t="s">
        <v>396</v>
      </c>
      <c r="C136" s="110"/>
      <c r="D136" s="110"/>
    </row>
    <row r="137" spans="1:11" ht="12" customHeight="1" x14ac:dyDescent="0.2">
      <c r="A137" s="233" t="s">
        <v>157</v>
      </c>
      <c r="B137" s="7" t="s">
        <v>406</v>
      </c>
      <c r="C137" s="110"/>
      <c r="D137" s="110"/>
    </row>
    <row r="138" spans="1:11" s="57" customFormat="1" ht="12" customHeight="1" x14ac:dyDescent="0.2">
      <c r="A138" s="233" t="s">
        <v>307</v>
      </c>
      <c r="B138" s="7" t="s">
        <v>397</v>
      </c>
      <c r="C138" s="110"/>
      <c r="D138" s="110"/>
    </row>
    <row r="139" spans="1:11" s="57" customFormat="1" ht="12" customHeight="1" thickBot="1" x14ac:dyDescent="0.25">
      <c r="A139" s="243" t="s">
        <v>308</v>
      </c>
      <c r="B139" s="5" t="s">
        <v>398</v>
      </c>
      <c r="C139" s="110"/>
      <c r="D139" s="110"/>
    </row>
    <row r="140" spans="1:11" s="57" customFormat="1" ht="12" customHeight="1" thickBot="1" x14ac:dyDescent="0.25">
      <c r="A140" s="26" t="s">
        <v>102</v>
      </c>
      <c r="B140" s="60" t="s">
        <v>399</v>
      </c>
      <c r="C140" s="126">
        <f>+C141+C142+C143+C144</f>
        <v>0</v>
      </c>
      <c r="D140" s="126">
        <f>+D141+D142+D143+D144</f>
        <v>0</v>
      </c>
    </row>
    <row r="141" spans="1:11" s="57" customFormat="1" ht="12" customHeight="1" x14ac:dyDescent="0.2">
      <c r="A141" s="233" t="s">
        <v>202</v>
      </c>
      <c r="B141" s="7" t="s">
        <v>400</v>
      </c>
      <c r="C141" s="110"/>
      <c r="D141" s="110"/>
    </row>
    <row r="142" spans="1:11" s="57" customFormat="1" ht="12" customHeight="1" x14ac:dyDescent="0.2">
      <c r="A142" s="233" t="s">
        <v>203</v>
      </c>
      <c r="B142" s="7" t="s">
        <v>401</v>
      </c>
      <c r="C142" s="110"/>
      <c r="D142" s="110"/>
    </row>
    <row r="143" spans="1:11" s="57" customFormat="1" ht="12" customHeight="1" x14ac:dyDescent="0.2">
      <c r="A143" s="233" t="s">
        <v>228</v>
      </c>
      <c r="B143" s="7" t="s">
        <v>402</v>
      </c>
      <c r="C143" s="110"/>
      <c r="D143" s="110"/>
    </row>
    <row r="144" spans="1:11" ht="12.75" customHeight="1" thickBot="1" x14ac:dyDescent="0.25">
      <c r="A144" s="233" t="s">
        <v>310</v>
      </c>
      <c r="B144" s="7" t="s">
        <v>403</v>
      </c>
      <c r="C144" s="110"/>
      <c r="D144" s="110"/>
    </row>
    <row r="145" spans="1:4" ht="12" customHeight="1" thickBot="1" x14ac:dyDescent="0.25">
      <c r="A145" s="26" t="s">
        <v>103</v>
      </c>
      <c r="B145" s="60" t="s">
        <v>404</v>
      </c>
      <c r="C145" s="227">
        <f>+C126+C130+C135+C140</f>
        <v>0</v>
      </c>
      <c r="D145" s="227">
        <f>+D126+D130+D135+D140</f>
        <v>0</v>
      </c>
    </row>
    <row r="146" spans="1:4" ht="15" customHeight="1" thickBot="1" x14ac:dyDescent="0.25">
      <c r="A146" s="245" t="s">
        <v>104</v>
      </c>
      <c r="B146" s="192" t="s">
        <v>405</v>
      </c>
      <c r="C146" s="227">
        <f>+C125+C145</f>
        <v>478314</v>
      </c>
      <c r="D146" s="227">
        <f>+D125+D145</f>
        <v>678991</v>
      </c>
    </row>
    <row r="147" spans="1:4" ht="13.5" thickBot="1" x14ac:dyDescent="0.25">
      <c r="A147" s="195"/>
      <c r="B147" s="196"/>
      <c r="C147" s="197"/>
      <c r="D147" s="197"/>
    </row>
    <row r="148" spans="1:4" ht="15" customHeight="1" thickBot="1" x14ac:dyDescent="0.25">
      <c r="A148" s="107" t="s">
        <v>221</v>
      </c>
      <c r="B148" s="108"/>
      <c r="C148" s="58">
        <v>17</v>
      </c>
      <c r="D148" s="58">
        <v>17</v>
      </c>
    </row>
    <row r="149" spans="1:4" ht="14.25" customHeight="1" thickBot="1" x14ac:dyDescent="0.25">
      <c r="A149" s="107" t="s">
        <v>222</v>
      </c>
      <c r="B149" s="108"/>
      <c r="C149" s="58">
        <v>15</v>
      </c>
      <c r="D149" s="58">
        <v>15</v>
      </c>
    </row>
  </sheetData>
  <sheetProtection formatCells="0"/>
  <mergeCells count="2">
    <mergeCell ref="B1:D1"/>
    <mergeCell ref="B2:D2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9"/>
  <sheetViews>
    <sheetView zoomScaleNormal="100" zoomScaleSheetLayoutView="85" workbookViewId="0">
      <selection activeCell="B2" sqref="B2:D2"/>
    </sheetView>
  </sheetViews>
  <sheetFormatPr defaultRowHeight="12.75" x14ac:dyDescent="0.2"/>
  <cols>
    <col min="1" max="1" width="19.5" style="198" customWidth="1"/>
    <col min="2" max="2" width="65.5" style="199" customWidth="1"/>
    <col min="3" max="3" width="13.6640625" style="200" customWidth="1"/>
    <col min="4" max="4" width="13.5" style="2" customWidth="1"/>
    <col min="5" max="16384" width="9.33203125" style="2"/>
  </cols>
  <sheetData>
    <row r="1" spans="1:4" s="1" customFormat="1" ht="16.5" customHeight="1" x14ac:dyDescent="0.2">
      <c r="A1" s="85"/>
      <c r="B1" s="571" t="s">
        <v>630</v>
      </c>
      <c r="C1" s="571"/>
      <c r="D1" s="571"/>
    </row>
    <row r="2" spans="1:4" s="1" customFormat="1" ht="16.5" customHeight="1" thickBot="1" x14ac:dyDescent="0.25">
      <c r="A2" s="85"/>
      <c r="B2" s="572" t="s">
        <v>646</v>
      </c>
      <c r="C2" s="572"/>
      <c r="D2" s="572"/>
    </row>
    <row r="3" spans="1:4" s="53" customFormat="1" ht="21" customHeight="1" x14ac:dyDescent="0.2">
      <c r="A3" s="205" t="s">
        <v>139</v>
      </c>
      <c r="B3" s="174" t="s">
        <v>223</v>
      </c>
      <c r="C3" s="176"/>
      <c r="D3" s="176" t="s">
        <v>127</v>
      </c>
    </row>
    <row r="4" spans="1:4" s="53" customFormat="1" ht="16.5" thickBot="1" x14ac:dyDescent="0.25">
      <c r="A4" s="87" t="s">
        <v>218</v>
      </c>
      <c r="B4" s="175" t="s">
        <v>488</v>
      </c>
      <c r="C4" s="177"/>
      <c r="D4" s="177">
        <v>3</v>
      </c>
    </row>
    <row r="5" spans="1:4" s="54" customFormat="1" ht="15.95" customHeight="1" thickBot="1" x14ac:dyDescent="0.3">
      <c r="A5" s="88"/>
      <c r="B5" s="88"/>
      <c r="C5" s="89"/>
      <c r="D5" s="89" t="s">
        <v>128</v>
      </c>
    </row>
    <row r="6" spans="1:4" ht="13.5" thickBot="1" x14ac:dyDescent="0.25">
      <c r="A6" s="206" t="s">
        <v>220</v>
      </c>
      <c r="B6" s="90" t="s">
        <v>129</v>
      </c>
      <c r="C6" s="178" t="s">
        <v>130</v>
      </c>
      <c r="D6" s="178" t="s">
        <v>130</v>
      </c>
    </row>
    <row r="7" spans="1:4" s="47" customFormat="1" ht="12.95" customHeight="1" thickBot="1" x14ac:dyDescent="0.25">
      <c r="A7" s="81">
        <v>1</v>
      </c>
      <c r="B7" s="82">
        <v>2</v>
      </c>
      <c r="C7" s="83">
        <v>3</v>
      </c>
      <c r="D7" s="83">
        <v>4</v>
      </c>
    </row>
    <row r="8" spans="1:4" s="47" customFormat="1" ht="15.95" customHeight="1" thickBot="1" x14ac:dyDescent="0.25">
      <c r="A8" s="92"/>
      <c r="B8" s="93" t="s">
        <v>131</v>
      </c>
      <c r="C8" s="179"/>
      <c r="D8" s="179"/>
    </row>
    <row r="9" spans="1:4" s="47" customFormat="1" ht="12" customHeight="1" thickBot="1" x14ac:dyDescent="0.25">
      <c r="A9" s="26" t="s">
        <v>95</v>
      </c>
      <c r="B9" s="19" t="s">
        <v>250</v>
      </c>
      <c r="C9" s="117">
        <f>+C10+C11+C12+C13+C14+C15</f>
        <v>0</v>
      </c>
      <c r="D9" s="117">
        <f>+D10+D11+D12+D13+D14+D15</f>
        <v>0</v>
      </c>
    </row>
    <row r="10" spans="1:4" s="55" customFormat="1" ht="12" customHeight="1" x14ac:dyDescent="0.2">
      <c r="A10" s="233" t="s">
        <v>158</v>
      </c>
      <c r="B10" s="215" t="s">
        <v>251</v>
      </c>
      <c r="C10" s="120"/>
      <c r="D10" s="120"/>
    </row>
    <row r="11" spans="1:4" s="56" customFormat="1" ht="12" customHeight="1" x14ac:dyDescent="0.2">
      <c r="A11" s="234" t="s">
        <v>159</v>
      </c>
      <c r="B11" s="216" t="s">
        <v>252</v>
      </c>
      <c r="C11" s="119"/>
      <c r="D11" s="119"/>
    </row>
    <row r="12" spans="1:4" s="56" customFormat="1" ht="12" customHeight="1" x14ac:dyDescent="0.2">
      <c r="A12" s="234" t="s">
        <v>160</v>
      </c>
      <c r="B12" s="216" t="s">
        <v>253</v>
      </c>
      <c r="C12" s="119"/>
      <c r="D12" s="119"/>
    </row>
    <row r="13" spans="1:4" s="56" customFormat="1" ht="12" customHeight="1" x14ac:dyDescent="0.2">
      <c r="A13" s="234" t="s">
        <v>161</v>
      </c>
      <c r="B13" s="216" t="s">
        <v>254</v>
      </c>
      <c r="C13" s="119"/>
      <c r="D13" s="119"/>
    </row>
    <row r="14" spans="1:4" s="56" customFormat="1" ht="12" customHeight="1" x14ac:dyDescent="0.2">
      <c r="A14" s="234" t="s">
        <v>178</v>
      </c>
      <c r="B14" s="216" t="s">
        <v>255</v>
      </c>
      <c r="C14" s="258"/>
      <c r="D14" s="258"/>
    </row>
    <row r="15" spans="1:4" s="55" customFormat="1" ht="12" customHeight="1" thickBot="1" x14ac:dyDescent="0.25">
      <c r="A15" s="235" t="s">
        <v>162</v>
      </c>
      <c r="B15" s="217" t="s">
        <v>256</v>
      </c>
      <c r="C15" s="259"/>
      <c r="D15" s="259"/>
    </row>
    <row r="16" spans="1:4" s="55" customFormat="1" ht="12" customHeight="1" thickBot="1" x14ac:dyDescent="0.25">
      <c r="A16" s="26" t="s">
        <v>96</v>
      </c>
      <c r="B16" s="112" t="s">
        <v>257</v>
      </c>
      <c r="C16" s="117">
        <f>+C17+C18+C19+C20+C21</f>
        <v>0</v>
      </c>
      <c r="D16" s="117">
        <f>+D17+D18+D19+D20+D21</f>
        <v>0</v>
      </c>
    </row>
    <row r="17" spans="1:4" s="55" customFormat="1" ht="12" customHeight="1" x14ac:dyDescent="0.2">
      <c r="A17" s="233" t="s">
        <v>164</v>
      </c>
      <c r="B17" s="215" t="s">
        <v>258</v>
      </c>
      <c r="C17" s="120"/>
      <c r="D17" s="120"/>
    </row>
    <row r="18" spans="1:4" s="55" customFormat="1" ht="12" customHeight="1" x14ac:dyDescent="0.2">
      <c r="A18" s="234" t="s">
        <v>165</v>
      </c>
      <c r="B18" s="216" t="s">
        <v>259</v>
      </c>
      <c r="C18" s="119"/>
      <c r="D18" s="119"/>
    </row>
    <row r="19" spans="1:4" s="55" customFormat="1" ht="12" customHeight="1" x14ac:dyDescent="0.2">
      <c r="A19" s="234" t="s">
        <v>166</v>
      </c>
      <c r="B19" s="216" t="s">
        <v>480</v>
      </c>
      <c r="C19" s="119"/>
      <c r="D19" s="119"/>
    </row>
    <row r="20" spans="1:4" s="55" customFormat="1" ht="12" customHeight="1" x14ac:dyDescent="0.2">
      <c r="A20" s="234" t="s">
        <v>167</v>
      </c>
      <c r="B20" s="216" t="s">
        <v>481</v>
      </c>
      <c r="C20" s="119"/>
      <c r="D20" s="119"/>
    </row>
    <row r="21" spans="1:4" s="55" customFormat="1" ht="12" customHeight="1" x14ac:dyDescent="0.2">
      <c r="A21" s="234" t="s">
        <v>168</v>
      </c>
      <c r="B21" s="216" t="s">
        <v>260</v>
      </c>
      <c r="C21" s="119"/>
      <c r="D21" s="119"/>
    </row>
    <row r="22" spans="1:4" s="56" customFormat="1" ht="12" customHeight="1" thickBot="1" x14ac:dyDescent="0.25">
      <c r="A22" s="235" t="s">
        <v>174</v>
      </c>
      <c r="B22" s="217" t="s">
        <v>261</v>
      </c>
      <c r="C22" s="121"/>
      <c r="D22" s="121"/>
    </row>
    <row r="23" spans="1:4" s="56" customFormat="1" ht="12" customHeight="1" thickBot="1" x14ac:dyDescent="0.25">
      <c r="A23" s="26" t="s">
        <v>97</v>
      </c>
      <c r="B23" s="19" t="s">
        <v>262</v>
      </c>
      <c r="C23" s="117">
        <f>+C24+C25+C26+C27+C28</f>
        <v>0</v>
      </c>
      <c r="D23" s="117">
        <f>+D24+D25+D26+D27+D28</f>
        <v>0</v>
      </c>
    </row>
    <row r="24" spans="1:4" s="56" customFormat="1" ht="12" customHeight="1" x14ac:dyDescent="0.2">
      <c r="A24" s="233" t="s">
        <v>147</v>
      </c>
      <c r="B24" s="215" t="s">
        <v>263</v>
      </c>
      <c r="C24" s="120"/>
      <c r="D24" s="120"/>
    </row>
    <row r="25" spans="1:4" s="55" customFormat="1" ht="12" customHeight="1" x14ac:dyDescent="0.2">
      <c r="A25" s="234" t="s">
        <v>148</v>
      </c>
      <c r="B25" s="216" t="s">
        <v>264</v>
      </c>
      <c r="C25" s="119"/>
      <c r="D25" s="119"/>
    </row>
    <row r="26" spans="1:4" s="56" customFormat="1" ht="12" customHeight="1" x14ac:dyDescent="0.2">
      <c r="A26" s="234" t="s">
        <v>149</v>
      </c>
      <c r="B26" s="216" t="s">
        <v>482</v>
      </c>
      <c r="C26" s="119"/>
      <c r="D26" s="119"/>
    </row>
    <row r="27" spans="1:4" s="56" customFormat="1" ht="12" customHeight="1" x14ac:dyDescent="0.2">
      <c r="A27" s="234" t="s">
        <v>150</v>
      </c>
      <c r="B27" s="216" t="s">
        <v>483</v>
      </c>
      <c r="C27" s="119"/>
      <c r="D27" s="119"/>
    </row>
    <row r="28" spans="1:4" s="56" customFormat="1" ht="12" customHeight="1" x14ac:dyDescent="0.2">
      <c r="A28" s="234" t="s">
        <v>192</v>
      </c>
      <c r="B28" s="216" t="s">
        <v>265</v>
      </c>
      <c r="C28" s="119"/>
      <c r="D28" s="119"/>
    </row>
    <row r="29" spans="1:4" s="56" customFormat="1" ht="12" customHeight="1" thickBot="1" x14ac:dyDescent="0.25">
      <c r="A29" s="235" t="s">
        <v>193</v>
      </c>
      <c r="B29" s="217" t="s">
        <v>266</v>
      </c>
      <c r="C29" s="121"/>
      <c r="D29" s="121"/>
    </row>
    <row r="30" spans="1:4" s="56" customFormat="1" ht="12" customHeight="1" thickBot="1" x14ac:dyDescent="0.25">
      <c r="A30" s="26" t="s">
        <v>194</v>
      </c>
      <c r="B30" s="19" t="s">
        <v>267</v>
      </c>
      <c r="C30" s="123">
        <f>+C31+C34+C35+C36</f>
        <v>0</v>
      </c>
      <c r="D30" s="123">
        <f>+D31+D34+D35+D36</f>
        <v>0</v>
      </c>
    </row>
    <row r="31" spans="1:4" s="56" customFormat="1" ht="12" customHeight="1" x14ac:dyDescent="0.2">
      <c r="A31" s="233" t="s">
        <v>268</v>
      </c>
      <c r="B31" s="215" t="s">
        <v>274</v>
      </c>
      <c r="C31" s="210">
        <f>+C32+C33</f>
        <v>0</v>
      </c>
      <c r="D31" s="210">
        <f>+D32+D33</f>
        <v>0</v>
      </c>
    </row>
    <row r="32" spans="1:4" s="56" customFormat="1" ht="12" customHeight="1" x14ac:dyDescent="0.2">
      <c r="A32" s="234" t="s">
        <v>269</v>
      </c>
      <c r="B32" s="216" t="s">
        <v>275</v>
      </c>
      <c r="C32" s="119"/>
      <c r="D32" s="119"/>
    </row>
    <row r="33" spans="1:4" s="56" customFormat="1" ht="12" customHeight="1" x14ac:dyDescent="0.2">
      <c r="A33" s="234" t="s">
        <v>270</v>
      </c>
      <c r="B33" s="216" t="s">
        <v>276</v>
      </c>
      <c r="C33" s="119"/>
      <c r="D33" s="119"/>
    </row>
    <row r="34" spans="1:4" s="56" customFormat="1" ht="12" customHeight="1" x14ac:dyDescent="0.2">
      <c r="A34" s="234" t="s">
        <v>271</v>
      </c>
      <c r="B34" s="216" t="s">
        <v>277</v>
      </c>
      <c r="C34" s="119"/>
      <c r="D34" s="119"/>
    </row>
    <row r="35" spans="1:4" s="56" customFormat="1" ht="12" customHeight="1" x14ac:dyDescent="0.2">
      <c r="A35" s="234" t="s">
        <v>272</v>
      </c>
      <c r="B35" s="216" t="s">
        <v>278</v>
      </c>
      <c r="C35" s="119"/>
      <c r="D35" s="119"/>
    </row>
    <row r="36" spans="1:4" s="56" customFormat="1" ht="12" customHeight="1" thickBot="1" x14ac:dyDescent="0.25">
      <c r="A36" s="235" t="s">
        <v>273</v>
      </c>
      <c r="B36" s="217" t="s">
        <v>279</v>
      </c>
      <c r="C36" s="121"/>
      <c r="D36" s="121"/>
    </row>
    <row r="37" spans="1:4" s="56" customFormat="1" ht="12" customHeight="1" thickBot="1" x14ac:dyDescent="0.25">
      <c r="A37" s="26" t="s">
        <v>99</v>
      </c>
      <c r="B37" s="19" t="s">
        <v>280</v>
      </c>
      <c r="C37" s="117">
        <f>SUM(C38:C47)</f>
        <v>0</v>
      </c>
      <c r="D37" s="117">
        <f>SUM(D38:D47)</f>
        <v>0</v>
      </c>
    </row>
    <row r="38" spans="1:4" s="56" customFormat="1" ht="12" customHeight="1" x14ac:dyDescent="0.2">
      <c r="A38" s="233" t="s">
        <v>151</v>
      </c>
      <c r="B38" s="215" t="s">
        <v>283</v>
      </c>
      <c r="C38" s="120"/>
      <c r="D38" s="120"/>
    </row>
    <row r="39" spans="1:4" s="56" customFormat="1" ht="12" customHeight="1" x14ac:dyDescent="0.2">
      <c r="A39" s="234" t="s">
        <v>152</v>
      </c>
      <c r="B39" s="216" t="s">
        <v>284</v>
      </c>
      <c r="C39" s="119"/>
      <c r="D39" s="119"/>
    </row>
    <row r="40" spans="1:4" s="56" customFormat="1" ht="12" customHeight="1" x14ac:dyDescent="0.2">
      <c r="A40" s="234" t="s">
        <v>153</v>
      </c>
      <c r="B40" s="216" t="s">
        <v>285</v>
      </c>
      <c r="C40" s="119"/>
      <c r="D40" s="119"/>
    </row>
    <row r="41" spans="1:4" s="56" customFormat="1" ht="12" customHeight="1" x14ac:dyDescent="0.2">
      <c r="A41" s="234" t="s">
        <v>196</v>
      </c>
      <c r="B41" s="216" t="s">
        <v>286</v>
      </c>
      <c r="C41" s="119"/>
      <c r="D41" s="119"/>
    </row>
    <row r="42" spans="1:4" s="56" customFormat="1" ht="12" customHeight="1" x14ac:dyDescent="0.2">
      <c r="A42" s="234" t="s">
        <v>197</v>
      </c>
      <c r="B42" s="216" t="s">
        <v>287</v>
      </c>
      <c r="C42" s="119"/>
      <c r="D42" s="119"/>
    </row>
    <row r="43" spans="1:4" s="56" customFormat="1" ht="12" customHeight="1" x14ac:dyDescent="0.2">
      <c r="A43" s="234" t="s">
        <v>198</v>
      </c>
      <c r="B43" s="216" t="s">
        <v>288</v>
      </c>
      <c r="C43" s="119"/>
      <c r="D43" s="119"/>
    </row>
    <row r="44" spans="1:4" s="56" customFormat="1" ht="12" customHeight="1" x14ac:dyDescent="0.2">
      <c r="A44" s="234" t="s">
        <v>199</v>
      </c>
      <c r="B44" s="216" t="s">
        <v>289</v>
      </c>
      <c r="C44" s="119"/>
      <c r="D44" s="119"/>
    </row>
    <row r="45" spans="1:4" s="56" customFormat="1" ht="12" customHeight="1" x14ac:dyDescent="0.2">
      <c r="A45" s="234" t="s">
        <v>200</v>
      </c>
      <c r="B45" s="216" t="s">
        <v>290</v>
      </c>
      <c r="C45" s="119"/>
      <c r="D45" s="119"/>
    </row>
    <row r="46" spans="1:4" s="56" customFormat="1" ht="12" customHeight="1" x14ac:dyDescent="0.2">
      <c r="A46" s="234" t="s">
        <v>281</v>
      </c>
      <c r="B46" s="216" t="s">
        <v>291</v>
      </c>
      <c r="C46" s="122"/>
      <c r="D46" s="122"/>
    </row>
    <row r="47" spans="1:4" s="56" customFormat="1" ht="12" customHeight="1" thickBot="1" x14ac:dyDescent="0.25">
      <c r="A47" s="235" t="s">
        <v>282</v>
      </c>
      <c r="B47" s="217" t="s">
        <v>292</v>
      </c>
      <c r="C47" s="204"/>
      <c r="D47" s="204"/>
    </row>
    <row r="48" spans="1:4" s="56" customFormat="1" ht="12" customHeight="1" thickBot="1" x14ac:dyDescent="0.25">
      <c r="A48" s="26" t="s">
        <v>100</v>
      </c>
      <c r="B48" s="19" t="s">
        <v>293</v>
      </c>
      <c r="C48" s="117">
        <f>SUM(C49:C53)</f>
        <v>0</v>
      </c>
      <c r="D48" s="117">
        <f>SUM(D49:D53)</f>
        <v>0</v>
      </c>
    </row>
    <row r="49" spans="1:4" s="56" customFormat="1" ht="12" customHeight="1" x14ac:dyDescent="0.2">
      <c r="A49" s="233" t="s">
        <v>154</v>
      </c>
      <c r="B49" s="215" t="s">
        <v>297</v>
      </c>
      <c r="C49" s="260"/>
      <c r="D49" s="260"/>
    </row>
    <row r="50" spans="1:4" s="56" customFormat="1" ht="12" customHeight="1" x14ac:dyDescent="0.2">
      <c r="A50" s="234" t="s">
        <v>155</v>
      </c>
      <c r="B50" s="216" t="s">
        <v>298</v>
      </c>
      <c r="C50" s="122"/>
      <c r="D50" s="122"/>
    </row>
    <row r="51" spans="1:4" s="56" customFormat="1" ht="12" customHeight="1" x14ac:dyDescent="0.2">
      <c r="A51" s="234" t="s">
        <v>294</v>
      </c>
      <c r="B51" s="216" t="s">
        <v>299</v>
      </c>
      <c r="C51" s="122"/>
      <c r="D51" s="122"/>
    </row>
    <row r="52" spans="1:4" s="56" customFormat="1" ht="12" customHeight="1" x14ac:dyDescent="0.2">
      <c r="A52" s="234" t="s">
        <v>295</v>
      </c>
      <c r="B52" s="216" t="s">
        <v>300</v>
      </c>
      <c r="C52" s="122"/>
      <c r="D52" s="122"/>
    </row>
    <row r="53" spans="1:4" s="56" customFormat="1" ht="12" customHeight="1" thickBot="1" x14ac:dyDescent="0.25">
      <c r="A53" s="235" t="s">
        <v>296</v>
      </c>
      <c r="B53" s="217" t="s">
        <v>301</v>
      </c>
      <c r="C53" s="204"/>
      <c r="D53" s="204"/>
    </row>
    <row r="54" spans="1:4" s="56" customFormat="1" ht="12" customHeight="1" thickBot="1" x14ac:dyDescent="0.25">
      <c r="A54" s="26" t="s">
        <v>201</v>
      </c>
      <c r="B54" s="19" t="s">
        <v>302</v>
      </c>
      <c r="C54" s="117">
        <f>SUM(C55:C57)</f>
        <v>0</v>
      </c>
      <c r="D54" s="117">
        <f>SUM(D55:D57)</f>
        <v>0</v>
      </c>
    </row>
    <row r="55" spans="1:4" s="56" customFormat="1" ht="12" customHeight="1" x14ac:dyDescent="0.2">
      <c r="A55" s="233" t="s">
        <v>156</v>
      </c>
      <c r="B55" s="215" t="s">
        <v>303</v>
      </c>
      <c r="C55" s="120"/>
      <c r="D55" s="120"/>
    </row>
    <row r="56" spans="1:4" s="56" customFormat="1" ht="12" customHeight="1" x14ac:dyDescent="0.2">
      <c r="A56" s="234" t="s">
        <v>157</v>
      </c>
      <c r="B56" s="216" t="s">
        <v>484</v>
      </c>
      <c r="C56" s="119"/>
      <c r="D56" s="119"/>
    </row>
    <row r="57" spans="1:4" s="56" customFormat="1" ht="12" customHeight="1" x14ac:dyDescent="0.2">
      <c r="A57" s="234" t="s">
        <v>307</v>
      </c>
      <c r="B57" s="216" t="s">
        <v>305</v>
      </c>
      <c r="C57" s="119"/>
      <c r="D57" s="119"/>
    </row>
    <row r="58" spans="1:4" s="56" customFormat="1" ht="12" customHeight="1" thickBot="1" x14ac:dyDescent="0.25">
      <c r="A58" s="235" t="s">
        <v>308</v>
      </c>
      <c r="B58" s="217" t="s">
        <v>306</v>
      </c>
      <c r="C58" s="121"/>
      <c r="D58" s="121"/>
    </row>
    <row r="59" spans="1:4" s="56" customFormat="1" ht="12" customHeight="1" thickBot="1" x14ac:dyDescent="0.25">
      <c r="A59" s="26" t="s">
        <v>102</v>
      </c>
      <c r="B59" s="112" t="s">
        <v>309</v>
      </c>
      <c r="C59" s="117">
        <f>SUM(C60:C62)</f>
        <v>0</v>
      </c>
      <c r="D59" s="117">
        <f>SUM(D60:D62)</f>
        <v>743</v>
      </c>
    </row>
    <row r="60" spans="1:4" s="56" customFormat="1" ht="12" customHeight="1" x14ac:dyDescent="0.2">
      <c r="A60" s="233" t="s">
        <v>202</v>
      </c>
      <c r="B60" s="215" t="s">
        <v>311</v>
      </c>
      <c r="C60" s="122"/>
      <c r="D60" s="122"/>
    </row>
    <row r="61" spans="1:4" s="56" customFormat="1" ht="12" customHeight="1" x14ac:dyDescent="0.2">
      <c r="A61" s="234" t="s">
        <v>203</v>
      </c>
      <c r="B61" s="216" t="s">
        <v>485</v>
      </c>
      <c r="C61" s="122"/>
      <c r="D61" s="122"/>
    </row>
    <row r="62" spans="1:4" s="56" customFormat="1" ht="12" customHeight="1" x14ac:dyDescent="0.2">
      <c r="A62" s="234" t="s">
        <v>228</v>
      </c>
      <c r="B62" s="216" t="s">
        <v>606</v>
      </c>
      <c r="C62" s="122"/>
      <c r="D62" s="122">
        <v>743</v>
      </c>
    </row>
    <row r="63" spans="1:4" s="56" customFormat="1" ht="12" customHeight="1" thickBot="1" x14ac:dyDescent="0.25">
      <c r="A63" s="235" t="s">
        <v>310</v>
      </c>
      <c r="B63" s="217" t="s">
        <v>313</v>
      </c>
      <c r="C63" s="122"/>
      <c r="D63" s="122"/>
    </row>
    <row r="64" spans="1:4" s="56" customFormat="1" ht="12" customHeight="1" thickBot="1" x14ac:dyDescent="0.25">
      <c r="A64" s="26" t="s">
        <v>103</v>
      </c>
      <c r="B64" s="19" t="s">
        <v>314</v>
      </c>
      <c r="C64" s="123">
        <f>+C9+C16+C23+C30+C37+C48+C54+C59</f>
        <v>0</v>
      </c>
      <c r="D64" s="123">
        <f>+D9+D16+D23+D30+D37+D48+D54+D59</f>
        <v>743</v>
      </c>
    </row>
    <row r="65" spans="1:4" s="56" customFormat="1" ht="12" customHeight="1" thickBot="1" x14ac:dyDescent="0.2">
      <c r="A65" s="236" t="s">
        <v>451</v>
      </c>
      <c r="B65" s="112" t="s">
        <v>316</v>
      </c>
      <c r="C65" s="117">
        <f>SUM(C66:C68)</f>
        <v>0</v>
      </c>
      <c r="D65" s="117">
        <f>SUM(D66:D68)</f>
        <v>0</v>
      </c>
    </row>
    <row r="66" spans="1:4" s="56" customFormat="1" ht="12" customHeight="1" x14ac:dyDescent="0.2">
      <c r="A66" s="233" t="s">
        <v>349</v>
      </c>
      <c r="B66" s="215" t="s">
        <v>317</v>
      </c>
      <c r="C66" s="122"/>
      <c r="D66" s="122"/>
    </row>
    <row r="67" spans="1:4" s="56" customFormat="1" ht="12" customHeight="1" x14ac:dyDescent="0.2">
      <c r="A67" s="234" t="s">
        <v>358</v>
      </c>
      <c r="B67" s="216" t="s">
        <v>318</v>
      </c>
      <c r="C67" s="122"/>
      <c r="D67" s="122"/>
    </row>
    <row r="68" spans="1:4" s="56" customFormat="1" ht="12" customHeight="1" thickBot="1" x14ac:dyDescent="0.25">
      <c r="A68" s="235" t="s">
        <v>359</v>
      </c>
      <c r="B68" s="219" t="s">
        <v>319</v>
      </c>
      <c r="C68" s="122"/>
      <c r="D68" s="122"/>
    </row>
    <row r="69" spans="1:4" s="56" customFormat="1" ht="12" customHeight="1" thickBot="1" x14ac:dyDescent="0.2">
      <c r="A69" s="236" t="s">
        <v>320</v>
      </c>
      <c r="B69" s="112" t="s">
        <v>321</v>
      </c>
      <c r="C69" s="117">
        <f>SUM(C70:C73)</f>
        <v>0</v>
      </c>
      <c r="D69" s="117">
        <f>SUM(D70:D73)</f>
        <v>0</v>
      </c>
    </row>
    <row r="70" spans="1:4" s="56" customFormat="1" ht="12" customHeight="1" x14ac:dyDescent="0.2">
      <c r="A70" s="233" t="s">
        <v>179</v>
      </c>
      <c r="B70" s="215" t="s">
        <v>322</v>
      </c>
      <c r="C70" s="122"/>
      <c r="D70" s="122"/>
    </row>
    <row r="71" spans="1:4" s="56" customFormat="1" ht="12" customHeight="1" x14ac:dyDescent="0.2">
      <c r="A71" s="234" t="s">
        <v>180</v>
      </c>
      <c r="B71" s="216" t="s">
        <v>323</v>
      </c>
      <c r="C71" s="122"/>
      <c r="D71" s="122"/>
    </row>
    <row r="72" spans="1:4" s="56" customFormat="1" ht="12" customHeight="1" x14ac:dyDescent="0.2">
      <c r="A72" s="234" t="s">
        <v>350</v>
      </c>
      <c r="B72" s="216" t="s">
        <v>324</v>
      </c>
      <c r="C72" s="122"/>
      <c r="D72" s="122"/>
    </row>
    <row r="73" spans="1:4" s="56" customFormat="1" ht="12" customHeight="1" thickBot="1" x14ac:dyDescent="0.25">
      <c r="A73" s="235" t="s">
        <v>351</v>
      </c>
      <c r="B73" s="217" t="s">
        <v>325</v>
      </c>
      <c r="C73" s="122"/>
      <c r="D73" s="122"/>
    </row>
    <row r="74" spans="1:4" s="56" customFormat="1" ht="12" customHeight="1" thickBot="1" x14ac:dyDescent="0.2">
      <c r="A74" s="236" t="s">
        <v>326</v>
      </c>
      <c r="B74" s="112" t="s">
        <v>327</v>
      </c>
      <c r="C74" s="117">
        <f>SUM(C75:C76)</f>
        <v>6400</v>
      </c>
      <c r="D74" s="117">
        <f>SUM(D75:D76)</f>
        <v>6400</v>
      </c>
    </row>
    <row r="75" spans="1:4" s="56" customFormat="1" ht="12" customHeight="1" x14ac:dyDescent="0.2">
      <c r="A75" s="233" t="s">
        <v>352</v>
      </c>
      <c r="B75" s="215" t="s">
        <v>328</v>
      </c>
      <c r="C75" s="122">
        <v>6400</v>
      </c>
      <c r="D75" s="122">
        <v>6400</v>
      </c>
    </row>
    <row r="76" spans="1:4" s="56" customFormat="1" ht="12" customHeight="1" thickBot="1" x14ac:dyDescent="0.25">
      <c r="A76" s="235" t="s">
        <v>353</v>
      </c>
      <c r="B76" s="217" t="s">
        <v>329</v>
      </c>
      <c r="C76" s="122"/>
      <c r="D76" s="122"/>
    </row>
    <row r="77" spans="1:4" s="55" customFormat="1" ht="12" customHeight="1" thickBot="1" x14ac:dyDescent="0.2">
      <c r="A77" s="236" t="s">
        <v>330</v>
      </c>
      <c r="B77" s="112" t="s">
        <v>331</v>
      </c>
      <c r="C77" s="117">
        <f>SUM(C78:C80)</f>
        <v>0</v>
      </c>
      <c r="D77" s="117">
        <f>SUM(D78:D80)</f>
        <v>0</v>
      </c>
    </row>
    <row r="78" spans="1:4" s="56" customFormat="1" ht="12" customHeight="1" x14ac:dyDescent="0.2">
      <c r="A78" s="233" t="s">
        <v>354</v>
      </c>
      <c r="B78" s="215" t="s">
        <v>332</v>
      </c>
      <c r="C78" s="122"/>
      <c r="D78" s="122"/>
    </row>
    <row r="79" spans="1:4" s="56" customFormat="1" ht="12" customHeight="1" x14ac:dyDescent="0.2">
      <c r="A79" s="234" t="s">
        <v>355</v>
      </c>
      <c r="B79" s="216" t="s">
        <v>333</v>
      </c>
      <c r="C79" s="122"/>
      <c r="D79" s="122"/>
    </row>
    <row r="80" spans="1:4" s="56" customFormat="1" ht="12" customHeight="1" thickBot="1" x14ac:dyDescent="0.25">
      <c r="A80" s="235" t="s">
        <v>356</v>
      </c>
      <c r="B80" s="217" t="s">
        <v>334</v>
      </c>
      <c r="C80" s="122"/>
      <c r="D80" s="122"/>
    </row>
    <row r="81" spans="1:4" s="56" customFormat="1" ht="12" customHeight="1" thickBot="1" x14ac:dyDescent="0.2">
      <c r="A81" s="236" t="s">
        <v>335</v>
      </c>
      <c r="B81" s="112" t="s">
        <v>357</v>
      </c>
      <c r="C81" s="117">
        <f>SUM(C82:C85)</f>
        <v>0</v>
      </c>
      <c r="D81" s="117">
        <f>SUM(D82:D85)</f>
        <v>0</v>
      </c>
    </row>
    <row r="82" spans="1:4" s="56" customFormat="1" ht="12" customHeight="1" x14ac:dyDescent="0.2">
      <c r="A82" s="237" t="s">
        <v>336</v>
      </c>
      <c r="B82" s="215" t="s">
        <v>337</v>
      </c>
      <c r="C82" s="122"/>
      <c r="D82" s="122"/>
    </row>
    <row r="83" spans="1:4" s="56" customFormat="1" ht="12" customHeight="1" x14ac:dyDescent="0.2">
      <c r="A83" s="238" t="s">
        <v>338</v>
      </c>
      <c r="B83" s="216" t="s">
        <v>339</v>
      </c>
      <c r="C83" s="122"/>
      <c r="D83" s="122"/>
    </row>
    <row r="84" spans="1:4" s="56" customFormat="1" ht="12" customHeight="1" x14ac:dyDescent="0.2">
      <c r="A84" s="238" t="s">
        <v>340</v>
      </c>
      <c r="B84" s="216" t="s">
        <v>341</v>
      </c>
      <c r="C84" s="122"/>
      <c r="D84" s="122"/>
    </row>
    <row r="85" spans="1:4" s="55" customFormat="1" ht="12" customHeight="1" thickBot="1" x14ac:dyDescent="0.25">
      <c r="A85" s="239" t="s">
        <v>342</v>
      </c>
      <c r="B85" s="217" t="s">
        <v>343</v>
      </c>
      <c r="C85" s="122"/>
      <c r="D85" s="122"/>
    </row>
    <row r="86" spans="1:4" s="55" customFormat="1" ht="12" customHeight="1" thickBot="1" x14ac:dyDescent="0.2">
      <c r="A86" s="236" t="s">
        <v>344</v>
      </c>
      <c r="B86" s="112" t="s">
        <v>345</v>
      </c>
      <c r="C86" s="261"/>
      <c r="D86" s="261"/>
    </row>
    <row r="87" spans="1:4" s="55" customFormat="1" ht="12" customHeight="1" thickBot="1" x14ac:dyDescent="0.2">
      <c r="A87" s="236" t="s">
        <v>346</v>
      </c>
      <c r="B87" s="223" t="s">
        <v>347</v>
      </c>
      <c r="C87" s="123">
        <f>+C65+C69+C74+C77+C81+C86</f>
        <v>6400</v>
      </c>
      <c r="D87" s="123">
        <f>+D65+D69+D74+D77+D81+D86</f>
        <v>6400</v>
      </c>
    </row>
    <row r="88" spans="1:4" s="55" customFormat="1" ht="12" customHeight="1" thickBot="1" x14ac:dyDescent="0.2">
      <c r="A88" s="240" t="s">
        <v>360</v>
      </c>
      <c r="B88" s="225" t="s">
        <v>478</v>
      </c>
      <c r="C88" s="123">
        <f>+C64+C87</f>
        <v>6400</v>
      </c>
      <c r="D88" s="123">
        <f>+D64+D87</f>
        <v>7143</v>
      </c>
    </row>
    <row r="89" spans="1:4" s="56" customFormat="1" ht="15" customHeight="1" x14ac:dyDescent="0.2">
      <c r="A89" s="98"/>
      <c r="B89" s="99"/>
      <c r="C89" s="184"/>
      <c r="D89" s="184"/>
    </row>
    <row r="90" spans="1:4" ht="13.5" thickBot="1" x14ac:dyDescent="0.25">
      <c r="A90" s="241"/>
      <c r="B90" s="101"/>
      <c r="C90" s="185"/>
      <c r="D90" s="185"/>
    </row>
    <row r="91" spans="1:4" s="47" customFormat="1" ht="16.5" customHeight="1" thickBot="1" x14ac:dyDescent="0.25">
      <c r="A91" s="102"/>
      <c r="B91" s="103" t="s">
        <v>132</v>
      </c>
      <c r="C91" s="186"/>
      <c r="D91" s="186"/>
    </row>
    <row r="92" spans="1:4" s="57" customFormat="1" ht="12" customHeight="1" thickBot="1" x14ac:dyDescent="0.25">
      <c r="A92" s="207" t="s">
        <v>95</v>
      </c>
      <c r="B92" s="25" t="s">
        <v>363</v>
      </c>
      <c r="C92" s="116">
        <f>SUM(C93:C97)</f>
        <v>5200</v>
      </c>
      <c r="D92" s="116">
        <f>SUM(D93:D97)</f>
        <v>5200</v>
      </c>
    </row>
    <row r="93" spans="1:4" ht="12" customHeight="1" x14ac:dyDescent="0.2">
      <c r="A93" s="242" t="s">
        <v>158</v>
      </c>
      <c r="B93" s="8" t="s">
        <v>125</v>
      </c>
      <c r="C93" s="118"/>
      <c r="D93" s="118"/>
    </row>
    <row r="94" spans="1:4" ht="12" customHeight="1" x14ac:dyDescent="0.2">
      <c r="A94" s="234" t="s">
        <v>159</v>
      </c>
      <c r="B94" s="6" t="s">
        <v>204</v>
      </c>
      <c r="C94" s="119"/>
      <c r="D94" s="119"/>
    </row>
    <row r="95" spans="1:4" ht="12" customHeight="1" x14ac:dyDescent="0.2">
      <c r="A95" s="234" t="s">
        <v>160</v>
      </c>
      <c r="B95" s="6" t="s">
        <v>177</v>
      </c>
      <c r="C95" s="121"/>
      <c r="D95" s="121"/>
    </row>
    <row r="96" spans="1:4" ht="12" customHeight="1" x14ac:dyDescent="0.2">
      <c r="A96" s="234" t="s">
        <v>161</v>
      </c>
      <c r="B96" s="9" t="s">
        <v>205</v>
      </c>
      <c r="C96" s="121"/>
      <c r="D96" s="121"/>
    </row>
    <row r="97" spans="1:4" ht="12" customHeight="1" x14ac:dyDescent="0.2">
      <c r="A97" s="234" t="s">
        <v>169</v>
      </c>
      <c r="B97" s="17" t="s">
        <v>206</v>
      </c>
      <c r="C97" s="121">
        <v>5200</v>
      </c>
      <c r="D97" s="121">
        <v>5200</v>
      </c>
    </row>
    <row r="98" spans="1:4" ht="12" customHeight="1" x14ac:dyDescent="0.2">
      <c r="A98" s="234" t="s">
        <v>162</v>
      </c>
      <c r="B98" s="6" t="s">
        <v>364</v>
      </c>
      <c r="C98" s="121"/>
      <c r="D98" s="121"/>
    </row>
    <row r="99" spans="1:4" ht="12" customHeight="1" x14ac:dyDescent="0.2">
      <c r="A99" s="234" t="s">
        <v>163</v>
      </c>
      <c r="B99" s="72" t="s">
        <v>365</v>
      </c>
      <c r="C99" s="121"/>
      <c r="D99" s="121"/>
    </row>
    <row r="100" spans="1:4" ht="12" customHeight="1" x14ac:dyDescent="0.2">
      <c r="A100" s="234" t="s">
        <v>170</v>
      </c>
      <c r="B100" s="73" t="s">
        <v>366</v>
      </c>
      <c r="C100" s="121"/>
      <c r="D100" s="121"/>
    </row>
    <row r="101" spans="1:4" ht="12" customHeight="1" x14ac:dyDescent="0.2">
      <c r="A101" s="234" t="s">
        <v>171</v>
      </c>
      <c r="B101" s="73" t="s">
        <v>367</v>
      </c>
      <c r="C101" s="121"/>
      <c r="D101" s="121"/>
    </row>
    <row r="102" spans="1:4" ht="12" customHeight="1" x14ac:dyDescent="0.2">
      <c r="A102" s="234" t="s">
        <v>172</v>
      </c>
      <c r="B102" s="72" t="s">
        <v>613</v>
      </c>
      <c r="C102" s="121">
        <v>2000</v>
      </c>
      <c r="D102" s="121">
        <v>2000</v>
      </c>
    </row>
    <row r="103" spans="1:4" ht="12" customHeight="1" x14ac:dyDescent="0.2">
      <c r="A103" s="234" t="s">
        <v>173</v>
      </c>
      <c r="B103" s="72" t="s">
        <v>369</v>
      </c>
      <c r="C103" s="121"/>
      <c r="D103" s="121"/>
    </row>
    <row r="104" spans="1:4" ht="12" customHeight="1" x14ac:dyDescent="0.2">
      <c r="A104" s="234" t="s">
        <v>175</v>
      </c>
      <c r="B104" s="73" t="s">
        <v>370</v>
      </c>
      <c r="C104" s="121"/>
      <c r="D104" s="121"/>
    </row>
    <row r="105" spans="1:4" ht="12" customHeight="1" x14ac:dyDescent="0.2">
      <c r="A105" s="243" t="s">
        <v>207</v>
      </c>
      <c r="B105" s="74" t="s">
        <v>371</v>
      </c>
      <c r="C105" s="121"/>
      <c r="D105" s="121"/>
    </row>
    <row r="106" spans="1:4" ht="12" customHeight="1" x14ac:dyDescent="0.2">
      <c r="A106" s="234" t="s">
        <v>361</v>
      </c>
      <c r="B106" s="74" t="s">
        <v>372</v>
      </c>
      <c r="C106" s="121"/>
      <c r="D106" s="121"/>
    </row>
    <row r="107" spans="1:4" ht="12" customHeight="1" thickBot="1" x14ac:dyDescent="0.25">
      <c r="A107" s="244" t="s">
        <v>362</v>
      </c>
      <c r="B107" s="75" t="s">
        <v>373</v>
      </c>
      <c r="C107" s="125">
        <v>3200</v>
      </c>
      <c r="D107" s="125">
        <v>3200</v>
      </c>
    </row>
    <row r="108" spans="1:4" ht="12" customHeight="1" thickBot="1" x14ac:dyDescent="0.25">
      <c r="A108" s="26" t="s">
        <v>96</v>
      </c>
      <c r="B108" s="24" t="s">
        <v>374</v>
      </c>
      <c r="C108" s="117">
        <f>+C109+C111+C113</f>
        <v>1200</v>
      </c>
      <c r="D108" s="117">
        <f>+D109+D111+D113</f>
        <v>1943</v>
      </c>
    </row>
    <row r="109" spans="1:4" ht="12" customHeight="1" x14ac:dyDescent="0.2">
      <c r="A109" s="233" t="s">
        <v>164</v>
      </c>
      <c r="B109" s="6" t="s">
        <v>226</v>
      </c>
      <c r="C109" s="120"/>
      <c r="D109" s="120"/>
    </row>
    <row r="110" spans="1:4" ht="12" customHeight="1" x14ac:dyDescent="0.2">
      <c r="A110" s="233" t="s">
        <v>165</v>
      </c>
      <c r="B110" s="10" t="s">
        <v>378</v>
      </c>
      <c r="C110" s="120"/>
      <c r="D110" s="120"/>
    </row>
    <row r="111" spans="1:4" ht="12" customHeight="1" x14ac:dyDescent="0.2">
      <c r="A111" s="233" t="s">
        <v>166</v>
      </c>
      <c r="B111" s="10" t="s">
        <v>208</v>
      </c>
      <c r="C111" s="119"/>
      <c r="D111" s="119"/>
    </row>
    <row r="112" spans="1:4" ht="12" customHeight="1" x14ac:dyDescent="0.2">
      <c r="A112" s="233" t="s">
        <v>167</v>
      </c>
      <c r="B112" s="10" t="s">
        <v>379</v>
      </c>
      <c r="C112" s="110"/>
      <c r="D112" s="110"/>
    </row>
    <row r="113" spans="1:4" ht="12" customHeight="1" x14ac:dyDescent="0.2">
      <c r="A113" s="233" t="s">
        <v>168</v>
      </c>
      <c r="B113" s="114" t="s">
        <v>229</v>
      </c>
      <c r="C113" s="110">
        <v>1200</v>
      </c>
      <c r="D113" s="110">
        <v>1943</v>
      </c>
    </row>
    <row r="114" spans="1:4" ht="12" customHeight="1" x14ac:dyDescent="0.2">
      <c r="A114" s="233" t="s">
        <v>174</v>
      </c>
      <c r="B114" s="113" t="s">
        <v>486</v>
      </c>
      <c r="C114" s="110"/>
      <c r="D114" s="110"/>
    </row>
    <row r="115" spans="1:4" ht="12" customHeight="1" x14ac:dyDescent="0.2">
      <c r="A115" s="233" t="s">
        <v>176</v>
      </c>
      <c r="B115" s="211" t="s">
        <v>384</v>
      </c>
      <c r="C115" s="110"/>
      <c r="D115" s="110"/>
    </row>
    <row r="116" spans="1:4" ht="12" customHeight="1" x14ac:dyDescent="0.2">
      <c r="A116" s="233" t="s">
        <v>209</v>
      </c>
      <c r="B116" s="73" t="s">
        <v>367</v>
      </c>
      <c r="C116" s="110"/>
      <c r="D116" s="110"/>
    </row>
    <row r="117" spans="1:4" ht="12" customHeight="1" x14ac:dyDescent="0.2">
      <c r="A117" s="233" t="s">
        <v>210</v>
      </c>
      <c r="B117" s="73" t="s">
        <v>383</v>
      </c>
      <c r="C117" s="110"/>
      <c r="D117" s="110"/>
    </row>
    <row r="118" spans="1:4" ht="12" customHeight="1" x14ac:dyDescent="0.2">
      <c r="A118" s="233" t="s">
        <v>211</v>
      </c>
      <c r="B118" s="73" t="s">
        <v>382</v>
      </c>
      <c r="C118" s="110"/>
      <c r="D118" s="110"/>
    </row>
    <row r="119" spans="1:4" ht="12" customHeight="1" x14ac:dyDescent="0.2">
      <c r="A119" s="233" t="s">
        <v>375</v>
      </c>
      <c r="B119" s="73" t="s">
        <v>370</v>
      </c>
      <c r="C119" s="110"/>
      <c r="D119" s="110"/>
    </row>
    <row r="120" spans="1:4" ht="12" customHeight="1" x14ac:dyDescent="0.2">
      <c r="A120" s="233" t="s">
        <v>376</v>
      </c>
      <c r="B120" s="73" t="s">
        <v>381</v>
      </c>
      <c r="C120" s="110"/>
      <c r="D120" s="110"/>
    </row>
    <row r="121" spans="1:4" ht="12" customHeight="1" thickBot="1" x14ac:dyDescent="0.25">
      <c r="A121" s="243" t="s">
        <v>377</v>
      </c>
      <c r="B121" s="73" t="s">
        <v>380</v>
      </c>
      <c r="C121" s="111">
        <v>1200</v>
      </c>
      <c r="D121" s="111">
        <v>1943</v>
      </c>
    </row>
    <row r="122" spans="1:4" ht="12" customHeight="1" thickBot="1" x14ac:dyDescent="0.25">
      <c r="A122" s="26" t="s">
        <v>97</v>
      </c>
      <c r="B122" s="60" t="s">
        <v>385</v>
      </c>
      <c r="C122" s="117">
        <f>+C123+C124</f>
        <v>0</v>
      </c>
      <c r="D122" s="117">
        <f>+D123+D124</f>
        <v>0</v>
      </c>
    </row>
    <row r="123" spans="1:4" ht="12" customHeight="1" x14ac:dyDescent="0.2">
      <c r="A123" s="233" t="s">
        <v>147</v>
      </c>
      <c r="B123" s="7" t="s">
        <v>134</v>
      </c>
      <c r="C123" s="120"/>
      <c r="D123" s="120"/>
    </row>
    <row r="124" spans="1:4" ht="12" customHeight="1" thickBot="1" x14ac:dyDescent="0.25">
      <c r="A124" s="235" t="s">
        <v>148</v>
      </c>
      <c r="B124" s="10" t="s">
        <v>135</v>
      </c>
      <c r="C124" s="121"/>
      <c r="D124" s="121"/>
    </row>
    <row r="125" spans="1:4" ht="12" customHeight="1" thickBot="1" x14ac:dyDescent="0.25">
      <c r="A125" s="26" t="s">
        <v>98</v>
      </c>
      <c r="B125" s="60" t="s">
        <v>386</v>
      </c>
      <c r="C125" s="117">
        <f>+C92+C108+C122</f>
        <v>6400</v>
      </c>
      <c r="D125" s="117">
        <f>+D92+D108+D122</f>
        <v>7143</v>
      </c>
    </row>
    <row r="126" spans="1:4" ht="12" customHeight="1" thickBot="1" x14ac:dyDescent="0.25">
      <c r="A126" s="26" t="s">
        <v>99</v>
      </c>
      <c r="B126" s="60" t="s">
        <v>387</v>
      </c>
      <c r="C126" s="117">
        <f>+C127+C128+C129</f>
        <v>0</v>
      </c>
      <c r="D126" s="117">
        <f>+D127+D128+D129</f>
        <v>0</v>
      </c>
    </row>
    <row r="127" spans="1:4" s="57" customFormat="1" ht="12" customHeight="1" x14ac:dyDescent="0.2">
      <c r="A127" s="233" t="s">
        <v>151</v>
      </c>
      <c r="B127" s="7" t="s">
        <v>388</v>
      </c>
      <c r="C127" s="110"/>
      <c r="D127" s="110"/>
    </row>
    <row r="128" spans="1:4" ht="12" customHeight="1" x14ac:dyDescent="0.2">
      <c r="A128" s="233" t="s">
        <v>152</v>
      </c>
      <c r="B128" s="7" t="s">
        <v>389</v>
      </c>
      <c r="C128" s="110"/>
      <c r="D128" s="110"/>
    </row>
    <row r="129" spans="1:11" ht="12" customHeight="1" thickBot="1" x14ac:dyDescent="0.25">
      <c r="A129" s="243" t="s">
        <v>153</v>
      </c>
      <c r="B129" s="5" t="s">
        <v>390</v>
      </c>
      <c r="C129" s="110"/>
      <c r="D129" s="110"/>
    </row>
    <row r="130" spans="1:11" ht="12" customHeight="1" thickBot="1" x14ac:dyDescent="0.25">
      <c r="A130" s="26" t="s">
        <v>100</v>
      </c>
      <c r="B130" s="60" t="s">
        <v>450</v>
      </c>
      <c r="C130" s="117">
        <f>+C131+C132+C133+C134</f>
        <v>0</v>
      </c>
      <c r="D130" s="117">
        <f>+D131+D132+D133+D134</f>
        <v>0</v>
      </c>
    </row>
    <row r="131" spans="1:11" ht="12" customHeight="1" x14ac:dyDescent="0.2">
      <c r="A131" s="233" t="s">
        <v>154</v>
      </c>
      <c r="B131" s="7" t="s">
        <v>391</v>
      </c>
      <c r="C131" s="110"/>
      <c r="D131" s="110"/>
    </row>
    <row r="132" spans="1:11" ht="12" customHeight="1" x14ac:dyDescent="0.2">
      <c r="A132" s="233" t="s">
        <v>155</v>
      </c>
      <c r="B132" s="7" t="s">
        <v>392</v>
      </c>
      <c r="C132" s="110"/>
      <c r="D132" s="110"/>
    </row>
    <row r="133" spans="1:11" ht="12" customHeight="1" x14ac:dyDescent="0.2">
      <c r="A133" s="233" t="s">
        <v>294</v>
      </c>
      <c r="B133" s="7" t="s">
        <v>393</v>
      </c>
      <c r="C133" s="110"/>
      <c r="D133" s="110"/>
    </row>
    <row r="134" spans="1:11" s="57" customFormat="1" ht="12" customHeight="1" thickBot="1" x14ac:dyDescent="0.25">
      <c r="A134" s="243" t="s">
        <v>295</v>
      </c>
      <c r="B134" s="5" t="s">
        <v>394</v>
      </c>
      <c r="C134" s="110"/>
      <c r="D134" s="110"/>
    </row>
    <row r="135" spans="1:11" ht="12" customHeight="1" thickBot="1" x14ac:dyDescent="0.25">
      <c r="A135" s="26" t="s">
        <v>101</v>
      </c>
      <c r="B135" s="60" t="s">
        <v>395</v>
      </c>
      <c r="C135" s="123">
        <f>+C136+C137+C138+C139</f>
        <v>0</v>
      </c>
      <c r="D135" s="123">
        <f>+D136+D137+D138+D139</f>
        <v>0</v>
      </c>
      <c r="K135" s="109"/>
    </row>
    <row r="136" spans="1:11" x14ac:dyDescent="0.2">
      <c r="A136" s="233" t="s">
        <v>156</v>
      </c>
      <c r="B136" s="7" t="s">
        <v>396</v>
      </c>
      <c r="C136" s="110"/>
      <c r="D136" s="110"/>
    </row>
    <row r="137" spans="1:11" ht="12" customHeight="1" x14ac:dyDescent="0.2">
      <c r="A137" s="233" t="s">
        <v>157</v>
      </c>
      <c r="B137" s="7" t="s">
        <v>406</v>
      </c>
      <c r="C137" s="110"/>
      <c r="D137" s="110"/>
    </row>
    <row r="138" spans="1:11" s="57" customFormat="1" ht="12" customHeight="1" x14ac:dyDescent="0.2">
      <c r="A138" s="233" t="s">
        <v>307</v>
      </c>
      <c r="B138" s="7" t="s">
        <v>397</v>
      </c>
      <c r="C138" s="110"/>
      <c r="D138" s="110"/>
    </row>
    <row r="139" spans="1:11" s="57" customFormat="1" ht="12" customHeight="1" thickBot="1" x14ac:dyDescent="0.25">
      <c r="A139" s="243" t="s">
        <v>308</v>
      </c>
      <c r="B139" s="5" t="s">
        <v>398</v>
      </c>
      <c r="C139" s="110"/>
      <c r="D139" s="110"/>
    </row>
    <row r="140" spans="1:11" s="57" customFormat="1" ht="12" customHeight="1" thickBot="1" x14ac:dyDescent="0.25">
      <c r="A140" s="26" t="s">
        <v>102</v>
      </c>
      <c r="B140" s="60" t="s">
        <v>399</v>
      </c>
      <c r="C140" s="126">
        <f>+C141+C142+C143+C144</f>
        <v>0</v>
      </c>
      <c r="D140" s="126">
        <f>+D141+D142+D143+D144</f>
        <v>0</v>
      </c>
    </row>
    <row r="141" spans="1:11" s="57" customFormat="1" ht="12" customHeight="1" x14ac:dyDescent="0.2">
      <c r="A141" s="233" t="s">
        <v>202</v>
      </c>
      <c r="B141" s="7" t="s">
        <v>400</v>
      </c>
      <c r="C141" s="110"/>
      <c r="D141" s="110"/>
    </row>
    <row r="142" spans="1:11" s="57" customFormat="1" ht="12" customHeight="1" x14ac:dyDescent="0.2">
      <c r="A142" s="233" t="s">
        <v>203</v>
      </c>
      <c r="B142" s="7" t="s">
        <v>401</v>
      </c>
      <c r="C142" s="110"/>
      <c r="D142" s="110"/>
    </row>
    <row r="143" spans="1:11" s="57" customFormat="1" ht="12" customHeight="1" x14ac:dyDescent="0.2">
      <c r="A143" s="233" t="s">
        <v>228</v>
      </c>
      <c r="B143" s="7" t="s">
        <v>402</v>
      </c>
      <c r="C143" s="110"/>
      <c r="D143" s="110"/>
    </row>
    <row r="144" spans="1:11" ht="12.75" customHeight="1" thickBot="1" x14ac:dyDescent="0.25">
      <c r="A144" s="233" t="s">
        <v>310</v>
      </c>
      <c r="B144" s="7" t="s">
        <v>403</v>
      </c>
      <c r="C144" s="110"/>
      <c r="D144" s="110"/>
    </row>
    <row r="145" spans="1:4" ht="12" customHeight="1" thickBot="1" x14ac:dyDescent="0.25">
      <c r="A145" s="26" t="s">
        <v>103</v>
      </c>
      <c r="B145" s="60" t="s">
        <v>404</v>
      </c>
      <c r="C145" s="227">
        <f>+C126+C130+C135+C140</f>
        <v>0</v>
      </c>
      <c r="D145" s="227">
        <f>+D126+D130+D135+D140</f>
        <v>0</v>
      </c>
    </row>
    <row r="146" spans="1:4" ht="15" customHeight="1" thickBot="1" x14ac:dyDescent="0.25">
      <c r="A146" s="245" t="s">
        <v>104</v>
      </c>
      <c r="B146" s="192" t="s">
        <v>405</v>
      </c>
      <c r="C146" s="227">
        <f>+C125+C145</f>
        <v>6400</v>
      </c>
      <c r="D146" s="227">
        <f>+D125+D145</f>
        <v>7143</v>
      </c>
    </row>
    <row r="147" spans="1:4" ht="13.5" thickBot="1" x14ac:dyDescent="0.25">
      <c r="A147" s="195"/>
      <c r="B147" s="196"/>
      <c r="C147" s="197"/>
      <c r="D147" s="197"/>
    </row>
    <row r="148" spans="1:4" ht="15" customHeight="1" thickBot="1" x14ac:dyDescent="0.25">
      <c r="A148" s="107" t="s">
        <v>221</v>
      </c>
      <c r="B148" s="108"/>
      <c r="C148" s="58"/>
      <c r="D148" s="58"/>
    </row>
    <row r="149" spans="1:4" ht="14.25" customHeight="1" thickBot="1" x14ac:dyDescent="0.25">
      <c r="A149" s="107" t="s">
        <v>222</v>
      </c>
      <c r="B149" s="108"/>
      <c r="C149" s="58"/>
      <c r="D149" s="58"/>
    </row>
  </sheetData>
  <sheetProtection formatCells="0"/>
  <mergeCells count="2">
    <mergeCell ref="B1:D1"/>
    <mergeCell ref="B2:D2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9"/>
  <sheetViews>
    <sheetView zoomScaleNormal="100" zoomScaleSheetLayoutView="85" workbookViewId="0">
      <selection activeCell="B2" sqref="B2:D2"/>
    </sheetView>
  </sheetViews>
  <sheetFormatPr defaultRowHeight="12.75" x14ac:dyDescent="0.2"/>
  <cols>
    <col min="1" max="1" width="19.5" style="198" customWidth="1"/>
    <col min="2" max="2" width="65.33203125" style="199" customWidth="1"/>
    <col min="3" max="3" width="13.1640625" style="200" customWidth="1"/>
    <col min="4" max="4" width="12.6640625" style="2" customWidth="1"/>
    <col min="5" max="16384" width="9.33203125" style="2"/>
  </cols>
  <sheetData>
    <row r="1" spans="1:8" s="1" customFormat="1" ht="16.5" customHeight="1" x14ac:dyDescent="0.2">
      <c r="A1" s="85"/>
      <c r="B1" s="571" t="s">
        <v>630</v>
      </c>
      <c r="C1" s="571"/>
      <c r="D1" s="571"/>
    </row>
    <row r="2" spans="1:8" s="1" customFormat="1" ht="16.5" customHeight="1" thickBot="1" x14ac:dyDescent="0.25">
      <c r="A2" s="85"/>
      <c r="B2" s="571" t="s">
        <v>647</v>
      </c>
      <c r="C2" s="571"/>
      <c r="D2" s="571"/>
    </row>
    <row r="3" spans="1:8" s="53" customFormat="1" ht="21" customHeight="1" x14ac:dyDescent="0.2">
      <c r="A3" s="205" t="s">
        <v>139</v>
      </c>
      <c r="B3" s="174" t="s">
        <v>223</v>
      </c>
      <c r="C3" s="176"/>
      <c r="D3" s="176" t="s">
        <v>127</v>
      </c>
    </row>
    <row r="4" spans="1:8" s="53" customFormat="1" ht="16.5" thickBot="1" x14ac:dyDescent="0.25">
      <c r="A4" s="87" t="s">
        <v>218</v>
      </c>
      <c r="B4" s="175" t="s">
        <v>489</v>
      </c>
      <c r="C4" s="177"/>
      <c r="D4" s="177">
        <v>4</v>
      </c>
    </row>
    <row r="5" spans="1:8" s="54" customFormat="1" ht="15.95" customHeight="1" thickBot="1" x14ac:dyDescent="0.3">
      <c r="A5" s="88"/>
      <c r="B5" s="88"/>
      <c r="C5" s="89"/>
      <c r="D5" s="89" t="s">
        <v>128</v>
      </c>
    </row>
    <row r="6" spans="1:8" ht="24.75" thickBot="1" x14ac:dyDescent="0.25">
      <c r="A6" s="206" t="s">
        <v>220</v>
      </c>
      <c r="B6" s="90" t="s">
        <v>129</v>
      </c>
      <c r="C6" s="178" t="s">
        <v>130</v>
      </c>
      <c r="D6" s="178" t="s">
        <v>130</v>
      </c>
      <c r="H6" s="552"/>
    </row>
    <row r="7" spans="1:8" s="47" customFormat="1" ht="12.95" customHeight="1" thickBot="1" x14ac:dyDescent="0.25">
      <c r="A7" s="81">
        <v>1</v>
      </c>
      <c r="B7" s="82">
        <v>2</v>
      </c>
      <c r="C7" s="83">
        <v>3</v>
      </c>
      <c r="D7" s="83">
        <v>4</v>
      </c>
    </row>
    <row r="8" spans="1:8" s="47" customFormat="1" ht="15.95" customHeight="1" thickBot="1" x14ac:dyDescent="0.25">
      <c r="A8" s="92"/>
      <c r="B8" s="93" t="s">
        <v>131</v>
      </c>
      <c r="C8" s="179"/>
      <c r="D8" s="179"/>
    </row>
    <row r="9" spans="1:8" s="47" customFormat="1" ht="12" customHeight="1" thickBot="1" x14ac:dyDescent="0.25">
      <c r="A9" s="26" t="s">
        <v>95</v>
      </c>
      <c r="B9" s="19" t="s">
        <v>250</v>
      </c>
      <c r="C9" s="117">
        <f>+C10+C11+C12+C13+C14+C15</f>
        <v>93252</v>
      </c>
      <c r="D9" s="117">
        <f>+D10+D11+D12+D13+D14+D15</f>
        <v>90910</v>
      </c>
    </row>
    <row r="10" spans="1:8" s="55" customFormat="1" ht="12" customHeight="1" x14ac:dyDescent="0.2">
      <c r="A10" s="233" t="s">
        <v>158</v>
      </c>
      <c r="B10" s="215" t="s">
        <v>251</v>
      </c>
      <c r="C10" s="120">
        <v>93252</v>
      </c>
      <c r="D10" s="120">
        <v>90910</v>
      </c>
    </row>
    <row r="11" spans="1:8" s="56" customFormat="1" ht="12" customHeight="1" x14ac:dyDescent="0.2">
      <c r="A11" s="234" t="s">
        <v>159</v>
      </c>
      <c r="B11" s="216" t="s">
        <v>252</v>
      </c>
      <c r="C11" s="119"/>
      <c r="D11" s="119"/>
    </row>
    <row r="12" spans="1:8" s="56" customFormat="1" ht="12" customHeight="1" x14ac:dyDescent="0.2">
      <c r="A12" s="234" t="s">
        <v>160</v>
      </c>
      <c r="B12" s="216" t="s">
        <v>253</v>
      </c>
      <c r="C12" s="119"/>
      <c r="D12" s="119"/>
    </row>
    <row r="13" spans="1:8" s="56" customFormat="1" ht="12" customHeight="1" x14ac:dyDescent="0.2">
      <c r="A13" s="234" t="s">
        <v>161</v>
      </c>
      <c r="B13" s="216" t="s">
        <v>254</v>
      </c>
      <c r="C13" s="119"/>
      <c r="D13" s="119"/>
    </row>
    <row r="14" spans="1:8" s="56" customFormat="1" ht="12" customHeight="1" x14ac:dyDescent="0.2">
      <c r="A14" s="234" t="s">
        <v>178</v>
      </c>
      <c r="B14" s="216" t="s">
        <v>255</v>
      </c>
      <c r="C14" s="258"/>
      <c r="D14" s="258"/>
    </row>
    <row r="15" spans="1:8" s="55" customFormat="1" ht="12" customHeight="1" thickBot="1" x14ac:dyDescent="0.25">
      <c r="A15" s="235" t="s">
        <v>162</v>
      </c>
      <c r="B15" s="217" t="s">
        <v>256</v>
      </c>
      <c r="C15" s="259"/>
      <c r="D15" s="259"/>
    </row>
    <row r="16" spans="1:8" s="55" customFormat="1" ht="12" customHeight="1" thickBot="1" x14ac:dyDescent="0.25">
      <c r="A16" s="26" t="s">
        <v>96</v>
      </c>
      <c r="B16" s="112" t="s">
        <v>257</v>
      </c>
      <c r="C16" s="117">
        <f>+C17+C18+C19+C20+C21</f>
        <v>0</v>
      </c>
      <c r="D16" s="117">
        <f>+D17+D18+D19+D20+D21</f>
        <v>2398</v>
      </c>
    </row>
    <row r="17" spans="1:4" s="55" customFormat="1" ht="12" customHeight="1" x14ac:dyDescent="0.2">
      <c r="A17" s="233" t="s">
        <v>164</v>
      </c>
      <c r="B17" s="216" t="s">
        <v>609</v>
      </c>
      <c r="C17" s="120"/>
      <c r="D17" s="120">
        <v>0</v>
      </c>
    </row>
    <row r="18" spans="1:4" s="55" customFormat="1" ht="12" customHeight="1" x14ac:dyDescent="0.2">
      <c r="A18" s="234" t="s">
        <v>165</v>
      </c>
      <c r="B18" s="216" t="s">
        <v>610</v>
      </c>
      <c r="C18" s="119"/>
      <c r="D18" s="119">
        <v>2398</v>
      </c>
    </row>
    <row r="19" spans="1:4" s="55" customFormat="1" ht="12" customHeight="1" x14ac:dyDescent="0.2">
      <c r="A19" s="234" t="s">
        <v>166</v>
      </c>
      <c r="B19" s="216" t="s">
        <v>480</v>
      </c>
      <c r="C19" s="119"/>
      <c r="D19" s="119"/>
    </row>
    <row r="20" spans="1:4" s="55" customFormat="1" ht="12" customHeight="1" x14ac:dyDescent="0.2">
      <c r="A20" s="234" t="s">
        <v>167</v>
      </c>
      <c r="B20" s="216" t="s">
        <v>481</v>
      </c>
      <c r="C20" s="119"/>
      <c r="D20" s="119"/>
    </row>
    <row r="21" spans="1:4" s="55" customFormat="1" ht="12" customHeight="1" x14ac:dyDescent="0.2">
      <c r="A21" s="234" t="s">
        <v>168</v>
      </c>
      <c r="B21" s="216" t="s">
        <v>260</v>
      </c>
      <c r="C21" s="119"/>
      <c r="D21" s="119"/>
    </row>
    <row r="22" spans="1:4" s="56" customFormat="1" ht="12" customHeight="1" thickBot="1" x14ac:dyDescent="0.25">
      <c r="A22" s="235" t="s">
        <v>174</v>
      </c>
      <c r="B22" s="217" t="s">
        <v>261</v>
      </c>
      <c r="C22" s="121"/>
      <c r="D22" s="121"/>
    </row>
    <row r="23" spans="1:4" s="56" customFormat="1" ht="12" customHeight="1" thickBot="1" x14ac:dyDescent="0.25">
      <c r="A23" s="26" t="s">
        <v>97</v>
      </c>
      <c r="B23" s="19" t="s">
        <v>262</v>
      </c>
      <c r="C23" s="117">
        <f>+C24+C25+C26+C27+C28</f>
        <v>0</v>
      </c>
      <c r="D23" s="117">
        <f>+D24+D25+D26+D27+D28</f>
        <v>0</v>
      </c>
    </row>
    <row r="24" spans="1:4" s="56" customFormat="1" ht="12" customHeight="1" x14ac:dyDescent="0.2">
      <c r="A24" s="233" t="s">
        <v>147</v>
      </c>
      <c r="B24" s="215" t="s">
        <v>263</v>
      </c>
      <c r="C24" s="120"/>
      <c r="D24" s="120"/>
    </row>
    <row r="25" spans="1:4" s="55" customFormat="1" ht="12" customHeight="1" x14ac:dyDescent="0.2">
      <c r="A25" s="234" t="s">
        <v>148</v>
      </c>
      <c r="B25" s="216" t="s">
        <v>264</v>
      </c>
      <c r="C25" s="119"/>
      <c r="D25" s="119"/>
    </row>
    <row r="26" spans="1:4" s="56" customFormat="1" ht="12" customHeight="1" x14ac:dyDescent="0.2">
      <c r="A26" s="234" t="s">
        <v>149</v>
      </c>
      <c r="B26" s="216" t="s">
        <v>482</v>
      </c>
      <c r="C26" s="119"/>
      <c r="D26" s="119"/>
    </row>
    <row r="27" spans="1:4" s="56" customFormat="1" ht="12" customHeight="1" x14ac:dyDescent="0.2">
      <c r="A27" s="234" t="s">
        <v>150</v>
      </c>
      <c r="B27" s="216" t="s">
        <v>483</v>
      </c>
      <c r="C27" s="119"/>
      <c r="D27" s="119"/>
    </row>
    <row r="28" spans="1:4" s="56" customFormat="1" ht="12" customHeight="1" x14ac:dyDescent="0.2">
      <c r="A28" s="234" t="s">
        <v>192</v>
      </c>
      <c r="B28" s="216" t="s">
        <v>265</v>
      </c>
      <c r="C28" s="119"/>
      <c r="D28" s="119"/>
    </row>
    <row r="29" spans="1:4" s="56" customFormat="1" ht="12" customHeight="1" thickBot="1" x14ac:dyDescent="0.25">
      <c r="A29" s="235" t="s">
        <v>193</v>
      </c>
      <c r="B29" s="217" t="s">
        <v>266</v>
      </c>
      <c r="C29" s="121"/>
      <c r="D29" s="121"/>
    </row>
    <row r="30" spans="1:4" s="56" customFormat="1" ht="12" customHeight="1" thickBot="1" x14ac:dyDescent="0.25">
      <c r="A30" s="26" t="s">
        <v>194</v>
      </c>
      <c r="B30" s="19" t="s">
        <v>267</v>
      </c>
      <c r="C30" s="123">
        <f>+C31+C34+C35+C36</f>
        <v>0</v>
      </c>
      <c r="D30" s="123">
        <f>+D31+D34+D35+D36</f>
        <v>0</v>
      </c>
    </row>
    <row r="31" spans="1:4" s="56" customFormat="1" ht="12" customHeight="1" x14ac:dyDescent="0.2">
      <c r="A31" s="233" t="s">
        <v>268</v>
      </c>
      <c r="B31" s="215" t="s">
        <v>274</v>
      </c>
      <c r="C31" s="210">
        <f>+C32+C33</f>
        <v>0</v>
      </c>
      <c r="D31" s="210">
        <f>+D32+D33</f>
        <v>0</v>
      </c>
    </row>
    <row r="32" spans="1:4" s="56" customFormat="1" ht="12" customHeight="1" x14ac:dyDescent="0.2">
      <c r="A32" s="234" t="s">
        <v>269</v>
      </c>
      <c r="B32" s="216" t="s">
        <v>275</v>
      </c>
      <c r="C32" s="119"/>
      <c r="D32" s="119"/>
    </row>
    <row r="33" spans="1:4" s="56" customFormat="1" ht="12" customHeight="1" x14ac:dyDescent="0.2">
      <c r="A33" s="234" t="s">
        <v>270</v>
      </c>
      <c r="B33" s="216" t="s">
        <v>276</v>
      </c>
      <c r="C33" s="119"/>
      <c r="D33" s="119"/>
    </row>
    <row r="34" spans="1:4" s="56" customFormat="1" ht="12" customHeight="1" x14ac:dyDescent="0.2">
      <c r="A34" s="234" t="s">
        <v>271</v>
      </c>
      <c r="B34" s="216" t="s">
        <v>277</v>
      </c>
      <c r="C34" s="119"/>
      <c r="D34" s="119"/>
    </row>
    <row r="35" spans="1:4" s="56" customFormat="1" ht="12" customHeight="1" x14ac:dyDescent="0.2">
      <c r="A35" s="234" t="s">
        <v>272</v>
      </c>
      <c r="B35" s="216" t="s">
        <v>278</v>
      </c>
      <c r="C35" s="119"/>
      <c r="D35" s="119"/>
    </row>
    <row r="36" spans="1:4" s="56" customFormat="1" ht="12" customHeight="1" thickBot="1" x14ac:dyDescent="0.25">
      <c r="A36" s="235" t="s">
        <v>273</v>
      </c>
      <c r="B36" s="217" t="s">
        <v>279</v>
      </c>
      <c r="C36" s="121"/>
      <c r="D36" s="121"/>
    </row>
    <row r="37" spans="1:4" s="56" customFormat="1" ht="12" customHeight="1" thickBot="1" x14ac:dyDescent="0.25">
      <c r="A37" s="26" t="s">
        <v>99</v>
      </c>
      <c r="B37" s="19" t="s">
        <v>280</v>
      </c>
      <c r="C37" s="117">
        <f>SUM(C38:C47)</f>
        <v>0</v>
      </c>
      <c r="D37" s="117">
        <f>SUM(D38:D47)</f>
        <v>0</v>
      </c>
    </row>
    <row r="38" spans="1:4" s="56" customFormat="1" ht="12" customHeight="1" x14ac:dyDescent="0.2">
      <c r="A38" s="233" t="s">
        <v>151</v>
      </c>
      <c r="B38" s="215" t="s">
        <v>283</v>
      </c>
      <c r="C38" s="120"/>
      <c r="D38" s="120"/>
    </row>
    <row r="39" spans="1:4" s="56" customFormat="1" ht="12" customHeight="1" x14ac:dyDescent="0.2">
      <c r="A39" s="234" t="s">
        <v>152</v>
      </c>
      <c r="B39" s="216" t="s">
        <v>284</v>
      </c>
      <c r="C39" s="119"/>
      <c r="D39" s="119"/>
    </row>
    <row r="40" spans="1:4" s="56" customFormat="1" ht="12" customHeight="1" x14ac:dyDescent="0.2">
      <c r="A40" s="234" t="s">
        <v>153</v>
      </c>
      <c r="B40" s="216" t="s">
        <v>285</v>
      </c>
      <c r="C40" s="119"/>
      <c r="D40" s="119"/>
    </row>
    <row r="41" spans="1:4" s="56" customFormat="1" ht="12" customHeight="1" x14ac:dyDescent="0.2">
      <c r="A41" s="234" t="s">
        <v>196</v>
      </c>
      <c r="B41" s="216" t="s">
        <v>286</v>
      </c>
      <c r="C41" s="119"/>
      <c r="D41" s="119"/>
    </row>
    <row r="42" spans="1:4" s="56" customFormat="1" ht="12" customHeight="1" x14ac:dyDescent="0.2">
      <c r="A42" s="234" t="s">
        <v>197</v>
      </c>
      <c r="B42" s="216" t="s">
        <v>287</v>
      </c>
      <c r="C42" s="119"/>
      <c r="D42" s="119"/>
    </row>
    <row r="43" spans="1:4" s="56" customFormat="1" ht="12" customHeight="1" x14ac:dyDescent="0.2">
      <c r="A43" s="234" t="s">
        <v>198</v>
      </c>
      <c r="B43" s="216" t="s">
        <v>288</v>
      </c>
      <c r="C43" s="119"/>
      <c r="D43" s="119"/>
    </row>
    <row r="44" spans="1:4" s="56" customFormat="1" ht="12" customHeight="1" x14ac:dyDescent="0.2">
      <c r="A44" s="234" t="s">
        <v>199</v>
      </c>
      <c r="B44" s="216" t="s">
        <v>289</v>
      </c>
      <c r="C44" s="119"/>
      <c r="D44" s="119"/>
    </row>
    <row r="45" spans="1:4" s="56" customFormat="1" ht="12" customHeight="1" x14ac:dyDescent="0.2">
      <c r="A45" s="234" t="s">
        <v>200</v>
      </c>
      <c r="B45" s="216" t="s">
        <v>290</v>
      </c>
      <c r="C45" s="119"/>
      <c r="D45" s="119"/>
    </row>
    <row r="46" spans="1:4" s="56" customFormat="1" ht="12" customHeight="1" x14ac:dyDescent="0.2">
      <c r="A46" s="234" t="s">
        <v>281</v>
      </c>
      <c r="B46" s="216" t="s">
        <v>291</v>
      </c>
      <c r="C46" s="122"/>
      <c r="D46" s="122"/>
    </row>
    <row r="47" spans="1:4" s="56" customFormat="1" ht="12" customHeight="1" thickBot="1" x14ac:dyDescent="0.25">
      <c r="A47" s="235" t="s">
        <v>282</v>
      </c>
      <c r="B47" s="217" t="s">
        <v>292</v>
      </c>
      <c r="C47" s="204"/>
      <c r="D47" s="204"/>
    </row>
    <row r="48" spans="1:4" s="56" customFormat="1" ht="12" customHeight="1" thickBot="1" x14ac:dyDescent="0.25">
      <c r="A48" s="26" t="s">
        <v>100</v>
      </c>
      <c r="B48" s="19" t="s">
        <v>293</v>
      </c>
      <c r="C48" s="117">
        <f>SUM(C49:C53)</f>
        <v>0</v>
      </c>
      <c r="D48" s="117">
        <f>SUM(D49:D53)</f>
        <v>0</v>
      </c>
    </row>
    <row r="49" spans="1:4" s="56" customFormat="1" ht="12" customHeight="1" x14ac:dyDescent="0.2">
      <c r="A49" s="233" t="s">
        <v>154</v>
      </c>
      <c r="B49" s="215" t="s">
        <v>297</v>
      </c>
      <c r="C49" s="260"/>
      <c r="D49" s="260"/>
    </row>
    <row r="50" spans="1:4" s="56" customFormat="1" ht="12" customHeight="1" x14ac:dyDescent="0.2">
      <c r="A50" s="234" t="s">
        <v>155</v>
      </c>
      <c r="B50" s="216" t="s">
        <v>298</v>
      </c>
      <c r="C50" s="122"/>
      <c r="D50" s="122"/>
    </row>
    <row r="51" spans="1:4" s="56" customFormat="1" ht="12" customHeight="1" x14ac:dyDescent="0.2">
      <c r="A51" s="234" t="s">
        <v>294</v>
      </c>
      <c r="B51" s="216" t="s">
        <v>299</v>
      </c>
      <c r="C51" s="122"/>
      <c r="D51" s="122"/>
    </row>
    <row r="52" spans="1:4" s="56" customFormat="1" ht="12" customHeight="1" x14ac:dyDescent="0.2">
      <c r="A52" s="234" t="s">
        <v>295</v>
      </c>
      <c r="B52" s="216" t="s">
        <v>300</v>
      </c>
      <c r="C52" s="122"/>
      <c r="D52" s="122"/>
    </row>
    <row r="53" spans="1:4" s="56" customFormat="1" ht="12" customHeight="1" thickBot="1" x14ac:dyDescent="0.25">
      <c r="A53" s="235" t="s">
        <v>296</v>
      </c>
      <c r="B53" s="217" t="s">
        <v>301</v>
      </c>
      <c r="C53" s="204"/>
      <c r="D53" s="204"/>
    </row>
    <row r="54" spans="1:4" s="56" customFormat="1" ht="12" customHeight="1" thickBot="1" x14ac:dyDescent="0.25">
      <c r="A54" s="26" t="s">
        <v>201</v>
      </c>
      <c r="B54" s="19" t="s">
        <v>302</v>
      </c>
      <c r="C54" s="117">
        <f>SUM(C55:C57)</f>
        <v>0</v>
      </c>
      <c r="D54" s="117">
        <f>SUM(D55:D57)</f>
        <v>0</v>
      </c>
    </row>
    <row r="55" spans="1:4" s="56" customFormat="1" ht="12" customHeight="1" x14ac:dyDescent="0.2">
      <c r="A55" s="233" t="s">
        <v>156</v>
      </c>
      <c r="B55" s="215" t="s">
        <v>303</v>
      </c>
      <c r="C55" s="120"/>
      <c r="D55" s="120"/>
    </row>
    <row r="56" spans="1:4" s="56" customFormat="1" ht="12" customHeight="1" x14ac:dyDescent="0.2">
      <c r="A56" s="234" t="s">
        <v>157</v>
      </c>
      <c r="B56" s="216" t="s">
        <v>484</v>
      </c>
      <c r="C56" s="119"/>
      <c r="D56" s="119"/>
    </row>
    <row r="57" spans="1:4" s="56" customFormat="1" ht="12" customHeight="1" x14ac:dyDescent="0.2">
      <c r="A57" s="234" t="s">
        <v>307</v>
      </c>
      <c r="B57" s="216" t="s">
        <v>305</v>
      </c>
      <c r="C57" s="119"/>
      <c r="D57" s="119"/>
    </row>
    <row r="58" spans="1:4" s="56" customFormat="1" ht="12" customHeight="1" thickBot="1" x14ac:dyDescent="0.25">
      <c r="A58" s="235" t="s">
        <v>308</v>
      </c>
      <c r="B58" s="217" t="s">
        <v>306</v>
      </c>
      <c r="C58" s="121"/>
      <c r="D58" s="121"/>
    </row>
    <row r="59" spans="1:4" s="56" customFormat="1" ht="12" customHeight="1" thickBot="1" x14ac:dyDescent="0.25">
      <c r="A59" s="26" t="s">
        <v>102</v>
      </c>
      <c r="B59" s="112" t="s">
        <v>309</v>
      </c>
      <c r="C59" s="117">
        <f>SUM(C60:C62)</f>
        <v>0</v>
      </c>
      <c r="D59" s="117">
        <f>SUM(D60:D62)</f>
        <v>0</v>
      </c>
    </row>
    <row r="60" spans="1:4" s="56" customFormat="1" ht="12" customHeight="1" x14ac:dyDescent="0.2">
      <c r="A60" s="233" t="s">
        <v>202</v>
      </c>
      <c r="B60" s="215" t="s">
        <v>311</v>
      </c>
      <c r="C60" s="122"/>
      <c r="D60" s="122"/>
    </row>
    <row r="61" spans="1:4" s="56" customFormat="1" ht="12" customHeight="1" x14ac:dyDescent="0.2">
      <c r="A61" s="234" t="s">
        <v>203</v>
      </c>
      <c r="B61" s="216" t="s">
        <v>485</v>
      </c>
      <c r="C61" s="122"/>
      <c r="D61" s="122"/>
    </row>
    <row r="62" spans="1:4" s="56" customFormat="1" ht="12" customHeight="1" x14ac:dyDescent="0.2">
      <c r="A62" s="234" t="s">
        <v>228</v>
      </c>
      <c r="B62" s="216" t="s">
        <v>312</v>
      </c>
      <c r="C62" s="122"/>
      <c r="D62" s="122"/>
    </row>
    <row r="63" spans="1:4" s="56" customFormat="1" ht="12" customHeight="1" thickBot="1" x14ac:dyDescent="0.25">
      <c r="A63" s="235" t="s">
        <v>310</v>
      </c>
      <c r="B63" s="217" t="s">
        <v>313</v>
      </c>
      <c r="C63" s="122"/>
      <c r="D63" s="122"/>
    </row>
    <row r="64" spans="1:4" s="56" customFormat="1" ht="12" customHeight="1" thickBot="1" x14ac:dyDescent="0.25">
      <c r="A64" s="26" t="s">
        <v>103</v>
      </c>
      <c r="B64" s="19" t="s">
        <v>314</v>
      </c>
      <c r="C64" s="123">
        <f>+C9+C16+C23+C30+C37+C48+C54+C59</f>
        <v>93252</v>
      </c>
      <c r="D64" s="123">
        <f>+D9+D16+D23+D30+D37+D48+D54+D59</f>
        <v>93308</v>
      </c>
    </row>
    <row r="65" spans="1:4" s="56" customFormat="1" ht="12" customHeight="1" thickBot="1" x14ac:dyDescent="0.2">
      <c r="A65" s="236" t="s">
        <v>451</v>
      </c>
      <c r="B65" s="112" t="s">
        <v>316</v>
      </c>
      <c r="C65" s="117">
        <f>SUM(C66:C68)</f>
        <v>0</v>
      </c>
      <c r="D65" s="117">
        <f>SUM(D66:D68)</f>
        <v>0</v>
      </c>
    </row>
    <row r="66" spans="1:4" s="56" customFormat="1" ht="12" customHeight="1" x14ac:dyDescent="0.2">
      <c r="A66" s="233" t="s">
        <v>349</v>
      </c>
      <c r="B66" s="215" t="s">
        <v>317</v>
      </c>
      <c r="C66" s="122"/>
      <c r="D66" s="122"/>
    </row>
    <row r="67" spans="1:4" s="56" customFormat="1" ht="12" customHeight="1" x14ac:dyDescent="0.2">
      <c r="A67" s="234" t="s">
        <v>358</v>
      </c>
      <c r="B67" s="216" t="s">
        <v>318</v>
      </c>
      <c r="C67" s="122"/>
      <c r="D67" s="122"/>
    </row>
    <row r="68" spans="1:4" s="56" customFormat="1" ht="12" customHeight="1" thickBot="1" x14ac:dyDescent="0.25">
      <c r="A68" s="235" t="s">
        <v>359</v>
      </c>
      <c r="B68" s="219" t="s">
        <v>319</v>
      </c>
      <c r="C68" s="122"/>
      <c r="D68" s="122"/>
    </row>
    <row r="69" spans="1:4" s="56" customFormat="1" ht="12" customHeight="1" thickBot="1" x14ac:dyDescent="0.2">
      <c r="A69" s="236" t="s">
        <v>320</v>
      </c>
      <c r="B69" s="112" t="s">
        <v>321</v>
      </c>
      <c r="C69" s="117">
        <f>SUM(C70:C73)</f>
        <v>0</v>
      </c>
      <c r="D69" s="117">
        <f>SUM(D70:D73)</f>
        <v>0</v>
      </c>
    </row>
    <row r="70" spans="1:4" s="56" customFormat="1" ht="12" customHeight="1" x14ac:dyDescent="0.2">
      <c r="A70" s="233" t="s">
        <v>179</v>
      </c>
      <c r="B70" s="215" t="s">
        <v>322</v>
      </c>
      <c r="C70" s="122"/>
      <c r="D70" s="122"/>
    </row>
    <row r="71" spans="1:4" s="56" customFormat="1" ht="12" customHeight="1" x14ac:dyDescent="0.2">
      <c r="A71" s="234" t="s">
        <v>180</v>
      </c>
      <c r="B71" s="216" t="s">
        <v>323</v>
      </c>
      <c r="C71" s="122"/>
      <c r="D71" s="122"/>
    </row>
    <row r="72" spans="1:4" s="56" customFormat="1" ht="12" customHeight="1" x14ac:dyDescent="0.2">
      <c r="A72" s="234" t="s">
        <v>350</v>
      </c>
      <c r="B72" s="216" t="s">
        <v>324</v>
      </c>
      <c r="C72" s="122"/>
      <c r="D72" s="122"/>
    </row>
    <row r="73" spans="1:4" s="56" customFormat="1" ht="12" customHeight="1" thickBot="1" x14ac:dyDescent="0.25">
      <c r="A73" s="235" t="s">
        <v>351</v>
      </c>
      <c r="B73" s="217" t="s">
        <v>325</v>
      </c>
      <c r="C73" s="122"/>
      <c r="D73" s="122"/>
    </row>
    <row r="74" spans="1:4" s="56" customFormat="1" ht="12" customHeight="1" thickBot="1" x14ac:dyDescent="0.2">
      <c r="A74" s="236" t="s">
        <v>326</v>
      </c>
      <c r="B74" s="112" t="s">
        <v>327</v>
      </c>
      <c r="C74" s="117">
        <f>SUM(C75:C76)</f>
        <v>0</v>
      </c>
      <c r="D74" s="117">
        <f>SUM(D75:D76)</f>
        <v>0</v>
      </c>
    </row>
    <row r="75" spans="1:4" s="56" customFormat="1" ht="12" customHeight="1" x14ac:dyDescent="0.2">
      <c r="A75" s="233" t="s">
        <v>352</v>
      </c>
      <c r="B75" s="215" t="s">
        <v>328</v>
      </c>
      <c r="C75" s="122"/>
      <c r="D75" s="122"/>
    </row>
    <row r="76" spans="1:4" s="56" customFormat="1" ht="12" customHeight="1" thickBot="1" x14ac:dyDescent="0.25">
      <c r="A76" s="235" t="s">
        <v>353</v>
      </c>
      <c r="B76" s="217" t="s">
        <v>329</v>
      </c>
      <c r="C76" s="122"/>
      <c r="D76" s="122"/>
    </row>
    <row r="77" spans="1:4" s="55" customFormat="1" ht="12" customHeight="1" thickBot="1" x14ac:dyDescent="0.2">
      <c r="A77" s="236" t="s">
        <v>330</v>
      </c>
      <c r="B77" s="112" t="s">
        <v>331</v>
      </c>
      <c r="C77" s="117">
        <f>SUM(C78:C80)</f>
        <v>0</v>
      </c>
      <c r="D77" s="117">
        <f>SUM(D78:D80)</f>
        <v>0</v>
      </c>
    </row>
    <row r="78" spans="1:4" s="56" customFormat="1" ht="12" customHeight="1" x14ac:dyDescent="0.2">
      <c r="A78" s="233" t="s">
        <v>354</v>
      </c>
      <c r="B78" s="215" t="s">
        <v>332</v>
      </c>
      <c r="C78" s="122"/>
      <c r="D78" s="122"/>
    </row>
    <row r="79" spans="1:4" s="56" customFormat="1" ht="12" customHeight="1" x14ac:dyDescent="0.2">
      <c r="A79" s="234" t="s">
        <v>355</v>
      </c>
      <c r="B79" s="216" t="s">
        <v>333</v>
      </c>
      <c r="C79" s="122"/>
      <c r="D79" s="122"/>
    </row>
    <row r="80" spans="1:4" s="56" customFormat="1" ht="12" customHeight="1" thickBot="1" x14ac:dyDescent="0.25">
      <c r="A80" s="235" t="s">
        <v>356</v>
      </c>
      <c r="B80" s="217" t="s">
        <v>334</v>
      </c>
      <c r="C80" s="122"/>
      <c r="D80" s="122"/>
    </row>
    <row r="81" spans="1:4" s="56" customFormat="1" ht="12" customHeight="1" thickBot="1" x14ac:dyDescent="0.2">
      <c r="A81" s="236" t="s">
        <v>335</v>
      </c>
      <c r="B81" s="112" t="s">
        <v>357</v>
      </c>
      <c r="C81" s="117">
        <f>SUM(C82:C85)</f>
        <v>0</v>
      </c>
      <c r="D81" s="117">
        <f>SUM(D82:D85)</f>
        <v>0</v>
      </c>
    </row>
    <row r="82" spans="1:4" s="56" customFormat="1" ht="12" customHeight="1" x14ac:dyDescent="0.2">
      <c r="A82" s="237" t="s">
        <v>336</v>
      </c>
      <c r="B82" s="215" t="s">
        <v>337</v>
      </c>
      <c r="C82" s="122"/>
      <c r="D82" s="122"/>
    </row>
    <row r="83" spans="1:4" s="56" customFormat="1" ht="12" customHeight="1" x14ac:dyDescent="0.2">
      <c r="A83" s="238" t="s">
        <v>338</v>
      </c>
      <c r="B83" s="216" t="s">
        <v>339</v>
      </c>
      <c r="C83" s="122"/>
      <c r="D83" s="122"/>
    </row>
    <row r="84" spans="1:4" s="56" customFormat="1" ht="12" customHeight="1" x14ac:dyDescent="0.2">
      <c r="A84" s="238" t="s">
        <v>340</v>
      </c>
      <c r="B84" s="216" t="s">
        <v>341</v>
      </c>
      <c r="C84" s="122"/>
      <c r="D84" s="122"/>
    </row>
    <row r="85" spans="1:4" s="55" customFormat="1" ht="12" customHeight="1" thickBot="1" x14ac:dyDescent="0.25">
      <c r="A85" s="239" t="s">
        <v>342</v>
      </c>
      <c r="B85" s="217" t="s">
        <v>343</v>
      </c>
      <c r="C85" s="122"/>
      <c r="D85" s="122"/>
    </row>
    <row r="86" spans="1:4" s="55" customFormat="1" ht="12" customHeight="1" thickBot="1" x14ac:dyDescent="0.2">
      <c r="A86" s="236" t="s">
        <v>344</v>
      </c>
      <c r="B86" s="112" t="s">
        <v>345</v>
      </c>
      <c r="C86" s="261"/>
      <c r="D86" s="261"/>
    </row>
    <row r="87" spans="1:4" s="55" customFormat="1" ht="12" customHeight="1" thickBot="1" x14ac:dyDescent="0.2">
      <c r="A87" s="236" t="s">
        <v>346</v>
      </c>
      <c r="B87" s="223" t="s">
        <v>347</v>
      </c>
      <c r="C87" s="123">
        <f>+C65+C69+C74+C77+C81+C86</f>
        <v>0</v>
      </c>
      <c r="D87" s="123">
        <f>+D65+D69+D74+D77+D81+D86</f>
        <v>0</v>
      </c>
    </row>
    <row r="88" spans="1:4" s="55" customFormat="1" ht="12" customHeight="1" thickBot="1" x14ac:dyDescent="0.2">
      <c r="A88" s="240" t="s">
        <v>360</v>
      </c>
      <c r="B88" s="225" t="s">
        <v>478</v>
      </c>
      <c r="C88" s="123">
        <f>+C64+C87</f>
        <v>93252</v>
      </c>
      <c r="D88" s="123">
        <f>+D64+D87</f>
        <v>93308</v>
      </c>
    </row>
    <row r="89" spans="1:4" s="56" customFormat="1" ht="15" customHeight="1" x14ac:dyDescent="0.2">
      <c r="A89" s="98"/>
      <c r="B89" s="99"/>
      <c r="C89" s="184"/>
      <c r="D89" s="184"/>
    </row>
    <row r="90" spans="1:4" ht="13.5" thickBot="1" x14ac:dyDescent="0.25">
      <c r="A90" s="241"/>
      <c r="B90" s="101"/>
      <c r="C90" s="185"/>
      <c r="D90" s="185"/>
    </row>
    <row r="91" spans="1:4" s="47" customFormat="1" ht="16.5" customHeight="1" thickBot="1" x14ac:dyDescent="0.25">
      <c r="A91" s="102"/>
      <c r="B91" s="103" t="s">
        <v>132</v>
      </c>
      <c r="C91" s="186"/>
      <c r="D91" s="186"/>
    </row>
    <row r="92" spans="1:4" s="57" customFormat="1" ht="12" customHeight="1" thickBot="1" x14ac:dyDescent="0.25">
      <c r="A92" s="207" t="s">
        <v>95</v>
      </c>
      <c r="B92" s="25" t="s">
        <v>363</v>
      </c>
      <c r="C92" s="116">
        <f>SUM(C93:C97)</f>
        <v>91252</v>
      </c>
      <c r="D92" s="116">
        <f>SUM(D93:D97)</f>
        <v>93949</v>
      </c>
    </row>
    <row r="93" spans="1:4" ht="12" customHeight="1" x14ac:dyDescent="0.2">
      <c r="A93" s="242" t="s">
        <v>158</v>
      </c>
      <c r="B93" s="8" t="s">
        <v>125</v>
      </c>
      <c r="C93" s="118"/>
      <c r="D93" s="118"/>
    </row>
    <row r="94" spans="1:4" ht="12" customHeight="1" x14ac:dyDescent="0.2">
      <c r="A94" s="234" t="s">
        <v>159</v>
      </c>
      <c r="B94" s="6" t="s">
        <v>204</v>
      </c>
      <c r="C94" s="119"/>
      <c r="D94" s="119"/>
    </row>
    <row r="95" spans="1:4" ht="12" customHeight="1" x14ac:dyDescent="0.2">
      <c r="A95" s="234" t="s">
        <v>160</v>
      </c>
      <c r="B95" s="6" t="s">
        <v>177</v>
      </c>
      <c r="C95" s="121"/>
      <c r="D95" s="121"/>
    </row>
    <row r="96" spans="1:4" ht="12" customHeight="1" x14ac:dyDescent="0.2">
      <c r="A96" s="234" t="s">
        <v>161</v>
      </c>
      <c r="B96" s="9" t="s">
        <v>205</v>
      </c>
      <c r="C96" s="121"/>
      <c r="D96" s="121"/>
    </row>
    <row r="97" spans="1:4" ht="12" customHeight="1" x14ac:dyDescent="0.2">
      <c r="A97" s="234" t="s">
        <v>169</v>
      </c>
      <c r="B97" s="17" t="s">
        <v>206</v>
      </c>
      <c r="C97" s="121">
        <v>91252</v>
      </c>
      <c r="D97" s="121">
        <v>93949</v>
      </c>
    </row>
    <row r="98" spans="1:4" ht="12" customHeight="1" x14ac:dyDescent="0.2">
      <c r="A98" s="234" t="s">
        <v>162</v>
      </c>
      <c r="B98" s="6" t="s">
        <v>364</v>
      </c>
      <c r="C98" s="121"/>
      <c r="D98" s="121"/>
    </row>
    <row r="99" spans="1:4" ht="12" customHeight="1" x14ac:dyDescent="0.2">
      <c r="A99" s="234" t="s">
        <v>163</v>
      </c>
      <c r="B99" s="72" t="s">
        <v>365</v>
      </c>
      <c r="C99" s="121"/>
      <c r="D99" s="121"/>
    </row>
    <row r="100" spans="1:4" ht="12" customHeight="1" x14ac:dyDescent="0.2">
      <c r="A100" s="234" t="s">
        <v>170</v>
      </c>
      <c r="B100" s="73" t="s">
        <v>366</v>
      </c>
      <c r="C100" s="121"/>
      <c r="D100" s="121"/>
    </row>
    <row r="101" spans="1:4" ht="12" customHeight="1" x14ac:dyDescent="0.2">
      <c r="A101" s="234" t="s">
        <v>171</v>
      </c>
      <c r="B101" s="73" t="s">
        <v>367</v>
      </c>
      <c r="C101" s="121"/>
      <c r="D101" s="121"/>
    </row>
    <row r="102" spans="1:4" ht="12" customHeight="1" x14ac:dyDescent="0.2">
      <c r="A102" s="234" t="s">
        <v>172</v>
      </c>
      <c r="B102" s="72" t="s">
        <v>557</v>
      </c>
      <c r="C102" s="121">
        <v>91252</v>
      </c>
      <c r="D102" s="121">
        <v>93949</v>
      </c>
    </row>
    <row r="103" spans="1:4" ht="12" customHeight="1" x14ac:dyDescent="0.2">
      <c r="A103" s="234" t="s">
        <v>173</v>
      </c>
      <c r="B103" s="72" t="s">
        <v>369</v>
      </c>
      <c r="C103" s="121"/>
      <c r="D103" s="121"/>
    </row>
    <row r="104" spans="1:4" ht="12" customHeight="1" x14ac:dyDescent="0.2">
      <c r="A104" s="234" t="s">
        <v>175</v>
      </c>
      <c r="B104" s="73" t="s">
        <v>370</v>
      </c>
      <c r="C104" s="121"/>
      <c r="D104" s="121"/>
    </row>
    <row r="105" spans="1:4" ht="12" customHeight="1" x14ac:dyDescent="0.2">
      <c r="A105" s="243" t="s">
        <v>207</v>
      </c>
      <c r="B105" s="74" t="s">
        <v>371</v>
      </c>
      <c r="C105" s="121"/>
      <c r="D105" s="121"/>
    </row>
    <row r="106" spans="1:4" ht="12" customHeight="1" x14ac:dyDescent="0.2">
      <c r="A106" s="234" t="s">
        <v>361</v>
      </c>
      <c r="B106" s="74" t="s">
        <v>372</v>
      </c>
      <c r="C106" s="121"/>
      <c r="D106" s="121"/>
    </row>
    <row r="107" spans="1:4" ht="12" customHeight="1" thickBot="1" x14ac:dyDescent="0.25">
      <c r="A107" s="244" t="s">
        <v>362</v>
      </c>
      <c r="B107" s="75" t="s">
        <v>373</v>
      </c>
      <c r="C107" s="125"/>
      <c r="D107" s="125"/>
    </row>
    <row r="108" spans="1:4" ht="12" customHeight="1" thickBot="1" x14ac:dyDescent="0.25">
      <c r="A108" s="26" t="s">
        <v>96</v>
      </c>
      <c r="B108" s="24" t="s">
        <v>374</v>
      </c>
      <c r="C108" s="117">
        <f>+C109+C111+C113</f>
        <v>0</v>
      </c>
      <c r="D108" s="117">
        <f>+D109+D111+D113</f>
        <v>0</v>
      </c>
    </row>
    <row r="109" spans="1:4" ht="12" customHeight="1" x14ac:dyDescent="0.2">
      <c r="A109" s="233" t="s">
        <v>164</v>
      </c>
      <c r="B109" s="6" t="s">
        <v>226</v>
      </c>
      <c r="C109" s="120"/>
      <c r="D109" s="120"/>
    </row>
    <row r="110" spans="1:4" ht="12" customHeight="1" x14ac:dyDescent="0.2">
      <c r="A110" s="233" t="s">
        <v>165</v>
      </c>
      <c r="B110" s="10" t="s">
        <v>378</v>
      </c>
      <c r="C110" s="120"/>
      <c r="D110" s="120"/>
    </row>
    <row r="111" spans="1:4" ht="12" customHeight="1" x14ac:dyDescent="0.2">
      <c r="A111" s="233" t="s">
        <v>166</v>
      </c>
      <c r="B111" s="10" t="s">
        <v>208</v>
      </c>
      <c r="C111" s="119"/>
      <c r="D111" s="119"/>
    </row>
    <row r="112" spans="1:4" ht="12" customHeight="1" x14ac:dyDescent="0.2">
      <c r="A112" s="233" t="s">
        <v>167</v>
      </c>
      <c r="B112" s="10" t="s">
        <v>379</v>
      </c>
      <c r="C112" s="110"/>
      <c r="D112" s="110"/>
    </row>
    <row r="113" spans="1:4" ht="12" customHeight="1" x14ac:dyDescent="0.2">
      <c r="A113" s="233" t="s">
        <v>168</v>
      </c>
      <c r="B113" s="114" t="s">
        <v>229</v>
      </c>
      <c r="C113" s="110"/>
      <c r="D113" s="110"/>
    </row>
    <row r="114" spans="1:4" ht="12" customHeight="1" x14ac:dyDescent="0.2">
      <c r="A114" s="233" t="s">
        <v>174</v>
      </c>
      <c r="B114" s="113" t="s">
        <v>486</v>
      </c>
      <c r="C114" s="110"/>
      <c r="D114" s="110"/>
    </row>
    <row r="115" spans="1:4" ht="12" customHeight="1" x14ac:dyDescent="0.2">
      <c r="A115" s="233" t="s">
        <v>176</v>
      </c>
      <c r="B115" s="211" t="s">
        <v>384</v>
      </c>
      <c r="C115" s="110"/>
      <c r="D115" s="110"/>
    </row>
    <row r="116" spans="1:4" ht="12" customHeight="1" x14ac:dyDescent="0.2">
      <c r="A116" s="233" t="s">
        <v>209</v>
      </c>
      <c r="B116" s="73" t="s">
        <v>367</v>
      </c>
      <c r="C116" s="110"/>
      <c r="D116" s="110"/>
    </row>
    <row r="117" spans="1:4" ht="12" customHeight="1" x14ac:dyDescent="0.2">
      <c r="A117" s="233" t="s">
        <v>210</v>
      </c>
      <c r="B117" s="73" t="s">
        <v>383</v>
      </c>
      <c r="C117" s="110"/>
      <c r="D117" s="110"/>
    </row>
    <row r="118" spans="1:4" ht="12" customHeight="1" x14ac:dyDescent="0.2">
      <c r="A118" s="233" t="s">
        <v>211</v>
      </c>
      <c r="B118" s="73" t="s">
        <v>382</v>
      </c>
      <c r="C118" s="110"/>
      <c r="D118" s="110"/>
    </row>
    <row r="119" spans="1:4" ht="12" customHeight="1" x14ac:dyDescent="0.2">
      <c r="A119" s="233" t="s">
        <v>375</v>
      </c>
      <c r="B119" s="73" t="s">
        <v>370</v>
      </c>
      <c r="C119" s="110"/>
      <c r="D119" s="110"/>
    </row>
    <row r="120" spans="1:4" ht="12" customHeight="1" x14ac:dyDescent="0.2">
      <c r="A120" s="233" t="s">
        <v>376</v>
      </c>
      <c r="B120" s="73" t="s">
        <v>381</v>
      </c>
      <c r="C120" s="110"/>
      <c r="D120" s="110"/>
    </row>
    <row r="121" spans="1:4" ht="12" customHeight="1" thickBot="1" x14ac:dyDescent="0.25">
      <c r="A121" s="243" t="s">
        <v>377</v>
      </c>
      <c r="B121" s="73" t="s">
        <v>380</v>
      </c>
      <c r="C121" s="111"/>
      <c r="D121" s="111"/>
    </row>
    <row r="122" spans="1:4" ht="12" customHeight="1" thickBot="1" x14ac:dyDescent="0.25">
      <c r="A122" s="26" t="s">
        <v>97</v>
      </c>
      <c r="B122" s="60" t="s">
        <v>385</v>
      </c>
      <c r="C122" s="117">
        <f>+C123+C124</f>
        <v>0</v>
      </c>
      <c r="D122" s="117">
        <f>+D123+D124</f>
        <v>0</v>
      </c>
    </row>
    <row r="123" spans="1:4" ht="12" customHeight="1" x14ac:dyDescent="0.2">
      <c r="A123" s="233" t="s">
        <v>147</v>
      </c>
      <c r="B123" s="7" t="s">
        <v>134</v>
      </c>
      <c r="C123" s="120"/>
      <c r="D123" s="120"/>
    </row>
    <row r="124" spans="1:4" ht="12" customHeight="1" thickBot="1" x14ac:dyDescent="0.25">
      <c r="A124" s="235" t="s">
        <v>148</v>
      </c>
      <c r="B124" s="10" t="s">
        <v>135</v>
      </c>
      <c r="C124" s="121"/>
      <c r="D124" s="121"/>
    </row>
    <row r="125" spans="1:4" ht="12" customHeight="1" thickBot="1" x14ac:dyDescent="0.25">
      <c r="A125" s="26" t="s">
        <v>98</v>
      </c>
      <c r="B125" s="60" t="s">
        <v>386</v>
      </c>
      <c r="C125" s="117">
        <f>+C92+C108+C122</f>
        <v>91252</v>
      </c>
      <c r="D125" s="117">
        <f>+D92+D108+D122</f>
        <v>93949</v>
      </c>
    </row>
    <row r="126" spans="1:4" ht="12" customHeight="1" thickBot="1" x14ac:dyDescent="0.25">
      <c r="A126" s="26" t="s">
        <v>99</v>
      </c>
      <c r="B126" s="60" t="s">
        <v>387</v>
      </c>
      <c r="C126" s="117">
        <f>+C127+C128+C129</f>
        <v>0</v>
      </c>
      <c r="D126" s="117">
        <f>+D127+D128+D129</f>
        <v>0</v>
      </c>
    </row>
    <row r="127" spans="1:4" s="57" customFormat="1" ht="12" customHeight="1" x14ac:dyDescent="0.2">
      <c r="A127" s="233" t="s">
        <v>151</v>
      </c>
      <c r="B127" s="7" t="s">
        <v>388</v>
      </c>
      <c r="C127" s="110"/>
      <c r="D127" s="110"/>
    </row>
    <row r="128" spans="1:4" ht="12" customHeight="1" x14ac:dyDescent="0.2">
      <c r="A128" s="233" t="s">
        <v>152</v>
      </c>
      <c r="B128" s="7" t="s">
        <v>389</v>
      </c>
      <c r="C128" s="110"/>
      <c r="D128" s="110"/>
    </row>
    <row r="129" spans="1:11" ht="12" customHeight="1" thickBot="1" x14ac:dyDescent="0.25">
      <c r="A129" s="243" t="s">
        <v>153</v>
      </c>
      <c r="B129" s="5" t="s">
        <v>390</v>
      </c>
      <c r="C129" s="110"/>
      <c r="D129" s="110"/>
    </row>
    <row r="130" spans="1:11" ht="12" customHeight="1" thickBot="1" x14ac:dyDescent="0.25">
      <c r="A130" s="26" t="s">
        <v>100</v>
      </c>
      <c r="B130" s="60" t="s">
        <v>450</v>
      </c>
      <c r="C130" s="117">
        <f>+C131+C132+C133+C134</f>
        <v>0</v>
      </c>
      <c r="D130" s="117">
        <f>+D131+D132+D133+D134</f>
        <v>0</v>
      </c>
    </row>
    <row r="131" spans="1:11" ht="12" customHeight="1" x14ac:dyDescent="0.2">
      <c r="A131" s="233" t="s">
        <v>154</v>
      </c>
      <c r="B131" s="7" t="s">
        <v>391</v>
      </c>
      <c r="C131" s="110"/>
      <c r="D131" s="110"/>
    </row>
    <row r="132" spans="1:11" ht="12" customHeight="1" x14ac:dyDescent="0.2">
      <c r="A132" s="233" t="s">
        <v>155</v>
      </c>
      <c r="B132" s="7" t="s">
        <v>392</v>
      </c>
      <c r="C132" s="110"/>
      <c r="D132" s="110"/>
    </row>
    <row r="133" spans="1:11" ht="12" customHeight="1" x14ac:dyDescent="0.2">
      <c r="A133" s="233" t="s">
        <v>294</v>
      </c>
      <c r="B133" s="7" t="s">
        <v>393</v>
      </c>
      <c r="C133" s="110"/>
      <c r="D133" s="110"/>
    </row>
    <row r="134" spans="1:11" s="57" customFormat="1" ht="12" customHeight="1" thickBot="1" x14ac:dyDescent="0.25">
      <c r="A134" s="243" t="s">
        <v>295</v>
      </c>
      <c r="B134" s="5" t="s">
        <v>394</v>
      </c>
      <c r="C134" s="110"/>
      <c r="D134" s="110"/>
    </row>
    <row r="135" spans="1:11" ht="12" customHeight="1" thickBot="1" x14ac:dyDescent="0.25">
      <c r="A135" s="26" t="s">
        <v>101</v>
      </c>
      <c r="B135" s="60" t="s">
        <v>395</v>
      </c>
      <c r="C135" s="123">
        <f>+C136+C137+C138+C139</f>
        <v>0</v>
      </c>
      <c r="D135" s="123">
        <f>+D136+D137+D138+D139</f>
        <v>0</v>
      </c>
      <c r="K135" s="109"/>
    </row>
    <row r="136" spans="1:11" x14ac:dyDescent="0.2">
      <c r="A136" s="233" t="s">
        <v>156</v>
      </c>
      <c r="B136" s="7" t="s">
        <v>396</v>
      </c>
      <c r="C136" s="110"/>
      <c r="D136" s="110"/>
    </row>
    <row r="137" spans="1:11" ht="12" customHeight="1" x14ac:dyDescent="0.2">
      <c r="A137" s="233" t="s">
        <v>157</v>
      </c>
      <c r="B137" s="7" t="s">
        <v>406</v>
      </c>
      <c r="C137" s="110"/>
      <c r="D137" s="110"/>
    </row>
    <row r="138" spans="1:11" s="57" customFormat="1" ht="12" customHeight="1" x14ac:dyDescent="0.2">
      <c r="A138" s="233" t="s">
        <v>307</v>
      </c>
      <c r="B138" s="7" t="s">
        <v>397</v>
      </c>
      <c r="C138" s="110"/>
      <c r="D138" s="110"/>
    </row>
    <row r="139" spans="1:11" s="57" customFormat="1" ht="12" customHeight="1" thickBot="1" x14ac:dyDescent="0.25">
      <c r="A139" s="243" t="s">
        <v>308</v>
      </c>
      <c r="B139" s="5" t="s">
        <v>398</v>
      </c>
      <c r="C139" s="110"/>
      <c r="D139" s="110"/>
    </row>
    <row r="140" spans="1:11" s="57" customFormat="1" ht="12" customHeight="1" thickBot="1" x14ac:dyDescent="0.25">
      <c r="A140" s="26" t="s">
        <v>102</v>
      </c>
      <c r="B140" s="60" t="s">
        <v>399</v>
      </c>
      <c r="C140" s="126">
        <f>+C141+C142+C143+C144</f>
        <v>0</v>
      </c>
      <c r="D140" s="126">
        <f>+D141+D142+D143+D144</f>
        <v>0</v>
      </c>
    </row>
    <row r="141" spans="1:11" s="57" customFormat="1" ht="12" customHeight="1" x14ac:dyDescent="0.2">
      <c r="A141" s="233" t="s">
        <v>202</v>
      </c>
      <c r="B141" s="7" t="s">
        <v>400</v>
      </c>
      <c r="C141" s="110"/>
      <c r="D141" s="110"/>
    </row>
    <row r="142" spans="1:11" s="57" customFormat="1" ht="12" customHeight="1" x14ac:dyDescent="0.2">
      <c r="A142" s="233" t="s">
        <v>203</v>
      </c>
      <c r="B142" s="7" t="s">
        <v>401</v>
      </c>
      <c r="C142" s="110"/>
      <c r="D142" s="110"/>
    </row>
    <row r="143" spans="1:11" s="57" customFormat="1" ht="12" customHeight="1" x14ac:dyDescent="0.2">
      <c r="A143" s="233" t="s">
        <v>228</v>
      </c>
      <c r="B143" s="7" t="s">
        <v>402</v>
      </c>
      <c r="C143" s="110"/>
      <c r="D143" s="110"/>
    </row>
    <row r="144" spans="1:11" ht="12.75" customHeight="1" thickBot="1" x14ac:dyDescent="0.25">
      <c r="A144" s="233" t="s">
        <v>310</v>
      </c>
      <c r="B144" s="7" t="s">
        <v>403</v>
      </c>
      <c r="C144" s="110"/>
      <c r="D144" s="110"/>
    </row>
    <row r="145" spans="1:4" ht="12" customHeight="1" thickBot="1" x14ac:dyDescent="0.25">
      <c r="A145" s="26" t="s">
        <v>103</v>
      </c>
      <c r="B145" s="60" t="s">
        <v>404</v>
      </c>
      <c r="C145" s="227">
        <f>+C126+C130+C135+C140</f>
        <v>0</v>
      </c>
      <c r="D145" s="227">
        <f>+D126+D130+D135+D140</f>
        <v>0</v>
      </c>
    </row>
    <row r="146" spans="1:4" ht="15" customHeight="1" thickBot="1" x14ac:dyDescent="0.25">
      <c r="A146" s="245" t="s">
        <v>104</v>
      </c>
      <c r="B146" s="192" t="s">
        <v>405</v>
      </c>
      <c r="C146" s="227">
        <f>+C125+C145</f>
        <v>91252</v>
      </c>
      <c r="D146" s="227">
        <f>+D125+D145</f>
        <v>93949</v>
      </c>
    </row>
    <row r="147" spans="1:4" ht="13.5" thickBot="1" x14ac:dyDescent="0.25">
      <c r="A147" s="195"/>
      <c r="B147" s="196"/>
      <c r="C147" s="197"/>
      <c r="D147" s="197"/>
    </row>
    <row r="148" spans="1:4" ht="15" customHeight="1" thickBot="1" x14ac:dyDescent="0.25">
      <c r="A148" s="107" t="s">
        <v>221</v>
      </c>
      <c r="B148" s="108"/>
      <c r="C148" s="58"/>
      <c r="D148" s="58"/>
    </row>
    <row r="149" spans="1:4" ht="14.25" customHeight="1" thickBot="1" x14ac:dyDescent="0.25">
      <c r="A149" s="107" t="s">
        <v>222</v>
      </c>
      <c r="B149" s="108"/>
      <c r="C149" s="58"/>
      <c r="D149" s="58"/>
    </row>
  </sheetData>
  <sheetProtection formatCells="0"/>
  <mergeCells count="2">
    <mergeCell ref="B1:D1"/>
    <mergeCell ref="B2:D2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59"/>
  <sheetViews>
    <sheetView zoomScaleNormal="100" workbookViewId="0">
      <selection activeCell="B2" sqref="B2:D2"/>
    </sheetView>
  </sheetViews>
  <sheetFormatPr defaultRowHeight="12.75" x14ac:dyDescent="0.2"/>
  <cols>
    <col min="1" max="1" width="13.83203125" style="105" customWidth="1"/>
    <col min="2" max="2" width="63.6640625" style="106" customWidth="1"/>
    <col min="3" max="3" width="14" style="106" customWidth="1"/>
    <col min="4" max="4" width="11.6640625" style="106" customWidth="1"/>
    <col min="5" max="16384" width="9.33203125" style="106"/>
  </cols>
  <sheetData>
    <row r="1" spans="1:4" x14ac:dyDescent="0.2">
      <c r="B1" s="573" t="s">
        <v>631</v>
      </c>
      <c r="C1" s="573"/>
      <c r="D1" s="573"/>
    </row>
    <row r="2" spans="1:4" s="86" customFormat="1" ht="21" customHeight="1" thickBot="1" x14ac:dyDescent="0.25">
      <c r="A2" s="85"/>
      <c r="B2" s="574" t="s">
        <v>648</v>
      </c>
      <c r="C2" s="574"/>
      <c r="D2" s="574"/>
    </row>
    <row r="3" spans="1:4" s="253" customFormat="1" ht="25.5" customHeight="1" x14ac:dyDescent="0.2">
      <c r="A3" s="205" t="s">
        <v>219</v>
      </c>
      <c r="B3" s="174" t="s">
        <v>491</v>
      </c>
      <c r="C3" s="189"/>
      <c r="D3" s="189" t="s">
        <v>136</v>
      </c>
    </row>
    <row r="4" spans="1:4" s="253" customFormat="1" ht="24.75" thickBot="1" x14ac:dyDescent="0.25">
      <c r="A4" s="246" t="s">
        <v>218</v>
      </c>
      <c r="B4" s="175" t="s">
        <v>456</v>
      </c>
      <c r="C4" s="190"/>
      <c r="D4" s="190" t="s">
        <v>127</v>
      </c>
    </row>
    <row r="5" spans="1:4" s="254" customFormat="1" ht="15.95" customHeight="1" thickBot="1" x14ac:dyDescent="0.3">
      <c r="A5" s="88"/>
      <c r="B5" s="88"/>
      <c r="C5" s="89" t="s">
        <v>128</v>
      </c>
      <c r="D5" s="89" t="s">
        <v>128</v>
      </c>
    </row>
    <row r="6" spans="1:4" ht="13.5" thickBot="1" x14ac:dyDescent="0.25">
      <c r="A6" s="206" t="s">
        <v>220</v>
      </c>
      <c r="B6" s="90" t="s">
        <v>129</v>
      </c>
      <c r="C6" s="91" t="s">
        <v>130</v>
      </c>
      <c r="D6" s="91" t="s">
        <v>130</v>
      </c>
    </row>
    <row r="7" spans="1:4" s="255" customFormat="1" ht="12.95" customHeight="1" thickBot="1" x14ac:dyDescent="0.25">
      <c r="A7" s="81">
        <v>1</v>
      </c>
      <c r="B7" s="82">
        <v>2</v>
      </c>
      <c r="C7" s="83">
        <v>3</v>
      </c>
      <c r="D7" s="83">
        <v>4</v>
      </c>
    </row>
    <row r="8" spans="1:4" s="255" customFormat="1" ht="15.95" customHeight="1" thickBot="1" x14ac:dyDescent="0.25">
      <c r="A8" s="92"/>
      <c r="B8" s="93" t="s">
        <v>131</v>
      </c>
      <c r="C8" s="94"/>
      <c r="D8" s="94"/>
    </row>
    <row r="9" spans="1:4" s="191" customFormat="1" ht="12" customHeight="1" thickBot="1" x14ac:dyDescent="0.25">
      <c r="A9" s="81" t="s">
        <v>95</v>
      </c>
      <c r="B9" s="95" t="s">
        <v>457</v>
      </c>
      <c r="C9" s="137">
        <f>SUM(C10:C19)</f>
        <v>2000</v>
      </c>
      <c r="D9" s="137">
        <f>SUM(D10:D19)</f>
        <v>2000</v>
      </c>
    </row>
    <row r="10" spans="1:4" s="191" customFormat="1" ht="12" customHeight="1" x14ac:dyDescent="0.2">
      <c r="A10" s="247" t="s">
        <v>158</v>
      </c>
      <c r="B10" s="8" t="s">
        <v>283</v>
      </c>
      <c r="C10" s="180"/>
      <c r="D10" s="180"/>
    </row>
    <row r="11" spans="1:4" s="191" customFormat="1" ht="12" customHeight="1" x14ac:dyDescent="0.2">
      <c r="A11" s="248" t="s">
        <v>159</v>
      </c>
      <c r="B11" s="6" t="s">
        <v>284</v>
      </c>
      <c r="C11" s="135">
        <v>2000</v>
      </c>
      <c r="D11" s="135">
        <v>2000</v>
      </c>
    </row>
    <row r="12" spans="1:4" s="191" customFormat="1" ht="12" customHeight="1" x14ac:dyDescent="0.2">
      <c r="A12" s="248" t="s">
        <v>160</v>
      </c>
      <c r="B12" s="6" t="s">
        <v>285</v>
      </c>
      <c r="C12" s="135"/>
      <c r="D12" s="135"/>
    </row>
    <row r="13" spans="1:4" s="191" customFormat="1" ht="12" customHeight="1" x14ac:dyDescent="0.2">
      <c r="A13" s="248" t="s">
        <v>161</v>
      </c>
      <c r="B13" s="6" t="s">
        <v>286</v>
      </c>
      <c r="C13" s="135"/>
      <c r="D13" s="135"/>
    </row>
    <row r="14" spans="1:4" s="191" customFormat="1" ht="12" customHeight="1" x14ac:dyDescent="0.2">
      <c r="A14" s="248" t="s">
        <v>178</v>
      </c>
      <c r="B14" s="6" t="s">
        <v>287</v>
      </c>
      <c r="C14" s="135"/>
      <c r="D14" s="135"/>
    </row>
    <row r="15" spans="1:4" s="191" customFormat="1" ht="12" customHeight="1" x14ac:dyDescent="0.2">
      <c r="A15" s="248" t="s">
        <v>162</v>
      </c>
      <c r="B15" s="6" t="s">
        <v>458</v>
      </c>
      <c r="C15" s="135"/>
      <c r="D15" s="135"/>
    </row>
    <row r="16" spans="1:4" s="191" customFormat="1" ht="12" customHeight="1" x14ac:dyDescent="0.2">
      <c r="A16" s="248" t="s">
        <v>163</v>
      </c>
      <c r="B16" s="5" t="s">
        <v>459</v>
      </c>
      <c r="C16" s="135"/>
      <c r="D16" s="135"/>
    </row>
    <row r="17" spans="1:4" s="191" customFormat="1" ht="12" customHeight="1" x14ac:dyDescent="0.2">
      <c r="A17" s="248" t="s">
        <v>170</v>
      </c>
      <c r="B17" s="6" t="s">
        <v>290</v>
      </c>
      <c r="C17" s="181"/>
      <c r="D17" s="181"/>
    </row>
    <row r="18" spans="1:4" s="256" customFormat="1" ht="12" customHeight="1" x14ac:dyDescent="0.2">
      <c r="A18" s="248" t="s">
        <v>171</v>
      </c>
      <c r="B18" s="6" t="s">
        <v>291</v>
      </c>
      <c r="C18" s="135"/>
      <c r="D18" s="135"/>
    </row>
    <row r="19" spans="1:4" s="256" customFormat="1" ht="12" customHeight="1" thickBot="1" x14ac:dyDescent="0.25">
      <c r="A19" s="248" t="s">
        <v>172</v>
      </c>
      <c r="B19" s="5" t="s">
        <v>292</v>
      </c>
      <c r="C19" s="136"/>
      <c r="D19" s="136"/>
    </row>
    <row r="20" spans="1:4" s="191" customFormat="1" ht="12" customHeight="1" thickBot="1" x14ac:dyDescent="0.25">
      <c r="A20" s="81" t="s">
        <v>96</v>
      </c>
      <c r="B20" s="95" t="s">
        <v>460</v>
      </c>
      <c r="C20" s="137">
        <f>SUM(C21:C23)</f>
        <v>0</v>
      </c>
      <c r="D20" s="137">
        <f>SUM(D21:D23)</f>
        <v>0</v>
      </c>
    </row>
    <row r="21" spans="1:4" s="256" customFormat="1" ht="12" customHeight="1" x14ac:dyDescent="0.2">
      <c r="A21" s="248" t="s">
        <v>164</v>
      </c>
      <c r="B21" s="7" t="s">
        <v>258</v>
      </c>
      <c r="C21" s="135"/>
      <c r="D21" s="135"/>
    </row>
    <row r="22" spans="1:4" s="256" customFormat="1" ht="12" customHeight="1" x14ac:dyDescent="0.2">
      <c r="A22" s="248" t="s">
        <v>165</v>
      </c>
      <c r="B22" s="6" t="s">
        <v>461</v>
      </c>
      <c r="C22" s="135"/>
      <c r="D22" s="135"/>
    </row>
    <row r="23" spans="1:4" s="256" customFormat="1" ht="12" customHeight="1" x14ac:dyDescent="0.2">
      <c r="A23" s="248" t="s">
        <v>166</v>
      </c>
      <c r="B23" s="6" t="s">
        <v>462</v>
      </c>
      <c r="C23" s="135"/>
      <c r="D23" s="135"/>
    </row>
    <row r="24" spans="1:4" s="256" customFormat="1" ht="12" customHeight="1" thickBot="1" x14ac:dyDescent="0.25">
      <c r="A24" s="248" t="s">
        <v>167</v>
      </c>
      <c r="B24" s="6" t="s">
        <v>89</v>
      </c>
      <c r="C24" s="135"/>
      <c r="D24" s="135"/>
    </row>
    <row r="25" spans="1:4" s="256" customFormat="1" ht="12" customHeight="1" thickBot="1" x14ac:dyDescent="0.25">
      <c r="A25" s="84" t="s">
        <v>97</v>
      </c>
      <c r="B25" s="60" t="s">
        <v>195</v>
      </c>
      <c r="C25" s="164"/>
      <c r="D25" s="164"/>
    </row>
    <row r="26" spans="1:4" s="256" customFormat="1" ht="12" customHeight="1" thickBot="1" x14ac:dyDescent="0.25">
      <c r="A26" s="84" t="s">
        <v>98</v>
      </c>
      <c r="B26" s="60" t="s">
        <v>463</v>
      </c>
      <c r="C26" s="137">
        <f>+C27+C28</f>
        <v>0</v>
      </c>
      <c r="D26" s="137">
        <f>+D27+D28</f>
        <v>0</v>
      </c>
    </row>
    <row r="27" spans="1:4" s="256" customFormat="1" ht="12" customHeight="1" x14ac:dyDescent="0.2">
      <c r="A27" s="249" t="s">
        <v>268</v>
      </c>
      <c r="B27" s="250" t="s">
        <v>461</v>
      </c>
      <c r="C27" s="48"/>
      <c r="D27" s="48"/>
    </row>
    <row r="28" spans="1:4" s="256" customFormat="1" ht="12" customHeight="1" x14ac:dyDescent="0.2">
      <c r="A28" s="249" t="s">
        <v>271</v>
      </c>
      <c r="B28" s="251" t="s">
        <v>464</v>
      </c>
      <c r="C28" s="138"/>
      <c r="D28" s="138"/>
    </row>
    <row r="29" spans="1:4" s="256" customFormat="1" ht="12" customHeight="1" thickBot="1" x14ac:dyDescent="0.25">
      <c r="A29" s="248" t="s">
        <v>272</v>
      </c>
      <c r="B29" s="252" t="s">
        <v>465</v>
      </c>
      <c r="C29" s="51"/>
      <c r="D29" s="51"/>
    </row>
    <row r="30" spans="1:4" s="256" customFormat="1" ht="12" customHeight="1" thickBot="1" x14ac:dyDescent="0.25">
      <c r="A30" s="84" t="s">
        <v>99</v>
      </c>
      <c r="B30" s="60" t="s">
        <v>466</v>
      </c>
      <c r="C30" s="137">
        <f>+C31+C32+C33</f>
        <v>0</v>
      </c>
      <c r="D30" s="137">
        <f>+D31+D32+D33</f>
        <v>0</v>
      </c>
    </row>
    <row r="31" spans="1:4" s="256" customFormat="1" ht="12" customHeight="1" x14ac:dyDescent="0.2">
      <c r="A31" s="249" t="s">
        <v>151</v>
      </c>
      <c r="B31" s="250" t="s">
        <v>297</v>
      </c>
      <c r="C31" s="48"/>
      <c r="D31" s="48"/>
    </row>
    <row r="32" spans="1:4" s="256" customFormat="1" ht="12" customHeight="1" x14ac:dyDescent="0.2">
      <c r="A32" s="249" t="s">
        <v>152</v>
      </c>
      <c r="B32" s="251" t="s">
        <v>298</v>
      </c>
      <c r="C32" s="138"/>
      <c r="D32" s="138"/>
    </row>
    <row r="33" spans="1:4" s="256" customFormat="1" ht="12" customHeight="1" thickBot="1" x14ac:dyDescent="0.25">
      <c r="A33" s="248" t="s">
        <v>153</v>
      </c>
      <c r="B33" s="71" t="s">
        <v>299</v>
      </c>
      <c r="C33" s="51"/>
      <c r="D33" s="51"/>
    </row>
    <row r="34" spans="1:4" s="191" customFormat="1" ht="12" customHeight="1" thickBot="1" x14ac:dyDescent="0.25">
      <c r="A34" s="84" t="s">
        <v>100</v>
      </c>
      <c r="B34" s="60" t="s">
        <v>412</v>
      </c>
      <c r="C34" s="164"/>
      <c r="D34" s="164"/>
    </row>
    <row r="35" spans="1:4" s="191" customFormat="1" ht="12" customHeight="1" thickBot="1" x14ac:dyDescent="0.25">
      <c r="A35" s="84" t="s">
        <v>101</v>
      </c>
      <c r="B35" s="60" t="s">
        <v>467</v>
      </c>
      <c r="C35" s="182"/>
      <c r="D35" s="182"/>
    </row>
    <row r="36" spans="1:4" s="191" customFormat="1" ht="12" customHeight="1" thickBot="1" x14ac:dyDescent="0.25">
      <c r="A36" s="81" t="s">
        <v>102</v>
      </c>
      <c r="B36" s="60" t="s">
        <v>468</v>
      </c>
      <c r="C36" s="183">
        <f>+C9+C20+C25+C26+C30+C34+C35</f>
        <v>2000</v>
      </c>
      <c r="D36" s="183">
        <f>+D9+D20+D25+D26+D30+D34+D35</f>
        <v>2000</v>
      </c>
    </row>
    <row r="37" spans="1:4" s="191" customFormat="1" ht="12" customHeight="1" thickBot="1" x14ac:dyDescent="0.25">
      <c r="A37" s="96" t="s">
        <v>103</v>
      </c>
      <c r="B37" s="60" t="s">
        <v>469</v>
      </c>
      <c r="C37" s="183">
        <f>+C38+C39+C40</f>
        <v>91252</v>
      </c>
      <c r="D37" s="183">
        <f>+D38+D39+D40</f>
        <v>94291</v>
      </c>
    </row>
    <row r="38" spans="1:4" s="191" customFormat="1" ht="12" customHeight="1" x14ac:dyDescent="0.2">
      <c r="A38" s="249" t="s">
        <v>470</v>
      </c>
      <c r="B38" s="250" t="s">
        <v>236</v>
      </c>
      <c r="C38" s="48"/>
      <c r="D38" s="48"/>
    </row>
    <row r="39" spans="1:4" s="191" customFormat="1" ht="12" customHeight="1" x14ac:dyDescent="0.2">
      <c r="A39" s="249" t="s">
        <v>471</v>
      </c>
      <c r="B39" s="251" t="s">
        <v>90</v>
      </c>
      <c r="C39" s="138"/>
      <c r="D39" s="138"/>
    </row>
    <row r="40" spans="1:4" s="256" customFormat="1" ht="12" customHeight="1" thickBot="1" x14ac:dyDescent="0.25">
      <c r="A40" s="248" t="s">
        <v>472</v>
      </c>
      <c r="B40" s="71" t="s">
        <v>473</v>
      </c>
      <c r="C40" s="51">
        <v>91252</v>
      </c>
      <c r="D40" s="51">
        <v>94291</v>
      </c>
    </row>
    <row r="41" spans="1:4" s="256" customFormat="1" ht="15" customHeight="1" thickBot="1" x14ac:dyDescent="0.25">
      <c r="A41" s="96" t="s">
        <v>104</v>
      </c>
      <c r="B41" s="97" t="s">
        <v>474</v>
      </c>
      <c r="C41" s="186">
        <f>+C36+C37</f>
        <v>93252</v>
      </c>
      <c r="D41" s="186">
        <f>+D36+D37</f>
        <v>96291</v>
      </c>
    </row>
    <row r="42" spans="1:4" s="256" customFormat="1" ht="15" customHeight="1" x14ac:dyDescent="0.2">
      <c r="A42" s="98"/>
      <c r="B42" s="99"/>
      <c r="C42" s="184"/>
      <c r="D42" s="184"/>
    </row>
    <row r="43" spans="1:4" ht="13.5" thickBot="1" x14ac:dyDescent="0.25">
      <c r="A43" s="100"/>
      <c r="B43" s="101"/>
      <c r="C43" s="185"/>
      <c r="D43" s="185"/>
    </row>
    <row r="44" spans="1:4" s="255" customFormat="1" ht="16.5" customHeight="1" thickBot="1" x14ac:dyDescent="0.25">
      <c r="A44" s="102"/>
      <c r="B44" s="103" t="s">
        <v>132</v>
      </c>
      <c r="C44" s="186"/>
      <c r="D44" s="186"/>
    </row>
    <row r="45" spans="1:4" s="257" customFormat="1" ht="12" customHeight="1" thickBot="1" x14ac:dyDescent="0.25">
      <c r="A45" s="84" t="s">
        <v>95</v>
      </c>
      <c r="B45" s="60" t="s">
        <v>475</v>
      </c>
      <c r="C45" s="137">
        <f>SUM(C46+C47+C48)</f>
        <v>93252</v>
      </c>
      <c r="D45" s="137">
        <f>SUM(D46+D47+D48)</f>
        <v>96291</v>
      </c>
    </row>
    <row r="46" spans="1:4" ht="12" customHeight="1" x14ac:dyDescent="0.2">
      <c r="A46" s="248" t="s">
        <v>158</v>
      </c>
      <c r="B46" s="7" t="s">
        <v>125</v>
      </c>
      <c r="C46" s="48">
        <v>61929</v>
      </c>
      <c r="D46" s="48">
        <v>64090</v>
      </c>
    </row>
    <row r="47" spans="1:4" ht="12" customHeight="1" x14ac:dyDescent="0.2">
      <c r="A47" s="248" t="s">
        <v>159</v>
      </c>
      <c r="B47" s="6" t="s">
        <v>204</v>
      </c>
      <c r="C47" s="50">
        <v>16743</v>
      </c>
      <c r="D47" s="50">
        <v>17401</v>
      </c>
    </row>
    <row r="48" spans="1:4" ht="12" customHeight="1" x14ac:dyDescent="0.2">
      <c r="A48" s="248" t="s">
        <v>160</v>
      </c>
      <c r="B48" s="6" t="s">
        <v>177</v>
      </c>
      <c r="C48" s="50">
        <v>14580</v>
      </c>
      <c r="D48" s="50">
        <v>14800</v>
      </c>
    </row>
    <row r="49" spans="1:4" ht="12" customHeight="1" x14ac:dyDescent="0.2">
      <c r="A49" s="248" t="s">
        <v>161</v>
      </c>
      <c r="B49" s="6" t="s">
        <v>205</v>
      </c>
      <c r="C49" s="50"/>
      <c r="D49" s="50"/>
    </row>
    <row r="50" spans="1:4" ht="12" customHeight="1" thickBot="1" x14ac:dyDescent="0.25">
      <c r="A50" s="248" t="s">
        <v>178</v>
      </c>
      <c r="B50" s="6" t="s">
        <v>206</v>
      </c>
      <c r="C50" s="50"/>
      <c r="D50" s="50"/>
    </row>
    <row r="51" spans="1:4" ht="12" customHeight="1" thickBot="1" x14ac:dyDescent="0.25">
      <c r="A51" s="84" t="s">
        <v>96</v>
      </c>
      <c r="B51" s="60" t="s">
        <v>476</v>
      </c>
      <c r="C51" s="137">
        <f>SUM(C52:C54)</f>
        <v>0</v>
      </c>
      <c r="D51" s="137">
        <f>SUM(D52:D54)</f>
        <v>0</v>
      </c>
    </row>
    <row r="52" spans="1:4" s="257" customFormat="1" ht="12" customHeight="1" x14ac:dyDescent="0.2">
      <c r="A52" s="248" t="s">
        <v>164</v>
      </c>
      <c r="B52" s="7" t="s">
        <v>226</v>
      </c>
      <c r="C52" s="48"/>
      <c r="D52" s="48"/>
    </row>
    <row r="53" spans="1:4" ht="12" customHeight="1" x14ac:dyDescent="0.2">
      <c r="A53" s="248" t="s">
        <v>165</v>
      </c>
      <c r="B53" s="6" t="s">
        <v>208</v>
      </c>
      <c r="C53" s="50"/>
      <c r="D53" s="50"/>
    </row>
    <row r="54" spans="1:4" ht="12" customHeight="1" x14ac:dyDescent="0.2">
      <c r="A54" s="248" t="s">
        <v>166</v>
      </c>
      <c r="B54" s="6" t="s">
        <v>133</v>
      </c>
      <c r="C54" s="50"/>
      <c r="D54" s="50"/>
    </row>
    <row r="55" spans="1:4" ht="12" customHeight="1" thickBot="1" x14ac:dyDescent="0.25">
      <c r="A55" s="248" t="s">
        <v>167</v>
      </c>
      <c r="B55" s="6" t="s">
        <v>91</v>
      </c>
      <c r="C55" s="50"/>
      <c r="D55" s="50"/>
    </row>
    <row r="56" spans="1:4" ht="15" customHeight="1" thickBot="1" x14ac:dyDescent="0.25">
      <c r="A56" s="84" t="s">
        <v>97</v>
      </c>
      <c r="B56" s="104" t="s">
        <v>477</v>
      </c>
      <c r="C56" s="187">
        <f>+C45+C51</f>
        <v>93252</v>
      </c>
      <c r="D56" s="187">
        <f>+D45+D51</f>
        <v>96291</v>
      </c>
    </row>
    <row r="57" spans="1:4" ht="13.5" thickBot="1" x14ac:dyDescent="0.25">
      <c r="C57" s="188"/>
      <c r="D57" s="188"/>
    </row>
    <row r="58" spans="1:4" ht="15" customHeight="1" thickBot="1" x14ac:dyDescent="0.25">
      <c r="A58" s="107" t="s">
        <v>221</v>
      </c>
      <c r="B58" s="108"/>
      <c r="C58" s="58">
        <v>18</v>
      </c>
      <c r="D58" s="58">
        <v>18</v>
      </c>
    </row>
    <row r="59" spans="1:4" ht="14.25" customHeight="1" thickBot="1" x14ac:dyDescent="0.25">
      <c r="A59" s="107" t="s">
        <v>222</v>
      </c>
      <c r="B59" s="108"/>
      <c r="C59" s="58">
        <v>0</v>
      </c>
      <c r="D59" s="58">
        <v>0</v>
      </c>
    </row>
  </sheetData>
  <sheetProtection formatCells="0"/>
  <mergeCells count="2">
    <mergeCell ref="B1:D1"/>
    <mergeCell ref="B2:D2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59"/>
  <sheetViews>
    <sheetView zoomScaleNormal="100" workbookViewId="0">
      <selection activeCell="B2" sqref="B2:D2"/>
    </sheetView>
  </sheetViews>
  <sheetFormatPr defaultRowHeight="12.75" x14ac:dyDescent="0.2"/>
  <cols>
    <col min="1" max="1" width="13.83203125" style="105" customWidth="1"/>
    <col min="2" max="2" width="69.6640625" style="106" customWidth="1"/>
    <col min="3" max="3" width="13.83203125" style="106" customWidth="1"/>
    <col min="4" max="16384" width="9.33203125" style="106"/>
  </cols>
  <sheetData>
    <row r="1" spans="1:4" s="86" customFormat="1" ht="21" customHeight="1" x14ac:dyDescent="0.2">
      <c r="A1" s="85"/>
      <c r="B1" s="573" t="s">
        <v>632</v>
      </c>
      <c r="C1" s="573"/>
      <c r="D1" s="573"/>
    </row>
    <row r="2" spans="1:4" s="86" customFormat="1" ht="21" customHeight="1" thickBot="1" x14ac:dyDescent="0.25">
      <c r="A2" s="85"/>
      <c r="B2" s="573" t="s">
        <v>649</v>
      </c>
      <c r="C2" s="573"/>
      <c r="D2" s="573"/>
    </row>
    <row r="3" spans="1:4" s="253" customFormat="1" ht="25.5" customHeight="1" x14ac:dyDescent="0.2">
      <c r="A3" s="205" t="s">
        <v>219</v>
      </c>
      <c r="B3" s="174" t="s">
        <v>491</v>
      </c>
      <c r="C3" s="189"/>
      <c r="D3" s="189" t="s">
        <v>136</v>
      </c>
    </row>
    <row r="4" spans="1:4" s="253" customFormat="1" ht="24.75" thickBot="1" x14ac:dyDescent="0.25">
      <c r="A4" s="246" t="s">
        <v>218</v>
      </c>
      <c r="B4" s="175" t="s">
        <v>479</v>
      </c>
      <c r="C4" s="190"/>
      <c r="D4" s="190" t="s">
        <v>136</v>
      </c>
    </row>
    <row r="5" spans="1:4" s="254" customFormat="1" ht="15.95" customHeight="1" thickBot="1" x14ac:dyDescent="0.3">
      <c r="A5" s="88"/>
      <c r="B5" s="88"/>
      <c r="C5" s="89"/>
      <c r="D5" s="89" t="s">
        <v>128</v>
      </c>
    </row>
    <row r="6" spans="1:4" ht="24.75" thickBot="1" x14ac:dyDescent="0.25">
      <c r="A6" s="206" t="s">
        <v>220</v>
      </c>
      <c r="B6" s="90" t="s">
        <v>129</v>
      </c>
      <c r="C6" s="91" t="s">
        <v>130</v>
      </c>
      <c r="D6" s="91" t="s">
        <v>130</v>
      </c>
    </row>
    <row r="7" spans="1:4" s="255" customFormat="1" ht="12.95" customHeight="1" thickBot="1" x14ac:dyDescent="0.25">
      <c r="A7" s="81">
        <v>1</v>
      </c>
      <c r="B7" s="82">
        <v>2</v>
      </c>
      <c r="C7" s="83">
        <v>3</v>
      </c>
      <c r="D7" s="83">
        <v>4</v>
      </c>
    </row>
    <row r="8" spans="1:4" s="255" customFormat="1" ht="15.95" customHeight="1" thickBot="1" x14ac:dyDescent="0.25">
      <c r="A8" s="92"/>
      <c r="B8" s="93" t="s">
        <v>131</v>
      </c>
      <c r="C8" s="94"/>
      <c r="D8" s="94"/>
    </row>
    <row r="9" spans="1:4" s="191" customFormat="1" ht="12" customHeight="1" thickBot="1" x14ac:dyDescent="0.25">
      <c r="A9" s="81" t="s">
        <v>95</v>
      </c>
      <c r="B9" s="95" t="s">
        <v>457</v>
      </c>
      <c r="C9" s="137">
        <f>SUM(C10:C19)</f>
        <v>2000</v>
      </c>
      <c r="D9" s="137">
        <f>SUM(D10:D19)</f>
        <v>2000</v>
      </c>
    </row>
    <row r="10" spans="1:4" s="191" customFormat="1" ht="12" customHeight="1" x14ac:dyDescent="0.2">
      <c r="A10" s="247" t="s">
        <v>158</v>
      </c>
      <c r="B10" s="8" t="s">
        <v>283</v>
      </c>
      <c r="C10" s="180"/>
      <c r="D10" s="180"/>
    </row>
    <row r="11" spans="1:4" s="191" customFormat="1" ht="12" customHeight="1" x14ac:dyDescent="0.2">
      <c r="A11" s="248" t="s">
        <v>159</v>
      </c>
      <c r="B11" s="6" t="s">
        <v>284</v>
      </c>
      <c r="C11" s="135">
        <v>2000</v>
      </c>
      <c r="D11" s="135">
        <v>2000</v>
      </c>
    </row>
    <row r="12" spans="1:4" s="191" customFormat="1" ht="12" customHeight="1" x14ac:dyDescent="0.2">
      <c r="A12" s="248" t="s">
        <v>160</v>
      </c>
      <c r="B12" s="6" t="s">
        <v>285</v>
      </c>
      <c r="C12" s="135"/>
      <c r="D12" s="135"/>
    </row>
    <row r="13" spans="1:4" s="191" customFormat="1" ht="12" customHeight="1" x14ac:dyDescent="0.2">
      <c r="A13" s="248" t="s">
        <v>161</v>
      </c>
      <c r="B13" s="6" t="s">
        <v>286</v>
      </c>
      <c r="C13" s="135"/>
      <c r="D13" s="135"/>
    </row>
    <row r="14" spans="1:4" s="191" customFormat="1" ht="12" customHeight="1" x14ac:dyDescent="0.2">
      <c r="A14" s="248" t="s">
        <v>178</v>
      </c>
      <c r="B14" s="6" t="s">
        <v>287</v>
      </c>
      <c r="C14" s="135"/>
      <c r="D14" s="135"/>
    </row>
    <row r="15" spans="1:4" s="191" customFormat="1" ht="12" customHeight="1" x14ac:dyDescent="0.2">
      <c r="A15" s="248" t="s">
        <v>162</v>
      </c>
      <c r="B15" s="6" t="s">
        <v>458</v>
      </c>
      <c r="C15" s="135"/>
      <c r="D15" s="135"/>
    </row>
    <row r="16" spans="1:4" s="191" customFormat="1" ht="12" customHeight="1" x14ac:dyDescent="0.2">
      <c r="A16" s="248" t="s">
        <v>163</v>
      </c>
      <c r="B16" s="5" t="s">
        <v>459</v>
      </c>
      <c r="C16" s="135"/>
      <c r="D16" s="135"/>
    </row>
    <row r="17" spans="1:4" s="191" customFormat="1" ht="12" customHeight="1" x14ac:dyDescent="0.2">
      <c r="A17" s="248" t="s">
        <v>170</v>
      </c>
      <c r="B17" s="6" t="s">
        <v>290</v>
      </c>
      <c r="C17" s="181"/>
      <c r="D17" s="181"/>
    </row>
    <row r="18" spans="1:4" s="256" customFormat="1" ht="12" customHeight="1" x14ac:dyDescent="0.2">
      <c r="A18" s="248" t="s">
        <v>171</v>
      </c>
      <c r="B18" s="6" t="s">
        <v>291</v>
      </c>
      <c r="C18" s="135"/>
      <c r="D18" s="135"/>
    </row>
    <row r="19" spans="1:4" s="256" customFormat="1" ht="12" customHeight="1" thickBot="1" x14ac:dyDescent="0.25">
      <c r="A19" s="248" t="s">
        <v>172</v>
      </c>
      <c r="B19" s="5" t="s">
        <v>292</v>
      </c>
      <c r="C19" s="136"/>
      <c r="D19" s="136"/>
    </row>
    <row r="20" spans="1:4" s="191" customFormat="1" ht="12" customHeight="1" thickBot="1" x14ac:dyDescent="0.25">
      <c r="A20" s="81" t="s">
        <v>96</v>
      </c>
      <c r="B20" s="95" t="s">
        <v>460</v>
      </c>
      <c r="C20" s="137">
        <f>SUM(C21:C23)</f>
        <v>0</v>
      </c>
      <c r="D20" s="137">
        <f>SUM(D21:D23)</f>
        <v>0</v>
      </c>
    </row>
    <row r="21" spans="1:4" s="256" customFormat="1" ht="12" customHeight="1" x14ac:dyDescent="0.2">
      <c r="A21" s="248" t="s">
        <v>164</v>
      </c>
      <c r="B21" s="7" t="s">
        <v>258</v>
      </c>
      <c r="C21" s="135"/>
      <c r="D21" s="135"/>
    </row>
    <row r="22" spans="1:4" s="256" customFormat="1" ht="12" customHeight="1" x14ac:dyDescent="0.2">
      <c r="A22" s="248" t="s">
        <v>165</v>
      </c>
      <c r="B22" s="6" t="s">
        <v>461</v>
      </c>
      <c r="C22" s="135"/>
      <c r="D22" s="135"/>
    </row>
    <row r="23" spans="1:4" s="256" customFormat="1" ht="12" customHeight="1" x14ac:dyDescent="0.2">
      <c r="A23" s="248" t="s">
        <v>166</v>
      </c>
      <c r="B23" s="6" t="s">
        <v>462</v>
      </c>
      <c r="C23" s="135"/>
      <c r="D23" s="135"/>
    </row>
    <row r="24" spans="1:4" s="256" customFormat="1" ht="12" customHeight="1" thickBot="1" x14ac:dyDescent="0.25">
      <c r="A24" s="248" t="s">
        <v>167</v>
      </c>
      <c r="B24" s="6" t="s">
        <v>89</v>
      </c>
      <c r="C24" s="135"/>
      <c r="D24" s="135"/>
    </row>
    <row r="25" spans="1:4" s="256" customFormat="1" ht="12" customHeight="1" thickBot="1" x14ac:dyDescent="0.25">
      <c r="A25" s="84" t="s">
        <v>97</v>
      </c>
      <c r="B25" s="60" t="s">
        <v>195</v>
      </c>
      <c r="C25" s="164"/>
      <c r="D25" s="164"/>
    </row>
    <row r="26" spans="1:4" s="256" customFormat="1" ht="12" customHeight="1" thickBot="1" x14ac:dyDescent="0.25">
      <c r="A26" s="84" t="s">
        <v>98</v>
      </c>
      <c r="B26" s="60" t="s">
        <v>463</v>
      </c>
      <c r="C26" s="137">
        <f>+C27+C28</f>
        <v>0</v>
      </c>
      <c r="D26" s="137">
        <f>+D27+D28</f>
        <v>0</v>
      </c>
    </row>
    <row r="27" spans="1:4" s="256" customFormat="1" ht="12" customHeight="1" x14ac:dyDescent="0.2">
      <c r="A27" s="249" t="s">
        <v>268</v>
      </c>
      <c r="B27" s="250" t="s">
        <v>461</v>
      </c>
      <c r="C27" s="48"/>
      <c r="D27" s="48"/>
    </row>
    <row r="28" spans="1:4" s="256" customFormat="1" ht="12" customHeight="1" x14ac:dyDescent="0.2">
      <c r="A28" s="249" t="s">
        <v>271</v>
      </c>
      <c r="B28" s="251" t="s">
        <v>464</v>
      </c>
      <c r="C28" s="138"/>
      <c r="D28" s="138"/>
    </row>
    <row r="29" spans="1:4" s="256" customFormat="1" ht="12" customHeight="1" thickBot="1" x14ac:dyDescent="0.25">
      <c r="A29" s="248" t="s">
        <v>272</v>
      </c>
      <c r="B29" s="252" t="s">
        <v>465</v>
      </c>
      <c r="C29" s="51"/>
      <c r="D29" s="51"/>
    </row>
    <row r="30" spans="1:4" s="256" customFormat="1" ht="12" customHeight="1" thickBot="1" x14ac:dyDescent="0.25">
      <c r="A30" s="84" t="s">
        <v>99</v>
      </c>
      <c r="B30" s="60" t="s">
        <v>466</v>
      </c>
      <c r="C30" s="137">
        <f>+C31+C32+C33</f>
        <v>0</v>
      </c>
      <c r="D30" s="137">
        <f>+D31+D32+D33</f>
        <v>0</v>
      </c>
    </row>
    <row r="31" spans="1:4" s="256" customFormat="1" ht="12" customHeight="1" x14ac:dyDescent="0.2">
      <c r="A31" s="249" t="s">
        <v>151</v>
      </c>
      <c r="B31" s="250" t="s">
        <v>297</v>
      </c>
      <c r="C31" s="48"/>
      <c r="D31" s="48"/>
    </row>
    <row r="32" spans="1:4" s="256" customFormat="1" ht="12" customHeight="1" x14ac:dyDescent="0.2">
      <c r="A32" s="249" t="s">
        <v>152</v>
      </c>
      <c r="B32" s="251" t="s">
        <v>298</v>
      </c>
      <c r="C32" s="138"/>
      <c r="D32" s="138"/>
    </row>
    <row r="33" spans="1:4" s="256" customFormat="1" ht="12" customHeight="1" thickBot="1" x14ac:dyDescent="0.25">
      <c r="A33" s="248" t="s">
        <v>153</v>
      </c>
      <c r="B33" s="71" t="s">
        <v>299</v>
      </c>
      <c r="C33" s="51"/>
      <c r="D33" s="51"/>
    </row>
    <row r="34" spans="1:4" s="191" customFormat="1" ht="12" customHeight="1" thickBot="1" x14ac:dyDescent="0.25">
      <c r="A34" s="84" t="s">
        <v>100</v>
      </c>
      <c r="B34" s="60" t="s">
        <v>412</v>
      </c>
      <c r="C34" s="164"/>
      <c r="D34" s="164"/>
    </row>
    <row r="35" spans="1:4" s="191" customFormat="1" ht="12" customHeight="1" thickBot="1" x14ac:dyDescent="0.25">
      <c r="A35" s="84" t="s">
        <v>101</v>
      </c>
      <c r="B35" s="60" t="s">
        <v>467</v>
      </c>
      <c r="C35" s="182"/>
      <c r="D35" s="182"/>
    </row>
    <row r="36" spans="1:4" s="191" customFormat="1" ht="12" customHeight="1" thickBot="1" x14ac:dyDescent="0.25">
      <c r="A36" s="81" t="s">
        <v>102</v>
      </c>
      <c r="B36" s="60" t="s">
        <v>468</v>
      </c>
      <c r="C36" s="183">
        <f>+C9+C20+C25+C26+C30+C34+C35</f>
        <v>2000</v>
      </c>
      <c r="D36" s="183">
        <f>+D9+D20+D25+D26+D30+D34+D35</f>
        <v>2000</v>
      </c>
    </row>
    <row r="37" spans="1:4" s="191" customFormat="1" ht="12" customHeight="1" thickBot="1" x14ac:dyDescent="0.25">
      <c r="A37" s="96" t="s">
        <v>103</v>
      </c>
      <c r="B37" s="60" t="s">
        <v>469</v>
      </c>
      <c r="C37" s="183">
        <f>+C38+C39+C40</f>
        <v>342</v>
      </c>
      <c r="D37" s="183">
        <f>+D38+D39+D40</f>
        <v>342</v>
      </c>
    </row>
    <row r="38" spans="1:4" s="191" customFormat="1" ht="12" customHeight="1" x14ac:dyDescent="0.2">
      <c r="A38" s="249" t="s">
        <v>470</v>
      </c>
      <c r="B38" s="250" t="s">
        <v>236</v>
      </c>
      <c r="C38" s="48"/>
      <c r="D38" s="48"/>
    </row>
    <row r="39" spans="1:4" s="191" customFormat="1" ht="12" customHeight="1" x14ac:dyDescent="0.2">
      <c r="A39" s="249" t="s">
        <v>471</v>
      </c>
      <c r="B39" s="251" t="s">
        <v>90</v>
      </c>
      <c r="C39" s="138"/>
      <c r="D39" s="138"/>
    </row>
    <row r="40" spans="1:4" s="256" customFormat="1" ht="12" customHeight="1" thickBot="1" x14ac:dyDescent="0.25">
      <c r="A40" s="248" t="s">
        <v>472</v>
      </c>
      <c r="B40" s="71" t="s">
        <v>558</v>
      </c>
      <c r="C40" s="484">
        <v>342</v>
      </c>
      <c r="D40" s="484">
        <v>342</v>
      </c>
    </row>
    <row r="41" spans="1:4" s="256" customFormat="1" ht="15" customHeight="1" thickBot="1" x14ac:dyDescent="0.25">
      <c r="A41" s="96" t="s">
        <v>104</v>
      </c>
      <c r="B41" s="97" t="s">
        <v>474</v>
      </c>
      <c r="C41" s="186">
        <f>+C36+C37</f>
        <v>2342</v>
      </c>
      <c r="D41" s="186">
        <f>+D36+D37</f>
        <v>2342</v>
      </c>
    </row>
    <row r="42" spans="1:4" s="256" customFormat="1" ht="15" customHeight="1" x14ac:dyDescent="0.2">
      <c r="A42" s="98"/>
      <c r="B42" s="99"/>
      <c r="C42" s="184"/>
      <c r="D42" s="184"/>
    </row>
    <row r="43" spans="1:4" ht="13.5" thickBot="1" x14ac:dyDescent="0.25">
      <c r="A43" s="100"/>
      <c r="B43" s="101"/>
      <c r="C43" s="185"/>
      <c r="D43" s="185"/>
    </row>
    <row r="44" spans="1:4" s="255" customFormat="1" ht="16.5" customHeight="1" thickBot="1" x14ac:dyDescent="0.25">
      <c r="A44" s="102"/>
      <c r="B44" s="103" t="s">
        <v>132</v>
      </c>
      <c r="C44" s="186"/>
      <c r="D44" s="186"/>
    </row>
    <row r="45" spans="1:4" s="257" customFormat="1" ht="12" customHeight="1" thickBot="1" x14ac:dyDescent="0.25">
      <c r="A45" s="84" t="s">
        <v>95</v>
      </c>
      <c r="B45" s="60" t="s">
        <v>475</v>
      </c>
      <c r="C45" s="137">
        <f>SUM(C46:C50)</f>
        <v>2342</v>
      </c>
      <c r="D45" s="137">
        <f>SUM(D46:D50)</f>
        <v>2342</v>
      </c>
    </row>
    <row r="46" spans="1:4" ht="12" customHeight="1" x14ac:dyDescent="0.2">
      <c r="A46" s="248" t="s">
        <v>158</v>
      </c>
      <c r="B46" s="7" t="s">
        <v>125</v>
      </c>
      <c r="C46" s="48">
        <v>1844</v>
      </c>
      <c r="D46" s="48">
        <v>1844</v>
      </c>
    </row>
    <row r="47" spans="1:4" ht="12" customHeight="1" x14ac:dyDescent="0.2">
      <c r="A47" s="248" t="s">
        <v>159</v>
      </c>
      <c r="B47" s="6" t="s">
        <v>204</v>
      </c>
      <c r="C47" s="50">
        <v>498</v>
      </c>
      <c r="D47" s="50">
        <v>498</v>
      </c>
    </row>
    <row r="48" spans="1:4" ht="12" customHeight="1" x14ac:dyDescent="0.2">
      <c r="A48" s="248" t="s">
        <v>160</v>
      </c>
      <c r="B48" s="6" t="s">
        <v>177</v>
      </c>
      <c r="C48" s="50"/>
      <c r="D48" s="50"/>
    </row>
    <row r="49" spans="1:4" ht="12" customHeight="1" x14ac:dyDescent="0.2">
      <c r="A49" s="248" t="s">
        <v>161</v>
      </c>
      <c r="B49" s="6" t="s">
        <v>205</v>
      </c>
      <c r="C49" s="50"/>
      <c r="D49" s="50"/>
    </row>
    <row r="50" spans="1:4" ht="12" customHeight="1" thickBot="1" x14ac:dyDescent="0.25">
      <c r="A50" s="248" t="s">
        <v>178</v>
      </c>
      <c r="B50" s="6" t="s">
        <v>206</v>
      </c>
      <c r="C50" s="50"/>
      <c r="D50" s="50"/>
    </row>
    <row r="51" spans="1:4" ht="12" customHeight="1" thickBot="1" x14ac:dyDescent="0.25">
      <c r="A51" s="84" t="s">
        <v>96</v>
      </c>
      <c r="B51" s="60" t="s">
        <v>476</v>
      </c>
      <c r="C51" s="137">
        <f>SUM(C52:C54)</f>
        <v>0</v>
      </c>
      <c r="D51" s="137">
        <f>SUM(D52:D54)</f>
        <v>0</v>
      </c>
    </row>
    <row r="52" spans="1:4" s="257" customFormat="1" ht="12" customHeight="1" x14ac:dyDescent="0.2">
      <c r="A52" s="248" t="s">
        <v>164</v>
      </c>
      <c r="B52" s="7" t="s">
        <v>226</v>
      </c>
      <c r="C52" s="48"/>
      <c r="D52" s="48"/>
    </row>
    <row r="53" spans="1:4" ht="12" customHeight="1" x14ac:dyDescent="0.2">
      <c r="A53" s="248" t="s">
        <v>165</v>
      </c>
      <c r="B53" s="6" t="s">
        <v>208</v>
      </c>
      <c r="C53" s="50"/>
      <c r="D53" s="50"/>
    </row>
    <row r="54" spans="1:4" ht="12" customHeight="1" x14ac:dyDescent="0.2">
      <c r="A54" s="248" t="s">
        <v>166</v>
      </c>
      <c r="B54" s="6" t="s">
        <v>133</v>
      </c>
      <c r="C54" s="50"/>
      <c r="D54" s="50"/>
    </row>
    <row r="55" spans="1:4" ht="12" customHeight="1" thickBot="1" x14ac:dyDescent="0.25">
      <c r="A55" s="248" t="s">
        <v>167</v>
      </c>
      <c r="B55" s="6" t="s">
        <v>91</v>
      </c>
      <c r="C55" s="50"/>
      <c r="D55" s="50"/>
    </row>
    <row r="56" spans="1:4" ht="15" customHeight="1" thickBot="1" x14ac:dyDescent="0.25">
      <c r="A56" s="84" t="s">
        <v>97</v>
      </c>
      <c r="B56" s="104" t="s">
        <v>477</v>
      </c>
      <c r="C56" s="187">
        <f>+C45+C51</f>
        <v>2342</v>
      </c>
      <c r="D56" s="187">
        <f>+D45+D51</f>
        <v>2342</v>
      </c>
    </row>
    <row r="57" spans="1:4" ht="13.5" thickBot="1" x14ac:dyDescent="0.25">
      <c r="C57" s="188"/>
      <c r="D57" s="188"/>
    </row>
    <row r="58" spans="1:4" ht="15" customHeight="1" thickBot="1" x14ac:dyDescent="0.25">
      <c r="A58" s="107" t="s">
        <v>221</v>
      </c>
      <c r="B58" s="108"/>
      <c r="C58" s="58"/>
      <c r="D58" s="58"/>
    </row>
    <row r="59" spans="1:4" ht="14.25" customHeight="1" thickBot="1" x14ac:dyDescent="0.25">
      <c r="A59" s="107" t="s">
        <v>222</v>
      </c>
      <c r="B59" s="108"/>
      <c r="C59" s="58"/>
      <c r="D59" s="58"/>
    </row>
  </sheetData>
  <sheetProtection formatCells="0"/>
  <mergeCells count="2">
    <mergeCell ref="B1:D1"/>
    <mergeCell ref="B2:D2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59"/>
  <sheetViews>
    <sheetView zoomScaleNormal="100" workbookViewId="0">
      <selection activeCell="B2" sqref="B2:D2"/>
    </sheetView>
  </sheetViews>
  <sheetFormatPr defaultRowHeight="12.75" x14ac:dyDescent="0.2"/>
  <cols>
    <col min="1" max="1" width="13.83203125" style="105" customWidth="1"/>
    <col min="2" max="2" width="66" style="106" customWidth="1"/>
    <col min="3" max="3" width="14.5" style="106" customWidth="1"/>
    <col min="4" max="4" width="14" style="106" customWidth="1"/>
    <col min="5" max="16384" width="9.33203125" style="106"/>
  </cols>
  <sheetData>
    <row r="1" spans="1:4" s="86" customFormat="1" ht="21" customHeight="1" x14ac:dyDescent="0.2">
      <c r="A1" s="85"/>
      <c r="B1" s="573" t="s">
        <v>633</v>
      </c>
      <c r="C1" s="573"/>
      <c r="D1" s="573"/>
    </row>
    <row r="2" spans="1:4" s="86" customFormat="1" ht="21" customHeight="1" thickBot="1" x14ac:dyDescent="0.25">
      <c r="A2" s="85"/>
      <c r="B2" s="574" t="s">
        <v>650</v>
      </c>
      <c r="C2" s="574"/>
      <c r="D2" s="574"/>
    </row>
    <row r="3" spans="1:4" s="253" customFormat="1" ht="25.5" customHeight="1" x14ac:dyDescent="0.2">
      <c r="A3" s="205" t="s">
        <v>219</v>
      </c>
      <c r="B3" s="174" t="s">
        <v>511</v>
      </c>
      <c r="C3" s="189"/>
      <c r="D3" s="189" t="s">
        <v>136</v>
      </c>
    </row>
    <row r="4" spans="1:4" s="253" customFormat="1" ht="24.75" thickBot="1" x14ac:dyDescent="0.25">
      <c r="A4" s="246" t="s">
        <v>218</v>
      </c>
      <c r="B4" s="175" t="s">
        <v>553</v>
      </c>
      <c r="C4" s="190"/>
      <c r="D4" s="190" t="s">
        <v>490</v>
      </c>
    </row>
    <row r="5" spans="1:4" s="254" customFormat="1" ht="15.95" customHeight="1" thickBot="1" x14ac:dyDescent="0.3">
      <c r="A5" s="88"/>
      <c r="B5" s="88"/>
      <c r="C5" s="89"/>
      <c r="D5" s="89" t="s">
        <v>128</v>
      </c>
    </row>
    <row r="6" spans="1:4" ht="13.5" thickBot="1" x14ac:dyDescent="0.25">
      <c r="A6" s="206" t="s">
        <v>220</v>
      </c>
      <c r="B6" s="90" t="s">
        <v>129</v>
      </c>
      <c r="C6" s="91" t="s">
        <v>130</v>
      </c>
      <c r="D6" s="91" t="s">
        <v>130</v>
      </c>
    </row>
    <row r="7" spans="1:4" s="255" customFormat="1" ht="12.95" customHeight="1" thickBot="1" x14ac:dyDescent="0.25">
      <c r="A7" s="81">
        <v>1</v>
      </c>
      <c r="B7" s="82">
        <v>2</v>
      </c>
      <c r="C7" s="83">
        <v>3</v>
      </c>
      <c r="D7" s="83">
        <v>4</v>
      </c>
    </row>
    <row r="8" spans="1:4" s="255" customFormat="1" ht="15.95" customHeight="1" thickBot="1" x14ac:dyDescent="0.25">
      <c r="A8" s="92"/>
      <c r="B8" s="93" t="s">
        <v>131</v>
      </c>
      <c r="C8" s="94"/>
      <c r="D8" s="94"/>
    </row>
    <row r="9" spans="1:4" s="191" customFormat="1" ht="12" customHeight="1" thickBot="1" x14ac:dyDescent="0.25">
      <c r="A9" s="81" t="s">
        <v>95</v>
      </c>
      <c r="B9" s="95" t="s">
        <v>457</v>
      </c>
      <c r="C9" s="137">
        <f>SUM(C10:C19)</f>
        <v>0</v>
      </c>
      <c r="D9" s="137">
        <f>SUM(D10:D19)</f>
        <v>0</v>
      </c>
    </row>
    <row r="10" spans="1:4" s="191" customFormat="1" ht="12" customHeight="1" x14ac:dyDescent="0.2">
      <c r="A10" s="247" t="s">
        <v>158</v>
      </c>
      <c r="B10" s="8" t="s">
        <v>283</v>
      </c>
      <c r="C10" s="180"/>
      <c r="D10" s="180"/>
    </row>
    <row r="11" spans="1:4" s="191" customFormat="1" ht="12" customHeight="1" x14ac:dyDescent="0.2">
      <c r="A11" s="248" t="s">
        <v>159</v>
      </c>
      <c r="B11" s="6" t="s">
        <v>284</v>
      </c>
      <c r="C11" s="135"/>
      <c r="D11" s="135"/>
    </row>
    <row r="12" spans="1:4" s="191" customFormat="1" ht="12" customHeight="1" x14ac:dyDescent="0.2">
      <c r="A12" s="248" t="s">
        <v>160</v>
      </c>
      <c r="B12" s="6" t="s">
        <v>285</v>
      </c>
      <c r="C12" s="135"/>
      <c r="D12" s="135"/>
    </row>
    <row r="13" spans="1:4" s="191" customFormat="1" ht="12" customHeight="1" x14ac:dyDescent="0.2">
      <c r="A13" s="248" t="s">
        <v>161</v>
      </c>
      <c r="B13" s="6" t="s">
        <v>286</v>
      </c>
      <c r="C13" s="135"/>
      <c r="D13" s="135"/>
    </row>
    <row r="14" spans="1:4" s="191" customFormat="1" ht="12" customHeight="1" x14ac:dyDescent="0.2">
      <c r="A14" s="248" t="s">
        <v>178</v>
      </c>
      <c r="B14" s="6" t="s">
        <v>287</v>
      </c>
      <c r="C14" s="135"/>
      <c r="D14" s="135"/>
    </row>
    <row r="15" spans="1:4" s="191" customFormat="1" ht="12" customHeight="1" x14ac:dyDescent="0.2">
      <c r="A15" s="248" t="s">
        <v>162</v>
      </c>
      <c r="B15" s="6" t="s">
        <v>458</v>
      </c>
      <c r="C15" s="135"/>
      <c r="D15" s="135"/>
    </row>
    <row r="16" spans="1:4" s="191" customFormat="1" ht="12" customHeight="1" x14ac:dyDescent="0.2">
      <c r="A16" s="248" t="s">
        <v>163</v>
      </c>
      <c r="B16" s="5" t="s">
        <v>459</v>
      </c>
      <c r="C16" s="135"/>
      <c r="D16" s="135"/>
    </row>
    <row r="17" spans="1:4" s="191" customFormat="1" ht="12" customHeight="1" x14ac:dyDescent="0.2">
      <c r="A17" s="248" t="s">
        <v>170</v>
      </c>
      <c r="B17" s="6" t="s">
        <v>290</v>
      </c>
      <c r="C17" s="181"/>
      <c r="D17" s="181"/>
    </row>
    <row r="18" spans="1:4" s="256" customFormat="1" ht="12" customHeight="1" x14ac:dyDescent="0.2">
      <c r="A18" s="248" t="s">
        <v>171</v>
      </c>
      <c r="B18" s="6" t="s">
        <v>291</v>
      </c>
      <c r="C18" s="135"/>
      <c r="D18" s="135"/>
    </row>
    <row r="19" spans="1:4" s="256" customFormat="1" ht="12" customHeight="1" thickBot="1" x14ac:dyDescent="0.25">
      <c r="A19" s="248" t="s">
        <v>172</v>
      </c>
      <c r="B19" s="5" t="s">
        <v>292</v>
      </c>
      <c r="C19" s="136"/>
      <c r="D19" s="136"/>
    </row>
    <row r="20" spans="1:4" s="191" customFormat="1" ht="12" customHeight="1" thickBot="1" x14ac:dyDescent="0.25">
      <c r="A20" s="81" t="s">
        <v>96</v>
      </c>
      <c r="B20" s="95" t="s">
        <v>460</v>
      </c>
      <c r="C20" s="137">
        <f>SUM(C21:C23)</f>
        <v>0</v>
      </c>
      <c r="D20" s="137">
        <f>SUM(D21:D23)</f>
        <v>0</v>
      </c>
    </row>
    <row r="21" spans="1:4" s="256" customFormat="1" ht="12" customHeight="1" x14ac:dyDescent="0.2">
      <c r="A21" s="248" t="s">
        <v>164</v>
      </c>
      <c r="B21" s="7" t="s">
        <v>258</v>
      </c>
      <c r="C21" s="135"/>
      <c r="D21" s="135"/>
    </row>
    <row r="22" spans="1:4" s="256" customFormat="1" ht="12" customHeight="1" x14ac:dyDescent="0.2">
      <c r="A22" s="248" t="s">
        <v>165</v>
      </c>
      <c r="B22" s="6" t="s">
        <v>461</v>
      </c>
      <c r="C22" s="135"/>
      <c r="D22" s="135"/>
    </row>
    <row r="23" spans="1:4" s="256" customFormat="1" ht="12" customHeight="1" x14ac:dyDescent="0.2">
      <c r="A23" s="248" t="s">
        <v>166</v>
      </c>
      <c r="B23" s="6" t="s">
        <v>462</v>
      </c>
      <c r="C23" s="135"/>
      <c r="D23" s="135"/>
    </row>
    <row r="24" spans="1:4" s="256" customFormat="1" ht="12" customHeight="1" thickBot="1" x14ac:dyDescent="0.25">
      <c r="A24" s="248" t="s">
        <v>167</v>
      </c>
      <c r="B24" s="6" t="s">
        <v>89</v>
      </c>
      <c r="C24" s="135"/>
      <c r="D24" s="135"/>
    </row>
    <row r="25" spans="1:4" s="256" customFormat="1" ht="12" customHeight="1" thickBot="1" x14ac:dyDescent="0.25">
      <c r="A25" s="84" t="s">
        <v>97</v>
      </c>
      <c r="B25" s="60" t="s">
        <v>195</v>
      </c>
      <c r="C25" s="164"/>
      <c r="D25" s="164"/>
    </row>
    <row r="26" spans="1:4" s="256" customFormat="1" ht="12" customHeight="1" thickBot="1" x14ac:dyDescent="0.25">
      <c r="A26" s="84" t="s">
        <v>98</v>
      </c>
      <c r="B26" s="60" t="s">
        <v>463</v>
      </c>
      <c r="C26" s="137">
        <f>+C27+C28</f>
        <v>0</v>
      </c>
      <c r="D26" s="137">
        <f>+D27+D28</f>
        <v>0</v>
      </c>
    </row>
    <row r="27" spans="1:4" s="256" customFormat="1" ht="12" customHeight="1" x14ac:dyDescent="0.2">
      <c r="A27" s="249" t="s">
        <v>268</v>
      </c>
      <c r="B27" s="250" t="s">
        <v>461</v>
      </c>
      <c r="C27" s="48"/>
      <c r="D27" s="48"/>
    </row>
    <row r="28" spans="1:4" s="256" customFormat="1" ht="12" customHeight="1" x14ac:dyDescent="0.2">
      <c r="A28" s="249" t="s">
        <v>271</v>
      </c>
      <c r="B28" s="251" t="s">
        <v>464</v>
      </c>
      <c r="C28" s="138"/>
      <c r="D28" s="138"/>
    </row>
    <row r="29" spans="1:4" s="256" customFormat="1" ht="12" customHeight="1" thickBot="1" x14ac:dyDescent="0.25">
      <c r="A29" s="248" t="s">
        <v>272</v>
      </c>
      <c r="B29" s="252" t="s">
        <v>465</v>
      </c>
      <c r="C29" s="51"/>
      <c r="D29" s="51"/>
    </row>
    <row r="30" spans="1:4" s="256" customFormat="1" ht="12" customHeight="1" thickBot="1" x14ac:dyDescent="0.25">
      <c r="A30" s="84" t="s">
        <v>99</v>
      </c>
      <c r="B30" s="60" t="s">
        <v>466</v>
      </c>
      <c r="C30" s="137">
        <f>+C31+C32+C33</f>
        <v>0</v>
      </c>
      <c r="D30" s="137">
        <f>+D31+D32+D33</f>
        <v>0</v>
      </c>
    </row>
    <row r="31" spans="1:4" s="256" customFormat="1" ht="12" customHeight="1" x14ac:dyDescent="0.2">
      <c r="A31" s="249" t="s">
        <v>151</v>
      </c>
      <c r="B31" s="250" t="s">
        <v>297</v>
      </c>
      <c r="C31" s="48"/>
      <c r="D31" s="48"/>
    </row>
    <row r="32" spans="1:4" s="256" customFormat="1" ht="12" customHeight="1" x14ac:dyDescent="0.2">
      <c r="A32" s="249" t="s">
        <v>152</v>
      </c>
      <c r="B32" s="251" t="s">
        <v>298</v>
      </c>
      <c r="C32" s="138"/>
      <c r="D32" s="138"/>
    </row>
    <row r="33" spans="1:4" s="256" customFormat="1" ht="12" customHeight="1" thickBot="1" x14ac:dyDescent="0.25">
      <c r="A33" s="248" t="s">
        <v>153</v>
      </c>
      <c r="B33" s="71" t="s">
        <v>299</v>
      </c>
      <c r="C33" s="51"/>
      <c r="D33" s="51"/>
    </row>
    <row r="34" spans="1:4" s="191" customFormat="1" ht="12" customHeight="1" thickBot="1" x14ac:dyDescent="0.25">
      <c r="A34" s="84" t="s">
        <v>100</v>
      </c>
      <c r="B34" s="60" t="s">
        <v>412</v>
      </c>
      <c r="C34" s="164"/>
      <c r="D34" s="164"/>
    </row>
    <row r="35" spans="1:4" s="191" customFormat="1" ht="12" customHeight="1" thickBot="1" x14ac:dyDescent="0.25">
      <c r="A35" s="84" t="s">
        <v>101</v>
      </c>
      <c r="B35" s="60" t="s">
        <v>467</v>
      </c>
      <c r="C35" s="182"/>
      <c r="D35" s="182"/>
    </row>
    <row r="36" spans="1:4" s="191" customFormat="1" ht="12" customHeight="1" thickBot="1" x14ac:dyDescent="0.25">
      <c r="A36" s="81" t="s">
        <v>102</v>
      </c>
      <c r="B36" s="60" t="s">
        <v>468</v>
      </c>
      <c r="C36" s="183">
        <f>+C9+C20+C25+C26+C30+C34+C35</f>
        <v>0</v>
      </c>
      <c r="D36" s="183">
        <f>+D9+D20+D25+D26+D30+D34+D35</f>
        <v>0</v>
      </c>
    </row>
    <row r="37" spans="1:4" s="191" customFormat="1" ht="12" customHeight="1" thickBot="1" x14ac:dyDescent="0.25">
      <c r="A37" s="96" t="s">
        <v>103</v>
      </c>
      <c r="B37" s="60" t="s">
        <v>469</v>
      </c>
      <c r="C37" s="183">
        <f>+C38+C39+C40</f>
        <v>90910</v>
      </c>
      <c r="D37" s="183">
        <f>+D38+D39+D40</f>
        <v>93949</v>
      </c>
    </row>
    <row r="38" spans="1:4" s="191" customFormat="1" ht="12" customHeight="1" x14ac:dyDescent="0.2">
      <c r="A38" s="249" t="s">
        <v>470</v>
      </c>
      <c r="B38" s="250" t="s">
        <v>236</v>
      </c>
      <c r="C38" s="48"/>
      <c r="D38" s="48"/>
    </row>
    <row r="39" spans="1:4" s="191" customFormat="1" ht="12" customHeight="1" x14ac:dyDescent="0.2">
      <c r="A39" s="249" t="s">
        <v>471</v>
      </c>
      <c r="B39" s="251" t="s">
        <v>90</v>
      </c>
      <c r="C39" s="138"/>
      <c r="D39" s="138"/>
    </row>
    <row r="40" spans="1:4" s="256" customFormat="1" ht="12" customHeight="1" thickBot="1" x14ac:dyDescent="0.25">
      <c r="A40" s="248" t="s">
        <v>472</v>
      </c>
      <c r="B40" s="71" t="s">
        <v>473</v>
      </c>
      <c r="C40" s="51">
        <v>90910</v>
      </c>
      <c r="D40" s="51">
        <v>93949</v>
      </c>
    </row>
    <row r="41" spans="1:4" s="256" customFormat="1" ht="15" customHeight="1" thickBot="1" x14ac:dyDescent="0.25">
      <c r="A41" s="96" t="s">
        <v>104</v>
      </c>
      <c r="B41" s="97" t="s">
        <v>474</v>
      </c>
      <c r="C41" s="186">
        <f>+C36+C37</f>
        <v>90910</v>
      </c>
      <c r="D41" s="186">
        <f>+D36+D37</f>
        <v>93949</v>
      </c>
    </row>
    <row r="42" spans="1:4" s="256" customFormat="1" ht="15" customHeight="1" x14ac:dyDescent="0.2">
      <c r="A42" s="98"/>
      <c r="B42" s="99"/>
      <c r="C42" s="184"/>
      <c r="D42" s="184"/>
    </row>
    <row r="43" spans="1:4" ht="13.5" thickBot="1" x14ac:dyDescent="0.25">
      <c r="A43" s="100"/>
      <c r="B43" s="101"/>
      <c r="C43" s="185"/>
      <c r="D43" s="185"/>
    </row>
    <row r="44" spans="1:4" s="255" customFormat="1" ht="16.5" customHeight="1" thickBot="1" x14ac:dyDescent="0.25">
      <c r="A44" s="102"/>
      <c r="B44" s="103" t="s">
        <v>132</v>
      </c>
      <c r="C44" s="186"/>
      <c r="D44" s="186"/>
    </row>
    <row r="45" spans="1:4" s="257" customFormat="1" ht="12" customHeight="1" thickBot="1" x14ac:dyDescent="0.25">
      <c r="A45" s="84" t="s">
        <v>95</v>
      </c>
      <c r="B45" s="60" t="s">
        <v>475</v>
      </c>
      <c r="C45" s="137">
        <f>SUM(C46:C50)</f>
        <v>90910</v>
      </c>
      <c r="D45" s="137">
        <f>SUM(D46:D50)</f>
        <v>93949</v>
      </c>
    </row>
    <row r="46" spans="1:4" ht="12" customHeight="1" x14ac:dyDescent="0.2">
      <c r="A46" s="248" t="s">
        <v>158</v>
      </c>
      <c r="B46" s="7" t="s">
        <v>125</v>
      </c>
      <c r="C46" s="48">
        <v>60085</v>
      </c>
      <c r="D46" s="48">
        <v>62246</v>
      </c>
    </row>
    <row r="47" spans="1:4" ht="12" customHeight="1" x14ac:dyDescent="0.2">
      <c r="A47" s="248" t="s">
        <v>159</v>
      </c>
      <c r="B47" s="6" t="s">
        <v>204</v>
      </c>
      <c r="C47" s="50">
        <v>16245</v>
      </c>
      <c r="D47" s="50">
        <v>16903</v>
      </c>
    </row>
    <row r="48" spans="1:4" ht="12" customHeight="1" x14ac:dyDescent="0.2">
      <c r="A48" s="248" t="s">
        <v>160</v>
      </c>
      <c r="B48" s="6" t="s">
        <v>177</v>
      </c>
      <c r="C48" s="50">
        <v>14580</v>
      </c>
      <c r="D48" s="50">
        <v>14800</v>
      </c>
    </row>
    <row r="49" spans="1:4" ht="12" customHeight="1" x14ac:dyDescent="0.2">
      <c r="A49" s="248" t="s">
        <v>161</v>
      </c>
      <c r="B49" s="6" t="s">
        <v>205</v>
      </c>
      <c r="C49" s="50"/>
      <c r="D49" s="50"/>
    </row>
    <row r="50" spans="1:4" ht="12" customHeight="1" thickBot="1" x14ac:dyDescent="0.25">
      <c r="A50" s="248" t="s">
        <v>178</v>
      </c>
      <c r="B50" s="6" t="s">
        <v>206</v>
      </c>
      <c r="C50" s="50"/>
      <c r="D50" s="50"/>
    </row>
    <row r="51" spans="1:4" ht="12" customHeight="1" thickBot="1" x14ac:dyDescent="0.25">
      <c r="A51" s="84" t="s">
        <v>96</v>
      </c>
      <c r="B51" s="60" t="s">
        <v>476</v>
      </c>
      <c r="C51" s="137">
        <f>SUM(C52:C54)</f>
        <v>0</v>
      </c>
      <c r="D51" s="137">
        <f>SUM(D52:D54)</f>
        <v>0</v>
      </c>
    </row>
    <row r="52" spans="1:4" s="257" customFormat="1" ht="12" customHeight="1" x14ac:dyDescent="0.2">
      <c r="A52" s="248" t="s">
        <v>164</v>
      </c>
      <c r="B52" s="7" t="s">
        <v>226</v>
      </c>
      <c r="C52" s="48"/>
      <c r="D52" s="48"/>
    </row>
    <row r="53" spans="1:4" ht="12" customHeight="1" x14ac:dyDescent="0.2">
      <c r="A53" s="248" t="s">
        <v>165</v>
      </c>
      <c r="B53" s="6" t="s">
        <v>208</v>
      </c>
      <c r="C53" s="50"/>
      <c r="D53" s="50"/>
    </row>
    <row r="54" spans="1:4" ht="12" customHeight="1" x14ac:dyDescent="0.2">
      <c r="A54" s="248" t="s">
        <v>166</v>
      </c>
      <c r="B54" s="6" t="s">
        <v>133</v>
      </c>
      <c r="C54" s="50"/>
      <c r="D54" s="50"/>
    </row>
    <row r="55" spans="1:4" ht="12" customHeight="1" thickBot="1" x14ac:dyDescent="0.25">
      <c r="A55" s="248" t="s">
        <v>167</v>
      </c>
      <c r="B55" s="6" t="s">
        <v>91</v>
      </c>
      <c r="C55" s="50"/>
      <c r="D55" s="50"/>
    </row>
    <row r="56" spans="1:4" ht="15" customHeight="1" thickBot="1" x14ac:dyDescent="0.25">
      <c r="A56" s="84" t="s">
        <v>97</v>
      </c>
      <c r="B56" s="104" t="s">
        <v>477</v>
      </c>
      <c r="C56" s="187">
        <f>+C45+C51</f>
        <v>90910</v>
      </c>
      <c r="D56" s="187">
        <f>+D45+D51</f>
        <v>93949</v>
      </c>
    </row>
    <row r="57" spans="1:4" ht="13.5" thickBot="1" x14ac:dyDescent="0.25">
      <c r="C57" s="188"/>
      <c r="D57" s="188"/>
    </row>
    <row r="58" spans="1:4" ht="15" customHeight="1" thickBot="1" x14ac:dyDescent="0.25">
      <c r="A58" s="107" t="s">
        <v>221</v>
      </c>
      <c r="B58" s="108"/>
      <c r="C58" s="58">
        <v>18</v>
      </c>
      <c r="D58" s="58">
        <v>18</v>
      </c>
    </row>
    <row r="59" spans="1:4" ht="14.25" customHeight="1" thickBot="1" x14ac:dyDescent="0.25">
      <c r="A59" s="107" t="s">
        <v>222</v>
      </c>
      <c r="B59" s="108"/>
      <c r="C59" s="58">
        <v>0</v>
      </c>
      <c r="D59" s="58">
        <v>0</v>
      </c>
    </row>
  </sheetData>
  <sheetProtection formatCells="0"/>
  <mergeCells count="2">
    <mergeCell ref="B1:D1"/>
    <mergeCell ref="B2:D2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59"/>
  <sheetViews>
    <sheetView zoomScaleNormal="100" workbookViewId="0">
      <selection activeCell="B2" sqref="B2:D2"/>
    </sheetView>
  </sheetViews>
  <sheetFormatPr defaultRowHeight="12.75" x14ac:dyDescent="0.2"/>
  <cols>
    <col min="1" max="1" width="13.83203125" style="105" customWidth="1"/>
    <col min="2" max="2" width="64.6640625" style="106" customWidth="1"/>
    <col min="3" max="3" width="14.83203125" style="106" customWidth="1"/>
    <col min="4" max="4" width="12.5" style="106" customWidth="1"/>
    <col min="5" max="16384" width="9.33203125" style="106"/>
  </cols>
  <sheetData>
    <row r="1" spans="1:4" s="86" customFormat="1" ht="12.75" customHeight="1" x14ac:dyDescent="0.2">
      <c r="A1" s="85"/>
      <c r="B1" s="573" t="s">
        <v>634</v>
      </c>
      <c r="C1" s="573"/>
      <c r="D1" s="573"/>
    </row>
    <row r="2" spans="1:4" s="86" customFormat="1" ht="21" customHeight="1" thickBot="1" x14ac:dyDescent="0.25">
      <c r="A2" s="85"/>
      <c r="B2" s="573" t="s">
        <v>651</v>
      </c>
      <c r="C2" s="573"/>
      <c r="D2" s="573"/>
    </row>
    <row r="3" spans="1:4" s="253" customFormat="1" ht="25.5" customHeight="1" x14ac:dyDescent="0.2">
      <c r="A3" s="205" t="s">
        <v>219</v>
      </c>
      <c r="B3" s="174" t="s">
        <v>492</v>
      </c>
      <c r="C3" s="189"/>
      <c r="D3" s="189" t="s">
        <v>137</v>
      </c>
    </row>
    <row r="4" spans="1:4" s="253" customFormat="1" ht="24.75" thickBot="1" x14ac:dyDescent="0.25">
      <c r="A4" s="246" t="s">
        <v>218</v>
      </c>
      <c r="B4" s="175" t="s">
        <v>456</v>
      </c>
      <c r="C4" s="190"/>
      <c r="D4" s="190" t="s">
        <v>127</v>
      </c>
    </row>
    <row r="5" spans="1:4" s="254" customFormat="1" ht="15.95" customHeight="1" thickBot="1" x14ac:dyDescent="0.3">
      <c r="A5" s="88"/>
      <c r="B5" s="88"/>
      <c r="C5" s="89"/>
      <c r="D5" s="89" t="s">
        <v>128</v>
      </c>
    </row>
    <row r="6" spans="1:4" ht="13.5" thickBot="1" x14ac:dyDescent="0.25">
      <c r="A6" s="206" t="s">
        <v>220</v>
      </c>
      <c r="B6" s="90" t="s">
        <v>129</v>
      </c>
      <c r="C6" s="91" t="s">
        <v>130</v>
      </c>
      <c r="D6" s="91" t="s">
        <v>130</v>
      </c>
    </row>
    <row r="7" spans="1:4" s="255" customFormat="1" ht="12.95" customHeight="1" thickBot="1" x14ac:dyDescent="0.25">
      <c r="A7" s="81">
        <v>1</v>
      </c>
      <c r="B7" s="82">
        <v>2</v>
      </c>
      <c r="C7" s="83">
        <v>3</v>
      </c>
      <c r="D7" s="83">
        <v>4</v>
      </c>
    </row>
    <row r="8" spans="1:4" s="255" customFormat="1" ht="15.95" customHeight="1" thickBot="1" x14ac:dyDescent="0.25">
      <c r="A8" s="92"/>
      <c r="B8" s="93" t="s">
        <v>131</v>
      </c>
      <c r="C8" s="94"/>
      <c r="D8" s="94"/>
    </row>
    <row r="9" spans="1:4" s="191" customFormat="1" ht="12" customHeight="1" thickBot="1" x14ac:dyDescent="0.25">
      <c r="A9" s="81" t="s">
        <v>95</v>
      </c>
      <c r="B9" s="95" t="s">
        <v>457</v>
      </c>
      <c r="C9" s="137">
        <f>SUM(C10:C19)</f>
        <v>2230</v>
      </c>
      <c r="D9" s="137">
        <f>SUM(D10:D19)</f>
        <v>3880</v>
      </c>
    </row>
    <row r="10" spans="1:4" s="191" customFormat="1" ht="12" customHeight="1" x14ac:dyDescent="0.2">
      <c r="A10" s="247" t="s">
        <v>158</v>
      </c>
      <c r="B10" s="8" t="s">
        <v>283</v>
      </c>
      <c r="C10" s="180"/>
      <c r="D10" s="180"/>
    </row>
    <row r="11" spans="1:4" s="191" customFormat="1" ht="12" customHeight="1" x14ac:dyDescent="0.2">
      <c r="A11" s="248" t="s">
        <v>159</v>
      </c>
      <c r="B11" s="6" t="s">
        <v>284</v>
      </c>
      <c r="C11" s="135">
        <v>2230</v>
      </c>
      <c r="D11" s="135">
        <v>3880</v>
      </c>
    </row>
    <row r="12" spans="1:4" s="191" customFormat="1" ht="12" customHeight="1" x14ac:dyDescent="0.2">
      <c r="A12" s="248" t="s">
        <v>160</v>
      </c>
      <c r="B12" s="6" t="s">
        <v>285</v>
      </c>
      <c r="C12" s="135"/>
      <c r="D12" s="135"/>
    </row>
    <row r="13" spans="1:4" s="191" customFormat="1" ht="12" customHeight="1" x14ac:dyDescent="0.2">
      <c r="A13" s="248" t="s">
        <v>161</v>
      </c>
      <c r="B13" s="6" t="s">
        <v>286</v>
      </c>
      <c r="C13" s="135"/>
      <c r="D13" s="135"/>
    </row>
    <row r="14" spans="1:4" s="191" customFormat="1" ht="12" customHeight="1" x14ac:dyDescent="0.2">
      <c r="A14" s="248" t="s">
        <v>178</v>
      </c>
      <c r="B14" s="6" t="s">
        <v>287</v>
      </c>
      <c r="C14" s="135"/>
      <c r="D14" s="135"/>
    </row>
    <row r="15" spans="1:4" s="191" customFormat="1" ht="12" customHeight="1" x14ac:dyDescent="0.2">
      <c r="A15" s="248" t="s">
        <v>162</v>
      </c>
      <c r="B15" s="6" t="s">
        <v>458</v>
      </c>
      <c r="C15" s="135"/>
      <c r="D15" s="135"/>
    </row>
    <row r="16" spans="1:4" s="191" customFormat="1" ht="12" customHeight="1" x14ac:dyDescent="0.2">
      <c r="A16" s="248" t="s">
        <v>163</v>
      </c>
      <c r="B16" s="5" t="s">
        <v>459</v>
      </c>
      <c r="C16" s="135"/>
      <c r="D16" s="135"/>
    </row>
    <row r="17" spans="1:4" s="191" customFormat="1" ht="12" customHeight="1" x14ac:dyDescent="0.2">
      <c r="A17" s="248" t="s">
        <v>170</v>
      </c>
      <c r="B17" s="6" t="s">
        <v>290</v>
      </c>
      <c r="C17" s="181"/>
      <c r="D17" s="181"/>
    </row>
    <row r="18" spans="1:4" s="256" customFormat="1" ht="12" customHeight="1" x14ac:dyDescent="0.2">
      <c r="A18" s="248" t="s">
        <v>171</v>
      </c>
      <c r="B18" s="6" t="s">
        <v>291</v>
      </c>
      <c r="C18" s="135"/>
      <c r="D18" s="135"/>
    </row>
    <row r="19" spans="1:4" s="256" customFormat="1" ht="12" customHeight="1" thickBot="1" x14ac:dyDescent="0.25">
      <c r="A19" s="248" t="s">
        <v>172</v>
      </c>
      <c r="B19" s="5" t="s">
        <v>292</v>
      </c>
      <c r="C19" s="136"/>
      <c r="D19" s="136"/>
    </row>
    <row r="20" spans="1:4" s="191" customFormat="1" ht="12" customHeight="1" thickBot="1" x14ac:dyDescent="0.25">
      <c r="A20" s="81" t="s">
        <v>96</v>
      </c>
      <c r="B20" s="95" t="s">
        <v>460</v>
      </c>
      <c r="C20" s="137">
        <f>SUM(C21:C23)</f>
        <v>0</v>
      </c>
      <c r="D20" s="137">
        <f>SUM(D21:D23)</f>
        <v>0</v>
      </c>
    </row>
    <row r="21" spans="1:4" s="256" customFormat="1" ht="12" customHeight="1" x14ac:dyDescent="0.2">
      <c r="A21" s="248" t="s">
        <v>164</v>
      </c>
      <c r="B21" s="7" t="s">
        <v>258</v>
      </c>
      <c r="C21" s="135"/>
      <c r="D21" s="135"/>
    </row>
    <row r="22" spans="1:4" s="256" customFormat="1" ht="12" customHeight="1" x14ac:dyDescent="0.2">
      <c r="A22" s="248" t="s">
        <v>165</v>
      </c>
      <c r="B22" s="6" t="s">
        <v>461</v>
      </c>
      <c r="C22" s="135"/>
      <c r="D22" s="135"/>
    </row>
    <row r="23" spans="1:4" s="256" customFormat="1" ht="12" customHeight="1" x14ac:dyDescent="0.2">
      <c r="A23" s="248" t="s">
        <v>166</v>
      </c>
      <c r="B23" s="6" t="s">
        <v>462</v>
      </c>
      <c r="C23" s="135"/>
      <c r="D23" s="135"/>
    </row>
    <row r="24" spans="1:4" s="256" customFormat="1" ht="12" customHeight="1" thickBot="1" x14ac:dyDescent="0.25">
      <c r="A24" s="248" t="s">
        <v>167</v>
      </c>
      <c r="B24" s="6" t="s">
        <v>89</v>
      </c>
      <c r="C24" s="135"/>
      <c r="D24" s="135"/>
    </row>
    <row r="25" spans="1:4" s="256" customFormat="1" ht="12" customHeight="1" thickBot="1" x14ac:dyDescent="0.25">
      <c r="A25" s="84" t="s">
        <v>97</v>
      </c>
      <c r="B25" s="60" t="s">
        <v>195</v>
      </c>
      <c r="C25" s="164"/>
      <c r="D25" s="164"/>
    </row>
    <row r="26" spans="1:4" s="256" customFormat="1" ht="12" customHeight="1" thickBot="1" x14ac:dyDescent="0.25">
      <c r="A26" s="84" t="s">
        <v>98</v>
      </c>
      <c r="B26" s="60" t="s">
        <v>463</v>
      </c>
      <c r="C26" s="137">
        <f>+C27+C28</f>
        <v>0</v>
      </c>
      <c r="D26" s="137">
        <f>+D27+D28</f>
        <v>0</v>
      </c>
    </row>
    <row r="27" spans="1:4" s="256" customFormat="1" ht="12" customHeight="1" x14ac:dyDescent="0.2">
      <c r="A27" s="249" t="s">
        <v>268</v>
      </c>
      <c r="B27" s="250" t="s">
        <v>461</v>
      </c>
      <c r="C27" s="48"/>
      <c r="D27" s="48"/>
    </row>
    <row r="28" spans="1:4" s="256" customFormat="1" ht="12" customHeight="1" x14ac:dyDescent="0.2">
      <c r="A28" s="249" t="s">
        <v>271</v>
      </c>
      <c r="B28" s="251" t="s">
        <v>464</v>
      </c>
      <c r="C28" s="138"/>
      <c r="D28" s="138"/>
    </row>
    <row r="29" spans="1:4" s="256" customFormat="1" ht="12" customHeight="1" thickBot="1" x14ac:dyDescent="0.25">
      <c r="A29" s="248" t="s">
        <v>272</v>
      </c>
      <c r="B29" s="252" t="s">
        <v>465</v>
      </c>
      <c r="C29" s="51"/>
      <c r="D29" s="51"/>
    </row>
    <row r="30" spans="1:4" s="256" customFormat="1" ht="12" customHeight="1" thickBot="1" x14ac:dyDescent="0.25">
      <c r="A30" s="84" t="s">
        <v>99</v>
      </c>
      <c r="B30" s="60" t="s">
        <v>466</v>
      </c>
      <c r="C30" s="137">
        <f>+C31+C32+C33</f>
        <v>0</v>
      </c>
      <c r="D30" s="137">
        <f>+D31+D32+D33</f>
        <v>0</v>
      </c>
    </row>
    <row r="31" spans="1:4" s="256" customFormat="1" ht="12" customHeight="1" x14ac:dyDescent="0.2">
      <c r="A31" s="249" t="s">
        <v>151</v>
      </c>
      <c r="B31" s="250" t="s">
        <v>297</v>
      </c>
      <c r="C31" s="48"/>
      <c r="D31" s="48"/>
    </row>
    <row r="32" spans="1:4" s="256" customFormat="1" ht="12" customHeight="1" x14ac:dyDescent="0.2">
      <c r="A32" s="249" t="s">
        <v>152</v>
      </c>
      <c r="B32" s="251" t="s">
        <v>298</v>
      </c>
      <c r="C32" s="138"/>
      <c r="D32" s="138"/>
    </row>
    <row r="33" spans="1:4" s="256" customFormat="1" ht="12" customHeight="1" thickBot="1" x14ac:dyDescent="0.25">
      <c r="A33" s="248" t="s">
        <v>153</v>
      </c>
      <c r="B33" s="71" t="s">
        <v>299</v>
      </c>
      <c r="C33" s="51"/>
      <c r="D33" s="51"/>
    </row>
    <row r="34" spans="1:4" s="191" customFormat="1" ht="12" customHeight="1" thickBot="1" x14ac:dyDescent="0.25">
      <c r="A34" s="84" t="s">
        <v>100</v>
      </c>
      <c r="B34" s="60" t="s">
        <v>412</v>
      </c>
      <c r="C34" s="164"/>
      <c r="D34" s="164"/>
    </row>
    <row r="35" spans="1:4" s="191" customFormat="1" ht="12" customHeight="1" thickBot="1" x14ac:dyDescent="0.25">
      <c r="A35" s="84" t="s">
        <v>101</v>
      </c>
      <c r="B35" s="60" t="s">
        <v>467</v>
      </c>
      <c r="C35" s="182"/>
      <c r="D35" s="182"/>
    </row>
    <row r="36" spans="1:4" s="191" customFormat="1" ht="12" customHeight="1" thickBot="1" x14ac:dyDescent="0.25">
      <c r="A36" s="81" t="s">
        <v>102</v>
      </c>
      <c r="B36" s="60" t="s">
        <v>468</v>
      </c>
      <c r="C36" s="183">
        <f>+C9+C20+C25+C26+C30+C34+C35</f>
        <v>2230</v>
      </c>
      <c r="D36" s="183">
        <f>+D9+D20+D25+D26+D30+D34+D35</f>
        <v>3880</v>
      </c>
    </row>
    <row r="37" spans="1:4" s="191" customFormat="1" ht="12" customHeight="1" thickBot="1" x14ac:dyDescent="0.25">
      <c r="A37" s="96" t="s">
        <v>103</v>
      </c>
      <c r="B37" s="60" t="s">
        <v>469</v>
      </c>
      <c r="C37" s="183">
        <f>+C38+C39+C40</f>
        <v>17364</v>
      </c>
      <c r="D37" s="183">
        <f>+D38+D39+D40</f>
        <v>23659</v>
      </c>
    </row>
    <row r="38" spans="1:4" s="191" customFormat="1" ht="12" customHeight="1" x14ac:dyDescent="0.2">
      <c r="A38" s="249" t="s">
        <v>470</v>
      </c>
      <c r="B38" s="250" t="s">
        <v>236</v>
      </c>
      <c r="C38" s="48"/>
      <c r="D38" s="48"/>
    </row>
    <row r="39" spans="1:4" s="191" customFormat="1" ht="12" customHeight="1" x14ac:dyDescent="0.2">
      <c r="A39" s="249" t="s">
        <v>471</v>
      </c>
      <c r="B39" s="251" t="s">
        <v>90</v>
      </c>
      <c r="C39" s="138"/>
      <c r="D39" s="138"/>
    </row>
    <row r="40" spans="1:4" s="256" customFormat="1" ht="12" customHeight="1" thickBot="1" x14ac:dyDescent="0.25">
      <c r="A40" s="248" t="s">
        <v>472</v>
      </c>
      <c r="B40" s="71" t="s">
        <v>473</v>
      </c>
      <c r="C40" s="51">
        <v>17364</v>
      </c>
      <c r="D40" s="51">
        <v>23659</v>
      </c>
    </row>
    <row r="41" spans="1:4" s="256" customFormat="1" ht="15" customHeight="1" thickBot="1" x14ac:dyDescent="0.25">
      <c r="A41" s="96" t="s">
        <v>104</v>
      </c>
      <c r="B41" s="97" t="s">
        <v>474</v>
      </c>
      <c r="C41" s="186">
        <f>+C36+C37</f>
        <v>19594</v>
      </c>
      <c r="D41" s="186">
        <f>+D36+D37</f>
        <v>27539</v>
      </c>
    </row>
    <row r="42" spans="1:4" s="256" customFormat="1" ht="15" customHeight="1" x14ac:dyDescent="0.2">
      <c r="A42" s="98"/>
      <c r="B42" s="99"/>
      <c r="C42" s="184"/>
      <c r="D42" s="184"/>
    </row>
    <row r="43" spans="1:4" ht="13.5" thickBot="1" x14ac:dyDescent="0.25">
      <c r="A43" s="100"/>
      <c r="B43" s="101"/>
      <c r="C43" s="185"/>
      <c r="D43" s="185"/>
    </row>
    <row r="44" spans="1:4" s="255" customFormat="1" ht="16.5" customHeight="1" thickBot="1" x14ac:dyDescent="0.25">
      <c r="A44" s="102"/>
      <c r="B44" s="103" t="s">
        <v>132</v>
      </c>
      <c r="C44" s="186"/>
      <c r="D44" s="186"/>
    </row>
    <row r="45" spans="1:4" s="257" customFormat="1" ht="12" customHeight="1" thickBot="1" x14ac:dyDescent="0.25">
      <c r="A45" s="84" t="s">
        <v>95</v>
      </c>
      <c r="B45" s="60" t="s">
        <v>475</v>
      </c>
      <c r="C45" s="137">
        <f>SUM(C46:C50)</f>
        <v>19594</v>
      </c>
      <c r="D45" s="137">
        <f>SUM(D46:D50)</f>
        <v>27539</v>
      </c>
    </row>
    <row r="46" spans="1:4" ht="12" customHeight="1" x14ac:dyDescent="0.2">
      <c r="A46" s="248" t="s">
        <v>158</v>
      </c>
      <c r="B46" s="7" t="s">
        <v>125</v>
      </c>
      <c r="C46" s="48">
        <v>8082</v>
      </c>
      <c r="D46" s="48">
        <v>9722</v>
      </c>
    </row>
    <row r="47" spans="1:4" ht="12" customHeight="1" x14ac:dyDescent="0.2">
      <c r="A47" s="248" t="s">
        <v>159</v>
      </c>
      <c r="B47" s="6" t="s">
        <v>204</v>
      </c>
      <c r="C47" s="50">
        <v>2167</v>
      </c>
      <c r="D47" s="50">
        <v>2627</v>
      </c>
    </row>
    <row r="48" spans="1:4" ht="12" customHeight="1" x14ac:dyDescent="0.2">
      <c r="A48" s="248" t="s">
        <v>160</v>
      </c>
      <c r="B48" s="6" t="s">
        <v>177</v>
      </c>
      <c r="C48" s="50">
        <v>9345</v>
      </c>
      <c r="D48" s="50">
        <v>15190</v>
      </c>
    </row>
    <row r="49" spans="1:4" ht="12" customHeight="1" x14ac:dyDescent="0.2">
      <c r="A49" s="248" t="s">
        <v>161</v>
      </c>
      <c r="B49" s="6" t="s">
        <v>205</v>
      </c>
      <c r="C49" s="50"/>
      <c r="D49" s="50"/>
    </row>
    <row r="50" spans="1:4" ht="12" customHeight="1" thickBot="1" x14ac:dyDescent="0.25">
      <c r="A50" s="248" t="s">
        <v>178</v>
      </c>
      <c r="B50" s="6" t="s">
        <v>206</v>
      </c>
      <c r="C50" s="50"/>
      <c r="D50" s="50"/>
    </row>
    <row r="51" spans="1:4" ht="12" customHeight="1" thickBot="1" x14ac:dyDescent="0.25">
      <c r="A51" s="84" t="s">
        <v>96</v>
      </c>
      <c r="B51" s="60" t="s">
        <v>476</v>
      </c>
      <c r="C51" s="137">
        <f>SUM(C52:C54)</f>
        <v>0</v>
      </c>
      <c r="D51" s="137">
        <f>SUM(D52:D54)</f>
        <v>0</v>
      </c>
    </row>
    <row r="52" spans="1:4" s="257" customFormat="1" ht="12" customHeight="1" x14ac:dyDescent="0.2">
      <c r="A52" s="248" t="s">
        <v>164</v>
      </c>
      <c r="B52" s="7" t="s">
        <v>226</v>
      </c>
      <c r="C52" s="48"/>
      <c r="D52" s="48"/>
    </row>
    <row r="53" spans="1:4" ht="12" customHeight="1" x14ac:dyDescent="0.2">
      <c r="A53" s="248" t="s">
        <v>165</v>
      </c>
      <c r="B53" s="6" t="s">
        <v>208</v>
      </c>
      <c r="C53" s="50"/>
      <c r="D53" s="50"/>
    </row>
    <row r="54" spans="1:4" ht="12" customHeight="1" x14ac:dyDescent="0.2">
      <c r="A54" s="248" t="s">
        <v>166</v>
      </c>
      <c r="B54" s="6" t="s">
        <v>133</v>
      </c>
      <c r="C54" s="50"/>
      <c r="D54" s="50"/>
    </row>
    <row r="55" spans="1:4" ht="12" customHeight="1" thickBot="1" x14ac:dyDescent="0.25">
      <c r="A55" s="248" t="s">
        <v>167</v>
      </c>
      <c r="B55" s="6" t="s">
        <v>91</v>
      </c>
      <c r="C55" s="50"/>
      <c r="D55" s="50"/>
    </row>
    <row r="56" spans="1:4" ht="15" customHeight="1" thickBot="1" x14ac:dyDescent="0.25">
      <c r="A56" s="84" t="s">
        <v>97</v>
      </c>
      <c r="B56" s="104" t="s">
        <v>477</v>
      </c>
      <c r="C56" s="187">
        <f>+C45+C51</f>
        <v>19594</v>
      </c>
      <c r="D56" s="187">
        <f>+D45+D51</f>
        <v>27539</v>
      </c>
    </row>
    <row r="57" spans="1:4" ht="13.5" thickBot="1" x14ac:dyDescent="0.25">
      <c r="C57" s="188"/>
      <c r="D57" s="188"/>
    </row>
    <row r="58" spans="1:4" ht="15" customHeight="1" thickBot="1" x14ac:dyDescent="0.25">
      <c r="A58" s="107" t="s">
        <v>221</v>
      </c>
      <c r="B58" s="108"/>
      <c r="C58" s="58">
        <v>5</v>
      </c>
      <c r="D58" s="58">
        <v>5</v>
      </c>
    </row>
    <row r="59" spans="1:4" ht="14.25" customHeight="1" thickBot="1" x14ac:dyDescent="0.25">
      <c r="A59" s="107" t="s">
        <v>222</v>
      </c>
      <c r="B59" s="108"/>
      <c r="C59" s="58">
        <v>0</v>
      </c>
      <c r="D59" s="58">
        <v>0</v>
      </c>
    </row>
  </sheetData>
  <sheetProtection formatCells="0"/>
  <mergeCells count="2">
    <mergeCell ref="B1:D1"/>
    <mergeCell ref="B2:D2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59"/>
  <sheetViews>
    <sheetView zoomScaleNormal="100" workbookViewId="0">
      <selection activeCell="B2" sqref="B2:D2"/>
    </sheetView>
  </sheetViews>
  <sheetFormatPr defaultRowHeight="12.75" x14ac:dyDescent="0.2"/>
  <cols>
    <col min="1" max="1" width="13.83203125" style="105" customWidth="1"/>
    <col min="2" max="2" width="66.6640625" style="106" customWidth="1"/>
    <col min="3" max="3" width="12.5" style="106" customWidth="1"/>
    <col min="4" max="4" width="11.33203125" style="106" customWidth="1"/>
    <col min="5" max="16384" width="9.33203125" style="106"/>
  </cols>
  <sheetData>
    <row r="1" spans="1:4" s="86" customFormat="1" ht="12.75" customHeight="1" x14ac:dyDescent="0.2">
      <c r="A1" s="85"/>
      <c r="B1" s="573" t="s">
        <v>635</v>
      </c>
      <c r="C1" s="573"/>
      <c r="D1" s="573"/>
    </row>
    <row r="2" spans="1:4" s="86" customFormat="1" ht="21" customHeight="1" thickBot="1" x14ac:dyDescent="0.25">
      <c r="A2" s="85"/>
      <c r="B2" s="573" t="s">
        <v>652</v>
      </c>
      <c r="C2" s="573"/>
      <c r="D2" s="573"/>
    </row>
    <row r="3" spans="1:4" s="253" customFormat="1" ht="25.5" customHeight="1" x14ac:dyDescent="0.2">
      <c r="A3" s="205" t="s">
        <v>219</v>
      </c>
      <c r="B3" s="174" t="s">
        <v>492</v>
      </c>
      <c r="C3" s="189"/>
      <c r="D3" s="189" t="s">
        <v>137</v>
      </c>
    </row>
    <row r="4" spans="1:4" s="253" customFormat="1" ht="24.75" thickBot="1" x14ac:dyDescent="0.25">
      <c r="A4" s="246" t="s">
        <v>218</v>
      </c>
      <c r="B4" s="175" t="s">
        <v>479</v>
      </c>
      <c r="C4" s="190"/>
      <c r="D4" s="190" t="s">
        <v>136</v>
      </c>
    </row>
    <row r="5" spans="1:4" s="254" customFormat="1" ht="15.95" customHeight="1" thickBot="1" x14ac:dyDescent="0.3">
      <c r="A5" s="88"/>
      <c r="B5" s="88"/>
      <c r="C5" s="89"/>
      <c r="D5" s="89" t="s">
        <v>128</v>
      </c>
    </row>
    <row r="6" spans="1:4" ht="13.5" thickBot="1" x14ac:dyDescent="0.25">
      <c r="A6" s="206" t="s">
        <v>220</v>
      </c>
      <c r="B6" s="90" t="s">
        <v>129</v>
      </c>
      <c r="C6" s="91" t="s">
        <v>130</v>
      </c>
      <c r="D6" s="91" t="s">
        <v>130</v>
      </c>
    </row>
    <row r="7" spans="1:4" s="255" customFormat="1" ht="12.95" customHeight="1" thickBot="1" x14ac:dyDescent="0.25">
      <c r="A7" s="81">
        <v>1</v>
      </c>
      <c r="B7" s="82">
        <v>2</v>
      </c>
      <c r="C7" s="83">
        <v>3</v>
      </c>
      <c r="D7" s="83">
        <v>3</v>
      </c>
    </row>
    <row r="8" spans="1:4" s="255" customFormat="1" ht="15.95" customHeight="1" thickBot="1" x14ac:dyDescent="0.25">
      <c r="A8" s="92"/>
      <c r="B8" s="93" t="s">
        <v>131</v>
      </c>
      <c r="C8" s="94"/>
      <c r="D8" s="94"/>
    </row>
    <row r="9" spans="1:4" s="191" customFormat="1" ht="12" customHeight="1" thickBot="1" x14ac:dyDescent="0.25">
      <c r="A9" s="81" t="s">
        <v>95</v>
      </c>
      <c r="B9" s="95" t="s">
        <v>457</v>
      </c>
      <c r="C9" s="137">
        <f>SUM(C10:C19)</f>
        <v>2230</v>
      </c>
      <c r="D9" s="137">
        <f>SUM(D10:D19)</f>
        <v>3880</v>
      </c>
    </row>
    <row r="10" spans="1:4" s="191" customFormat="1" ht="12" customHeight="1" x14ac:dyDescent="0.2">
      <c r="A10" s="247" t="s">
        <v>158</v>
      </c>
      <c r="B10" s="8" t="s">
        <v>283</v>
      </c>
      <c r="C10" s="180"/>
      <c r="D10" s="180"/>
    </row>
    <row r="11" spans="1:4" s="191" customFormat="1" ht="12" customHeight="1" x14ac:dyDescent="0.2">
      <c r="A11" s="248" t="s">
        <v>159</v>
      </c>
      <c r="B11" s="6" t="s">
        <v>284</v>
      </c>
      <c r="C11" s="135">
        <v>2230</v>
      </c>
      <c r="D11" s="135">
        <v>3880</v>
      </c>
    </row>
    <row r="12" spans="1:4" s="191" customFormat="1" ht="12" customHeight="1" x14ac:dyDescent="0.2">
      <c r="A12" s="248" t="s">
        <v>160</v>
      </c>
      <c r="B12" s="6" t="s">
        <v>285</v>
      </c>
      <c r="C12" s="135"/>
      <c r="D12" s="135"/>
    </row>
    <row r="13" spans="1:4" s="191" customFormat="1" ht="12" customHeight="1" x14ac:dyDescent="0.2">
      <c r="A13" s="248" t="s">
        <v>161</v>
      </c>
      <c r="B13" s="6" t="s">
        <v>286</v>
      </c>
      <c r="C13" s="135"/>
      <c r="D13" s="135"/>
    </row>
    <row r="14" spans="1:4" s="191" customFormat="1" ht="12" customHeight="1" x14ac:dyDescent="0.2">
      <c r="A14" s="248" t="s">
        <v>178</v>
      </c>
      <c r="B14" s="6" t="s">
        <v>287</v>
      </c>
      <c r="C14" s="135"/>
      <c r="D14" s="135"/>
    </row>
    <row r="15" spans="1:4" s="191" customFormat="1" ht="12" customHeight="1" x14ac:dyDescent="0.2">
      <c r="A15" s="248" t="s">
        <v>162</v>
      </c>
      <c r="B15" s="6" t="s">
        <v>458</v>
      </c>
      <c r="C15" s="135"/>
      <c r="D15" s="135"/>
    </row>
    <row r="16" spans="1:4" s="191" customFormat="1" ht="12" customHeight="1" x14ac:dyDescent="0.2">
      <c r="A16" s="248" t="s">
        <v>163</v>
      </c>
      <c r="B16" s="5" t="s">
        <v>459</v>
      </c>
      <c r="C16" s="135"/>
      <c r="D16" s="135"/>
    </row>
    <row r="17" spans="1:4" s="191" customFormat="1" ht="12" customHeight="1" x14ac:dyDescent="0.2">
      <c r="A17" s="248" t="s">
        <v>170</v>
      </c>
      <c r="B17" s="6" t="s">
        <v>290</v>
      </c>
      <c r="C17" s="181"/>
      <c r="D17" s="181"/>
    </row>
    <row r="18" spans="1:4" s="256" customFormat="1" ht="12" customHeight="1" x14ac:dyDescent="0.2">
      <c r="A18" s="248" t="s">
        <v>171</v>
      </c>
      <c r="B18" s="6" t="s">
        <v>291</v>
      </c>
      <c r="C18" s="135"/>
      <c r="D18" s="135"/>
    </row>
    <row r="19" spans="1:4" s="256" customFormat="1" ht="12" customHeight="1" thickBot="1" x14ac:dyDescent="0.25">
      <c r="A19" s="248" t="s">
        <v>172</v>
      </c>
      <c r="B19" s="5" t="s">
        <v>292</v>
      </c>
      <c r="C19" s="136"/>
      <c r="D19" s="136"/>
    </row>
    <row r="20" spans="1:4" s="191" customFormat="1" ht="12" customHeight="1" thickBot="1" x14ac:dyDescent="0.25">
      <c r="A20" s="81" t="s">
        <v>96</v>
      </c>
      <c r="B20" s="95" t="s">
        <v>460</v>
      </c>
      <c r="C20" s="137">
        <f>SUM(C21:C23)</f>
        <v>0</v>
      </c>
      <c r="D20" s="137">
        <f>SUM(D21:D23)</f>
        <v>0</v>
      </c>
    </row>
    <row r="21" spans="1:4" s="256" customFormat="1" ht="12" customHeight="1" x14ac:dyDescent="0.2">
      <c r="A21" s="248" t="s">
        <v>164</v>
      </c>
      <c r="B21" s="7" t="s">
        <v>258</v>
      </c>
      <c r="C21" s="135"/>
      <c r="D21" s="135"/>
    </row>
    <row r="22" spans="1:4" s="256" customFormat="1" ht="12" customHeight="1" x14ac:dyDescent="0.2">
      <c r="A22" s="248" t="s">
        <v>165</v>
      </c>
      <c r="B22" s="6" t="s">
        <v>461</v>
      </c>
      <c r="C22" s="135"/>
      <c r="D22" s="135"/>
    </row>
    <row r="23" spans="1:4" s="256" customFormat="1" ht="12" customHeight="1" x14ac:dyDescent="0.2">
      <c r="A23" s="248" t="s">
        <v>166</v>
      </c>
      <c r="B23" s="6" t="s">
        <v>462</v>
      </c>
      <c r="C23" s="135"/>
      <c r="D23" s="135"/>
    </row>
    <row r="24" spans="1:4" s="256" customFormat="1" ht="12" customHeight="1" thickBot="1" x14ac:dyDescent="0.25">
      <c r="A24" s="248" t="s">
        <v>167</v>
      </c>
      <c r="B24" s="6" t="s">
        <v>89</v>
      </c>
      <c r="C24" s="135"/>
      <c r="D24" s="135"/>
    </row>
    <row r="25" spans="1:4" s="256" customFormat="1" ht="12" customHeight="1" thickBot="1" x14ac:dyDescent="0.25">
      <c r="A25" s="84" t="s">
        <v>97</v>
      </c>
      <c r="B25" s="60" t="s">
        <v>195</v>
      </c>
      <c r="C25" s="164"/>
      <c r="D25" s="164"/>
    </row>
    <row r="26" spans="1:4" s="256" customFormat="1" ht="12" customHeight="1" thickBot="1" x14ac:dyDescent="0.25">
      <c r="A26" s="84" t="s">
        <v>98</v>
      </c>
      <c r="B26" s="60" t="s">
        <v>463</v>
      </c>
      <c r="C26" s="137">
        <f>+C27+C28</f>
        <v>0</v>
      </c>
      <c r="D26" s="137">
        <f>+D27+D28</f>
        <v>0</v>
      </c>
    </row>
    <row r="27" spans="1:4" s="256" customFormat="1" ht="12" customHeight="1" x14ac:dyDescent="0.2">
      <c r="A27" s="249" t="s">
        <v>268</v>
      </c>
      <c r="B27" s="250" t="s">
        <v>461</v>
      </c>
      <c r="C27" s="48"/>
      <c r="D27" s="48"/>
    </row>
    <row r="28" spans="1:4" s="256" customFormat="1" ht="12" customHeight="1" x14ac:dyDescent="0.2">
      <c r="A28" s="249" t="s">
        <v>271</v>
      </c>
      <c r="B28" s="251" t="s">
        <v>464</v>
      </c>
      <c r="C28" s="138"/>
      <c r="D28" s="138"/>
    </row>
    <row r="29" spans="1:4" s="256" customFormat="1" ht="12" customHeight="1" thickBot="1" x14ac:dyDescent="0.25">
      <c r="A29" s="248" t="s">
        <v>272</v>
      </c>
      <c r="B29" s="252" t="s">
        <v>465</v>
      </c>
      <c r="C29" s="51"/>
      <c r="D29" s="51"/>
    </row>
    <row r="30" spans="1:4" s="256" customFormat="1" ht="12" customHeight="1" thickBot="1" x14ac:dyDescent="0.25">
      <c r="A30" s="84" t="s">
        <v>99</v>
      </c>
      <c r="B30" s="60" t="s">
        <v>466</v>
      </c>
      <c r="C30" s="137">
        <f>+C31+C32+C33</f>
        <v>0</v>
      </c>
      <c r="D30" s="137">
        <f>+D31+D32+D33</f>
        <v>0</v>
      </c>
    </row>
    <row r="31" spans="1:4" s="256" customFormat="1" ht="12" customHeight="1" x14ac:dyDescent="0.2">
      <c r="A31" s="249" t="s">
        <v>151</v>
      </c>
      <c r="B31" s="250" t="s">
        <v>297</v>
      </c>
      <c r="C31" s="48"/>
      <c r="D31" s="48"/>
    </row>
    <row r="32" spans="1:4" s="256" customFormat="1" ht="12" customHeight="1" x14ac:dyDescent="0.2">
      <c r="A32" s="249" t="s">
        <v>152</v>
      </c>
      <c r="B32" s="251" t="s">
        <v>298</v>
      </c>
      <c r="C32" s="138"/>
      <c r="D32" s="138"/>
    </row>
    <row r="33" spans="1:4" s="256" customFormat="1" ht="12" customHeight="1" thickBot="1" x14ac:dyDescent="0.25">
      <c r="A33" s="248" t="s">
        <v>153</v>
      </c>
      <c r="B33" s="71" t="s">
        <v>299</v>
      </c>
      <c r="C33" s="51"/>
      <c r="D33" s="51"/>
    </row>
    <row r="34" spans="1:4" s="191" customFormat="1" ht="12" customHeight="1" thickBot="1" x14ac:dyDescent="0.25">
      <c r="A34" s="84" t="s">
        <v>100</v>
      </c>
      <c r="B34" s="60" t="s">
        <v>412</v>
      </c>
      <c r="C34" s="164"/>
      <c r="D34" s="164"/>
    </row>
    <row r="35" spans="1:4" s="191" customFormat="1" ht="12" customHeight="1" thickBot="1" x14ac:dyDescent="0.25">
      <c r="A35" s="84" t="s">
        <v>101</v>
      </c>
      <c r="B35" s="60" t="s">
        <v>467</v>
      </c>
      <c r="C35" s="182"/>
      <c r="D35" s="182"/>
    </row>
    <row r="36" spans="1:4" s="191" customFormat="1" ht="12" customHeight="1" thickBot="1" x14ac:dyDescent="0.25">
      <c r="A36" s="81" t="s">
        <v>102</v>
      </c>
      <c r="B36" s="60" t="s">
        <v>468</v>
      </c>
      <c r="C36" s="183">
        <f>+C9+C20+C25+C26+C30+C34+C35</f>
        <v>2230</v>
      </c>
      <c r="D36" s="183">
        <f>+D9+D20+D25+D26+D30+D34+D35</f>
        <v>3880</v>
      </c>
    </row>
    <row r="37" spans="1:4" s="191" customFormat="1" ht="12" customHeight="1" thickBot="1" x14ac:dyDescent="0.25">
      <c r="A37" s="96" t="s">
        <v>103</v>
      </c>
      <c r="B37" s="60" t="s">
        <v>469</v>
      </c>
      <c r="C37" s="183">
        <f>+C38+C39+C40</f>
        <v>17364</v>
      </c>
      <c r="D37" s="183">
        <f>+D38+D39+D40</f>
        <v>23659</v>
      </c>
    </row>
    <row r="38" spans="1:4" s="191" customFormat="1" ht="12" customHeight="1" x14ac:dyDescent="0.2">
      <c r="A38" s="249" t="s">
        <v>470</v>
      </c>
      <c r="B38" s="250" t="s">
        <v>236</v>
      </c>
      <c r="C38" s="48"/>
      <c r="D38" s="48"/>
    </row>
    <row r="39" spans="1:4" s="191" customFormat="1" ht="12" customHeight="1" x14ac:dyDescent="0.2">
      <c r="A39" s="249" t="s">
        <v>471</v>
      </c>
      <c r="B39" s="251" t="s">
        <v>90</v>
      </c>
      <c r="C39" s="138"/>
      <c r="D39" s="138"/>
    </row>
    <row r="40" spans="1:4" s="256" customFormat="1" ht="12" customHeight="1" thickBot="1" x14ac:dyDescent="0.25">
      <c r="A40" s="248" t="s">
        <v>472</v>
      </c>
      <c r="B40" s="71" t="s">
        <v>473</v>
      </c>
      <c r="C40" s="51">
        <v>17364</v>
      </c>
      <c r="D40" s="51">
        <v>23659</v>
      </c>
    </row>
    <row r="41" spans="1:4" s="256" customFormat="1" ht="15" customHeight="1" thickBot="1" x14ac:dyDescent="0.25">
      <c r="A41" s="96" t="s">
        <v>104</v>
      </c>
      <c r="B41" s="97" t="s">
        <v>474</v>
      </c>
      <c r="C41" s="186">
        <f>+C36+C37</f>
        <v>19594</v>
      </c>
      <c r="D41" s="186">
        <f>+D36+D37</f>
        <v>27539</v>
      </c>
    </row>
    <row r="42" spans="1:4" s="256" customFormat="1" ht="15" customHeight="1" x14ac:dyDescent="0.2">
      <c r="A42" s="98"/>
      <c r="B42" s="99"/>
      <c r="C42" s="184"/>
      <c r="D42" s="184"/>
    </row>
    <row r="43" spans="1:4" ht="13.5" thickBot="1" x14ac:dyDescent="0.25">
      <c r="A43" s="100"/>
      <c r="B43" s="101"/>
      <c r="C43" s="185"/>
      <c r="D43" s="185"/>
    </row>
    <row r="44" spans="1:4" s="255" customFormat="1" ht="16.5" customHeight="1" thickBot="1" x14ac:dyDescent="0.25">
      <c r="A44" s="102"/>
      <c r="B44" s="103" t="s">
        <v>132</v>
      </c>
      <c r="C44" s="186"/>
      <c r="D44" s="186"/>
    </row>
    <row r="45" spans="1:4" s="257" customFormat="1" ht="12" customHeight="1" thickBot="1" x14ac:dyDescent="0.25">
      <c r="A45" s="84" t="s">
        <v>95</v>
      </c>
      <c r="B45" s="60" t="s">
        <v>475</v>
      </c>
      <c r="C45" s="137">
        <f>SUM(C46:C50)</f>
        <v>19594</v>
      </c>
      <c r="D45" s="137">
        <f>SUM(D46:D50)</f>
        <v>27539</v>
      </c>
    </row>
    <row r="46" spans="1:4" ht="12" customHeight="1" x14ac:dyDescent="0.2">
      <c r="A46" s="248" t="s">
        <v>158</v>
      </c>
      <c r="B46" s="7" t="s">
        <v>125</v>
      </c>
      <c r="C46" s="48">
        <v>8082</v>
      </c>
      <c r="D46" s="48">
        <v>9722</v>
      </c>
    </row>
    <row r="47" spans="1:4" ht="12" customHeight="1" x14ac:dyDescent="0.2">
      <c r="A47" s="248" t="s">
        <v>159</v>
      </c>
      <c r="B47" s="6" t="s">
        <v>204</v>
      </c>
      <c r="C47" s="50">
        <v>2167</v>
      </c>
      <c r="D47" s="50">
        <v>2627</v>
      </c>
    </row>
    <row r="48" spans="1:4" ht="12" customHeight="1" x14ac:dyDescent="0.2">
      <c r="A48" s="248" t="s">
        <v>160</v>
      </c>
      <c r="B48" s="6" t="s">
        <v>177</v>
      </c>
      <c r="C48" s="50">
        <v>9345</v>
      </c>
      <c r="D48" s="50">
        <v>15190</v>
      </c>
    </row>
    <row r="49" spans="1:4" ht="12" customHeight="1" x14ac:dyDescent="0.2">
      <c r="A49" s="248" t="s">
        <v>161</v>
      </c>
      <c r="B49" s="6" t="s">
        <v>205</v>
      </c>
      <c r="C49" s="50"/>
      <c r="D49" s="50"/>
    </row>
    <row r="50" spans="1:4" ht="12" customHeight="1" thickBot="1" x14ac:dyDescent="0.25">
      <c r="A50" s="248" t="s">
        <v>178</v>
      </c>
      <c r="B50" s="6" t="s">
        <v>206</v>
      </c>
      <c r="C50" s="50"/>
      <c r="D50" s="50"/>
    </row>
    <row r="51" spans="1:4" ht="12" customHeight="1" thickBot="1" x14ac:dyDescent="0.25">
      <c r="A51" s="84" t="s">
        <v>96</v>
      </c>
      <c r="B51" s="60" t="s">
        <v>476</v>
      </c>
      <c r="C51" s="137">
        <f>SUM(C52:C54)</f>
        <v>0</v>
      </c>
      <c r="D51" s="137">
        <f>SUM(D52:D54)</f>
        <v>0</v>
      </c>
    </row>
    <row r="52" spans="1:4" s="257" customFormat="1" ht="12" customHeight="1" x14ac:dyDescent="0.2">
      <c r="A52" s="248" t="s">
        <v>164</v>
      </c>
      <c r="B52" s="7" t="s">
        <v>226</v>
      </c>
      <c r="C52" s="48"/>
      <c r="D52" s="48"/>
    </row>
    <row r="53" spans="1:4" ht="12" customHeight="1" x14ac:dyDescent="0.2">
      <c r="A53" s="248" t="s">
        <v>165</v>
      </c>
      <c r="B53" s="6" t="s">
        <v>208</v>
      </c>
      <c r="C53" s="50"/>
      <c r="D53" s="50"/>
    </row>
    <row r="54" spans="1:4" ht="12" customHeight="1" x14ac:dyDescent="0.2">
      <c r="A54" s="248" t="s">
        <v>166</v>
      </c>
      <c r="B54" s="6" t="s">
        <v>133</v>
      </c>
      <c r="C54" s="50"/>
      <c r="D54" s="50"/>
    </row>
    <row r="55" spans="1:4" ht="12" customHeight="1" thickBot="1" x14ac:dyDescent="0.25">
      <c r="A55" s="248" t="s">
        <v>167</v>
      </c>
      <c r="B55" s="6" t="s">
        <v>91</v>
      </c>
      <c r="C55" s="50"/>
      <c r="D55" s="50"/>
    </row>
    <row r="56" spans="1:4" ht="15" customHeight="1" thickBot="1" x14ac:dyDescent="0.25">
      <c r="A56" s="84" t="s">
        <v>97</v>
      </c>
      <c r="B56" s="104" t="s">
        <v>477</v>
      </c>
      <c r="C56" s="187">
        <f>+C45+C51</f>
        <v>19594</v>
      </c>
      <c r="D56" s="187">
        <f>+D45+D51</f>
        <v>27539</v>
      </c>
    </row>
    <row r="57" spans="1:4" ht="13.5" thickBot="1" x14ac:dyDescent="0.25">
      <c r="C57" s="188"/>
      <c r="D57" s="188"/>
    </row>
    <row r="58" spans="1:4" ht="15" customHeight="1" thickBot="1" x14ac:dyDescent="0.25">
      <c r="A58" s="107" t="s">
        <v>221</v>
      </c>
      <c r="B58" s="108"/>
      <c r="C58" s="58">
        <v>5</v>
      </c>
      <c r="D58" s="58">
        <v>5</v>
      </c>
    </row>
    <row r="59" spans="1:4" ht="14.25" customHeight="1" thickBot="1" x14ac:dyDescent="0.25">
      <c r="A59" s="107" t="s">
        <v>222</v>
      </c>
      <c r="B59" s="108"/>
      <c r="C59" s="58">
        <v>0</v>
      </c>
      <c r="D59" s="58">
        <v>0</v>
      </c>
    </row>
  </sheetData>
  <sheetProtection formatCells="0"/>
  <mergeCells count="2">
    <mergeCell ref="B1:D1"/>
    <mergeCell ref="B2:D2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A1:D59"/>
  <sheetViews>
    <sheetView workbookViewId="0">
      <selection activeCell="B2" sqref="B2:D2"/>
    </sheetView>
  </sheetViews>
  <sheetFormatPr defaultRowHeight="12.75" x14ac:dyDescent="0.2"/>
  <cols>
    <col min="1" max="1" width="17.83203125" customWidth="1"/>
    <col min="2" max="2" width="64.6640625" customWidth="1"/>
    <col min="3" max="3" width="13" customWidth="1"/>
    <col min="4" max="4" width="11.5" customWidth="1"/>
  </cols>
  <sheetData>
    <row r="1" spans="1:4" ht="15.75" x14ac:dyDescent="0.2">
      <c r="A1" s="85"/>
      <c r="B1" s="573" t="s">
        <v>636</v>
      </c>
      <c r="C1" s="573"/>
      <c r="D1" s="573"/>
    </row>
    <row r="2" spans="1:4" ht="16.5" thickBot="1" x14ac:dyDescent="0.25">
      <c r="A2" s="85"/>
      <c r="B2" s="573" t="s">
        <v>653</v>
      </c>
      <c r="C2" s="573"/>
      <c r="D2" s="573"/>
    </row>
    <row r="3" spans="1:4" ht="26.25" customHeight="1" x14ac:dyDescent="0.2">
      <c r="A3" s="205" t="s">
        <v>219</v>
      </c>
      <c r="B3" s="174" t="s">
        <v>493</v>
      </c>
      <c r="C3" s="189"/>
      <c r="D3" s="189" t="s">
        <v>490</v>
      </c>
    </row>
    <row r="4" spans="1:4" ht="29.25" customHeight="1" thickBot="1" x14ac:dyDescent="0.25">
      <c r="A4" s="246" t="s">
        <v>218</v>
      </c>
      <c r="B4" s="175" t="s">
        <v>456</v>
      </c>
      <c r="C4" s="190"/>
      <c r="D4" s="190" t="s">
        <v>127</v>
      </c>
    </row>
    <row r="5" spans="1:4" ht="14.25" thickBot="1" x14ac:dyDescent="0.3">
      <c r="A5" s="88"/>
      <c r="B5" s="88"/>
      <c r="C5" s="89"/>
      <c r="D5" s="89" t="s">
        <v>128</v>
      </c>
    </row>
    <row r="6" spans="1:4" ht="26.25" customHeight="1" thickBot="1" x14ac:dyDescent="0.25">
      <c r="A6" s="206" t="s">
        <v>220</v>
      </c>
      <c r="B6" s="90" t="s">
        <v>129</v>
      </c>
      <c r="C6" s="91" t="s">
        <v>130</v>
      </c>
      <c r="D6" s="91" t="s">
        <v>130</v>
      </c>
    </row>
    <row r="7" spans="1:4" ht="13.5" thickBot="1" x14ac:dyDescent="0.25">
      <c r="A7" s="81">
        <v>1</v>
      </c>
      <c r="B7" s="82">
        <v>2</v>
      </c>
      <c r="C7" s="83">
        <v>3</v>
      </c>
      <c r="D7" s="83">
        <v>4</v>
      </c>
    </row>
    <row r="8" spans="1:4" ht="13.5" thickBot="1" x14ac:dyDescent="0.25">
      <c r="A8" s="92"/>
      <c r="B8" s="93" t="s">
        <v>131</v>
      </c>
      <c r="C8" s="94"/>
      <c r="D8" s="94"/>
    </row>
    <row r="9" spans="1:4" ht="18" customHeight="1" thickBot="1" x14ac:dyDescent="0.25">
      <c r="A9" s="81" t="s">
        <v>95</v>
      </c>
      <c r="B9" s="95" t="s">
        <v>457</v>
      </c>
      <c r="C9" s="137">
        <f>SUM(C10:C19)</f>
        <v>72432</v>
      </c>
      <c r="D9" s="137">
        <f>SUM(D10:D19)</f>
        <v>72432</v>
      </c>
    </row>
    <row r="10" spans="1:4" ht="17.25" customHeight="1" x14ac:dyDescent="0.2">
      <c r="A10" s="247" t="s">
        <v>158</v>
      </c>
      <c r="B10" s="8" t="s">
        <v>283</v>
      </c>
      <c r="C10" s="180"/>
      <c r="D10" s="180"/>
    </row>
    <row r="11" spans="1:4" ht="13.5" customHeight="1" x14ac:dyDescent="0.2">
      <c r="A11" s="248" t="s">
        <v>159</v>
      </c>
      <c r="B11" s="6" t="s">
        <v>284</v>
      </c>
      <c r="C11" s="135"/>
      <c r="D11" s="135"/>
    </row>
    <row r="12" spans="1:4" ht="11.25" customHeight="1" x14ac:dyDescent="0.2">
      <c r="A12" s="248" t="s">
        <v>160</v>
      </c>
      <c r="B12" s="6" t="s">
        <v>285</v>
      </c>
      <c r="C12" s="135"/>
      <c r="D12" s="135"/>
    </row>
    <row r="13" spans="1:4" ht="10.5" customHeight="1" x14ac:dyDescent="0.2">
      <c r="A13" s="248" t="s">
        <v>161</v>
      </c>
      <c r="B13" s="6" t="s">
        <v>286</v>
      </c>
      <c r="C13" s="135"/>
      <c r="D13" s="135"/>
    </row>
    <row r="14" spans="1:4" ht="15" customHeight="1" x14ac:dyDescent="0.2">
      <c r="A14" s="248" t="s">
        <v>178</v>
      </c>
      <c r="B14" s="6" t="s">
        <v>287</v>
      </c>
      <c r="C14" s="135">
        <v>72432</v>
      </c>
      <c r="D14" s="135">
        <v>72432</v>
      </c>
    </row>
    <row r="15" spans="1:4" ht="14.25" customHeight="1" x14ac:dyDescent="0.2">
      <c r="A15" s="248" t="s">
        <v>162</v>
      </c>
      <c r="B15" s="6" t="s">
        <v>458</v>
      </c>
      <c r="C15" s="135"/>
      <c r="D15" s="135"/>
    </row>
    <row r="16" spans="1:4" ht="14.25" customHeight="1" x14ac:dyDescent="0.2">
      <c r="A16" s="248" t="s">
        <v>163</v>
      </c>
      <c r="B16" s="5" t="s">
        <v>459</v>
      </c>
      <c r="C16" s="135"/>
      <c r="D16" s="135"/>
    </row>
    <row r="17" spans="1:4" ht="15.75" customHeight="1" x14ac:dyDescent="0.2">
      <c r="A17" s="248" t="s">
        <v>170</v>
      </c>
      <c r="B17" s="6" t="s">
        <v>290</v>
      </c>
      <c r="C17" s="181"/>
      <c r="D17" s="181"/>
    </row>
    <row r="18" spans="1:4" ht="12.75" customHeight="1" x14ac:dyDescent="0.2">
      <c r="A18" s="248" t="s">
        <v>171</v>
      </c>
      <c r="B18" s="6" t="s">
        <v>291</v>
      </c>
      <c r="C18" s="135"/>
      <c r="D18" s="135"/>
    </row>
    <row r="19" spans="1:4" ht="14.25" customHeight="1" thickBot="1" x14ac:dyDescent="0.25">
      <c r="A19" s="248" t="s">
        <v>172</v>
      </c>
      <c r="B19" s="5" t="s">
        <v>292</v>
      </c>
      <c r="C19" s="136"/>
      <c r="D19" s="136"/>
    </row>
    <row r="20" spans="1:4" ht="12" customHeight="1" thickBot="1" x14ac:dyDescent="0.25">
      <c r="A20" s="81" t="s">
        <v>96</v>
      </c>
      <c r="B20" s="95" t="s">
        <v>460</v>
      </c>
      <c r="C20" s="137">
        <f>SUM(C21:C23)</f>
        <v>0</v>
      </c>
      <c r="D20" s="137">
        <f>SUM(D21:D23)</f>
        <v>0</v>
      </c>
    </row>
    <row r="21" spans="1:4" ht="13.5" customHeight="1" x14ac:dyDescent="0.2">
      <c r="A21" s="248" t="s">
        <v>164</v>
      </c>
      <c r="B21" s="7" t="s">
        <v>258</v>
      </c>
      <c r="C21" s="135"/>
      <c r="D21" s="135"/>
    </row>
    <row r="22" spans="1:4" ht="12.75" customHeight="1" x14ac:dyDescent="0.2">
      <c r="A22" s="248" t="s">
        <v>165</v>
      </c>
      <c r="B22" s="6" t="s">
        <v>461</v>
      </c>
      <c r="C22" s="135"/>
      <c r="D22" s="135"/>
    </row>
    <row r="23" spans="1:4" ht="13.5" customHeight="1" x14ac:dyDescent="0.2">
      <c r="A23" s="248" t="s">
        <v>166</v>
      </c>
      <c r="B23" s="6" t="s">
        <v>462</v>
      </c>
      <c r="C23" s="135"/>
      <c r="D23" s="135"/>
    </row>
    <row r="24" spans="1:4" ht="14.25" customHeight="1" thickBot="1" x14ac:dyDescent="0.25">
      <c r="A24" s="248" t="s">
        <v>167</v>
      </c>
      <c r="B24" s="6" t="s">
        <v>89</v>
      </c>
      <c r="C24" s="135"/>
      <c r="D24" s="135"/>
    </row>
    <row r="25" spans="1:4" ht="13.5" customHeight="1" thickBot="1" x14ac:dyDescent="0.25">
      <c r="A25" s="84" t="s">
        <v>97</v>
      </c>
      <c r="B25" s="60" t="s">
        <v>195</v>
      </c>
      <c r="C25" s="164"/>
      <c r="D25" s="164"/>
    </row>
    <row r="26" spans="1:4" ht="12" customHeight="1" thickBot="1" x14ac:dyDescent="0.25">
      <c r="A26" s="84" t="s">
        <v>98</v>
      </c>
      <c r="B26" s="60" t="s">
        <v>463</v>
      </c>
      <c r="C26" s="137">
        <f>+C27+C28</f>
        <v>0</v>
      </c>
      <c r="D26" s="137">
        <f>+D27+D28</f>
        <v>0</v>
      </c>
    </row>
    <row r="27" spans="1:4" ht="12" customHeight="1" x14ac:dyDescent="0.2">
      <c r="A27" s="249" t="s">
        <v>268</v>
      </c>
      <c r="B27" s="250" t="s">
        <v>461</v>
      </c>
      <c r="C27" s="48"/>
      <c r="D27" s="48"/>
    </row>
    <row r="28" spans="1:4" ht="10.5" customHeight="1" x14ac:dyDescent="0.2">
      <c r="A28" s="249" t="s">
        <v>271</v>
      </c>
      <c r="B28" s="251" t="s">
        <v>464</v>
      </c>
      <c r="C28" s="138"/>
      <c r="D28" s="138"/>
    </row>
    <row r="29" spans="1:4" ht="12.75" customHeight="1" thickBot="1" x14ac:dyDescent="0.25">
      <c r="A29" s="248" t="s">
        <v>272</v>
      </c>
      <c r="B29" s="252" t="s">
        <v>465</v>
      </c>
      <c r="C29" s="51"/>
      <c r="D29" s="51"/>
    </row>
    <row r="30" spans="1:4" ht="13.5" customHeight="1" thickBot="1" x14ac:dyDescent="0.25">
      <c r="A30" s="84" t="s">
        <v>99</v>
      </c>
      <c r="B30" s="60" t="s">
        <v>466</v>
      </c>
      <c r="C30" s="137">
        <f>+C31+C32+C33</f>
        <v>0</v>
      </c>
      <c r="D30" s="137">
        <f>+D31+D32+D33</f>
        <v>0</v>
      </c>
    </row>
    <row r="31" spans="1:4" ht="11.25" customHeight="1" x14ac:dyDescent="0.2">
      <c r="A31" s="249" t="s">
        <v>151</v>
      </c>
      <c r="B31" s="250" t="s">
        <v>297</v>
      </c>
      <c r="C31" s="48"/>
      <c r="D31" s="48"/>
    </row>
    <row r="32" spans="1:4" ht="13.5" customHeight="1" x14ac:dyDescent="0.2">
      <c r="A32" s="249" t="s">
        <v>152</v>
      </c>
      <c r="B32" s="251" t="s">
        <v>298</v>
      </c>
      <c r="C32" s="138"/>
      <c r="D32" s="138"/>
    </row>
    <row r="33" spans="1:4" ht="12.75" customHeight="1" thickBot="1" x14ac:dyDescent="0.25">
      <c r="A33" s="248" t="s">
        <v>153</v>
      </c>
      <c r="B33" s="71" t="s">
        <v>299</v>
      </c>
      <c r="C33" s="51"/>
      <c r="D33" s="51"/>
    </row>
    <row r="34" spans="1:4" ht="14.25" customHeight="1" thickBot="1" x14ac:dyDescent="0.25">
      <c r="A34" s="84" t="s">
        <v>100</v>
      </c>
      <c r="B34" s="60" t="s">
        <v>412</v>
      </c>
      <c r="C34" s="164"/>
      <c r="D34" s="164"/>
    </row>
    <row r="35" spans="1:4" ht="12" customHeight="1" thickBot="1" x14ac:dyDescent="0.25">
      <c r="A35" s="84" t="s">
        <v>101</v>
      </c>
      <c r="B35" s="60" t="s">
        <v>467</v>
      </c>
      <c r="C35" s="182"/>
      <c r="D35" s="182"/>
    </row>
    <row r="36" spans="1:4" ht="12" customHeight="1" thickBot="1" x14ac:dyDescent="0.25">
      <c r="A36" s="81" t="s">
        <v>102</v>
      </c>
      <c r="B36" s="60" t="s">
        <v>468</v>
      </c>
      <c r="C36" s="183">
        <f>+C9+C20+C25+C26+C30+C34+C35</f>
        <v>72432</v>
      </c>
      <c r="D36" s="183">
        <f>+D9+D20+D25+D26+D30+D34+D35</f>
        <v>72432</v>
      </c>
    </row>
    <row r="37" spans="1:4" ht="12" customHeight="1" thickBot="1" x14ac:dyDescent="0.25">
      <c r="A37" s="96" t="s">
        <v>103</v>
      </c>
      <c r="B37" s="60" t="s">
        <v>469</v>
      </c>
      <c r="C37" s="183">
        <f>+C38+C39+C40</f>
        <v>65722</v>
      </c>
      <c r="D37" s="183">
        <f>+D38+D39+D40</f>
        <v>68302</v>
      </c>
    </row>
    <row r="38" spans="1:4" ht="12" customHeight="1" x14ac:dyDescent="0.2">
      <c r="A38" s="249" t="s">
        <v>470</v>
      </c>
      <c r="B38" s="250" t="s">
        <v>236</v>
      </c>
      <c r="C38" s="48"/>
      <c r="D38" s="48"/>
    </row>
    <row r="39" spans="1:4" ht="12" customHeight="1" x14ac:dyDescent="0.2">
      <c r="A39" s="249" t="s">
        <v>471</v>
      </c>
      <c r="B39" s="251" t="s">
        <v>90</v>
      </c>
      <c r="C39" s="138"/>
      <c r="D39" s="138"/>
    </row>
    <row r="40" spans="1:4" ht="13.5" customHeight="1" thickBot="1" x14ac:dyDescent="0.25">
      <c r="A40" s="248" t="s">
        <v>472</v>
      </c>
      <c r="B40" s="71" t="s">
        <v>473</v>
      </c>
      <c r="C40" s="51">
        <v>65722</v>
      </c>
      <c r="D40" s="51">
        <v>68302</v>
      </c>
    </row>
    <row r="41" spans="1:4" ht="12.75" customHeight="1" thickBot="1" x14ac:dyDescent="0.25">
      <c r="A41" s="96" t="s">
        <v>104</v>
      </c>
      <c r="B41" s="97" t="s">
        <v>474</v>
      </c>
      <c r="C41" s="186">
        <f>+C36+C37</f>
        <v>138154</v>
      </c>
      <c r="D41" s="186">
        <f>+D36+D37</f>
        <v>140734</v>
      </c>
    </row>
    <row r="42" spans="1:4" ht="13.5" thickBot="1" x14ac:dyDescent="0.25">
      <c r="A42" s="98"/>
      <c r="B42" s="99"/>
      <c r="C42" s="184"/>
      <c r="D42" s="184"/>
    </row>
    <row r="43" spans="1:4" ht="13.5" thickBot="1" x14ac:dyDescent="0.25">
      <c r="A43" s="102"/>
      <c r="B43" s="103" t="s">
        <v>132</v>
      </c>
      <c r="C43" s="186"/>
      <c r="D43" s="186"/>
    </row>
    <row r="44" spans="1:4" ht="14.25" customHeight="1" thickBot="1" x14ac:dyDescent="0.25">
      <c r="A44" s="84" t="s">
        <v>95</v>
      </c>
      <c r="B44" s="60" t="s">
        <v>475</v>
      </c>
      <c r="C44" s="137">
        <f>SUM(C45:C49)</f>
        <v>136654</v>
      </c>
      <c r="D44" s="137">
        <f>SUM(D45:D49)</f>
        <v>139234</v>
      </c>
    </row>
    <row r="45" spans="1:4" ht="12.75" customHeight="1" x14ac:dyDescent="0.2">
      <c r="A45" s="248" t="s">
        <v>158</v>
      </c>
      <c r="B45" s="7" t="s">
        <v>125</v>
      </c>
      <c r="C45" s="48">
        <v>61992</v>
      </c>
      <c r="D45" s="48">
        <v>64023</v>
      </c>
    </row>
    <row r="46" spans="1:4" ht="11.25" customHeight="1" x14ac:dyDescent="0.2">
      <c r="A46" s="248" t="s">
        <v>159</v>
      </c>
      <c r="B46" s="6" t="s">
        <v>204</v>
      </c>
      <c r="C46" s="50">
        <v>18003</v>
      </c>
      <c r="D46" s="50">
        <v>18552</v>
      </c>
    </row>
    <row r="47" spans="1:4" ht="13.5" customHeight="1" x14ac:dyDescent="0.2">
      <c r="A47" s="248" t="s">
        <v>160</v>
      </c>
      <c r="B47" s="6" t="s">
        <v>177</v>
      </c>
      <c r="C47" s="50">
        <v>56659</v>
      </c>
      <c r="D47" s="50">
        <v>56659</v>
      </c>
    </row>
    <row r="48" spans="1:4" ht="12.75" customHeight="1" x14ac:dyDescent="0.2">
      <c r="A48" s="248" t="s">
        <v>161</v>
      </c>
      <c r="B48" s="6" t="s">
        <v>205</v>
      </c>
      <c r="C48" s="50"/>
      <c r="D48" s="50"/>
    </row>
    <row r="49" spans="1:4" ht="12.75" customHeight="1" thickBot="1" x14ac:dyDescent="0.25">
      <c r="A49" s="248" t="s">
        <v>178</v>
      </c>
      <c r="B49" s="6" t="s">
        <v>206</v>
      </c>
      <c r="C49" s="50"/>
      <c r="D49" s="50"/>
    </row>
    <row r="50" spans="1:4" ht="12.75" customHeight="1" thickBot="1" x14ac:dyDescent="0.25">
      <c r="A50" s="84" t="s">
        <v>96</v>
      </c>
      <c r="B50" s="60" t="s">
        <v>476</v>
      </c>
      <c r="C50" s="137">
        <f>SUM(C51:C53)</f>
        <v>1500</v>
      </c>
      <c r="D50" s="137">
        <f>SUM(D51:D53)</f>
        <v>1500</v>
      </c>
    </row>
    <row r="51" spans="1:4" ht="14.25" customHeight="1" x14ac:dyDescent="0.2">
      <c r="A51" s="248" t="s">
        <v>164</v>
      </c>
      <c r="B51" s="7" t="s">
        <v>226</v>
      </c>
      <c r="C51" s="48"/>
      <c r="D51" s="48"/>
    </row>
    <row r="52" spans="1:4" ht="15" customHeight="1" x14ac:dyDescent="0.2">
      <c r="A52" s="248" t="s">
        <v>165</v>
      </c>
      <c r="B52" s="6" t="s">
        <v>208</v>
      </c>
      <c r="C52" s="50">
        <v>1500</v>
      </c>
      <c r="D52" s="50">
        <v>1500</v>
      </c>
    </row>
    <row r="53" spans="1:4" ht="13.5" customHeight="1" x14ac:dyDescent="0.2">
      <c r="A53" s="248" t="s">
        <v>166</v>
      </c>
      <c r="B53" s="6" t="s">
        <v>133</v>
      </c>
      <c r="C53" s="50"/>
      <c r="D53" s="50"/>
    </row>
    <row r="54" spans="1:4" ht="12.75" customHeight="1" thickBot="1" x14ac:dyDescent="0.25">
      <c r="A54" s="248" t="s">
        <v>167</v>
      </c>
      <c r="B54" s="6" t="s">
        <v>91</v>
      </c>
      <c r="C54" s="50"/>
      <c r="D54" s="50"/>
    </row>
    <row r="55" spans="1:4" ht="13.5" customHeight="1" thickBot="1" x14ac:dyDescent="0.25">
      <c r="A55" s="84" t="s">
        <v>97</v>
      </c>
      <c r="B55" s="104" t="s">
        <v>477</v>
      </c>
      <c r="C55" s="187">
        <f>+C44+C50</f>
        <v>138154</v>
      </c>
      <c r="D55" s="187">
        <f>+D44+D50</f>
        <v>140734</v>
      </c>
    </row>
    <row r="56" spans="1:4" ht="13.5" thickBot="1" x14ac:dyDescent="0.25">
      <c r="A56" s="105"/>
      <c r="B56" s="106"/>
      <c r="C56" s="188"/>
      <c r="D56" s="188"/>
    </row>
    <row r="57" spans="1:4" ht="13.5" thickBot="1" x14ac:dyDescent="0.25">
      <c r="A57" s="107" t="s">
        <v>221</v>
      </c>
      <c r="B57" s="108"/>
      <c r="C57" s="58">
        <v>31</v>
      </c>
      <c r="D57" s="58">
        <v>31</v>
      </c>
    </row>
    <row r="58" spans="1:4" ht="13.5" thickBot="1" x14ac:dyDescent="0.25">
      <c r="A58" s="107" t="s">
        <v>222</v>
      </c>
      <c r="B58" s="108"/>
      <c r="C58" s="58">
        <v>0</v>
      </c>
      <c r="D58" s="58">
        <v>0</v>
      </c>
    </row>
    <row r="59" spans="1:4" x14ac:dyDescent="0.2">
      <c r="A59" s="105"/>
      <c r="B59" s="106"/>
      <c r="C59" s="106"/>
    </row>
  </sheetData>
  <mergeCells count="2">
    <mergeCell ref="B1:D1"/>
    <mergeCell ref="B2:D2"/>
  </mergeCells>
  <phoneticPr fontId="24" type="noConversion"/>
  <pageMargins left="0.39370078740157483" right="0.19685039370078741" top="0.19685039370078741" bottom="0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A1:D59"/>
  <sheetViews>
    <sheetView workbookViewId="0">
      <selection activeCell="B2" sqref="B2:D2"/>
    </sheetView>
  </sheetViews>
  <sheetFormatPr defaultRowHeight="12.75" x14ac:dyDescent="0.2"/>
  <cols>
    <col min="1" max="1" width="18.83203125" customWidth="1"/>
    <col min="2" max="2" width="64.1640625" customWidth="1"/>
    <col min="3" max="3" width="12.83203125" customWidth="1"/>
    <col min="4" max="4" width="11.5" customWidth="1"/>
  </cols>
  <sheetData>
    <row r="1" spans="1:4" ht="15.75" x14ac:dyDescent="0.2">
      <c r="A1" s="85"/>
      <c r="B1" s="573" t="s">
        <v>637</v>
      </c>
      <c r="C1" s="573"/>
      <c r="D1" s="573"/>
    </row>
    <row r="2" spans="1:4" ht="16.5" thickBot="1" x14ac:dyDescent="0.25">
      <c r="A2" s="85"/>
      <c r="B2" s="573" t="s">
        <v>654</v>
      </c>
      <c r="C2" s="573"/>
      <c r="D2" s="573"/>
    </row>
    <row r="3" spans="1:4" ht="24" x14ac:dyDescent="0.2">
      <c r="A3" s="205" t="s">
        <v>219</v>
      </c>
      <c r="B3" s="174" t="s">
        <v>493</v>
      </c>
      <c r="C3" s="189"/>
      <c r="D3" s="189" t="s">
        <v>490</v>
      </c>
    </row>
    <row r="4" spans="1:4" ht="24.75" thickBot="1" x14ac:dyDescent="0.25">
      <c r="A4" s="246" t="s">
        <v>218</v>
      </c>
      <c r="B4" s="175" t="s">
        <v>479</v>
      </c>
      <c r="C4" s="190"/>
      <c r="D4" s="190" t="s">
        <v>136</v>
      </c>
    </row>
    <row r="5" spans="1:4" ht="14.25" thickBot="1" x14ac:dyDescent="0.3">
      <c r="A5" s="88"/>
      <c r="B5" s="88"/>
      <c r="C5" s="89"/>
      <c r="D5" s="89" t="s">
        <v>128</v>
      </c>
    </row>
    <row r="6" spans="1:4" ht="13.5" thickBot="1" x14ac:dyDescent="0.25">
      <c r="A6" s="206" t="s">
        <v>220</v>
      </c>
      <c r="B6" s="90" t="s">
        <v>129</v>
      </c>
      <c r="C6" s="91" t="s">
        <v>130</v>
      </c>
      <c r="D6" s="91" t="s">
        <v>130</v>
      </c>
    </row>
    <row r="7" spans="1:4" ht="13.5" thickBot="1" x14ac:dyDescent="0.25">
      <c r="A7" s="81">
        <v>1</v>
      </c>
      <c r="B7" s="82">
        <v>2</v>
      </c>
      <c r="C7" s="83">
        <v>3</v>
      </c>
      <c r="D7" s="83">
        <v>4</v>
      </c>
    </row>
    <row r="8" spans="1:4" ht="13.5" thickBot="1" x14ac:dyDescent="0.25">
      <c r="A8" s="92"/>
      <c r="B8" s="93" t="s">
        <v>131</v>
      </c>
      <c r="C8" s="94"/>
      <c r="D8" s="94"/>
    </row>
    <row r="9" spans="1:4" ht="13.5" thickBot="1" x14ac:dyDescent="0.25">
      <c r="A9" s="81" t="s">
        <v>95</v>
      </c>
      <c r="B9" s="95" t="s">
        <v>457</v>
      </c>
      <c r="C9" s="137">
        <f>SUM(C10:C19)</f>
        <v>72432</v>
      </c>
      <c r="D9" s="137">
        <f>SUM(D10:D19)</f>
        <v>72432</v>
      </c>
    </row>
    <row r="10" spans="1:4" x14ac:dyDescent="0.2">
      <c r="A10" s="247" t="s">
        <v>158</v>
      </c>
      <c r="B10" s="8" t="s">
        <v>283</v>
      </c>
      <c r="C10" s="180"/>
      <c r="D10" s="180"/>
    </row>
    <row r="11" spans="1:4" x14ac:dyDescent="0.2">
      <c r="A11" s="248" t="s">
        <v>159</v>
      </c>
      <c r="B11" s="6" t="s">
        <v>284</v>
      </c>
      <c r="C11" s="135"/>
      <c r="D11" s="135"/>
    </row>
    <row r="12" spans="1:4" x14ac:dyDescent="0.2">
      <c r="A12" s="248" t="s">
        <v>160</v>
      </c>
      <c r="B12" s="6" t="s">
        <v>285</v>
      </c>
      <c r="C12" s="135"/>
      <c r="D12" s="135"/>
    </row>
    <row r="13" spans="1:4" x14ac:dyDescent="0.2">
      <c r="A13" s="248" t="s">
        <v>161</v>
      </c>
      <c r="B13" s="6" t="s">
        <v>286</v>
      </c>
      <c r="C13" s="135"/>
      <c r="D13" s="135"/>
    </row>
    <row r="14" spans="1:4" x14ac:dyDescent="0.2">
      <c r="A14" s="248" t="s">
        <v>178</v>
      </c>
      <c r="B14" s="6" t="s">
        <v>287</v>
      </c>
      <c r="C14" s="135">
        <v>72432</v>
      </c>
      <c r="D14" s="135">
        <v>72432</v>
      </c>
    </row>
    <row r="15" spans="1:4" x14ac:dyDescent="0.2">
      <c r="A15" s="248" t="s">
        <v>162</v>
      </c>
      <c r="B15" s="6" t="s">
        <v>458</v>
      </c>
      <c r="C15" s="135"/>
      <c r="D15" s="135"/>
    </row>
    <row r="16" spans="1:4" x14ac:dyDescent="0.2">
      <c r="A16" s="248" t="s">
        <v>163</v>
      </c>
      <c r="B16" s="5" t="s">
        <v>459</v>
      </c>
      <c r="C16" s="135"/>
      <c r="D16" s="135"/>
    </row>
    <row r="17" spans="1:4" x14ac:dyDescent="0.2">
      <c r="A17" s="248" t="s">
        <v>170</v>
      </c>
      <c r="B17" s="6" t="s">
        <v>290</v>
      </c>
      <c r="C17" s="181"/>
      <c r="D17" s="181"/>
    </row>
    <row r="18" spans="1:4" x14ac:dyDescent="0.2">
      <c r="A18" s="248" t="s">
        <v>171</v>
      </c>
      <c r="B18" s="6" t="s">
        <v>291</v>
      </c>
      <c r="C18" s="135"/>
      <c r="D18" s="135"/>
    </row>
    <row r="19" spans="1:4" ht="13.5" thickBot="1" x14ac:dyDescent="0.25">
      <c r="A19" s="248" t="s">
        <v>172</v>
      </c>
      <c r="B19" s="5" t="s">
        <v>292</v>
      </c>
      <c r="C19" s="136"/>
      <c r="D19" s="136"/>
    </row>
    <row r="20" spans="1:4" ht="13.5" thickBot="1" x14ac:dyDescent="0.25">
      <c r="A20" s="81" t="s">
        <v>96</v>
      </c>
      <c r="B20" s="95" t="s">
        <v>460</v>
      </c>
      <c r="C20" s="137">
        <f>SUM(C21:C23)</f>
        <v>0</v>
      </c>
      <c r="D20" s="137">
        <f>SUM(D21:D23)</f>
        <v>0</v>
      </c>
    </row>
    <row r="21" spans="1:4" x14ac:dyDescent="0.2">
      <c r="A21" s="248" t="s">
        <v>164</v>
      </c>
      <c r="B21" s="7" t="s">
        <v>258</v>
      </c>
      <c r="C21" s="135"/>
      <c r="D21" s="135"/>
    </row>
    <row r="22" spans="1:4" x14ac:dyDescent="0.2">
      <c r="A22" s="248" t="s">
        <v>165</v>
      </c>
      <c r="B22" s="6" t="s">
        <v>461</v>
      </c>
      <c r="C22" s="135"/>
      <c r="D22" s="135"/>
    </row>
    <row r="23" spans="1:4" x14ac:dyDescent="0.2">
      <c r="A23" s="248" t="s">
        <v>166</v>
      </c>
      <c r="B23" s="6" t="s">
        <v>462</v>
      </c>
      <c r="C23" s="135"/>
      <c r="D23" s="135"/>
    </row>
    <row r="24" spans="1:4" ht="13.5" thickBot="1" x14ac:dyDescent="0.25">
      <c r="A24" s="248" t="s">
        <v>167</v>
      </c>
      <c r="B24" s="6" t="s">
        <v>89</v>
      </c>
      <c r="C24" s="135"/>
      <c r="D24" s="135"/>
    </row>
    <row r="25" spans="1:4" ht="13.5" thickBot="1" x14ac:dyDescent="0.25">
      <c r="A25" s="84" t="s">
        <v>97</v>
      </c>
      <c r="B25" s="60" t="s">
        <v>195</v>
      </c>
      <c r="C25" s="164"/>
      <c r="D25" s="164"/>
    </row>
    <row r="26" spans="1:4" ht="13.5" thickBot="1" x14ac:dyDescent="0.25">
      <c r="A26" s="84" t="s">
        <v>98</v>
      </c>
      <c r="B26" s="60" t="s">
        <v>463</v>
      </c>
      <c r="C26" s="137">
        <f>+C27+C28</f>
        <v>0</v>
      </c>
      <c r="D26" s="137">
        <f>+D27+D28</f>
        <v>0</v>
      </c>
    </row>
    <row r="27" spans="1:4" x14ac:dyDescent="0.2">
      <c r="A27" s="249" t="s">
        <v>268</v>
      </c>
      <c r="B27" s="250" t="s">
        <v>461</v>
      </c>
      <c r="C27" s="48"/>
      <c r="D27" s="48"/>
    </row>
    <row r="28" spans="1:4" x14ac:dyDescent="0.2">
      <c r="A28" s="249" t="s">
        <v>271</v>
      </c>
      <c r="B28" s="251" t="s">
        <v>464</v>
      </c>
      <c r="C28" s="138"/>
      <c r="D28" s="138"/>
    </row>
    <row r="29" spans="1:4" ht="13.5" thickBot="1" x14ac:dyDescent="0.25">
      <c r="A29" s="248" t="s">
        <v>272</v>
      </c>
      <c r="B29" s="252" t="s">
        <v>465</v>
      </c>
      <c r="C29" s="51"/>
      <c r="D29" s="51"/>
    </row>
    <row r="30" spans="1:4" ht="13.5" thickBot="1" x14ac:dyDescent="0.25">
      <c r="A30" s="84" t="s">
        <v>99</v>
      </c>
      <c r="B30" s="60" t="s">
        <v>466</v>
      </c>
      <c r="C30" s="137">
        <f>+C31+C32+C33</f>
        <v>0</v>
      </c>
      <c r="D30" s="137">
        <f>+D31+D32+D33</f>
        <v>0</v>
      </c>
    </row>
    <row r="31" spans="1:4" x14ac:dyDescent="0.2">
      <c r="A31" s="249" t="s">
        <v>151</v>
      </c>
      <c r="B31" s="250" t="s">
        <v>297</v>
      </c>
      <c r="C31" s="48"/>
      <c r="D31" s="48"/>
    </row>
    <row r="32" spans="1:4" x14ac:dyDescent="0.2">
      <c r="A32" s="249" t="s">
        <v>152</v>
      </c>
      <c r="B32" s="251" t="s">
        <v>298</v>
      </c>
      <c r="C32" s="138"/>
      <c r="D32" s="138"/>
    </row>
    <row r="33" spans="1:4" ht="13.5" thickBot="1" x14ac:dyDescent="0.25">
      <c r="A33" s="248" t="s">
        <v>153</v>
      </c>
      <c r="B33" s="71" t="s">
        <v>299</v>
      </c>
      <c r="C33" s="51"/>
      <c r="D33" s="51"/>
    </row>
    <row r="34" spans="1:4" ht="13.5" thickBot="1" x14ac:dyDescent="0.25">
      <c r="A34" s="84" t="s">
        <v>100</v>
      </c>
      <c r="B34" s="60" t="s">
        <v>412</v>
      </c>
      <c r="C34" s="164"/>
      <c r="D34" s="164"/>
    </row>
    <row r="35" spans="1:4" ht="13.5" thickBot="1" x14ac:dyDescent="0.25">
      <c r="A35" s="84" t="s">
        <v>101</v>
      </c>
      <c r="B35" s="60" t="s">
        <v>467</v>
      </c>
      <c r="C35" s="182"/>
      <c r="D35" s="182"/>
    </row>
    <row r="36" spans="1:4" ht="13.5" thickBot="1" x14ac:dyDescent="0.25">
      <c r="A36" s="81" t="s">
        <v>102</v>
      </c>
      <c r="B36" s="60" t="s">
        <v>468</v>
      </c>
      <c r="C36" s="183">
        <f>+C9+C20+C25+C26+C30+C34+C35</f>
        <v>72432</v>
      </c>
      <c r="D36" s="183">
        <f>+D9+D20+D25+D26+D30+D34+D35</f>
        <v>72432</v>
      </c>
    </row>
    <row r="37" spans="1:4" ht="13.5" thickBot="1" x14ac:dyDescent="0.25">
      <c r="A37" s="96" t="s">
        <v>103</v>
      </c>
      <c r="B37" s="60" t="s">
        <v>469</v>
      </c>
      <c r="C37" s="183">
        <f>+C38+C39+C40</f>
        <v>65722</v>
      </c>
      <c r="D37" s="183">
        <f>+D38+D39+D40</f>
        <v>68302</v>
      </c>
    </row>
    <row r="38" spans="1:4" x14ac:dyDescent="0.2">
      <c r="A38" s="249" t="s">
        <v>470</v>
      </c>
      <c r="B38" s="250" t="s">
        <v>236</v>
      </c>
      <c r="C38" s="48"/>
      <c r="D38" s="48"/>
    </row>
    <row r="39" spans="1:4" x14ac:dyDescent="0.2">
      <c r="A39" s="249" t="s">
        <v>471</v>
      </c>
      <c r="B39" s="251" t="s">
        <v>90</v>
      </c>
      <c r="C39" s="138"/>
      <c r="D39" s="138"/>
    </row>
    <row r="40" spans="1:4" ht="13.5" thickBot="1" x14ac:dyDescent="0.25">
      <c r="A40" s="248" t="s">
        <v>472</v>
      </c>
      <c r="B40" s="71" t="s">
        <v>473</v>
      </c>
      <c r="C40" s="51">
        <v>65722</v>
      </c>
      <c r="D40" s="51">
        <v>68302</v>
      </c>
    </row>
    <row r="41" spans="1:4" ht="13.5" thickBot="1" x14ac:dyDescent="0.25">
      <c r="A41" s="96" t="s">
        <v>104</v>
      </c>
      <c r="B41" s="97" t="s">
        <v>474</v>
      </c>
      <c r="C41" s="186">
        <f>+C36+C37</f>
        <v>138154</v>
      </c>
      <c r="D41" s="186">
        <f>+D36+D37</f>
        <v>140734</v>
      </c>
    </row>
    <row r="42" spans="1:4" ht="13.5" thickBot="1" x14ac:dyDescent="0.25">
      <c r="A42" s="98"/>
      <c r="B42" s="99"/>
      <c r="C42" s="184"/>
      <c r="D42" s="184"/>
    </row>
    <row r="43" spans="1:4" ht="13.5" thickBot="1" x14ac:dyDescent="0.25">
      <c r="A43" s="102"/>
      <c r="B43" s="103" t="s">
        <v>132</v>
      </c>
      <c r="C43" s="186"/>
      <c r="D43" s="186"/>
    </row>
    <row r="44" spans="1:4" ht="13.5" thickBot="1" x14ac:dyDescent="0.25">
      <c r="A44" s="84" t="s">
        <v>95</v>
      </c>
      <c r="B44" s="60" t="s">
        <v>475</v>
      </c>
      <c r="C44" s="137">
        <f>SUM(C45:C49)</f>
        <v>136654</v>
      </c>
      <c r="D44" s="137">
        <f>SUM(D45:D49)</f>
        <v>139234</v>
      </c>
    </row>
    <row r="45" spans="1:4" x14ac:dyDescent="0.2">
      <c r="A45" s="248" t="s">
        <v>158</v>
      </c>
      <c r="B45" s="7" t="s">
        <v>125</v>
      </c>
      <c r="C45" s="48">
        <v>61992</v>
      </c>
      <c r="D45" s="48">
        <v>64023</v>
      </c>
    </row>
    <row r="46" spans="1:4" x14ac:dyDescent="0.2">
      <c r="A46" s="248" t="s">
        <v>159</v>
      </c>
      <c r="B46" s="6" t="s">
        <v>204</v>
      </c>
      <c r="C46" s="50">
        <v>18003</v>
      </c>
      <c r="D46" s="50">
        <v>18552</v>
      </c>
    </row>
    <row r="47" spans="1:4" x14ac:dyDescent="0.2">
      <c r="A47" s="248" t="s">
        <v>160</v>
      </c>
      <c r="B47" s="6" t="s">
        <v>177</v>
      </c>
      <c r="C47" s="50">
        <v>56659</v>
      </c>
      <c r="D47" s="50">
        <v>56659</v>
      </c>
    </row>
    <row r="48" spans="1:4" x14ac:dyDescent="0.2">
      <c r="A48" s="248" t="s">
        <v>161</v>
      </c>
      <c r="B48" s="6" t="s">
        <v>205</v>
      </c>
      <c r="C48" s="50"/>
      <c r="D48" s="50"/>
    </row>
    <row r="49" spans="1:4" ht="13.5" thickBot="1" x14ac:dyDescent="0.25">
      <c r="A49" s="248" t="s">
        <v>178</v>
      </c>
      <c r="B49" s="6" t="s">
        <v>206</v>
      </c>
      <c r="C49" s="50"/>
      <c r="D49" s="50"/>
    </row>
    <row r="50" spans="1:4" ht="13.5" thickBot="1" x14ac:dyDescent="0.25">
      <c r="A50" s="84" t="s">
        <v>96</v>
      </c>
      <c r="B50" s="60" t="s">
        <v>476</v>
      </c>
      <c r="C50" s="137">
        <f>SUM(C51:C53)</f>
        <v>1500</v>
      </c>
      <c r="D50" s="137">
        <f>SUM(D51:D53)</f>
        <v>1500</v>
      </c>
    </row>
    <row r="51" spans="1:4" x14ac:dyDescent="0.2">
      <c r="A51" s="248" t="s">
        <v>164</v>
      </c>
      <c r="B51" s="7" t="s">
        <v>226</v>
      </c>
      <c r="C51" s="48"/>
      <c r="D51" s="48"/>
    </row>
    <row r="52" spans="1:4" x14ac:dyDescent="0.2">
      <c r="A52" s="248" t="s">
        <v>165</v>
      </c>
      <c r="B52" s="6" t="s">
        <v>208</v>
      </c>
      <c r="C52" s="50">
        <v>1500</v>
      </c>
      <c r="D52" s="50">
        <v>1500</v>
      </c>
    </row>
    <row r="53" spans="1:4" x14ac:dyDescent="0.2">
      <c r="A53" s="248" t="s">
        <v>166</v>
      </c>
      <c r="B53" s="6" t="s">
        <v>133</v>
      </c>
      <c r="C53" s="50"/>
      <c r="D53" s="50"/>
    </row>
    <row r="54" spans="1:4" ht="13.5" thickBot="1" x14ac:dyDescent="0.25">
      <c r="A54" s="248" t="s">
        <v>167</v>
      </c>
      <c r="B54" s="6" t="s">
        <v>91</v>
      </c>
      <c r="C54" s="50"/>
      <c r="D54" s="50"/>
    </row>
    <row r="55" spans="1:4" ht="13.5" thickBot="1" x14ac:dyDescent="0.25">
      <c r="A55" s="84" t="s">
        <v>97</v>
      </c>
      <c r="B55" s="104" t="s">
        <v>477</v>
      </c>
      <c r="C55" s="187">
        <f>+C44+C50</f>
        <v>138154</v>
      </c>
      <c r="D55" s="187">
        <f>+D44+D50</f>
        <v>140734</v>
      </c>
    </row>
    <row r="56" spans="1:4" ht="13.5" thickBot="1" x14ac:dyDescent="0.25">
      <c r="A56" s="105"/>
      <c r="B56" s="106"/>
      <c r="C56" s="188"/>
      <c r="D56" s="188"/>
    </row>
    <row r="57" spans="1:4" ht="13.5" thickBot="1" x14ac:dyDescent="0.25">
      <c r="A57" s="107" t="s">
        <v>221</v>
      </c>
      <c r="B57" s="108"/>
      <c r="C57" s="58">
        <v>31</v>
      </c>
      <c r="D57" s="58">
        <v>31</v>
      </c>
    </row>
    <row r="58" spans="1:4" ht="13.5" thickBot="1" x14ac:dyDescent="0.25">
      <c r="A58" s="107" t="s">
        <v>222</v>
      </c>
      <c r="B58" s="108"/>
      <c r="C58" s="58">
        <v>0</v>
      </c>
      <c r="D58" s="58">
        <v>0</v>
      </c>
    </row>
    <row r="59" spans="1:4" x14ac:dyDescent="0.2">
      <c r="A59" s="105"/>
      <c r="B59" s="106"/>
      <c r="C59" s="106"/>
    </row>
  </sheetData>
  <mergeCells count="2">
    <mergeCell ref="B1:D1"/>
    <mergeCell ref="B2:D2"/>
  </mergeCells>
  <phoneticPr fontId="24" type="noConversion"/>
  <pageMargins left="0" right="0" top="0.39370078740157483" bottom="0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  <pageSetUpPr fitToPage="1"/>
  </sheetPr>
  <dimension ref="A1:K40"/>
  <sheetViews>
    <sheetView zoomScaleNormal="100" workbookViewId="0">
      <selection activeCell="M41" sqref="M41"/>
    </sheetView>
  </sheetViews>
  <sheetFormatPr defaultRowHeight="12.75" x14ac:dyDescent="0.2"/>
  <cols>
    <col min="1" max="1" width="8.5" style="34" customWidth="1"/>
    <col min="2" max="2" width="9.33203125" style="34"/>
    <col min="3" max="3" width="19.83203125" style="34" customWidth="1"/>
    <col min="4" max="4" width="9.33203125" style="34"/>
    <col min="5" max="6" width="11" style="34" customWidth="1"/>
    <col min="7" max="7" width="12.33203125" style="34" customWidth="1"/>
    <col min="8" max="8" width="9.33203125" style="34"/>
    <col min="9" max="9" width="11.83203125" style="34" customWidth="1"/>
    <col min="10" max="10" width="13.33203125" style="34" customWidth="1"/>
    <col min="11" max="11" width="10.5" style="34" customWidth="1"/>
    <col min="12" max="16384" width="9.33203125" style="34"/>
  </cols>
  <sheetData>
    <row r="1" spans="1:11" ht="15.75" x14ac:dyDescent="0.25">
      <c r="A1" s="575" t="s">
        <v>81</v>
      </c>
      <c r="B1" s="575"/>
      <c r="C1" s="575"/>
      <c r="D1" s="575"/>
      <c r="E1" s="575"/>
      <c r="F1" s="575"/>
      <c r="G1" s="575"/>
      <c r="H1" s="575"/>
      <c r="I1" s="575"/>
      <c r="J1" s="575"/>
      <c r="K1" s="575"/>
    </row>
    <row r="2" spans="1:11" ht="15.75" x14ac:dyDescent="0.25">
      <c r="A2" s="470"/>
      <c r="B2" s="470"/>
      <c r="C2" s="470"/>
      <c r="D2" s="470"/>
      <c r="E2" s="470"/>
      <c r="F2" s="489"/>
      <c r="G2" s="470"/>
      <c r="H2" s="470"/>
      <c r="I2" s="584" t="s">
        <v>82</v>
      </c>
      <c r="J2" s="559"/>
      <c r="K2" s="559"/>
    </row>
    <row r="3" spans="1:11" ht="18.75" customHeight="1" x14ac:dyDescent="0.2">
      <c r="A3" s="431" t="s">
        <v>42</v>
      </c>
      <c r="B3" s="432"/>
      <c r="C3" s="433"/>
      <c r="D3" s="435" t="s">
        <v>43</v>
      </c>
      <c r="E3" s="434"/>
      <c r="F3" s="436" t="s">
        <v>45</v>
      </c>
      <c r="G3" s="432"/>
      <c r="H3" s="435" t="s">
        <v>44</v>
      </c>
      <c r="I3" s="434"/>
      <c r="J3" s="436" t="s">
        <v>45</v>
      </c>
      <c r="K3" s="432"/>
    </row>
    <row r="4" spans="1:11" s="35" customFormat="1" ht="24" customHeight="1" x14ac:dyDescent="0.2">
      <c r="A4" s="432"/>
      <c r="B4" s="432"/>
      <c r="C4" s="433"/>
      <c r="D4" s="435" t="s">
        <v>217</v>
      </c>
      <c r="E4" s="434" t="s">
        <v>217</v>
      </c>
      <c r="F4" s="434" t="s">
        <v>217</v>
      </c>
      <c r="G4" s="432"/>
      <c r="H4" s="435" t="s">
        <v>217</v>
      </c>
      <c r="I4" s="434" t="s">
        <v>217</v>
      </c>
      <c r="J4" s="434" t="s">
        <v>217</v>
      </c>
      <c r="K4" s="432"/>
    </row>
    <row r="5" spans="1:11" s="36" customFormat="1" ht="13.5" thickBot="1" x14ac:dyDescent="0.25">
      <c r="A5" s="432"/>
      <c r="B5" s="432"/>
      <c r="C5" s="433"/>
      <c r="D5" s="437" t="s">
        <v>46</v>
      </c>
      <c r="E5" s="438" t="s">
        <v>47</v>
      </c>
      <c r="F5" s="438" t="s">
        <v>48</v>
      </c>
      <c r="G5" s="439" t="s">
        <v>49</v>
      </c>
      <c r="H5" s="437" t="s">
        <v>46</v>
      </c>
      <c r="I5" s="438" t="s">
        <v>47</v>
      </c>
      <c r="J5" s="438" t="s">
        <v>48</v>
      </c>
      <c r="K5" s="439" t="s">
        <v>49</v>
      </c>
    </row>
    <row r="6" spans="1:11" x14ac:dyDescent="0.2">
      <c r="A6" s="440" t="s">
        <v>50</v>
      </c>
      <c r="B6" s="441"/>
      <c r="C6" s="442"/>
      <c r="D6" s="443">
        <v>21.78</v>
      </c>
      <c r="E6" s="444">
        <v>4580000</v>
      </c>
      <c r="F6" s="444">
        <v>99752</v>
      </c>
      <c r="G6" s="432"/>
      <c r="H6" s="443">
        <v>21.78</v>
      </c>
      <c r="I6" s="444">
        <v>4580000</v>
      </c>
      <c r="J6" s="444">
        <v>99752</v>
      </c>
      <c r="K6" s="432"/>
    </row>
    <row r="7" spans="1:11" ht="12.75" customHeight="1" x14ac:dyDescent="0.2">
      <c r="A7" s="445" t="s">
        <v>51</v>
      </c>
      <c r="B7" s="432"/>
      <c r="C7" s="433"/>
      <c r="D7" s="444"/>
      <c r="E7" s="443"/>
      <c r="F7" s="444">
        <v>5959</v>
      </c>
      <c r="G7" s="432"/>
      <c r="H7" s="444"/>
      <c r="I7" s="443"/>
      <c r="J7" s="444">
        <v>5959</v>
      </c>
      <c r="K7" s="432"/>
    </row>
    <row r="8" spans="1:11" x14ac:dyDescent="0.2">
      <c r="A8" s="445" t="s">
        <v>52</v>
      </c>
      <c r="B8" s="432"/>
      <c r="C8" s="433"/>
      <c r="D8" s="444"/>
      <c r="E8" s="443" t="s">
        <v>53</v>
      </c>
      <c r="F8" s="444">
        <v>9091</v>
      </c>
      <c r="G8" s="432"/>
      <c r="H8" s="444"/>
      <c r="I8" s="443" t="s">
        <v>53</v>
      </c>
      <c r="J8" s="444">
        <v>9091</v>
      </c>
      <c r="K8" s="432"/>
    </row>
    <row r="9" spans="1:11" x14ac:dyDescent="0.2">
      <c r="A9" s="445" t="s">
        <v>54</v>
      </c>
      <c r="B9" s="432"/>
      <c r="C9" s="433"/>
      <c r="D9" s="444"/>
      <c r="E9" s="443" t="s">
        <v>55</v>
      </c>
      <c r="F9" s="444">
        <v>100</v>
      </c>
      <c r="G9" s="432"/>
      <c r="H9" s="444"/>
      <c r="I9" s="443" t="s">
        <v>55</v>
      </c>
      <c r="J9" s="444">
        <v>100</v>
      </c>
      <c r="K9" s="432"/>
    </row>
    <row r="10" spans="1:11" x14ac:dyDescent="0.2">
      <c r="A10" s="445" t="s">
        <v>56</v>
      </c>
      <c r="B10" s="432"/>
      <c r="C10" s="433"/>
      <c r="D10" s="444"/>
      <c r="E10" s="443" t="s">
        <v>57</v>
      </c>
      <c r="F10" s="444">
        <v>5398</v>
      </c>
      <c r="G10" s="432"/>
      <c r="H10" s="444"/>
      <c r="I10" s="443" t="s">
        <v>57</v>
      </c>
      <c r="J10" s="444">
        <v>5398</v>
      </c>
      <c r="K10" s="432"/>
    </row>
    <row r="11" spans="1:11" ht="13.5" thickBot="1" x14ac:dyDescent="0.25">
      <c r="A11" s="446" t="s">
        <v>58</v>
      </c>
      <c r="B11" s="447"/>
      <c r="C11" s="448"/>
      <c r="D11" s="444"/>
      <c r="E11" s="443"/>
      <c r="F11" s="449">
        <v>-9239</v>
      </c>
      <c r="G11" s="432"/>
      <c r="H11" s="444"/>
      <c r="I11" s="443"/>
      <c r="J11" s="449">
        <v>-9239</v>
      </c>
      <c r="K11" s="432"/>
    </row>
    <row r="12" spans="1:11" ht="13.5" thickBot="1" x14ac:dyDescent="0.25">
      <c r="A12" s="432" t="s">
        <v>59</v>
      </c>
      <c r="B12" s="432"/>
      <c r="C12" s="433"/>
      <c r="D12" s="450">
        <v>5507</v>
      </c>
      <c r="E12" s="451">
        <v>2700</v>
      </c>
      <c r="F12" s="451">
        <v>14867</v>
      </c>
      <c r="G12" s="452" t="s">
        <v>96</v>
      </c>
      <c r="H12" s="450">
        <v>5507</v>
      </c>
      <c r="I12" s="451">
        <v>2700</v>
      </c>
      <c r="J12" s="451">
        <v>14867</v>
      </c>
      <c r="K12" s="452" t="s">
        <v>96</v>
      </c>
    </row>
    <row r="13" spans="1:11" x14ac:dyDescent="0.2">
      <c r="A13" s="432" t="s">
        <v>60</v>
      </c>
      <c r="B13" s="432"/>
      <c r="C13" s="433"/>
      <c r="D13" s="454"/>
      <c r="E13" s="453"/>
      <c r="F13" s="490"/>
      <c r="G13" s="432"/>
      <c r="H13" s="454"/>
      <c r="I13" s="453"/>
      <c r="J13" s="490">
        <v>472</v>
      </c>
      <c r="K13" s="432"/>
    </row>
    <row r="14" spans="1:11" ht="13.5" thickBot="1" x14ac:dyDescent="0.25">
      <c r="A14" s="432" t="s">
        <v>61</v>
      </c>
      <c r="B14" s="432"/>
      <c r="C14" s="433"/>
      <c r="D14" s="454"/>
      <c r="E14" s="455"/>
      <c r="F14" s="490"/>
      <c r="G14" s="432"/>
      <c r="H14" s="454"/>
      <c r="I14" s="455"/>
      <c r="J14" s="490">
        <v>221</v>
      </c>
      <c r="K14" s="432"/>
    </row>
    <row r="15" spans="1:11" ht="13.5" thickBot="1" x14ac:dyDescent="0.25">
      <c r="A15" s="432" t="s">
        <v>62</v>
      </c>
      <c r="B15" s="432"/>
      <c r="C15" s="433"/>
      <c r="D15" s="450">
        <v>5507</v>
      </c>
      <c r="E15" s="457">
        <v>1.56</v>
      </c>
      <c r="F15" s="451">
        <v>9534</v>
      </c>
      <c r="G15" s="452" t="s">
        <v>95</v>
      </c>
      <c r="H15" s="450">
        <v>5507</v>
      </c>
      <c r="I15" s="457">
        <v>1.56</v>
      </c>
      <c r="J15" s="451">
        <v>9534</v>
      </c>
      <c r="K15" s="452" t="s">
        <v>95</v>
      </c>
    </row>
    <row r="16" spans="1:11" x14ac:dyDescent="0.2">
      <c r="A16" s="432" t="s">
        <v>521</v>
      </c>
      <c r="B16" s="432"/>
      <c r="C16" s="433"/>
      <c r="D16" s="454">
        <v>6385</v>
      </c>
      <c r="E16" s="444">
        <v>395</v>
      </c>
      <c r="F16" s="444">
        <v>2522</v>
      </c>
      <c r="G16" s="432"/>
      <c r="H16" s="454">
        <v>6385</v>
      </c>
      <c r="I16" s="444">
        <v>395</v>
      </c>
      <c r="J16" s="444">
        <v>2522</v>
      </c>
      <c r="K16" s="432"/>
    </row>
    <row r="17" spans="1:11" x14ac:dyDescent="0.2">
      <c r="A17" s="432" t="s">
        <v>63</v>
      </c>
      <c r="B17" s="432"/>
      <c r="C17" s="433"/>
      <c r="D17" s="454">
        <v>6385</v>
      </c>
      <c r="E17" s="444">
        <v>300</v>
      </c>
      <c r="F17" s="444">
        <v>1916</v>
      </c>
      <c r="G17" s="432"/>
      <c r="H17" s="454">
        <v>6385</v>
      </c>
      <c r="I17" s="444">
        <v>300</v>
      </c>
      <c r="J17" s="444">
        <v>1916</v>
      </c>
      <c r="K17" s="432"/>
    </row>
    <row r="18" spans="1:11" x14ac:dyDescent="0.2">
      <c r="A18" s="432" t="s">
        <v>520</v>
      </c>
      <c r="B18" s="432"/>
      <c r="C18" s="433"/>
      <c r="D18" s="454">
        <v>6385</v>
      </c>
      <c r="E18" s="444">
        <v>395</v>
      </c>
      <c r="F18" s="444">
        <v>2522</v>
      </c>
      <c r="G18" s="432"/>
      <c r="H18" s="454">
        <v>6385</v>
      </c>
      <c r="I18" s="444">
        <v>395</v>
      </c>
      <c r="J18" s="444">
        <v>2522</v>
      </c>
      <c r="K18" s="432"/>
    </row>
    <row r="19" spans="1:11" x14ac:dyDescent="0.2">
      <c r="A19" s="432" t="s">
        <v>64</v>
      </c>
      <c r="B19" s="432"/>
      <c r="C19" s="433"/>
      <c r="D19" s="454">
        <v>6385</v>
      </c>
      <c r="E19" s="444">
        <v>300</v>
      </c>
      <c r="F19" s="444">
        <v>1326</v>
      </c>
      <c r="G19" s="432"/>
      <c r="H19" s="454">
        <v>6385</v>
      </c>
      <c r="I19" s="444">
        <v>300</v>
      </c>
      <c r="J19" s="444">
        <v>1326</v>
      </c>
      <c r="K19" s="432"/>
    </row>
    <row r="20" spans="1:11" x14ac:dyDescent="0.2">
      <c r="A20" s="576" t="s">
        <v>65</v>
      </c>
      <c r="B20" s="577"/>
      <c r="C20" s="578"/>
      <c r="D20" s="454"/>
      <c r="E20" s="444"/>
      <c r="F20" s="444"/>
      <c r="G20" s="432"/>
      <c r="H20" s="454"/>
      <c r="I20" s="444"/>
      <c r="J20" s="444"/>
      <c r="K20" s="432"/>
    </row>
    <row r="21" spans="1:11" x14ac:dyDescent="0.2">
      <c r="A21" s="576" t="s">
        <v>66</v>
      </c>
      <c r="B21" s="576"/>
      <c r="C21" s="578"/>
      <c r="D21" s="462">
        <v>12</v>
      </c>
      <c r="E21" s="487">
        <v>55360</v>
      </c>
      <c r="F21" s="488">
        <v>664</v>
      </c>
      <c r="G21" s="432"/>
      <c r="H21" s="462">
        <v>12</v>
      </c>
      <c r="I21" s="461">
        <v>55360</v>
      </c>
      <c r="J21" s="460">
        <v>664</v>
      </c>
      <c r="K21" s="432"/>
    </row>
    <row r="22" spans="1:11" x14ac:dyDescent="0.2">
      <c r="A22" s="458" t="s">
        <v>495</v>
      </c>
      <c r="B22" s="458"/>
      <c r="C22" s="459"/>
      <c r="D22" s="462">
        <v>1</v>
      </c>
      <c r="E22" s="487">
        <v>145000</v>
      </c>
      <c r="F22" s="488">
        <v>145</v>
      </c>
      <c r="G22" s="432"/>
      <c r="H22" s="462">
        <v>1</v>
      </c>
      <c r="I22" s="461">
        <v>145000</v>
      </c>
      <c r="J22" s="460">
        <v>145</v>
      </c>
      <c r="K22" s="432"/>
    </row>
    <row r="23" spans="1:11" x14ac:dyDescent="0.2">
      <c r="A23" s="432" t="s">
        <v>67</v>
      </c>
      <c r="B23" s="432"/>
      <c r="C23" s="433"/>
      <c r="D23" s="454">
        <v>25</v>
      </c>
      <c r="E23" s="444">
        <v>109000</v>
      </c>
      <c r="F23" s="444">
        <v>2725</v>
      </c>
      <c r="G23" s="432"/>
      <c r="H23" s="454">
        <v>25</v>
      </c>
      <c r="I23" s="444">
        <v>109000</v>
      </c>
      <c r="J23" s="444">
        <v>2725</v>
      </c>
      <c r="K23" s="432"/>
    </row>
    <row r="24" spans="1:11" x14ac:dyDescent="0.2">
      <c r="A24" s="432" t="s">
        <v>68</v>
      </c>
      <c r="B24" s="432"/>
      <c r="C24" s="433"/>
      <c r="D24" s="454">
        <v>19</v>
      </c>
      <c r="E24" s="444">
        <v>2606040</v>
      </c>
      <c r="F24" s="444">
        <v>49515</v>
      </c>
      <c r="G24" s="432"/>
      <c r="H24" s="454">
        <v>19</v>
      </c>
      <c r="I24" s="444">
        <v>2606040</v>
      </c>
      <c r="J24" s="444">
        <v>49515</v>
      </c>
      <c r="K24" s="432"/>
    </row>
    <row r="25" spans="1:11" x14ac:dyDescent="0.2">
      <c r="A25" s="432" t="s">
        <v>69</v>
      </c>
      <c r="B25" s="432"/>
      <c r="C25" s="433"/>
      <c r="D25" s="454"/>
      <c r="E25" s="444"/>
      <c r="F25" s="463">
        <v>8529</v>
      </c>
      <c r="G25" s="432"/>
      <c r="H25" s="454"/>
      <c r="I25" s="444"/>
      <c r="J25" s="463">
        <v>8529</v>
      </c>
      <c r="K25" s="432"/>
    </row>
    <row r="26" spans="1:11" s="37" customFormat="1" ht="19.5" customHeight="1" x14ac:dyDescent="0.2">
      <c r="A26" s="432" t="s">
        <v>519</v>
      </c>
      <c r="B26" s="432"/>
      <c r="C26" s="433"/>
      <c r="D26" s="454">
        <v>10</v>
      </c>
      <c r="E26" s="444">
        <v>494100</v>
      </c>
      <c r="F26" s="444">
        <v>4941</v>
      </c>
      <c r="G26" s="432"/>
      <c r="H26" s="454">
        <v>10</v>
      </c>
      <c r="I26" s="444">
        <v>494100</v>
      </c>
      <c r="J26" s="444">
        <v>4941</v>
      </c>
      <c r="K26" s="432"/>
    </row>
    <row r="27" spans="1:11" x14ac:dyDescent="0.2">
      <c r="A27" s="432" t="s">
        <v>70</v>
      </c>
      <c r="B27" s="432"/>
      <c r="C27" s="433"/>
      <c r="D27" s="454"/>
      <c r="E27" s="444">
        <v>600</v>
      </c>
      <c r="F27" s="444">
        <v>0</v>
      </c>
      <c r="G27" s="432"/>
      <c r="H27" s="454"/>
      <c r="I27" s="444">
        <v>600</v>
      </c>
      <c r="J27" s="444">
        <v>0</v>
      </c>
      <c r="K27" s="432"/>
    </row>
    <row r="28" spans="1:11" x14ac:dyDescent="0.2">
      <c r="A28" s="458" t="s">
        <v>71</v>
      </c>
      <c r="B28" s="458"/>
      <c r="C28" s="459"/>
      <c r="D28" s="464">
        <v>15.7</v>
      </c>
      <c r="E28" s="444">
        <v>4012000</v>
      </c>
      <c r="F28" s="444">
        <v>41993</v>
      </c>
      <c r="G28" s="432"/>
      <c r="H28" s="464">
        <v>15.7</v>
      </c>
      <c r="I28" s="444">
        <v>4012000</v>
      </c>
      <c r="J28" s="444">
        <v>41993</v>
      </c>
      <c r="K28" s="432"/>
    </row>
    <row r="29" spans="1:11" x14ac:dyDescent="0.2">
      <c r="A29" s="432" t="s">
        <v>72</v>
      </c>
      <c r="B29" s="432"/>
      <c r="C29" s="433"/>
      <c r="D29" s="464">
        <v>15.3</v>
      </c>
      <c r="E29" s="444">
        <v>4012000</v>
      </c>
      <c r="F29" s="444">
        <v>20461</v>
      </c>
      <c r="G29" s="432"/>
      <c r="H29" s="464">
        <v>15.3</v>
      </c>
      <c r="I29" s="444">
        <v>4012000</v>
      </c>
      <c r="J29" s="444">
        <v>20461</v>
      </c>
      <c r="K29" s="432"/>
    </row>
    <row r="30" spans="1:11" x14ac:dyDescent="0.2">
      <c r="A30" s="432" t="s">
        <v>73</v>
      </c>
      <c r="B30" s="432"/>
      <c r="C30" s="433"/>
      <c r="D30" s="464">
        <v>15.3</v>
      </c>
      <c r="E30" s="444">
        <v>34400</v>
      </c>
      <c r="F30" s="444">
        <v>526</v>
      </c>
      <c r="G30" s="432"/>
      <c r="H30" s="464">
        <v>15.3</v>
      </c>
      <c r="I30" s="444">
        <v>34400</v>
      </c>
      <c r="J30" s="444">
        <v>526</v>
      </c>
      <c r="K30" s="432"/>
    </row>
    <row r="31" spans="1:11" x14ac:dyDescent="0.2">
      <c r="A31" s="432" t="s">
        <v>74</v>
      </c>
      <c r="B31" s="432"/>
      <c r="C31" s="433"/>
      <c r="D31" s="454">
        <v>9</v>
      </c>
      <c r="E31" s="444">
        <v>1800000</v>
      </c>
      <c r="F31" s="444">
        <v>10800</v>
      </c>
      <c r="G31" s="432"/>
      <c r="H31" s="454">
        <v>9</v>
      </c>
      <c r="I31" s="444">
        <v>1800000</v>
      </c>
      <c r="J31" s="444">
        <v>10800</v>
      </c>
      <c r="K31" s="432"/>
    </row>
    <row r="32" spans="1:11" x14ac:dyDescent="0.2">
      <c r="A32" s="432" t="s">
        <v>75</v>
      </c>
      <c r="B32" s="432"/>
      <c r="C32" s="433"/>
      <c r="D32" s="454">
        <v>9</v>
      </c>
      <c r="E32" s="444">
        <v>1800000</v>
      </c>
      <c r="F32" s="444">
        <v>5400</v>
      </c>
      <c r="G32" s="432"/>
      <c r="H32" s="454">
        <v>9</v>
      </c>
      <c r="I32" s="444">
        <v>1800000</v>
      </c>
      <c r="J32" s="444">
        <v>5400</v>
      </c>
      <c r="K32" s="432"/>
    </row>
    <row r="33" spans="1:11" x14ac:dyDescent="0.2">
      <c r="A33" s="432" t="s">
        <v>76</v>
      </c>
      <c r="B33" s="432"/>
      <c r="C33" s="433"/>
      <c r="D33" s="454">
        <v>192</v>
      </c>
      <c r="E33" s="444">
        <v>56000</v>
      </c>
      <c r="F33" s="444">
        <v>7168</v>
      </c>
      <c r="G33" s="432"/>
      <c r="H33" s="454">
        <v>192</v>
      </c>
      <c r="I33" s="444">
        <v>56000</v>
      </c>
      <c r="J33" s="444">
        <v>7168</v>
      </c>
      <c r="K33" s="432"/>
    </row>
    <row r="34" spans="1:11" x14ac:dyDescent="0.2">
      <c r="A34" s="432" t="s">
        <v>76</v>
      </c>
      <c r="B34" s="432"/>
      <c r="C34" s="433"/>
      <c r="D34" s="454">
        <v>190</v>
      </c>
      <c r="E34" s="444">
        <v>56000</v>
      </c>
      <c r="F34" s="444">
        <v>3547</v>
      </c>
      <c r="G34" s="432"/>
      <c r="H34" s="454">
        <v>190</v>
      </c>
      <c r="I34" s="444">
        <v>56000</v>
      </c>
      <c r="J34" s="444">
        <v>3547</v>
      </c>
      <c r="K34" s="432"/>
    </row>
    <row r="35" spans="1:11" x14ac:dyDescent="0.2">
      <c r="A35" s="576" t="s">
        <v>77</v>
      </c>
      <c r="B35" s="576"/>
      <c r="C35" s="578"/>
      <c r="D35" s="585">
        <v>7.95</v>
      </c>
      <c r="E35" s="444"/>
      <c r="F35" s="586">
        <v>12974</v>
      </c>
      <c r="G35" s="432"/>
      <c r="H35" s="585">
        <v>7.95</v>
      </c>
      <c r="I35" s="444"/>
      <c r="J35" s="586">
        <v>12974</v>
      </c>
      <c r="K35" s="432"/>
    </row>
    <row r="36" spans="1:11" x14ac:dyDescent="0.2">
      <c r="A36" s="576" t="s">
        <v>78</v>
      </c>
      <c r="B36" s="576"/>
      <c r="C36" s="578"/>
      <c r="D36" s="585"/>
      <c r="E36" s="444"/>
      <c r="F36" s="587"/>
      <c r="G36" s="432"/>
      <c r="H36" s="585"/>
      <c r="I36" s="444"/>
      <c r="J36" s="587"/>
      <c r="K36" s="432"/>
    </row>
    <row r="37" spans="1:11" x14ac:dyDescent="0.2">
      <c r="A37" s="430" t="s">
        <v>79</v>
      </c>
      <c r="B37" s="458"/>
      <c r="C37" s="459"/>
      <c r="D37" s="465"/>
      <c r="E37" s="444"/>
      <c r="F37" s="491"/>
      <c r="G37" s="432"/>
      <c r="H37" s="465"/>
      <c r="I37" s="444"/>
      <c r="J37" s="491">
        <v>2240</v>
      </c>
      <c r="K37" s="432"/>
    </row>
    <row r="38" spans="1:11" ht="13.5" thickBot="1" x14ac:dyDescent="0.25">
      <c r="A38" s="579" t="s">
        <v>80</v>
      </c>
      <c r="B38" s="580"/>
      <c r="C38" s="581"/>
      <c r="D38" s="466">
        <v>5507</v>
      </c>
      <c r="E38" s="456">
        <v>1140</v>
      </c>
      <c r="F38" s="456">
        <v>6278</v>
      </c>
      <c r="G38" s="432"/>
      <c r="H38" s="466">
        <v>5507</v>
      </c>
      <c r="I38" s="456">
        <v>1140</v>
      </c>
      <c r="J38" s="456">
        <v>6278</v>
      </c>
      <c r="K38" s="432"/>
    </row>
    <row r="39" spans="1:11" ht="13.5" thickBot="1" x14ac:dyDescent="0.25">
      <c r="A39" s="582" t="s">
        <v>552</v>
      </c>
      <c r="B39" s="583"/>
      <c r="C39" s="467"/>
      <c r="D39" s="468"/>
      <c r="E39" s="468"/>
      <c r="F39" s="468">
        <f>SUM(F6:F38)</f>
        <v>319414</v>
      </c>
      <c r="G39" s="469"/>
      <c r="H39" s="468"/>
      <c r="I39" s="468"/>
      <c r="J39" s="468">
        <f>SUM(J6:J38)</f>
        <v>322347</v>
      </c>
      <c r="K39" s="469"/>
    </row>
    <row r="40" spans="1:11" x14ac:dyDescent="0.2">
      <c r="A40"/>
      <c r="B40"/>
      <c r="C40"/>
      <c r="D40"/>
      <c r="E40"/>
      <c r="F40"/>
      <c r="G40"/>
      <c r="H40"/>
      <c r="I40"/>
      <c r="J40"/>
      <c r="K40"/>
    </row>
  </sheetData>
  <mergeCells count="12">
    <mergeCell ref="A1:K1"/>
    <mergeCell ref="A20:C20"/>
    <mergeCell ref="A21:C21"/>
    <mergeCell ref="A38:C38"/>
    <mergeCell ref="A39:B39"/>
    <mergeCell ref="I2:K2"/>
    <mergeCell ref="A35:C35"/>
    <mergeCell ref="H35:H36"/>
    <mergeCell ref="J35:J36"/>
    <mergeCell ref="A36:C36"/>
    <mergeCell ref="D35:D36"/>
    <mergeCell ref="F35:F36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85" orientation="landscape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workbookViewId="0">
      <selection activeCell="F5" sqref="F5"/>
    </sheetView>
  </sheetViews>
  <sheetFormatPr defaultRowHeight="12.75" x14ac:dyDescent="0.2"/>
  <cols>
    <col min="2" max="2" width="38.5" customWidth="1"/>
    <col min="3" max="3" width="33.33203125" customWidth="1"/>
    <col min="4" max="4" width="15.33203125" customWidth="1"/>
  </cols>
  <sheetData>
    <row r="1" spans="1:4" ht="13.5" x14ac:dyDescent="0.25">
      <c r="C1" s="593" t="s">
        <v>656</v>
      </c>
      <c r="D1" s="593"/>
    </row>
    <row r="2" spans="1:4" ht="15.75" customHeight="1" x14ac:dyDescent="0.25">
      <c r="A2" s="588" t="s">
        <v>596</v>
      </c>
      <c r="B2" s="589"/>
      <c r="C2" s="589"/>
      <c r="D2" s="589"/>
    </row>
    <row r="3" spans="1:4" ht="15.75" x14ac:dyDescent="0.25">
      <c r="A3" s="588" t="s">
        <v>655</v>
      </c>
      <c r="B3" s="589"/>
      <c r="C3" s="589"/>
      <c r="D3" s="589"/>
    </row>
    <row r="4" spans="1:4" ht="13.5" thickBot="1" x14ac:dyDescent="0.25">
      <c r="A4" s="525"/>
      <c r="B4" s="525"/>
      <c r="C4" s="590" t="s">
        <v>128</v>
      </c>
      <c r="D4" s="590"/>
    </row>
    <row r="5" spans="1:4" ht="26.25" thickBot="1" x14ac:dyDescent="0.25">
      <c r="A5" s="526" t="s">
        <v>145</v>
      </c>
      <c r="B5" s="527" t="s">
        <v>578</v>
      </c>
      <c r="C5" s="527" t="s">
        <v>579</v>
      </c>
      <c r="D5" s="528" t="s">
        <v>580</v>
      </c>
    </row>
    <row r="6" spans="1:4" x14ac:dyDescent="0.2">
      <c r="A6" s="529" t="s">
        <v>95</v>
      </c>
      <c r="B6" s="530" t="s">
        <v>581</v>
      </c>
      <c r="C6" s="530" t="s">
        <v>582</v>
      </c>
      <c r="D6" s="531">
        <v>125</v>
      </c>
    </row>
    <row r="7" spans="1:4" x14ac:dyDescent="0.2">
      <c r="A7" s="532" t="s">
        <v>96</v>
      </c>
      <c r="B7" s="533" t="s">
        <v>583</v>
      </c>
      <c r="C7" s="533" t="s">
        <v>582</v>
      </c>
      <c r="D7" s="534">
        <v>125</v>
      </c>
    </row>
    <row r="8" spans="1:4" x14ac:dyDescent="0.2">
      <c r="A8" s="532" t="s">
        <v>97</v>
      </c>
      <c r="B8" s="533" t="s">
        <v>584</v>
      </c>
      <c r="C8" s="535" t="s">
        <v>582</v>
      </c>
      <c r="D8" s="534">
        <v>125</v>
      </c>
    </row>
    <row r="9" spans="1:4" x14ac:dyDescent="0.2">
      <c r="A9" s="532" t="s">
        <v>98</v>
      </c>
      <c r="B9" s="533" t="s">
        <v>585</v>
      </c>
      <c r="C9" s="535" t="s">
        <v>582</v>
      </c>
      <c r="D9" s="534">
        <v>400</v>
      </c>
    </row>
    <row r="10" spans="1:4" x14ac:dyDescent="0.2">
      <c r="A10" s="532" t="s">
        <v>99</v>
      </c>
      <c r="B10" s="533" t="s">
        <v>586</v>
      </c>
      <c r="C10" s="535" t="s">
        <v>582</v>
      </c>
      <c r="D10" s="534">
        <v>1350</v>
      </c>
    </row>
    <row r="11" spans="1:4" x14ac:dyDescent="0.2">
      <c r="A11" s="532" t="s">
        <v>100</v>
      </c>
      <c r="B11" s="533" t="s">
        <v>587</v>
      </c>
      <c r="C11" s="535" t="s">
        <v>582</v>
      </c>
      <c r="D11" s="534">
        <v>300</v>
      </c>
    </row>
    <row r="12" spans="1:4" x14ac:dyDescent="0.2">
      <c r="A12" s="532" t="s">
        <v>101</v>
      </c>
      <c r="B12" s="533" t="s">
        <v>588</v>
      </c>
      <c r="C12" s="535" t="s">
        <v>582</v>
      </c>
      <c r="D12" s="534">
        <v>100</v>
      </c>
    </row>
    <row r="13" spans="1:4" x14ac:dyDescent="0.2">
      <c r="A13" s="532" t="s">
        <v>102</v>
      </c>
      <c r="B13" s="533" t="s">
        <v>589</v>
      </c>
      <c r="C13" s="535" t="s">
        <v>582</v>
      </c>
      <c r="D13" s="534">
        <v>675</v>
      </c>
    </row>
    <row r="14" spans="1:4" x14ac:dyDescent="0.2">
      <c r="A14" s="532" t="s">
        <v>103</v>
      </c>
      <c r="B14" s="533" t="s">
        <v>597</v>
      </c>
      <c r="C14" s="533" t="s">
        <v>598</v>
      </c>
      <c r="D14" s="534">
        <v>743</v>
      </c>
    </row>
    <row r="15" spans="1:4" x14ac:dyDescent="0.2">
      <c r="A15" s="532" t="s">
        <v>104</v>
      </c>
      <c r="B15" s="533"/>
      <c r="C15" s="533"/>
      <c r="D15" s="534"/>
    </row>
    <row r="16" spans="1:4" x14ac:dyDescent="0.2">
      <c r="A16" s="532" t="s">
        <v>105</v>
      </c>
      <c r="B16" s="533"/>
      <c r="C16" s="533"/>
      <c r="D16" s="534"/>
    </row>
    <row r="17" spans="1:4" x14ac:dyDescent="0.2">
      <c r="A17" s="532" t="s">
        <v>106</v>
      </c>
      <c r="B17" s="533"/>
      <c r="C17" s="533"/>
      <c r="D17" s="534"/>
    </row>
    <row r="18" spans="1:4" x14ac:dyDescent="0.2">
      <c r="A18" s="532" t="s">
        <v>107</v>
      </c>
      <c r="B18" s="533"/>
      <c r="C18" s="533"/>
      <c r="D18" s="534"/>
    </row>
    <row r="19" spans="1:4" x14ac:dyDescent="0.2">
      <c r="A19" s="532" t="s">
        <v>108</v>
      </c>
      <c r="B19" s="533"/>
      <c r="C19" s="533"/>
      <c r="D19" s="534"/>
    </row>
    <row r="20" spans="1:4" x14ac:dyDescent="0.2">
      <c r="A20" s="532" t="s">
        <v>109</v>
      </c>
      <c r="B20" s="533"/>
      <c r="C20" s="533"/>
      <c r="D20" s="534"/>
    </row>
    <row r="21" spans="1:4" x14ac:dyDescent="0.2">
      <c r="A21" s="532" t="s">
        <v>110</v>
      </c>
      <c r="B21" s="533"/>
      <c r="C21" s="533"/>
      <c r="D21" s="534"/>
    </row>
    <row r="22" spans="1:4" x14ac:dyDescent="0.2">
      <c r="A22" s="532" t="s">
        <v>111</v>
      </c>
      <c r="B22" s="533"/>
      <c r="C22" s="533"/>
      <c r="D22" s="534"/>
    </row>
    <row r="23" spans="1:4" x14ac:dyDescent="0.2">
      <c r="A23" s="532" t="s">
        <v>112</v>
      </c>
      <c r="B23" s="533"/>
      <c r="C23" s="533"/>
      <c r="D23" s="534"/>
    </row>
    <row r="24" spans="1:4" x14ac:dyDescent="0.2">
      <c r="A24" s="532" t="s">
        <v>113</v>
      </c>
      <c r="B24" s="533"/>
      <c r="C24" s="533"/>
      <c r="D24" s="534"/>
    </row>
    <row r="25" spans="1:4" x14ac:dyDescent="0.2">
      <c r="A25" s="532" t="s">
        <v>114</v>
      </c>
      <c r="B25" s="533"/>
      <c r="C25" s="533"/>
      <c r="D25" s="534"/>
    </row>
    <row r="26" spans="1:4" x14ac:dyDescent="0.2">
      <c r="A26" s="532" t="s">
        <v>115</v>
      </c>
      <c r="B26" s="533"/>
      <c r="C26" s="533"/>
      <c r="D26" s="534"/>
    </row>
    <row r="27" spans="1:4" x14ac:dyDescent="0.2">
      <c r="A27" s="532" t="s">
        <v>116</v>
      </c>
      <c r="B27" s="533"/>
      <c r="C27" s="533"/>
      <c r="D27" s="534"/>
    </row>
    <row r="28" spans="1:4" x14ac:dyDescent="0.2">
      <c r="A28" s="532" t="s">
        <v>117</v>
      </c>
      <c r="B28" s="533"/>
      <c r="C28" s="533"/>
      <c r="D28" s="534"/>
    </row>
    <row r="29" spans="1:4" x14ac:dyDescent="0.2">
      <c r="A29" s="532" t="s">
        <v>118</v>
      </c>
      <c r="B29" s="533"/>
      <c r="C29" s="533"/>
      <c r="D29" s="534"/>
    </row>
    <row r="30" spans="1:4" x14ac:dyDescent="0.2">
      <c r="A30" s="532" t="s">
        <v>119</v>
      </c>
      <c r="B30" s="533"/>
      <c r="C30" s="533"/>
      <c r="D30" s="534"/>
    </row>
    <row r="31" spans="1:4" x14ac:dyDescent="0.2">
      <c r="A31" s="532" t="s">
        <v>120</v>
      </c>
      <c r="B31" s="533"/>
      <c r="C31" s="533"/>
      <c r="D31" s="534"/>
    </row>
    <row r="32" spans="1:4" x14ac:dyDescent="0.2">
      <c r="A32" s="532" t="s">
        <v>121</v>
      </c>
      <c r="B32" s="533"/>
      <c r="C32" s="533"/>
      <c r="D32" s="534"/>
    </row>
    <row r="33" spans="1:4" x14ac:dyDescent="0.2">
      <c r="A33" s="532" t="s">
        <v>122</v>
      </c>
      <c r="B33" s="533"/>
      <c r="C33" s="533"/>
      <c r="D33" s="534"/>
    </row>
    <row r="34" spans="1:4" x14ac:dyDescent="0.2">
      <c r="A34" s="532" t="s">
        <v>590</v>
      </c>
      <c r="B34" s="533"/>
      <c r="C34" s="533"/>
      <c r="D34" s="534"/>
    </row>
    <row r="35" spans="1:4" x14ac:dyDescent="0.2">
      <c r="A35" s="532" t="s">
        <v>591</v>
      </c>
      <c r="B35" s="533"/>
      <c r="C35" s="533"/>
      <c r="D35" s="536"/>
    </row>
    <row r="36" spans="1:4" x14ac:dyDescent="0.2">
      <c r="A36" s="532" t="s">
        <v>592</v>
      </c>
      <c r="B36" s="533"/>
      <c r="C36" s="533"/>
      <c r="D36" s="536"/>
    </row>
    <row r="37" spans="1:4" x14ac:dyDescent="0.2">
      <c r="A37" s="532" t="s">
        <v>593</v>
      </c>
      <c r="B37" s="533"/>
      <c r="C37" s="533"/>
      <c r="D37" s="536"/>
    </row>
    <row r="38" spans="1:4" ht="13.5" thickBot="1" x14ac:dyDescent="0.25">
      <c r="A38" s="537" t="s">
        <v>594</v>
      </c>
      <c r="B38" s="538"/>
      <c r="C38" s="538"/>
      <c r="D38" s="539"/>
    </row>
    <row r="39" spans="1:4" ht="13.5" thickBot="1" x14ac:dyDescent="0.25">
      <c r="A39" s="591" t="s">
        <v>595</v>
      </c>
      <c r="B39" s="592"/>
      <c r="C39" s="540"/>
      <c r="D39" s="541">
        <f>SUM(D6:D38)</f>
        <v>3943</v>
      </c>
    </row>
  </sheetData>
  <mergeCells count="5">
    <mergeCell ref="A2:D2"/>
    <mergeCell ref="C4:D4"/>
    <mergeCell ref="A39:B39"/>
    <mergeCell ref="A3:D3"/>
    <mergeCell ref="C1:D1"/>
  </mergeCells>
  <conditionalFormatting sqref="D39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9"/>
  <sheetViews>
    <sheetView topLeftCell="A24" workbookViewId="0">
      <selection activeCell="L70" sqref="L70"/>
    </sheetView>
  </sheetViews>
  <sheetFormatPr defaultRowHeight="12.75" x14ac:dyDescent="0.2"/>
  <cols>
    <col min="2" max="2" width="6" customWidth="1"/>
    <col min="3" max="3" width="32.83203125" customWidth="1"/>
    <col min="4" max="4" width="17.1640625" customWidth="1"/>
    <col min="5" max="5" width="13" customWidth="1"/>
    <col min="6" max="6" width="11.33203125" customWidth="1"/>
  </cols>
  <sheetData>
    <row r="2" spans="1:7" ht="13.5" thickBot="1" x14ac:dyDescent="0.25">
      <c r="A2" s="266"/>
      <c r="B2" s="279"/>
      <c r="C2" s="280"/>
      <c r="D2" s="281"/>
      <c r="E2" s="282"/>
      <c r="F2" s="282"/>
      <c r="G2" s="266"/>
    </row>
    <row r="3" spans="1:7" ht="12.75" customHeight="1" x14ac:dyDescent="0.2">
      <c r="A3" s="266"/>
      <c r="B3" s="594" t="s">
        <v>95</v>
      </c>
      <c r="C3" s="597" t="s">
        <v>492</v>
      </c>
      <c r="D3" s="598"/>
      <c r="E3" s="603" t="s">
        <v>562</v>
      </c>
      <c r="F3" s="603" t="s">
        <v>563</v>
      </c>
      <c r="G3" s="266"/>
    </row>
    <row r="4" spans="1:7" ht="12.75" customHeight="1" x14ac:dyDescent="0.2">
      <c r="A4" s="266"/>
      <c r="B4" s="595"/>
      <c r="C4" s="599"/>
      <c r="D4" s="600"/>
      <c r="E4" s="604"/>
      <c r="F4" s="604"/>
      <c r="G4" s="266"/>
    </row>
    <row r="5" spans="1:7" x14ac:dyDescent="0.2">
      <c r="A5" s="266"/>
      <c r="B5" s="596"/>
      <c r="C5" s="601"/>
      <c r="D5" s="602"/>
      <c r="E5" s="605"/>
      <c r="F5" s="605"/>
      <c r="G5" s="266"/>
    </row>
    <row r="6" spans="1:7" x14ac:dyDescent="0.2">
      <c r="A6" s="266"/>
      <c r="B6" s="267"/>
      <c r="C6" s="606" t="s">
        <v>522</v>
      </c>
      <c r="D6" s="268" t="s">
        <v>516</v>
      </c>
      <c r="E6" s="269">
        <v>6316</v>
      </c>
      <c r="F6" s="283">
        <v>7504</v>
      </c>
      <c r="G6" s="266"/>
    </row>
    <row r="7" spans="1:7" x14ac:dyDescent="0.2">
      <c r="A7" s="266"/>
      <c r="B7" s="270"/>
      <c r="C7" s="607"/>
      <c r="D7" s="271" t="s">
        <v>3</v>
      </c>
      <c r="E7" s="276">
        <v>1690</v>
      </c>
      <c r="F7" s="284">
        <v>1995</v>
      </c>
      <c r="G7" s="266"/>
    </row>
    <row r="8" spans="1:7" x14ac:dyDescent="0.2">
      <c r="A8" s="266"/>
      <c r="B8" s="272"/>
      <c r="C8" s="607"/>
      <c r="D8" s="273" t="s">
        <v>517</v>
      </c>
      <c r="E8" s="276">
        <v>6100</v>
      </c>
      <c r="F8" s="284">
        <v>11400</v>
      </c>
      <c r="G8" s="266"/>
    </row>
    <row r="9" spans="1:7" x14ac:dyDescent="0.2">
      <c r="A9" s="266"/>
      <c r="B9" s="274"/>
      <c r="C9" s="608" t="s">
        <v>7</v>
      </c>
      <c r="D9" s="609"/>
      <c r="E9" s="275">
        <f>SUM(E6:E8)</f>
        <v>14106</v>
      </c>
      <c r="F9" s="275">
        <f>SUM(F6:F8)</f>
        <v>20899</v>
      </c>
      <c r="G9" s="266"/>
    </row>
    <row r="10" spans="1:7" x14ac:dyDescent="0.2">
      <c r="A10" s="266"/>
      <c r="B10" s="267"/>
      <c r="C10" s="606" t="s">
        <v>523</v>
      </c>
      <c r="D10" s="268" t="s">
        <v>516</v>
      </c>
      <c r="E10" s="276">
        <v>1766</v>
      </c>
      <c r="F10" s="284">
        <v>2218</v>
      </c>
      <c r="G10" s="266"/>
    </row>
    <row r="11" spans="1:7" x14ac:dyDescent="0.2">
      <c r="A11" s="266"/>
      <c r="B11" s="270"/>
      <c r="C11" s="606"/>
      <c r="D11" s="271" t="s">
        <v>3</v>
      </c>
      <c r="E11" s="276">
        <v>477</v>
      </c>
      <c r="F11" s="284">
        <v>632</v>
      </c>
      <c r="G11" s="266"/>
    </row>
    <row r="12" spans="1:7" x14ac:dyDescent="0.2">
      <c r="A12" s="266"/>
      <c r="B12" s="272"/>
      <c r="C12" s="606"/>
      <c r="D12" s="273" t="s">
        <v>517</v>
      </c>
      <c r="E12" s="276">
        <v>730</v>
      </c>
      <c r="F12" s="284">
        <v>934</v>
      </c>
      <c r="G12" s="266"/>
    </row>
    <row r="13" spans="1:7" x14ac:dyDescent="0.2">
      <c r="A13" s="266"/>
      <c r="B13" s="285"/>
      <c r="C13" s="610" t="s">
        <v>8</v>
      </c>
      <c r="D13" s="611"/>
      <c r="E13" s="275">
        <f>SUM(E10:E12)</f>
        <v>2973</v>
      </c>
      <c r="F13" s="275">
        <f>SUM(F10:F12)</f>
        <v>3784</v>
      </c>
      <c r="G13" s="266"/>
    </row>
    <row r="14" spans="1:7" x14ac:dyDescent="0.2">
      <c r="A14" s="266"/>
      <c r="B14" s="286"/>
      <c r="C14" s="287" t="s">
        <v>524</v>
      </c>
      <c r="D14" s="277" t="s">
        <v>517</v>
      </c>
      <c r="E14" s="288">
        <v>675</v>
      </c>
      <c r="F14" s="289">
        <v>675</v>
      </c>
      <c r="G14" s="266"/>
    </row>
    <row r="15" spans="1:7" x14ac:dyDescent="0.2">
      <c r="A15" s="266"/>
      <c r="B15" s="286"/>
      <c r="C15" s="290" t="s">
        <v>0</v>
      </c>
      <c r="D15" s="277" t="s">
        <v>517</v>
      </c>
      <c r="E15" s="288">
        <v>1400</v>
      </c>
      <c r="F15" s="289">
        <v>1400</v>
      </c>
      <c r="G15" s="291"/>
    </row>
    <row r="16" spans="1:7" x14ac:dyDescent="0.2">
      <c r="A16" s="266"/>
      <c r="B16" s="274"/>
      <c r="C16" s="292" t="s">
        <v>525</v>
      </c>
      <c r="D16" s="293" t="s">
        <v>517</v>
      </c>
      <c r="E16" s="288">
        <v>440</v>
      </c>
      <c r="F16" s="289">
        <v>781</v>
      </c>
      <c r="G16" s="266"/>
    </row>
    <row r="17" spans="1:7" x14ac:dyDescent="0.2">
      <c r="A17" s="266"/>
      <c r="B17" s="267"/>
      <c r="C17" s="612" t="s">
        <v>526</v>
      </c>
      <c r="D17" s="268" t="s">
        <v>516</v>
      </c>
      <c r="E17" s="276">
        <f>SUM(E6+E10)</f>
        <v>8082</v>
      </c>
      <c r="F17" s="276">
        <f>SUM(F6+F10)</f>
        <v>9722</v>
      </c>
      <c r="G17" s="266"/>
    </row>
    <row r="18" spans="1:7" x14ac:dyDescent="0.2">
      <c r="A18" s="266"/>
      <c r="B18" s="270"/>
      <c r="C18" s="613"/>
      <c r="D18" s="271" t="s">
        <v>3</v>
      </c>
      <c r="E18" s="276">
        <f>SUM(E7+E11)</f>
        <v>2167</v>
      </c>
      <c r="F18" s="276">
        <f>SUM(F7+F11)</f>
        <v>2627</v>
      </c>
      <c r="G18" s="266"/>
    </row>
    <row r="19" spans="1:7" ht="13.5" thickBot="1" x14ac:dyDescent="0.25">
      <c r="A19" s="266"/>
      <c r="B19" s="272"/>
      <c r="C19" s="614"/>
      <c r="D19" s="273" t="s">
        <v>517</v>
      </c>
      <c r="E19" s="276">
        <f>SUM(E8+E12+E14+E15+E16)</f>
        <v>9345</v>
      </c>
      <c r="F19" s="276">
        <f>SUM(F8+F12+F14+F15+F16)</f>
        <v>15190</v>
      </c>
      <c r="G19" s="266"/>
    </row>
    <row r="20" spans="1:7" ht="13.5" thickBot="1" x14ac:dyDescent="0.25">
      <c r="A20" s="266"/>
      <c r="B20" s="278" t="s">
        <v>95</v>
      </c>
      <c r="C20" s="615" t="s">
        <v>1</v>
      </c>
      <c r="D20" s="616"/>
      <c r="E20" s="294">
        <f>SUM(E17:E19)</f>
        <v>19594</v>
      </c>
      <c r="F20" s="294">
        <f>SUM(F17:F19)</f>
        <v>27539</v>
      </c>
      <c r="G20" s="266"/>
    </row>
    <row r="21" spans="1:7" x14ac:dyDescent="0.2">
      <c r="A21" s="266"/>
      <c r="B21" s="279"/>
      <c r="C21" s="295"/>
      <c r="D21" s="295"/>
      <c r="E21" s="492"/>
      <c r="F21" s="492"/>
      <c r="G21" s="266"/>
    </row>
    <row r="22" spans="1:7" ht="12.75" customHeight="1" thickBot="1" x14ac:dyDescent="0.25">
      <c r="A22" s="266"/>
      <c r="B22" s="279"/>
      <c r="C22" s="295"/>
      <c r="D22" s="295"/>
      <c r="E22" s="266"/>
      <c r="F22" s="266"/>
      <c r="G22" s="266"/>
    </row>
    <row r="23" spans="1:7" ht="12.75" customHeight="1" x14ac:dyDescent="0.2">
      <c r="A23" s="266"/>
      <c r="B23" s="594" t="s">
        <v>96</v>
      </c>
      <c r="C23" s="597" t="s">
        <v>493</v>
      </c>
      <c r="D23" s="597"/>
      <c r="E23" s="603" t="s">
        <v>32</v>
      </c>
      <c r="F23" s="603" t="s">
        <v>563</v>
      </c>
      <c r="G23" s="266"/>
    </row>
    <row r="24" spans="1:7" ht="23.25" customHeight="1" x14ac:dyDescent="0.2">
      <c r="A24" s="266"/>
      <c r="B24" s="596"/>
      <c r="C24" s="601"/>
      <c r="D24" s="601"/>
      <c r="E24" s="605"/>
      <c r="F24" s="605"/>
      <c r="G24" s="266"/>
    </row>
    <row r="25" spans="1:7" x14ac:dyDescent="0.2">
      <c r="A25" s="266"/>
      <c r="B25" s="296"/>
      <c r="C25" s="634" t="s">
        <v>561</v>
      </c>
      <c r="D25" s="268" t="s">
        <v>516</v>
      </c>
      <c r="E25" s="269">
        <v>56198</v>
      </c>
      <c r="F25" s="269">
        <v>58007</v>
      </c>
      <c r="G25" s="266"/>
    </row>
    <row r="26" spans="1:7" x14ac:dyDescent="0.2">
      <c r="A26" s="266"/>
      <c r="B26" s="297"/>
      <c r="C26" s="635"/>
      <c r="D26" s="271" t="s">
        <v>3</v>
      </c>
      <c r="E26" s="276">
        <v>16419</v>
      </c>
      <c r="F26" s="276">
        <v>16908</v>
      </c>
      <c r="G26" s="266"/>
    </row>
    <row r="27" spans="1:7" x14ac:dyDescent="0.2">
      <c r="A27" s="266"/>
      <c r="B27" s="298"/>
      <c r="C27" s="650"/>
      <c r="D27" s="273" t="s">
        <v>517</v>
      </c>
      <c r="E27" s="299">
        <v>56359</v>
      </c>
      <c r="F27" s="299">
        <v>56359</v>
      </c>
      <c r="G27" s="266"/>
    </row>
    <row r="28" spans="1:7" x14ac:dyDescent="0.2">
      <c r="A28" s="266"/>
      <c r="B28" s="300"/>
      <c r="C28" s="641" t="s">
        <v>527</v>
      </c>
      <c r="D28" s="641"/>
      <c r="E28" s="275">
        <f>SUM(E25:E27)</f>
        <v>128976</v>
      </c>
      <c r="F28" s="275">
        <f>SUM(F25:F27)</f>
        <v>131274</v>
      </c>
      <c r="G28" s="266"/>
    </row>
    <row r="29" spans="1:7" x14ac:dyDescent="0.2">
      <c r="A29" s="266"/>
      <c r="B29" s="296"/>
      <c r="C29" s="642" t="s">
        <v>41</v>
      </c>
      <c r="D29" s="268" t="s">
        <v>516</v>
      </c>
      <c r="E29" s="269">
        <v>3998</v>
      </c>
      <c r="F29" s="269">
        <v>4172</v>
      </c>
      <c r="G29" s="266"/>
    </row>
    <row r="30" spans="1:7" x14ac:dyDescent="0.2">
      <c r="A30" s="266"/>
      <c r="B30" s="297"/>
      <c r="C30" s="643"/>
      <c r="D30" s="271" t="s">
        <v>3</v>
      </c>
      <c r="E30" s="276">
        <v>1090</v>
      </c>
      <c r="F30" s="276">
        <v>1137</v>
      </c>
      <c r="G30" s="266"/>
    </row>
    <row r="31" spans="1:7" x14ac:dyDescent="0.2">
      <c r="A31" s="266"/>
      <c r="B31" s="298"/>
      <c r="C31" s="644"/>
      <c r="D31" s="273" t="s">
        <v>517</v>
      </c>
      <c r="E31" s="299">
        <v>170</v>
      </c>
      <c r="F31" s="299">
        <v>170</v>
      </c>
      <c r="G31" s="266"/>
    </row>
    <row r="32" spans="1:7" x14ac:dyDescent="0.2">
      <c r="A32" s="266"/>
      <c r="B32" s="300"/>
      <c r="C32" s="641" t="s">
        <v>528</v>
      </c>
      <c r="D32" s="641"/>
      <c r="E32" s="275">
        <f>SUM(E29:E31)</f>
        <v>5258</v>
      </c>
      <c r="F32" s="275">
        <f>SUM(F29:F31)</f>
        <v>5479</v>
      </c>
      <c r="G32" s="266"/>
    </row>
    <row r="33" spans="1:7" x14ac:dyDescent="0.2">
      <c r="A33" s="266"/>
      <c r="B33" s="296"/>
      <c r="C33" s="642" t="s">
        <v>9</v>
      </c>
      <c r="D33" s="268" t="s">
        <v>516</v>
      </c>
      <c r="E33" s="269">
        <v>898</v>
      </c>
      <c r="F33" s="269">
        <v>946</v>
      </c>
      <c r="G33" s="266"/>
    </row>
    <row r="34" spans="1:7" x14ac:dyDescent="0.2">
      <c r="A34" s="266"/>
      <c r="B34" s="297"/>
      <c r="C34" s="643"/>
      <c r="D34" s="271" t="s">
        <v>3</v>
      </c>
      <c r="E34" s="276">
        <v>247</v>
      </c>
      <c r="F34" s="276">
        <v>260</v>
      </c>
      <c r="G34" s="266"/>
    </row>
    <row r="35" spans="1:7" x14ac:dyDescent="0.2">
      <c r="A35" s="266"/>
      <c r="B35" s="298"/>
      <c r="C35" s="644"/>
      <c r="D35" s="273" t="s">
        <v>517</v>
      </c>
      <c r="E35" s="299">
        <v>130</v>
      </c>
      <c r="F35" s="299">
        <v>130</v>
      </c>
      <c r="G35" s="266"/>
    </row>
    <row r="36" spans="1:7" x14ac:dyDescent="0.2">
      <c r="A36" s="266"/>
      <c r="B36" s="300"/>
      <c r="C36" s="641" t="s">
        <v>529</v>
      </c>
      <c r="D36" s="641"/>
      <c r="E36" s="275">
        <f>SUM(E33:E35)</f>
        <v>1275</v>
      </c>
      <c r="F36" s="275">
        <f>SUM(F33:F35)</f>
        <v>1336</v>
      </c>
      <c r="G36" s="266"/>
    </row>
    <row r="37" spans="1:7" x14ac:dyDescent="0.2">
      <c r="A37" s="266"/>
      <c r="B37" s="302"/>
      <c r="C37" s="647" t="s">
        <v>495</v>
      </c>
      <c r="D37" s="268" t="s">
        <v>516</v>
      </c>
      <c r="E37" s="303">
        <v>898</v>
      </c>
      <c r="F37" s="303">
        <v>898</v>
      </c>
      <c r="G37" s="266"/>
    </row>
    <row r="38" spans="1:7" x14ac:dyDescent="0.2">
      <c r="A38" s="266"/>
      <c r="B38" s="302"/>
      <c r="C38" s="648"/>
      <c r="D38" s="271" t="s">
        <v>3</v>
      </c>
      <c r="E38" s="303">
        <v>247</v>
      </c>
      <c r="F38" s="303">
        <v>247</v>
      </c>
      <c r="G38" s="266"/>
    </row>
    <row r="39" spans="1:7" x14ac:dyDescent="0.2">
      <c r="A39" s="266"/>
      <c r="B39" s="302"/>
      <c r="C39" s="649"/>
      <c r="D39" s="273" t="s">
        <v>517</v>
      </c>
      <c r="E39" s="304">
        <v>0</v>
      </c>
      <c r="F39" s="304">
        <v>0</v>
      </c>
      <c r="G39" s="266"/>
    </row>
    <row r="40" spans="1:7" x14ac:dyDescent="0.2">
      <c r="A40" s="266"/>
      <c r="B40" s="300"/>
      <c r="C40" s="301" t="s">
        <v>499</v>
      </c>
      <c r="D40" s="301"/>
      <c r="E40" s="275">
        <f>SUM(E37:E39)</f>
        <v>1145</v>
      </c>
      <c r="F40" s="275">
        <f>SUM(F37:F39)</f>
        <v>1145</v>
      </c>
      <c r="G40" s="266"/>
    </row>
    <row r="41" spans="1:7" x14ac:dyDescent="0.2">
      <c r="A41" s="266"/>
      <c r="B41" s="296"/>
      <c r="C41" s="645" t="s">
        <v>530</v>
      </c>
      <c r="D41" s="268" t="s">
        <v>516</v>
      </c>
      <c r="E41" s="269">
        <f t="shared" ref="E41:F43" si="0">SUM(E25+E29+E33+E37)</f>
        <v>61992</v>
      </c>
      <c r="F41" s="269">
        <f t="shared" si="0"/>
        <v>64023</v>
      </c>
      <c r="G41" s="266"/>
    </row>
    <row r="42" spans="1:7" x14ac:dyDescent="0.2">
      <c r="A42" s="266"/>
      <c r="B42" s="297"/>
      <c r="C42" s="645"/>
      <c r="D42" s="271" t="s">
        <v>3</v>
      </c>
      <c r="E42" s="269">
        <f t="shared" si="0"/>
        <v>18003</v>
      </c>
      <c r="F42" s="269">
        <f t="shared" si="0"/>
        <v>18552</v>
      </c>
      <c r="G42" s="266"/>
    </row>
    <row r="43" spans="1:7" ht="13.5" thickBot="1" x14ac:dyDescent="0.25">
      <c r="A43" s="266"/>
      <c r="B43" s="305"/>
      <c r="C43" s="646"/>
      <c r="D43" s="273" t="s">
        <v>517</v>
      </c>
      <c r="E43" s="269">
        <f t="shared" si="0"/>
        <v>56659</v>
      </c>
      <c r="F43" s="269">
        <f t="shared" si="0"/>
        <v>56659</v>
      </c>
      <c r="G43" s="266"/>
    </row>
    <row r="44" spans="1:7" ht="13.5" thickBot="1" x14ac:dyDescent="0.25">
      <c r="A44" s="266"/>
      <c r="B44" s="278" t="s">
        <v>96</v>
      </c>
      <c r="C44" s="640" t="s">
        <v>531</v>
      </c>
      <c r="D44" s="640"/>
      <c r="E44" s="294">
        <f>SUM(E41:E43)</f>
        <v>136654</v>
      </c>
      <c r="F44" s="294">
        <f>SUM(F41:F43)</f>
        <v>139234</v>
      </c>
      <c r="G44" s="266"/>
    </row>
    <row r="45" spans="1:7" ht="13.5" thickBot="1" x14ac:dyDescent="0.25">
      <c r="A45" s="266"/>
      <c r="B45" s="279"/>
      <c r="C45" s="295"/>
      <c r="D45" s="295"/>
      <c r="E45" s="266"/>
      <c r="F45" s="266"/>
      <c r="G45" s="266"/>
    </row>
    <row r="46" spans="1:7" ht="36.75" thickBot="1" x14ac:dyDescent="0.25">
      <c r="A46" s="266"/>
      <c r="B46" s="278" t="s">
        <v>97</v>
      </c>
      <c r="C46" s="619" t="s">
        <v>511</v>
      </c>
      <c r="D46" s="620"/>
      <c r="E46" s="340" t="s">
        <v>33</v>
      </c>
      <c r="F46" s="340" t="s">
        <v>566</v>
      </c>
      <c r="G46" s="266"/>
    </row>
    <row r="47" spans="1:7" x14ac:dyDescent="0.2">
      <c r="A47" s="266"/>
      <c r="B47" s="306"/>
      <c r="C47" s="629" t="s">
        <v>34</v>
      </c>
      <c r="D47" s="307" t="s">
        <v>538</v>
      </c>
      <c r="E47" s="341">
        <v>60085</v>
      </c>
      <c r="F47" s="341">
        <v>60380</v>
      </c>
      <c r="G47" s="266"/>
    </row>
    <row r="48" spans="1:7" x14ac:dyDescent="0.2">
      <c r="A48" s="266"/>
      <c r="B48" s="308"/>
      <c r="C48" s="630"/>
      <c r="D48" s="309" t="s">
        <v>3</v>
      </c>
      <c r="E48" s="310">
        <v>16245</v>
      </c>
      <c r="F48" s="310">
        <v>16324</v>
      </c>
      <c r="G48" s="266"/>
    </row>
    <row r="49" spans="1:7" x14ac:dyDescent="0.2">
      <c r="A49" s="266"/>
      <c r="B49" s="308"/>
      <c r="C49" s="631"/>
      <c r="D49" s="309" t="s">
        <v>517</v>
      </c>
      <c r="E49" s="310">
        <v>14580</v>
      </c>
      <c r="F49" s="310">
        <v>14580</v>
      </c>
      <c r="G49" s="266"/>
    </row>
    <row r="50" spans="1:7" ht="13.5" thickBot="1" x14ac:dyDescent="0.25">
      <c r="A50" s="266"/>
      <c r="B50" s="311"/>
      <c r="C50" s="312" t="s">
        <v>506</v>
      </c>
      <c r="D50" s="313"/>
      <c r="E50" s="314">
        <f>SUM(E47:E49)</f>
        <v>90910</v>
      </c>
      <c r="F50" s="314">
        <f>SUM(F47:F49)</f>
        <v>91284</v>
      </c>
      <c r="G50" s="266"/>
    </row>
    <row r="51" spans="1:7" x14ac:dyDescent="0.2">
      <c r="A51" s="266"/>
      <c r="B51" s="315"/>
      <c r="C51" s="632" t="s">
        <v>559</v>
      </c>
      <c r="D51" s="307" t="s">
        <v>538</v>
      </c>
      <c r="E51" s="317">
        <v>1844</v>
      </c>
      <c r="F51" s="317">
        <v>1844</v>
      </c>
      <c r="G51" s="266"/>
    </row>
    <row r="52" spans="1:7" x14ac:dyDescent="0.2">
      <c r="A52" s="266"/>
      <c r="B52" s="315"/>
      <c r="C52" s="633"/>
      <c r="D52" s="309" t="s">
        <v>3</v>
      </c>
      <c r="E52" s="318">
        <v>498</v>
      </c>
      <c r="F52" s="318">
        <v>498</v>
      </c>
      <c r="G52" s="266"/>
    </row>
    <row r="53" spans="1:7" x14ac:dyDescent="0.2">
      <c r="A53" s="266"/>
      <c r="B53" s="319"/>
      <c r="C53" s="320" t="s">
        <v>560</v>
      </c>
      <c r="D53" s="321"/>
      <c r="E53" s="322">
        <v>2342</v>
      </c>
      <c r="F53" s="322">
        <v>2342</v>
      </c>
      <c r="G53" s="266"/>
    </row>
    <row r="54" spans="1:7" x14ac:dyDescent="0.2">
      <c r="A54" s="266"/>
      <c r="B54" s="542"/>
      <c r="C54" s="543"/>
      <c r="D54" s="339"/>
      <c r="E54" s="544"/>
      <c r="F54" s="544"/>
      <c r="G54" s="266"/>
    </row>
    <row r="55" spans="1:7" x14ac:dyDescent="0.2">
      <c r="A55" s="266"/>
      <c r="B55" s="323"/>
      <c r="C55" s="637" t="s">
        <v>569</v>
      </c>
      <c r="D55" s="324" t="s">
        <v>538</v>
      </c>
      <c r="E55" s="325">
        <v>0</v>
      </c>
      <c r="F55" s="325">
        <v>986</v>
      </c>
      <c r="G55" s="266"/>
    </row>
    <row r="56" spans="1:7" ht="14.25" customHeight="1" x14ac:dyDescent="0.2">
      <c r="A56" s="266"/>
      <c r="B56" s="326"/>
      <c r="C56" s="638"/>
      <c r="D56" s="327" t="s">
        <v>3</v>
      </c>
      <c r="E56" s="328">
        <v>0</v>
      </c>
      <c r="F56" s="328">
        <v>310</v>
      </c>
      <c r="G56" s="266"/>
    </row>
    <row r="57" spans="1:7" x14ac:dyDescent="0.2">
      <c r="A57" s="266"/>
      <c r="B57" s="329"/>
      <c r="C57" s="639"/>
      <c r="D57" s="330" t="s">
        <v>517</v>
      </c>
      <c r="E57" s="318">
        <v>0</v>
      </c>
      <c r="F57" s="318">
        <v>110</v>
      </c>
      <c r="G57" s="266"/>
    </row>
    <row r="58" spans="1:7" x14ac:dyDescent="0.2">
      <c r="A58" s="266"/>
      <c r="B58" s="329"/>
      <c r="C58" s="331" t="s">
        <v>570</v>
      </c>
      <c r="D58" s="332"/>
      <c r="E58" s="333">
        <v>0</v>
      </c>
      <c r="F58" s="333">
        <f>SUM(F55:F57)</f>
        <v>1406</v>
      </c>
      <c r="G58" s="266"/>
    </row>
    <row r="59" spans="1:7" x14ac:dyDescent="0.2">
      <c r="A59" s="266"/>
      <c r="B59" s="323"/>
      <c r="C59" s="637" t="s">
        <v>572</v>
      </c>
      <c r="D59" s="324" t="s">
        <v>538</v>
      </c>
      <c r="E59" s="325">
        <v>0</v>
      </c>
      <c r="F59" s="325">
        <v>880</v>
      </c>
      <c r="G59" s="266"/>
    </row>
    <row r="60" spans="1:7" x14ac:dyDescent="0.2">
      <c r="A60" s="266"/>
      <c r="B60" s="326"/>
      <c r="C60" s="638"/>
      <c r="D60" s="327" t="s">
        <v>3</v>
      </c>
      <c r="E60" s="328">
        <v>0</v>
      </c>
      <c r="F60" s="328">
        <v>269</v>
      </c>
      <c r="G60" s="266"/>
    </row>
    <row r="61" spans="1:7" x14ac:dyDescent="0.2">
      <c r="A61" s="266"/>
      <c r="B61" s="329"/>
      <c r="C61" s="639"/>
      <c r="D61" s="330" t="s">
        <v>517</v>
      </c>
      <c r="E61" s="318">
        <v>0</v>
      </c>
      <c r="F61" s="318">
        <v>110</v>
      </c>
      <c r="G61" s="266"/>
    </row>
    <row r="62" spans="1:7" x14ac:dyDescent="0.2">
      <c r="A62" s="266"/>
      <c r="B62" s="329"/>
      <c r="C62" s="331" t="s">
        <v>571</v>
      </c>
      <c r="D62" s="332"/>
      <c r="E62" s="333">
        <v>0</v>
      </c>
      <c r="F62" s="333">
        <f>SUM(F59:F61)</f>
        <v>1259</v>
      </c>
      <c r="G62" s="266"/>
    </row>
    <row r="63" spans="1:7" x14ac:dyDescent="0.2">
      <c r="A63" s="266"/>
      <c r="B63" s="334"/>
      <c r="C63" s="618" t="s">
        <v>508</v>
      </c>
      <c r="D63" s="316" t="s">
        <v>538</v>
      </c>
      <c r="E63" s="335">
        <f>(E47+E51)</f>
        <v>61929</v>
      </c>
      <c r="F63" s="335">
        <f>(F47+F51+F55+F59)</f>
        <v>64090</v>
      </c>
      <c r="G63" s="266"/>
    </row>
    <row r="64" spans="1:7" x14ac:dyDescent="0.2">
      <c r="A64" s="266"/>
      <c r="B64" s="308"/>
      <c r="C64" s="618"/>
      <c r="D64" s="309" t="s">
        <v>3</v>
      </c>
      <c r="E64" s="335">
        <f>(E48+E52)</f>
        <v>16743</v>
      </c>
      <c r="F64" s="335">
        <f>(F48+F52+F56+F60)</f>
        <v>17401</v>
      </c>
      <c r="G64" s="266"/>
    </row>
    <row r="65" spans="1:7" ht="13.5" thickBot="1" x14ac:dyDescent="0.25">
      <c r="A65" s="266"/>
      <c r="B65" s="308"/>
      <c r="C65" s="618"/>
      <c r="D65" s="309" t="s">
        <v>517</v>
      </c>
      <c r="E65" s="335">
        <f>(E49)</f>
        <v>14580</v>
      </c>
      <c r="F65" s="335">
        <f>(F49+F57+F61)</f>
        <v>14800</v>
      </c>
      <c r="G65" s="266"/>
    </row>
    <row r="66" spans="1:7" ht="13.5" thickBot="1" x14ac:dyDescent="0.25">
      <c r="A66" s="266"/>
      <c r="B66" s="336" t="s">
        <v>97</v>
      </c>
      <c r="C66" s="636" t="s">
        <v>512</v>
      </c>
      <c r="D66" s="636"/>
      <c r="E66" s="337">
        <f>SUM(E63:E65)</f>
        <v>93252</v>
      </c>
      <c r="F66" s="337">
        <f>SUM(F63:F65)</f>
        <v>96291</v>
      </c>
      <c r="G66" s="266"/>
    </row>
    <row r="67" spans="1:7" x14ac:dyDescent="0.2">
      <c r="A67" s="266"/>
      <c r="B67" s="338"/>
      <c r="C67" s="339"/>
      <c r="D67" s="339"/>
      <c r="E67" s="266"/>
      <c r="F67" s="266"/>
      <c r="G67" s="266"/>
    </row>
    <row r="68" spans="1:7" ht="12.75" customHeight="1" x14ac:dyDescent="0.2">
      <c r="A68" s="266"/>
      <c r="B68" s="338"/>
      <c r="C68" s="339"/>
      <c r="D68" s="339"/>
      <c r="E68" s="266"/>
      <c r="F68" s="266"/>
      <c r="G68" s="266"/>
    </row>
    <row r="69" spans="1:7" x14ac:dyDescent="0.2">
      <c r="A69" s="266"/>
      <c r="B69" s="338"/>
      <c r="C69" s="339"/>
      <c r="D69" s="339"/>
      <c r="E69" s="266"/>
      <c r="F69" s="266"/>
      <c r="G69" s="266"/>
    </row>
    <row r="70" spans="1:7" ht="13.5" thickBot="1" x14ac:dyDescent="0.25">
      <c r="A70" s="266"/>
      <c r="B70" s="338"/>
      <c r="C70" s="339"/>
      <c r="D70" s="339"/>
      <c r="E70" s="266"/>
      <c r="F70" s="266"/>
      <c r="G70" s="266"/>
    </row>
    <row r="71" spans="1:7" ht="12.75" customHeight="1" x14ac:dyDescent="0.2">
      <c r="A71" s="266"/>
      <c r="B71" s="621"/>
      <c r="C71" s="623" t="s">
        <v>552</v>
      </c>
      <c r="D71" s="624"/>
      <c r="E71" s="603" t="s">
        <v>564</v>
      </c>
      <c r="F71" s="603" t="s">
        <v>565</v>
      </c>
      <c r="G71" s="266"/>
    </row>
    <row r="72" spans="1:7" x14ac:dyDescent="0.2">
      <c r="A72" s="266"/>
      <c r="B72" s="622"/>
      <c r="C72" s="625"/>
      <c r="D72" s="626"/>
      <c r="E72" s="604"/>
      <c r="F72" s="604"/>
      <c r="G72" s="266"/>
    </row>
    <row r="73" spans="1:7" x14ac:dyDescent="0.2">
      <c r="A73" s="266"/>
      <c r="B73" s="595"/>
      <c r="C73" s="627"/>
      <c r="D73" s="628"/>
      <c r="E73" s="605"/>
      <c r="F73" s="605"/>
      <c r="G73" s="266"/>
    </row>
    <row r="74" spans="1:7" x14ac:dyDescent="0.2">
      <c r="A74" s="266"/>
      <c r="B74" s="302"/>
      <c r="C74" s="634" t="s">
        <v>5</v>
      </c>
      <c r="D74" s="268" t="s">
        <v>516</v>
      </c>
      <c r="E74" s="342">
        <f>SUM(E6+E10+E25+E29+E33+E37+E47+E51)</f>
        <v>132003</v>
      </c>
      <c r="F74" s="342">
        <f>SUM(F6+F10+F25+F29+F33+F37+F47+F51+F55+F59)</f>
        <v>137835</v>
      </c>
      <c r="G74" s="266"/>
    </row>
    <row r="75" spans="1:7" x14ac:dyDescent="0.2">
      <c r="A75" s="266"/>
      <c r="B75" s="302"/>
      <c r="C75" s="635"/>
      <c r="D75" s="271" t="s">
        <v>3</v>
      </c>
      <c r="E75" s="343">
        <f>SUM(E7+E11+E26+E30+E34+E38+E48+E52)</f>
        <v>36913</v>
      </c>
      <c r="F75" s="342">
        <f t="shared" ref="F75" si="1">SUM(F7+F11+F26+F30+F34+F38+F48+F52+F56+F60)</f>
        <v>38580</v>
      </c>
      <c r="G75" s="266"/>
    </row>
    <row r="76" spans="1:7" ht="13.5" thickBot="1" x14ac:dyDescent="0.25">
      <c r="A76" s="266"/>
      <c r="B76" s="302"/>
      <c r="C76" s="635"/>
      <c r="D76" s="271" t="s">
        <v>517</v>
      </c>
      <c r="E76" s="343">
        <f>SUM(E8+E12+E14+E15+E16+E27+E31+E35+E39+E49)</f>
        <v>80584</v>
      </c>
      <c r="F76" s="342">
        <f>SUM(F8+F12+F27+F31+F35+F39+F49+F14+F15+F16+F57+F61)</f>
        <v>86649</v>
      </c>
      <c r="G76" s="266"/>
    </row>
    <row r="77" spans="1:7" ht="13.5" thickBot="1" x14ac:dyDescent="0.25">
      <c r="A77" s="266"/>
      <c r="B77" s="278" t="s">
        <v>514</v>
      </c>
      <c r="C77" s="617" t="s">
        <v>532</v>
      </c>
      <c r="D77" s="617"/>
      <c r="E77" s="344">
        <f>SUM(E74:E76)</f>
        <v>249500</v>
      </c>
      <c r="F77" s="344">
        <f>SUM(F74:F76)</f>
        <v>263064</v>
      </c>
      <c r="G77" s="266"/>
    </row>
    <row r="78" spans="1:7" ht="14.25" x14ac:dyDescent="0.2">
      <c r="A78" s="266"/>
      <c r="B78" s="345"/>
      <c r="C78" s="345"/>
      <c r="D78" s="345"/>
      <c r="E78" s="266"/>
      <c r="F78" s="266"/>
      <c r="G78" s="266"/>
    </row>
    <row r="79" spans="1:7" ht="14.25" x14ac:dyDescent="0.2">
      <c r="A79" s="266"/>
      <c r="B79" s="345"/>
      <c r="C79" s="345"/>
      <c r="D79" s="345"/>
      <c r="E79" s="266"/>
      <c r="F79" s="266"/>
      <c r="G79" s="266"/>
    </row>
  </sheetData>
  <mergeCells count="36">
    <mergeCell ref="C44:D44"/>
    <mergeCell ref="C32:D32"/>
    <mergeCell ref="C33:C35"/>
    <mergeCell ref="B23:B24"/>
    <mergeCell ref="C28:D28"/>
    <mergeCell ref="C41:C43"/>
    <mergeCell ref="C37:C39"/>
    <mergeCell ref="C29:C31"/>
    <mergeCell ref="C36:D36"/>
    <mergeCell ref="C25:C27"/>
    <mergeCell ref="B71:B73"/>
    <mergeCell ref="C71:D73"/>
    <mergeCell ref="C47:C49"/>
    <mergeCell ref="C51:C52"/>
    <mergeCell ref="C74:C76"/>
    <mergeCell ref="C66:D66"/>
    <mergeCell ref="C55:C57"/>
    <mergeCell ref="C59:C61"/>
    <mergeCell ref="C77:D77"/>
    <mergeCell ref="F71:F73"/>
    <mergeCell ref="E71:E73"/>
    <mergeCell ref="C63:C65"/>
    <mergeCell ref="C46:D46"/>
    <mergeCell ref="B3:B5"/>
    <mergeCell ref="C3:D5"/>
    <mergeCell ref="E3:E5"/>
    <mergeCell ref="F3:F5"/>
    <mergeCell ref="F23:F24"/>
    <mergeCell ref="C6:C8"/>
    <mergeCell ref="E23:E24"/>
    <mergeCell ref="C23:D24"/>
    <mergeCell ref="C9:D9"/>
    <mergeCell ref="C10:C12"/>
    <mergeCell ref="C13:D13"/>
    <mergeCell ref="C17:C19"/>
    <mergeCell ref="C20:D20"/>
  </mergeCells>
  <phoneticPr fontId="24" type="noConversion"/>
  <pageMargins left="0.51181102362204722" right="0.51181102362204722" top="0.74803149606299213" bottom="0.74803149606299213" header="0.31496062992125984" footer="0.31496062992125984"/>
  <pageSetup paperSize="9" orientation="portrait" r:id="rId1"/>
  <headerFooter>
    <oddHeader>&amp;C&amp;"Times New Roman CE,Félkövér"&amp;12Költségvetési szervek működési kiadásai kormányzati funkciónként&amp;R
7. számú tájékoztató tábla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61" workbookViewId="0">
      <selection activeCell="J99" sqref="J99"/>
    </sheetView>
  </sheetViews>
  <sheetFormatPr defaultRowHeight="12.75" x14ac:dyDescent="0.2"/>
  <cols>
    <col min="1" max="1" width="7.33203125" customWidth="1"/>
    <col min="2" max="2" width="42" customWidth="1"/>
    <col min="3" max="3" width="18.83203125" customWidth="1"/>
    <col min="4" max="4" width="10.6640625" customWidth="1"/>
    <col min="5" max="5" width="12.1640625" customWidth="1"/>
  </cols>
  <sheetData>
    <row r="1" spans="1:5" ht="38.25" x14ac:dyDescent="0.2">
      <c r="A1" s="346" t="s">
        <v>513</v>
      </c>
      <c r="B1" s="347" t="s">
        <v>533</v>
      </c>
      <c r="C1" s="348" t="s">
        <v>515</v>
      </c>
      <c r="D1" s="349" t="s">
        <v>29</v>
      </c>
      <c r="E1" s="349" t="s">
        <v>567</v>
      </c>
    </row>
    <row r="2" spans="1:5" x14ac:dyDescent="0.2">
      <c r="A2" s="350"/>
      <c r="B2" s="351" t="s">
        <v>23</v>
      </c>
      <c r="C2" s="352" t="s">
        <v>517</v>
      </c>
      <c r="D2" s="353">
        <v>3313</v>
      </c>
      <c r="E2" s="353">
        <v>3313</v>
      </c>
    </row>
    <row r="3" spans="1:5" x14ac:dyDescent="0.2">
      <c r="A3" s="354"/>
      <c r="B3" s="355" t="s">
        <v>24</v>
      </c>
      <c r="C3" s="356" t="s">
        <v>517</v>
      </c>
      <c r="D3" s="353">
        <v>1900</v>
      </c>
      <c r="E3" s="353">
        <v>1900</v>
      </c>
    </row>
    <row r="4" spans="1:5" x14ac:dyDescent="0.2">
      <c r="A4" s="354"/>
      <c r="B4" s="355" t="s">
        <v>534</v>
      </c>
      <c r="C4" s="356" t="s">
        <v>517</v>
      </c>
      <c r="D4" s="357">
        <v>0</v>
      </c>
      <c r="E4" s="357">
        <v>0</v>
      </c>
    </row>
    <row r="5" spans="1:5" x14ac:dyDescent="0.2">
      <c r="A5" s="354"/>
      <c r="B5" s="355" t="s">
        <v>535</v>
      </c>
      <c r="C5" s="356" t="s">
        <v>517</v>
      </c>
      <c r="D5" s="353">
        <v>600</v>
      </c>
      <c r="E5" s="353">
        <v>600</v>
      </c>
    </row>
    <row r="6" spans="1:5" x14ac:dyDescent="0.2">
      <c r="A6" s="354"/>
      <c r="B6" s="355" t="s">
        <v>536</v>
      </c>
      <c r="C6" s="356" t="s">
        <v>517</v>
      </c>
      <c r="D6" s="353">
        <v>500</v>
      </c>
      <c r="E6" s="353">
        <v>500</v>
      </c>
    </row>
    <row r="7" spans="1:5" x14ac:dyDescent="0.2">
      <c r="A7" s="354"/>
      <c r="B7" s="355" t="s">
        <v>31</v>
      </c>
      <c r="C7" s="356" t="s">
        <v>517</v>
      </c>
      <c r="D7" s="353">
        <v>100</v>
      </c>
      <c r="E7" s="353">
        <v>100</v>
      </c>
    </row>
    <row r="8" spans="1:5" x14ac:dyDescent="0.2">
      <c r="A8" s="354"/>
      <c r="B8" s="355" t="s">
        <v>537</v>
      </c>
      <c r="C8" s="356" t="s">
        <v>517</v>
      </c>
      <c r="D8" s="353">
        <v>14000</v>
      </c>
      <c r="E8" s="353">
        <v>14000</v>
      </c>
    </row>
    <row r="9" spans="1:5" x14ac:dyDescent="0.2">
      <c r="A9" s="354"/>
      <c r="B9" s="355" t="s">
        <v>25</v>
      </c>
      <c r="C9" s="356" t="s">
        <v>517</v>
      </c>
      <c r="D9" s="353">
        <v>700</v>
      </c>
      <c r="E9" s="353">
        <v>700</v>
      </c>
    </row>
    <row r="10" spans="1:5" x14ac:dyDescent="0.2">
      <c r="A10" s="354"/>
      <c r="B10" s="662" t="s">
        <v>551</v>
      </c>
      <c r="C10" s="356" t="s">
        <v>538</v>
      </c>
      <c r="D10" s="353">
        <v>2772</v>
      </c>
      <c r="E10" s="353">
        <v>3027</v>
      </c>
    </row>
    <row r="11" spans="1:5" x14ac:dyDescent="0.2">
      <c r="A11" s="354"/>
      <c r="B11" s="662"/>
      <c r="C11" s="356" t="s">
        <v>3</v>
      </c>
      <c r="D11" s="353">
        <v>748</v>
      </c>
      <c r="E11" s="353">
        <v>832</v>
      </c>
    </row>
    <row r="12" spans="1:5" x14ac:dyDescent="0.2">
      <c r="A12" s="358"/>
      <c r="B12" s="662"/>
      <c r="C12" s="359" t="s">
        <v>517</v>
      </c>
      <c r="D12" s="353">
        <v>5515</v>
      </c>
      <c r="E12" s="353">
        <v>5515</v>
      </c>
    </row>
    <row r="13" spans="1:5" x14ac:dyDescent="0.2">
      <c r="A13" s="360"/>
      <c r="B13" s="663" t="s">
        <v>539</v>
      </c>
      <c r="C13" s="663"/>
      <c r="D13" s="361">
        <f>SUM(D10:D12)</f>
        <v>9035</v>
      </c>
      <c r="E13" s="361">
        <f>SUM(E10:E12)</f>
        <v>9374</v>
      </c>
    </row>
    <row r="14" spans="1:5" x14ac:dyDescent="0.2">
      <c r="A14" s="354"/>
      <c r="B14" s="667" t="s">
        <v>568</v>
      </c>
      <c r="C14" s="356" t="s">
        <v>538</v>
      </c>
      <c r="D14" s="353">
        <v>0</v>
      </c>
      <c r="E14" s="353">
        <v>6136</v>
      </c>
    </row>
    <row r="15" spans="1:5" x14ac:dyDescent="0.2">
      <c r="A15" s="354"/>
      <c r="B15" s="665"/>
      <c r="C15" s="356" t="s">
        <v>3</v>
      </c>
      <c r="D15" s="353">
        <v>0</v>
      </c>
      <c r="E15" s="353">
        <v>1657</v>
      </c>
    </row>
    <row r="16" spans="1:5" x14ac:dyDescent="0.2">
      <c r="A16" s="358"/>
      <c r="B16" s="666"/>
      <c r="C16" s="359" t="s">
        <v>517</v>
      </c>
      <c r="D16" s="353">
        <v>0</v>
      </c>
      <c r="E16" s="353">
        <v>282</v>
      </c>
    </row>
    <row r="17" spans="1:5" x14ac:dyDescent="0.2">
      <c r="A17" s="360"/>
      <c r="B17" s="663" t="s">
        <v>2</v>
      </c>
      <c r="C17" s="663"/>
      <c r="D17" s="361">
        <v>0</v>
      </c>
      <c r="E17" s="361">
        <f>SUM(E14:E16)</f>
        <v>8075</v>
      </c>
    </row>
    <row r="18" spans="1:5" ht="13.5" thickBot="1" x14ac:dyDescent="0.25">
      <c r="A18" s="363"/>
      <c r="B18" s="364" t="s">
        <v>509</v>
      </c>
      <c r="C18" s="365" t="s">
        <v>517</v>
      </c>
      <c r="D18" s="353">
        <v>0</v>
      </c>
      <c r="E18" s="353"/>
    </row>
    <row r="19" spans="1:5" ht="13.5" thickBot="1" x14ac:dyDescent="0.25">
      <c r="A19" s="366" t="s">
        <v>4</v>
      </c>
      <c r="B19" s="670" t="s">
        <v>6</v>
      </c>
      <c r="C19" s="671"/>
      <c r="D19" s="368">
        <f>SUM(D2+D3+D4+D5+D6+D7+D8+D9+D13+D17+D18)</f>
        <v>30148</v>
      </c>
      <c r="E19" s="368">
        <f>SUM(E2+E3+E4+E5+E6+E7+E8+E9+E13+E17+E18)</f>
        <v>38562</v>
      </c>
    </row>
    <row r="20" spans="1:5" x14ac:dyDescent="0.2">
      <c r="A20" s="350"/>
      <c r="B20" s="351" t="s">
        <v>38</v>
      </c>
      <c r="C20" s="352" t="s">
        <v>540</v>
      </c>
      <c r="D20" s="353">
        <v>1475</v>
      </c>
      <c r="E20" s="353">
        <v>1475</v>
      </c>
    </row>
    <row r="21" spans="1:5" x14ac:dyDescent="0.2">
      <c r="A21" s="350"/>
      <c r="B21" s="351" t="s">
        <v>14</v>
      </c>
      <c r="C21" s="352" t="s">
        <v>540</v>
      </c>
      <c r="D21" s="353">
        <v>170</v>
      </c>
      <c r="E21" s="353">
        <v>843</v>
      </c>
    </row>
    <row r="22" spans="1:5" x14ac:dyDescent="0.2">
      <c r="A22" s="350"/>
      <c r="B22" s="351" t="s">
        <v>35</v>
      </c>
      <c r="C22" s="352" t="s">
        <v>36</v>
      </c>
      <c r="D22" s="353">
        <v>2039</v>
      </c>
      <c r="E22" s="353">
        <v>3510</v>
      </c>
    </row>
    <row r="23" spans="1:5" x14ac:dyDescent="0.2">
      <c r="A23" s="350"/>
      <c r="B23" s="351" t="s">
        <v>543</v>
      </c>
      <c r="C23" s="352" t="s">
        <v>36</v>
      </c>
      <c r="D23" s="353">
        <v>62</v>
      </c>
      <c r="E23" s="353">
        <v>310</v>
      </c>
    </row>
    <row r="24" spans="1:5" x14ac:dyDescent="0.2">
      <c r="A24" s="354"/>
      <c r="B24" s="355" t="s">
        <v>39</v>
      </c>
      <c r="C24" s="352" t="s">
        <v>540</v>
      </c>
      <c r="D24" s="353">
        <v>1000</v>
      </c>
      <c r="E24" s="353">
        <v>1000</v>
      </c>
    </row>
    <row r="25" spans="1:5" x14ac:dyDescent="0.2">
      <c r="A25" s="354"/>
      <c r="B25" s="673" t="s">
        <v>9</v>
      </c>
      <c r="C25" s="352" t="s">
        <v>540</v>
      </c>
      <c r="D25" s="353">
        <v>0</v>
      </c>
      <c r="E25" s="353">
        <v>0</v>
      </c>
    </row>
    <row r="26" spans="1:5" x14ac:dyDescent="0.2">
      <c r="A26" s="354"/>
      <c r="B26" s="673"/>
      <c r="C26" s="356" t="s">
        <v>517</v>
      </c>
      <c r="D26" s="353">
        <v>2000</v>
      </c>
      <c r="E26" s="353">
        <v>2000</v>
      </c>
    </row>
    <row r="27" spans="1:5" x14ac:dyDescent="0.2">
      <c r="A27" s="354"/>
      <c r="B27" s="355" t="s">
        <v>541</v>
      </c>
      <c r="C27" s="356" t="s">
        <v>540</v>
      </c>
      <c r="D27" s="353">
        <v>1800</v>
      </c>
      <c r="E27" s="353">
        <v>1800</v>
      </c>
    </row>
    <row r="28" spans="1:5" x14ac:dyDescent="0.2">
      <c r="A28" s="354"/>
      <c r="B28" s="355" t="s">
        <v>599</v>
      </c>
      <c r="C28" s="356" t="s">
        <v>517</v>
      </c>
      <c r="D28" s="353">
        <v>0</v>
      </c>
      <c r="E28" s="353">
        <v>309</v>
      </c>
    </row>
    <row r="29" spans="1:5" x14ac:dyDescent="0.2">
      <c r="A29" s="354"/>
      <c r="B29" s="668" t="s">
        <v>40</v>
      </c>
      <c r="C29" s="352" t="s">
        <v>542</v>
      </c>
      <c r="D29" s="353">
        <v>1500</v>
      </c>
      <c r="E29" s="353">
        <v>1500</v>
      </c>
    </row>
    <row r="30" spans="1:5" x14ac:dyDescent="0.2">
      <c r="A30" s="369"/>
      <c r="B30" s="669"/>
      <c r="C30" s="370" t="s">
        <v>517</v>
      </c>
      <c r="D30" s="371">
        <v>0</v>
      </c>
      <c r="E30" s="371">
        <v>0</v>
      </c>
    </row>
    <row r="31" spans="1:5" ht="13.5" thickBot="1" x14ac:dyDescent="0.25">
      <c r="A31" s="369"/>
      <c r="B31" s="429" t="s">
        <v>37</v>
      </c>
      <c r="C31" s="370" t="s">
        <v>542</v>
      </c>
      <c r="D31" s="371">
        <v>0</v>
      </c>
      <c r="E31" s="371">
        <v>0</v>
      </c>
    </row>
    <row r="32" spans="1:5" ht="13.5" thickBot="1" x14ac:dyDescent="0.25">
      <c r="A32" s="372" t="s">
        <v>10</v>
      </c>
      <c r="B32" s="674" t="s">
        <v>12</v>
      </c>
      <c r="C32" s="674"/>
      <c r="D32" s="373">
        <f>SUM(D20:D31)</f>
        <v>10046</v>
      </c>
      <c r="E32" s="373">
        <f>SUM(E20:E31)</f>
        <v>12747</v>
      </c>
    </row>
    <row r="33" spans="1:5" x14ac:dyDescent="0.2">
      <c r="A33" s="374"/>
      <c r="B33" s="375" t="s">
        <v>19</v>
      </c>
      <c r="C33" s="376" t="s">
        <v>517</v>
      </c>
      <c r="D33" s="353">
        <v>1000</v>
      </c>
      <c r="E33" s="353">
        <v>1000</v>
      </c>
    </row>
    <row r="34" spans="1:5" x14ac:dyDescent="0.2">
      <c r="A34" s="354"/>
      <c r="B34" s="663" t="s">
        <v>20</v>
      </c>
      <c r="C34" s="663"/>
      <c r="D34" s="377">
        <v>1000</v>
      </c>
      <c r="E34" s="377">
        <v>1000</v>
      </c>
    </row>
    <row r="35" spans="1:5" x14ac:dyDescent="0.2">
      <c r="A35" s="354"/>
      <c r="B35" s="378" t="s">
        <v>21</v>
      </c>
      <c r="C35" s="359" t="s">
        <v>517</v>
      </c>
      <c r="D35" s="353">
        <v>400</v>
      </c>
      <c r="E35" s="353">
        <v>400</v>
      </c>
    </row>
    <row r="36" spans="1:5" x14ac:dyDescent="0.2">
      <c r="A36" s="354"/>
      <c r="B36" s="663" t="s">
        <v>22</v>
      </c>
      <c r="C36" s="663"/>
      <c r="D36" s="377">
        <v>400</v>
      </c>
      <c r="E36" s="377">
        <v>400</v>
      </c>
    </row>
    <row r="37" spans="1:5" x14ac:dyDescent="0.2">
      <c r="A37" s="354"/>
      <c r="B37" s="656" t="s">
        <v>545</v>
      </c>
      <c r="C37" s="352" t="s">
        <v>538</v>
      </c>
      <c r="D37" s="353">
        <v>5311</v>
      </c>
      <c r="E37" s="353">
        <v>5719</v>
      </c>
    </row>
    <row r="38" spans="1:5" x14ac:dyDescent="0.2">
      <c r="A38" s="354"/>
      <c r="B38" s="656"/>
      <c r="C38" s="356" t="s">
        <v>3</v>
      </c>
      <c r="D38" s="353">
        <v>1433</v>
      </c>
      <c r="E38" s="353">
        <v>1561</v>
      </c>
    </row>
    <row r="39" spans="1:5" x14ac:dyDescent="0.2">
      <c r="A39" s="354"/>
      <c r="B39" s="656"/>
      <c r="C39" s="379" t="s">
        <v>517</v>
      </c>
      <c r="D39" s="353">
        <v>2430</v>
      </c>
      <c r="E39" s="353">
        <v>2430</v>
      </c>
    </row>
    <row r="40" spans="1:5" ht="13.5" thickBot="1" x14ac:dyDescent="0.25">
      <c r="A40" s="358"/>
      <c r="B40" s="672" t="s">
        <v>546</v>
      </c>
      <c r="C40" s="672"/>
      <c r="D40" s="380">
        <f>SUM(D37:D39)</f>
        <v>9174</v>
      </c>
      <c r="E40" s="380">
        <f>SUM(E37:E39)</f>
        <v>9710</v>
      </c>
    </row>
    <row r="41" spans="1:5" ht="13.5" thickBot="1" x14ac:dyDescent="0.25">
      <c r="A41" s="366" t="s">
        <v>11</v>
      </c>
      <c r="B41" s="670" t="s">
        <v>547</v>
      </c>
      <c r="C41" s="670"/>
      <c r="D41" s="368">
        <f>SUM(D34+D36+D40)</f>
        <v>10574</v>
      </c>
      <c r="E41" s="368">
        <f>SUM(E34+E36+E40)</f>
        <v>11110</v>
      </c>
    </row>
    <row r="42" spans="1:5" x14ac:dyDescent="0.2">
      <c r="A42" s="350"/>
      <c r="B42" s="664" t="s">
        <v>30</v>
      </c>
      <c r="C42" s="381" t="s">
        <v>538</v>
      </c>
      <c r="D42" s="382">
        <v>14746</v>
      </c>
      <c r="E42" s="382">
        <v>14903</v>
      </c>
    </row>
    <row r="43" spans="1:5" x14ac:dyDescent="0.2">
      <c r="A43" s="354"/>
      <c r="B43" s="665"/>
      <c r="C43" s="383" t="s">
        <v>3</v>
      </c>
      <c r="D43" s="353">
        <v>2478</v>
      </c>
      <c r="E43" s="353">
        <v>2520</v>
      </c>
    </row>
    <row r="44" spans="1:5" x14ac:dyDescent="0.2">
      <c r="A44" s="354"/>
      <c r="B44" s="665"/>
      <c r="C44" s="383" t="s">
        <v>517</v>
      </c>
      <c r="D44" s="353">
        <v>26032</v>
      </c>
      <c r="E44" s="353">
        <v>26032</v>
      </c>
    </row>
    <row r="45" spans="1:5" x14ac:dyDescent="0.2">
      <c r="A45" s="354"/>
      <c r="B45" s="665"/>
      <c r="C45" s="384" t="s">
        <v>510</v>
      </c>
      <c r="D45" s="353">
        <v>0</v>
      </c>
      <c r="E45" s="353">
        <v>1744</v>
      </c>
    </row>
    <row r="46" spans="1:5" x14ac:dyDescent="0.2">
      <c r="A46" s="354"/>
      <c r="B46" s="666"/>
      <c r="C46" s="385" t="s">
        <v>544</v>
      </c>
      <c r="D46" s="386">
        <v>2000</v>
      </c>
      <c r="E46" s="386">
        <v>2000</v>
      </c>
    </row>
    <row r="47" spans="1:5" ht="13.5" thickBot="1" x14ac:dyDescent="0.25">
      <c r="A47" s="387"/>
      <c r="B47" s="388" t="s">
        <v>500</v>
      </c>
      <c r="C47" s="389"/>
      <c r="D47" s="391">
        <f>SUM(D42:D46)</f>
        <v>45256</v>
      </c>
      <c r="E47" s="391">
        <f>SUM(E42:E46)</f>
        <v>47199</v>
      </c>
    </row>
    <row r="48" spans="1:5" ht="13.5" thickBot="1" x14ac:dyDescent="0.25">
      <c r="A48" s="400" t="s">
        <v>13</v>
      </c>
      <c r="B48" s="401" t="s">
        <v>15</v>
      </c>
      <c r="C48" s="402"/>
      <c r="D48" s="403">
        <f>SUM(D47)</f>
        <v>45256</v>
      </c>
      <c r="E48" s="403">
        <f>SUM(E47)</f>
        <v>47199</v>
      </c>
    </row>
    <row r="49" spans="1:5" ht="13.5" thickBot="1" x14ac:dyDescent="0.25">
      <c r="A49" s="404"/>
      <c r="B49" s="405"/>
      <c r="C49" s="406"/>
      <c r="D49" s="407"/>
      <c r="E49" s="407"/>
    </row>
    <row r="50" spans="1:5" ht="13.5" thickBot="1" x14ac:dyDescent="0.25">
      <c r="A50" s="408"/>
      <c r="B50" s="651" t="s">
        <v>27</v>
      </c>
      <c r="C50" s="381" t="s">
        <v>538</v>
      </c>
      <c r="D50" s="382">
        <v>3841</v>
      </c>
      <c r="E50" s="382">
        <v>4150</v>
      </c>
    </row>
    <row r="51" spans="1:5" ht="13.5" thickBot="1" x14ac:dyDescent="0.25">
      <c r="A51" s="354"/>
      <c r="B51" s="652"/>
      <c r="C51" s="383" t="s">
        <v>3</v>
      </c>
      <c r="D51" s="353">
        <v>1412</v>
      </c>
      <c r="E51" s="353">
        <v>1521</v>
      </c>
    </row>
    <row r="52" spans="1:5" x14ac:dyDescent="0.2">
      <c r="A52" s="354"/>
      <c r="B52" s="652"/>
      <c r="C52" s="383" t="s">
        <v>517</v>
      </c>
      <c r="D52" s="353">
        <v>14657</v>
      </c>
      <c r="E52" s="353">
        <v>14657</v>
      </c>
    </row>
    <row r="53" spans="1:5" x14ac:dyDescent="0.2">
      <c r="A53" s="387"/>
      <c r="B53" s="388" t="s">
        <v>28</v>
      </c>
      <c r="C53" s="389"/>
      <c r="D53" s="390">
        <f>SUM(D50:D52)</f>
        <v>19910</v>
      </c>
      <c r="E53" s="390">
        <f>SUM(E50:E52)</f>
        <v>20328</v>
      </c>
    </row>
    <row r="54" spans="1:5" ht="13.5" thickBot="1" x14ac:dyDescent="0.25">
      <c r="A54" s="350"/>
      <c r="B54" s="656" t="s">
        <v>26</v>
      </c>
      <c r="C54" s="392" t="s">
        <v>538</v>
      </c>
      <c r="D54" s="371">
        <v>1518</v>
      </c>
      <c r="E54" s="371">
        <v>1763</v>
      </c>
    </row>
    <row r="55" spans="1:5" ht="13.5" thickBot="1" x14ac:dyDescent="0.25">
      <c r="A55" s="354"/>
      <c r="B55" s="652"/>
      <c r="C55" s="383" t="s">
        <v>3</v>
      </c>
      <c r="D55" s="353">
        <v>410</v>
      </c>
      <c r="E55" s="353">
        <v>487</v>
      </c>
    </row>
    <row r="56" spans="1:5" x14ac:dyDescent="0.2">
      <c r="A56" s="354"/>
      <c r="B56" s="652"/>
      <c r="C56" s="383" t="s">
        <v>517</v>
      </c>
      <c r="D56" s="353">
        <v>18691</v>
      </c>
      <c r="E56" s="353">
        <v>18691</v>
      </c>
    </row>
    <row r="57" spans="1:5" x14ac:dyDescent="0.2">
      <c r="A57" s="387"/>
      <c r="B57" s="388" t="s">
        <v>518</v>
      </c>
      <c r="C57" s="389"/>
      <c r="D57" s="390">
        <f>SUM(D54:D56)</f>
        <v>20619</v>
      </c>
      <c r="E57" s="390">
        <f>SUM(E54:E56)</f>
        <v>20941</v>
      </c>
    </row>
    <row r="58" spans="1:5" x14ac:dyDescent="0.2">
      <c r="A58" s="350"/>
      <c r="B58" s="659" t="s">
        <v>16</v>
      </c>
      <c r="C58" s="392" t="s">
        <v>538</v>
      </c>
      <c r="D58" s="393">
        <v>1821</v>
      </c>
      <c r="E58" s="393">
        <v>1975</v>
      </c>
    </row>
    <row r="59" spans="1:5" x14ac:dyDescent="0.2">
      <c r="A59" s="354"/>
      <c r="B59" s="660"/>
      <c r="C59" s="383" t="s">
        <v>3</v>
      </c>
      <c r="D59" s="394">
        <v>492</v>
      </c>
      <c r="E59" s="394">
        <v>546</v>
      </c>
    </row>
    <row r="60" spans="1:5" x14ac:dyDescent="0.2">
      <c r="A60" s="354"/>
      <c r="B60" s="660"/>
      <c r="C60" s="383" t="s">
        <v>517</v>
      </c>
      <c r="D60" s="394">
        <v>5179</v>
      </c>
      <c r="E60" s="394">
        <v>5179</v>
      </c>
    </row>
    <row r="61" spans="1:5" x14ac:dyDescent="0.2">
      <c r="A61" s="395"/>
      <c r="B61" s="396" t="s">
        <v>501</v>
      </c>
      <c r="C61" s="397"/>
      <c r="D61" s="398">
        <f>SUM(D58:D60)</f>
        <v>7492</v>
      </c>
      <c r="E61" s="398">
        <f>SUM(E58:E60)</f>
        <v>7700</v>
      </c>
    </row>
    <row r="62" spans="1:5" x14ac:dyDescent="0.2">
      <c r="A62" s="409"/>
      <c r="B62" s="661" t="s">
        <v>17</v>
      </c>
      <c r="C62" s="410" t="s">
        <v>538</v>
      </c>
      <c r="D62" s="394">
        <v>5307</v>
      </c>
      <c r="E62" s="394">
        <v>5809</v>
      </c>
    </row>
    <row r="63" spans="1:5" x14ac:dyDescent="0.2">
      <c r="A63" s="354"/>
      <c r="B63" s="656"/>
      <c r="C63" s="383" t="s">
        <v>3</v>
      </c>
      <c r="D63" s="394">
        <v>1433</v>
      </c>
      <c r="E63" s="394">
        <v>1602</v>
      </c>
    </row>
    <row r="64" spans="1:5" x14ac:dyDescent="0.2">
      <c r="A64" s="411"/>
      <c r="B64" s="656"/>
      <c r="C64" s="412" t="s">
        <v>517</v>
      </c>
      <c r="D64" s="394">
        <v>7233</v>
      </c>
      <c r="E64" s="394">
        <v>7233</v>
      </c>
    </row>
    <row r="65" spans="1:5" x14ac:dyDescent="0.2">
      <c r="A65" s="360"/>
      <c r="B65" s="413" t="s">
        <v>502</v>
      </c>
      <c r="C65" s="399"/>
      <c r="D65" s="398">
        <f>SUM(D62:D64)</f>
        <v>13973</v>
      </c>
      <c r="E65" s="398">
        <f>SUM(E62:E64)</f>
        <v>14644</v>
      </c>
    </row>
    <row r="66" spans="1:5" x14ac:dyDescent="0.2">
      <c r="A66" s="411"/>
      <c r="B66" s="362" t="s">
        <v>18</v>
      </c>
      <c r="C66" s="412" t="s">
        <v>517</v>
      </c>
      <c r="D66" s="353">
        <v>575</v>
      </c>
      <c r="E66" s="353">
        <v>575</v>
      </c>
    </row>
    <row r="67" spans="1:5" ht="13.5" thickBot="1" x14ac:dyDescent="0.25">
      <c r="A67" s="414"/>
      <c r="B67" s="657" t="s">
        <v>503</v>
      </c>
      <c r="C67" s="658"/>
      <c r="D67" s="415">
        <v>575</v>
      </c>
      <c r="E67" s="415">
        <v>575</v>
      </c>
    </row>
    <row r="68" spans="1:5" ht="13.5" thickBot="1" x14ac:dyDescent="0.25">
      <c r="A68" s="400" t="s">
        <v>507</v>
      </c>
      <c r="B68" s="401" t="s">
        <v>505</v>
      </c>
      <c r="C68" s="402"/>
      <c r="D68" s="403">
        <f>SUM(D53+D57+D61+D65+D67)</f>
        <v>62569</v>
      </c>
      <c r="E68" s="403">
        <f>SUM(E53+E57+E61+E65+E67)</f>
        <v>64188</v>
      </c>
    </row>
    <row r="69" spans="1:5" ht="13.5" thickBot="1" x14ac:dyDescent="0.25">
      <c r="A69" s="400" t="s">
        <v>496</v>
      </c>
      <c r="B69" s="416" t="s">
        <v>497</v>
      </c>
      <c r="C69" s="417" t="s">
        <v>544</v>
      </c>
      <c r="D69" s="403">
        <v>106543</v>
      </c>
      <c r="E69" s="403">
        <v>112029</v>
      </c>
    </row>
    <row r="70" spans="1:5" ht="13.5" thickBot="1" x14ac:dyDescent="0.25">
      <c r="A70" s="366" t="s">
        <v>498</v>
      </c>
      <c r="B70" s="367" t="s">
        <v>504</v>
      </c>
      <c r="C70" s="401" t="s">
        <v>548</v>
      </c>
      <c r="D70" s="368">
        <v>3200</v>
      </c>
      <c r="E70" s="368">
        <v>3200</v>
      </c>
    </row>
    <row r="71" spans="1:5" ht="13.5" thickBot="1" x14ac:dyDescent="0.25">
      <c r="A71" s="408"/>
      <c r="B71" s="653" t="s">
        <v>549</v>
      </c>
      <c r="C71" s="381" t="s">
        <v>538</v>
      </c>
      <c r="D71" s="418">
        <f>SUM(D10+D14+D37+D42+D50+D54+D58+D62)</f>
        <v>35316</v>
      </c>
      <c r="E71" s="418">
        <f>SUM(E10+E14+E37+E42+E50+E54+E58+E62)</f>
        <v>43482</v>
      </c>
    </row>
    <row r="72" spans="1:5" ht="13.5" thickBot="1" x14ac:dyDescent="0.25">
      <c r="A72" s="354"/>
      <c r="B72" s="654"/>
      <c r="C72" s="383" t="s">
        <v>3</v>
      </c>
      <c r="D72" s="419">
        <f>SUM(D11+D15+D38+D43+D51+D55+D59+D63)</f>
        <v>8406</v>
      </c>
      <c r="E72" s="419">
        <f>SUM(E11+E15+E38+E43+E51+E55+E59+E63)</f>
        <v>10726</v>
      </c>
    </row>
    <row r="73" spans="1:5" ht="13.5" thickBot="1" x14ac:dyDescent="0.25">
      <c r="A73" s="354"/>
      <c r="B73" s="654"/>
      <c r="C73" s="383" t="s">
        <v>517</v>
      </c>
      <c r="D73" s="419">
        <f>SUM(D2+D3+D4+D5+D6+D7+D8+D9+D12+D16+D18+D26+D30+D33+D35+D39+D44+D28++D52+D56+D60+D64+D66)</f>
        <v>104825</v>
      </c>
      <c r="E73" s="419">
        <f>SUM(E2+E3+E4+E5+E6+E7+E8+E9+E12+E16+E18+E26+E30+E33+E35+E39+E44+E28++E52+E56+E60+E64+E66+E45)</f>
        <v>107160</v>
      </c>
    </row>
    <row r="74" spans="1:5" ht="13.5" thickBot="1" x14ac:dyDescent="0.25">
      <c r="A74" s="354"/>
      <c r="B74" s="654"/>
      <c r="C74" s="383" t="s">
        <v>542</v>
      </c>
      <c r="D74" s="419">
        <f>SUM(D20+D21+D22+D23+D24+D25+D27+D29+D31)</f>
        <v>8046</v>
      </c>
      <c r="E74" s="419">
        <f>SUM(E20+E21+E22+E23+E24+E25+E27+E29+E31)</f>
        <v>10438</v>
      </c>
    </row>
    <row r="75" spans="1:5" ht="13.5" thickBot="1" x14ac:dyDescent="0.25">
      <c r="A75" s="358"/>
      <c r="B75" s="654"/>
      <c r="C75" s="420" t="s">
        <v>544</v>
      </c>
      <c r="D75" s="419">
        <f>SUM(D46+D69)</f>
        <v>108543</v>
      </c>
      <c r="E75" s="419">
        <f>SUM(E46+E69)</f>
        <v>114029</v>
      </c>
    </row>
    <row r="76" spans="1:5" ht="13.5" thickBot="1" x14ac:dyDescent="0.25">
      <c r="A76" s="421"/>
      <c r="B76" s="655"/>
      <c r="C76" s="422" t="s">
        <v>548</v>
      </c>
      <c r="D76" s="423">
        <f>SUM(D70)</f>
        <v>3200</v>
      </c>
      <c r="E76" s="423">
        <f>SUM(E70)</f>
        <v>3200</v>
      </c>
    </row>
    <row r="77" spans="1:5" ht="13.5" thickBot="1" x14ac:dyDescent="0.25">
      <c r="A77" s="424"/>
      <c r="B77" s="425" t="s">
        <v>550</v>
      </c>
      <c r="C77" s="426"/>
      <c r="D77" s="368">
        <f>SUM(D71:D76)</f>
        <v>268336</v>
      </c>
      <c r="E77" s="368">
        <f>SUM(E71:E76)</f>
        <v>289035</v>
      </c>
    </row>
    <row r="78" spans="1:5" x14ac:dyDescent="0.2">
      <c r="A78" s="427"/>
      <c r="B78" s="428"/>
      <c r="C78" s="428"/>
      <c r="D78" s="428"/>
      <c r="E78" s="428"/>
    </row>
    <row r="79" spans="1:5" x14ac:dyDescent="0.2">
      <c r="A79" s="427"/>
      <c r="B79" s="428"/>
      <c r="C79" s="428"/>
      <c r="D79" s="428"/>
      <c r="E79" s="428"/>
    </row>
  </sheetData>
  <sheetProtection selectLockedCells="1" selectUnlockedCells="1"/>
  <mergeCells count="20">
    <mergeCell ref="B10:B12"/>
    <mergeCell ref="B13:C13"/>
    <mergeCell ref="B42:B46"/>
    <mergeCell ref="B14:B16"/>
    <mergeCell ref="B17:C17"/>
    <mergeCell ref="B29:B30"/>
    <mergeCell ref="B41:C41"/>
    <mergeCell ref="B19:C19"/>
    <mergeCell ref="B37:B39"/>
    <mergeCell ref="B40:C40"/>
    <mergeCell ref="B25:B26"/>
    <mergeCell ref="B32:C32"/>
    <mergeCell ref="B34:C34"/>
    <mergeCell ref="B36:C36"/>
    <mergeCell ref="B50:B52"/>
    <mergeCell ref="B71:B76"/>
    <mergeCell ref="B54:B56"/>
    <mergeCell ref="B67:C67"/>
    <mergeCell ref="B58:B60"/>
    <mergeCell ref="B62:B64"/>
  </mergeCells>
  <phoneticPr fontId="24" type="noConversion"/>
  <pageMargins left="0.39370078740157483" right="0.19685039370078741" top="0.98425196850393704" bottom="0" header="0.51181102362204722" footer="0.51181102362204722"/>
  <pageSetup paperSize="9" orientation="portrait" r:id="rId1"/>
  <headerFooter alignWithMargins="0">
    <oddHeader>&amp;C&amp;"Times New Roman CE,Félkövér"&amp;12Önkormányzati működési kiadások kormányzati funkciónként&amp;R
8. számú 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50"/>
  <sheetViews>
    <sheetView view="pageLayout" zoomScaleNormal="120" zoomScaleSheetLayoutView="100" workbookViewId="0">
      <selection activeCell="H115" sqref="H115"/>
    </sheetView>
  </sheetViews>
  <sheetFormatPr defaultRowHeight="15.75" x14ac:dyDescent="0.25"/>
  <cols>
    <col min="1" max="1" width="9.5" style="193" customWidth="1"/>
    <col min="2" max="2" width="59.1640625" style="193" customWidth="1"/>
    <col min="3" max="3" width="12.83203125" style="193" customWidth="1"/>
    <col min="4" max="4" width="10.5" style="194" customWidth="1"/>
    <col min="5" max="16384" width="9.33203125" style="212"/>
  </cols>
  <sheetData>
    <row r="1" spans="1:4" ht="15.95" customHeight="1" x14ac:dyDescent="0.25">
      <c r="A1" s="554" t="s">
        <v>93</v>
      </c>
      <c r="B1" s="554"/>
      <c r="C1" s="554"/>
      <c r="D1" s="554"/>
    </row>
    <row r="2" spans="1:4" ht="15.95" customHeight="1" thickBot="1" x14ac:dyDescent="0.3">
      <c r="A2" s="553" t="s">
        <v>182</v>
      </c>
      <c r="B2" s="553"/>
      <c r="C2" s="557" t="s">
        <v>227</v>
      </c>
      <c r="D2" s="557"/>
    </row>
    <row r="3" spans="1:4" ht="38.1" customHeight="1" thickBot="1" x14ac:dyDescent="0.3">
      <c r="A3" s="21" t="s">
        <v>145</v>
      </c>
      <c r="B3" s="22" t="s">
        <v>94</v>
      </c>
      <c r="C3" s="29" t="s">
        <v>249</v>
      </c>
      <c r="D3" s="29" t="s">
        <v>573</v>
      </c>
    </row>
    <row r="4" spans="1:4" s="213" customFormat="1" ht="12" customHeight="1" thickBot="1" x14ac:dyDescent="0.25">
      <c r="A4" s="207">
        <v>1</v>
      </c>
      <c r="B4" s="208">
        <v>2</v>
      </c>
      <c r="C4" s="209">
        <v>3</v>
      </c>
      <c r="D4" s="209">
        <v>4</v>
      </c>
    </row>
    <row r="5" spans="1:4" s="214" customFormat="1" ht="12" customHeight="1" thickBot="1" x14ac:dyDescent="0.25">
      <c r="A5" s="18" t="s">
        <v>95</v>
      </c>
      <c r="B5" s="19" t="s">
        <v>250</v>
      </c>
      <c r="C5" s="117">
        <f>+C6+C7+C8+C9+C10+C11</f>
        <v>319414</v>
      </c>
      <c r="D5" s="117">
        <f>+D6+D7+D8+D9+D10+D11</f>
        <v>325596</v>
      </c>
    </row>
    <row r="6" spans="1:4" s="214" customFormat="1" ht="12" customHeight="1" x14ac:dyDescent="0.2">
      <c r="A6" s="13" t="s">
        <v>158</v>
      </c>
      <c r="B6" s="215" t="s">
        <v>251</v>
      </c>
      <c r="C6" s="120">
        <v>130696</v>
      </c>
      <c r="D6" s="120">
        <v>135462</v>
      </c>
    </row>
    <row r="7" spans="1:4" s="214" customFormat="1" ht="12" customHeight="1" x14ac:dyDescent="0.2">
      <c r="A7" s="12" t="s">
        <v>159</v>
      </c>
      <c r="B7" s="216" t="s">
        <v>252</v>
      </c>
      <c r="C7" s="119">
        <v>89894</v>
      </c>
      <c r="D7" s="119">
        <v>89894</v>
      </c>
    </row>
    <row r="8" spans="1:4" s="214" customFormat="1" ht="12" customHeight="1" x14ac:dyDescent="0.2">
      <c r="A8" s="12" t="s">
        <v>160</v>
      </c>
      <c r="B8" s="216" t="s">
        <v>253</v>
      </c>
      <c r="C8" s="119">
        <v>92546</v>
      </c>
      <c r="D8" s="119">
        <v>90171</v>
      </c>
    </row>
    <row r="9" spans="1:4" s="214" customFormat="1" ht="12" customHeight="1" x14ac:dyDescent="0.2">
      <c r="A9" s="12" t="s">
        <v>161</v>
      </c>
      <c r="B9" s="216" t="s">
        <v>254</v>
      </c>
      <c r="C9" s="119">
        <v>6278</v>
      </c>
      <c r="D9" s="119">
        <v>6278</v>
      </c>
    </row>
    <row r="10" spans="1:4" s="214" customFormat="1" ht="12" customHeight="1" x14ac:dyDescent="0.2">
      <c r="A10" s="12" t="s">
        <v>178</v>
      </c>
      <c r="B10" s="216" t="s">
        <v>255</v>
      </c>
      <c r="C10" s="119"/>
      <c r="D10" s="119">
        <v>3791</v>
      </c>
    </row>
    <row r="11" spans="1:4" s="214" customFormat="1" ht="12" customHeight="1" thickBot="1" x14ac:dyDescent="0.25">
      <c r="A11" s="14" t="s">
        <v>162</v>
      </c>
      <c r="B11" s="217" t="s">
        <v>256</v>
      </c>
      <c r="C11" s="119"/>
      <c r="D11" s="119"/>
    </row>
    <row r="12" spans="1:4" s="214" customFormat="1" ht="12" customHeight="1" thickBot="1" x14ac:dyDescent="0.25">
      <c r="A12" s="18" t="s">
        <v>96</v>
      </c>
      <c r="B12" s="112" t="s">
        <v>257</v>
      </c>
      <c r="C12" s="117">
        <f>+C13+C14+C15+C16+C17</f>
        <v>8592</v>
      </c>
      <c r="D12" s="117">
        <f>+D13+D14+D15+D16+D17+D18</f>
        <v>24784</v>
      </c>
    </row>
    <row r="13" spans="1:4" s="214" customFormat="1" ht="12" customHeight="1" x14ac:dyDescent="0.2">
      <c r="A13" s="13" t="s">
        <v>164</v>
      </c>
      <c r="B13" s="216" t="s">
        <v>618</v>
      </c>
      <c r="C13" s="120"/>
      <c r="D13" s="120">
        <v>2888</v>
      </c>
    </row>
    <row r="14" spans="1:4" s="214" customFormat="1" ht="12" customHeight="1" x14ac:dyDescent="0.2">
      <c r="A14" s="12" t="s">
        <v>165</v>
      </c>
      <c r="B14" s="216" t="s">
        <v>610</v>
      </c>
      <c r="C14" s="119"/>
      <c r="D14" s="119">
        <v>2398</v>
      </c>
    </row>
    <row r="15" spans="1:4" s="214" customFormat="1" ht="12" customHeight="1" x14ac:dyDescent="0.2">
      <c r="A15" s="12" t="s">
        <v>166</v>
      </c>
      <c r="B15" s="216" t="s">
        <v>619</v>
      </c>
      <c r="C15" s="119"/>
      <c r="D15" s="119">
        <v>333</v>
      </c>
    </row>
    <row r="16" spans="1:4" s="214" customFormat="1" ht="12" customHeight="1" x14ac:dyDescent="0.2">
      <c r="A16" s="12" t="s">
        <v>167</v>
      </c>
      <c r="B16" s="216" t="s">
        <v>620</v>
      </c>
      <c r="C16" s="119"/>
      <c r="D16" s="119">
        <v>8075</v>
      </c>
    </row>
    <row r="17" spans="1:4" s="214" customFormat="1" ht="12" customHeight="1" x14ac:dyDescent="0.2">
      <c r="A17" s="12" t="s">
        <v>168</v>
      </c>
      <c r="B17" s="216" t="s">
        <v>621</v>
      </c>
      <c r="C17" s="119">
        <v>8592</v>
      </c>
      <c r="D17" s="119">
        <v>8731</v>
      </c>
    </row>
    <row r="18" spans="1:4" s="214" customFormat="1" ht="12" customHeight="1" thickBot="1" x14ac:dyDescent="0.25">
      <c r="A18" s="14" t="s">
        <v>174</v>
      </c>
      <c r="B18" s="216" t="s">
        <v>622</v>
      </c>
      <c r="C18" s="121"/>
      <c r="D18" s="121">
        <v>2359</v>
      </c>
    </row>
    <row r="19" spans="1:4" s="214" customFormat="1" ht="12" customHeight="1" thickBot="1" x14ac:dyDescent="0.25">
      <c r="A19" s="18" t="s">
        <v>97</v>
      </c>
      <c r="B19" s="19" t="s">
        <v>262</v>
      </c>
      <c r="C19" s="117">
        <f>+C20+C21+C22+C23+C24</f>
        <v>4274</v>
      </c>
      <c r="D19" s="117">
        <f>+D20+D21+D22+D23+D24</f>
        <v>185274</v>
      </c>
    </row>
    <row r="20" spans="1:4" s="214" customFormat="1" ht="12" customHeight="1" x14ac:dyDescent="0.2">
      <c r="A20" s="13" t="s">
        <v>147</v>
      </c>
      <c r="B20" s="215" t="s">
        <v>86</v>
      </c>
      <c r="C20" s="120">
        <v>4274</v>
      </c>
      <c r="D20" s="120">
        <v>4274</v>
      </c>
    </row>
    <row r="21" spans="1:4" s="214" customFormat="1" ht="12" customHeight="1" x14ac:dyDescent="0.2">
      <c r="A21" s="12" t="s">
        <v>148</v>
      </c>
      <c r="B21" s="215" t="s">
        <v>623</v>
      </c>
      <c r="C21" s="119"/>
      <c r="D21" s="119">
        <v>181000</v>
      </c>
    </row>
    <row r="22" spans="1:4" s="214" customFormat="1" ht="12" customHeight="1" x14ac:dyDescent="0.2">
      <c r="A22" s="12" t="s">
        <v>149</v>
      </c>
      <c r="B22" s="216" t="s">
        <v>482</v>
      </c>
      <c r="C22" s="119"/>
      <c r="D22" s="119"/>
    </row>
    <row r="23" spans="1:4" s="214" customFormat="1" ht="12" customHeight="1" x14ac:dyDescent="0.2">
      <c r="A23" s="12" t="s">
        <v>150</v>
      </c>
      <c r="B23" s="216" t="s">
        <v>483</v>
      </c>
      <c r="C23" s="119"/>
      <c r="D23" s="119"/>
    </row>
    <row r="24" spans="1:4" s="214" customFormat="1" ht="12" customHeight="1" x14ac:dyDescent="0.2">
      <c r="A24" s="12" t="s">
        <v>192</v>
      </c>
      <c r="B24" s="216" t="s">
        <v>265</v>
      </c>
      <c r="C24" s="119"/>
      <c r="D24" s="119"/>
    </row>
    <row r="25" spans="1:4" s="214" customFormat="1" ht="12" customHeight="1" thickBot="1" x14ac:dyDescent="0.25">
      <c r="A25" s="14" t="s">
        <v>193</v>
      </c>
      <c r="B25" s="217" t="s">
        <v>266</v>
      </c>
      <c r="C25" s="121"/>
      <c r="D25" s="121"/>
    </row>
    <row r="26" spans="1:4" s="214" customFormat="1" ht="12" customHeight="1" thickBot="1" x14ac:dyDescent="0.25">
      <c r="A26" s="18" t="s">
        <v>194</v>
      </c>
      <c r="B26" s="19" t="s">
        <v>267</v>
      </c>
      <c r="C26" s="123">
        <f>+C27+C30+C31+C32</f>
        <v>105374</v>
      </c>
      <c r="D26" s="123">
        <f>+D27+D30+D31+D32</f>
        <v>105374</v>
      </c>
    </row>
    <row r="27" spans="1:4" s="214" customFormat="1" ht="12" customHeight="1" x14ac:dyDescent="0.2">
      <c r="A27" s="13" t="s">
        <v>268</v>
      </c>
      <c r="B27" s="215" t="s">
        <v>274</v>
      </c>
      <c r="C27" s="210">
        <f>+C28+C29</f>
        <v>87429</v>
      </c>
      <c r="D27" s="210">
        <f>+D28+D29</f>
        <v>87429</v>
      </c>
    </row>
    <row r="28" spans="1:4" s="214" customFormat="1" ht="12" customHeight="1" x14ac:dyDescent="0.2">
      <c r="A28" s="12" t="s">
        <v>269</v>
      </c>
      <c r="B28" s="216" t="s">
        <v>275</v>
      </c>
      <c r="C28" s="119">
        <v>5878</v>
      </c>
      <c r="D28" s="119">
        <v>5878</v>
      </c>
    </row>
    <row r="29" spans="1:4" s="214" customFormat="1" ht="12" customHeight="1" x14ac:dyDescent="0.2">
      <c r="A29" s="12" t="s">
        <v>270</v>
      </c>
      <c r="B29" s="216" t="s">
        <v>276</v>
      </c>
      <c r="C29" s="119">
        <v>81551</v>
      </c>
      <c r="D29" s="119">
        <v>81551</v>
      </c>
    </row>
    <row r="30" spans="1:4" s="214" customFormat="1" ht="12" customHeight="1" x14ac:dyDescent="0.2">
      <c r="A30" s="12" t="s">
        <v>271</v>
      </c>
      <c r="B30" s="216" t="s">
        <v>277</v>
      </c>
      <c r="C30" s="119">
        <v>15535</v>
      </c>
      <c r="D30" s="119">
        <v>15535</v>
      </c>
    </row>
    <row r="31" spans="1:4" s="214" customFormat="1" ht="12" customHeight="1" x14ac:dyDescent="0.2">
      <c r="A31" s="12" t="s">
        <v>272</v>
      </c>
      <c r="B31" s="216" t="s">
        <v>278</v>
      </c>
      <c r="C31" s="119">
        <v>254</v>
      </c>
      <c r="D31" s="119">
        <v>254</v>
      </c>
    </row>
    <row r="32" spans="1:4" s="214" customFormat="1" ht="12" customHeight="1" thickBot="1" x14ac:dyDescent="0.25">
      <c r="A32" s="14" t="s">
        <v>273</v>
      </c>
      <c r="B32" s="217" t="s">
        <v>279</v>
      </c>
      <c r="C32" s="121">
        <v>2156</v>
      </c>
      <c r="D32" s="121">
        <v>2156</v>
      </c>
    </row>
    <row r="33" spans="1:4" s="214" customFormat="1" ht="12" customHeight="1" thickBot="1" x14ac:dyDescent="0.25">
      <c r="A33" s="18" t="s">
        <v>99</v>
      </c>
      <c r="B33" s="19" t="s">
        <v>280</v>
      </c>
      <c r="C33" s="117">
        <f>SUM(C34:C43)</f>
        <v>99974</v>
      </c>
      <c r="D33" s="117">
        <f>SUM(D34:D43)</f>
        <v>101624</v>
      </c>
    </row>
    <row r="34" spans="1:4" s="214" customFormat="1" ht="12" customHeight="1" x14ac:dyDescent="0.2">
      <c r="A34" s="13" t="s">
        <v>151</v>
      </c>
      <c r="B34" s="215" t="s">
        <v>283</v>
      </c>
      <c r="C34" s="120"/>
      <c r="D34" s="120"/>
    </row>
    <row r="35" spans="1:4" s="214" customFormat="1" ht="12" customHeight="1" x14ac:dyDescent="0.2">
      <c r="A35" s="12" t="s">
        <v>152</v>
      </c>
      <c r="B35" s="216" t="s">
        <v>284</v>
      </c>
      <c r="C35" s="119">
        <v>4230</v>
      </c>
      <c r="D35" s="119">
        <v>5880</v>
      </c>
    </row>
    <row r="36" spans="1:4" s="214" customFormat="1" ht="12" customHeight="1" x14ac:dyDescent="0.2">
      <c r="A36" s="12" t="s">
        <v>153</v>
      </c>
      <c r="B36" s="216" t="s">
        <v>285</v>
      </c>
      <c r="C36" s="119">
        <v>300</v>
      </c>
      <c r="D36" s="119">
        <v>300</v>
      </c>
    </row>
    <row r="37" spans="1:4" s="214" customFormat="1" ht="12" customHeight="1" x14ac:dyDescent="0.2">
      <c r="A37" s="12" t="s">
        <v>196</v>
      </c>
      <c r="B37" s="216" t="s">
        <v>286</v>
      </c>
      <c r="C37" s="119">
        <v>6200</v>
      </c>
      <c r="D37" s="119">
        <v>6200</v>
      </c>
    </row>
    <row r="38" spans="1:4" s="214" customFormat="1" ht="12" customHeight="1" x14ac:dyDescent="0.2">
      <c r="A38" s="12" t="s">
        <v>197</v>
      </c>
      <c r="B38" s="216" t="s">
        <v>287</v>
      </c>
      <c r="C38" s="119">
        <v>87744</v>
      </c>
      <c r="D38" s="119">
        <v>87744</v>
      </c>
    </row>
    <row r="39" spans="1:4" s="214" customFormat="1" ht="12" customHeight="1" x14ac:dyDescent="0.2">
      <c r="A39" s="12" t="s">
        <v>198</v>
      </c>
      <c r="B39" s="216" t="s">
        <v>288</v>
      </c>
      <c r="C39" s="119"/>
      <c r="D39" s="119"/>
    </row>
    <row r="40" spans="1:4" s="214" customFormat="1" ht="12" customHeight="1" x14ac:dyDescent="0.2">
      <c r="A40" s="12" t="s">
        <v>199</v>
      </c>
      <c r="B40" s="216" t="s">
        <v>289</v>
      </c>
      <c r="C40" s="119"/>
      <c r="D40" s="119"/>
    </row>
    <row r="41" spans="1:4" s="214" customFormat="1" ht="12" customHeight="1" x14ac:dyDescent="0.2">
      <c r="A41" s="12" t="s">
        <v>200</v>
      </c>
      <c r="B41" s="216" t="s">
        <v>290</v>
      </c>
      <c r="C41" s="119">
        <v>1500</v>
      </c>
      <c r="D41" s="119">
        <v>1500</v>
      </c>
    </row>
    <row r="42" spans="1:4" s="214" customFormat="1" ht="12" customHeight="1" x14ac:dyDescent="0.2">
      <c r="A42" s="12" t="s">
        <v>281</v>
      </c>
      <c r="B42" s="216" t="s">
        <v>291</v>
      </c>
      <c r="C42" s="122"/>
      <c r="D42" s="122"/>
    </row>
    <row r="43" spans="1:4" s="214" customFormat="1" ht="12" customHeight="1" thickBot="1" x14ac:dyDescent="0.25">
      <c r="A43" s="14" t="s">
        <v>282</v>
      </c>
      <c r="B43" s="217" t="s">
        <v>292</v>
      </c>
      <c r="C43" s="204"/>
      <c r="D43" s="204"/>
    </row>
    <row r="44" spans="1:4" s="214" customFormat="1" ht="12" customHeight="1" thickBot="1" x14ac:dyDescent="0.25">
      <c r="A44" s="18" t="s">
        <v>100</v>
      </c>
      <c r="B44" s="19" t="s">
        <v>293</v>
      </c>
      <c r="C44" s="117">
        <f>SUM(C45:C49)</f>
        <v>0</v>
      </c>
      <c r="D44" s="117">
        <f>SUM(D45:D49)</f>
        <v>0</v>
      </c>
    </row>
    <row r="45" spans="1:4" s="214" customFormat="1" ht="12" customHeight="1" x14ac:dyDescent="0.2">
      <c r="A45" s="13" t="s">
        <v>154</v>
      </c>
      <c r="B45" s="215" t="s">
        <v>297</v>
      </c>
      <c r="C45" s="260"/>
      <c r="D45" s="260"/>
    </row>
    <row r="46" spans="1:4" s="214" customFormat="1" ht="12" customHeight="1" x14ac:dyDescent="0.2">
      <c r="A46" s="12" t="s">
        <v>155</v>
      </c>
      <c r="B46" s="216" t="s">
        <v>298</v>
      </c>
      <c r="C46" s="122"/>
      <c r="D46" s="122"/>
    </row>
    <row r="47" spans="1:4" s="214" customFormat="1" ht="12" customHeight="1" x14ac:dyDescent="0.2">
      <c r="A47" s="12" t="s">
        <v>294</v>
      </c>
      <c r="B47" s="216" t="s">
        <v>299</v>
      </c>
      <c r="C47" s="122"/>
      <c r="D47" s="122"/>
    </row>
    <row r="48" spans="1:4" s="214" customFormat="1" ht="12" customHeight="1" x14ac:dyDescent="0.2">
      <c r="A48" s="12" t="s">
        <v>295</v>
      </c>
      <c r="B48" s="216" t="s">
        <v>300</v>
      </c>
      <c r="C48" s="122"/>
      <c r="D48" s="122"/>
    </row>
    <row r="49" spans="1:4" s="214" customFormat="1" ht="12" customHeight="1" x14ac:dyDescent="0.2">
      <c r="A49" s="12" t="s">
        <v>296</v>
      </c>
      <c r="B49" s="216" t="s">
        <v>301</v>
      </c>
      <c r="C49" s="122"/>
      <c r="D49" s="122"/>
    </row>
    <row r="50" spans="1:4" s="214" customFormat="1" ht="12" customHeight="1" thickBot="1" x14ac:dyDescent="0.25">
      <c r="A50" s="11" t="s">
        <v>87</v>
      </c>
      <c r="B50" s="482" t="s">
        <v>494</v>
      </c>
      <c r="C50" s="483"/>
      <c r="D50" s="483"/>
    </row>
    <row r="51" spans="1:4" s="214" customFormat="1" ht="12" customHeight="1" thickBot="1" x14ac:dyDescent="0.25">
      <c r="A51" s="18" t="s">
        <v>201</v>
      </c>
      <c r="B51" s="19" t="s">
        <v>302</v>
      </c>
      <c r="C51" s="117">
        <f>SUM(C52:C54)</f>
        <v>0</v>
      </c>
      <c r="D51" s="117">
        <f>SUM(D52:D54)</f>
        <v>0</v>
      </c>
    </row>
    <row r="52" spans="1:4" s="214" customFormat="1" ht="12" customHeight="1" x14ac:dyDescent="0.2">
      <c r="A52" s="13" t="s">
        <v>156</v>
      </c>
      <c r="B52" s="215" t="s">
        <v>303</v>
      </c>
      <c r="C52" s="120"/>
      <c r="D52" s="120"/>
    </row>
    <row r="53" spans="1:4" s="214" customFormat="1" ht="12" customHeight="1" x14ac:dyDescent="0.2">
      <c r="A53" s="12" t="s">
        <v>157</v>
      </c>
      <c r="B53" s="216" t="s">
        <v>484</v>
      </c>
      <c r="C53" s="119"/>
      <c r="D53" s="119"/>
    </row>
    <row r="54" spans="1:4" s="214" customFormat="1" ht="12" customHeight="1" x14ac:dyDescent="0.2">
      <c r="A54" s="12" t="s">
        <v>307</v>
      </c>
      <c r="B54" s="216" t="s">
        <v>305</v>
      </c>
      <c r="C54" s="119"/>
      <c r="D54" s="119"/>
    </row>
    <row r="55" spans="1:4" s="214" customFormat="1" ht="12" customHeight="1" thickBot="1" x14ac:dyDescent="0.25">
      <c r="A55" s="14" t="s">
        <v>308</v>
      </c>
      <c r="B55" s="217" t="s">
        <v>306</v>
      </c>
      <c r="C55" s="121"/>
      <c r="D55" s="121"/>
    </row>
    <row r="56" spans="1:4" s="214" customFormat="1" ht="12" customHeight="1" thickBot="1" x14ac:dyDescent="0.25">
      <c r="A56" s="18" t="s">
        <v>102</v>
      </c>
      <c r="B56" s="112" t="s">
        <v>309</v>
      </c>
      <c r="C56" s="117">
        <f>SUM(C57:C59)</f>
        <v>0</v>
      </c>
      <c r="D56" s="117">
        <f>SUM(D57:D59)</f>
        <v>743</v>
      </c>
    </row>
    <row r="57" spans="1:4" s="214" customFormat="1" ht="12" customHeight="1" x14ac:dyDescent="0.2">
      <c r="A57" s="13" t="s">
        <v>202</v>
      </c>
      <c r="B57" s="215" t="s">
        <v>311</v>
      </c>
      <c r="C57" s="122"/>
      <c r="D57" s="122"/>
    </row>
    <row r="58" spans="1:4" s="214" customFormat="1" ht="12" customHeight="1" x14ac:dyDescent="0.2">
      <c r="A58" s="12" t="s">
        <v>203</v>
      </c>
      <c r="B58" s="216" t="s">
        <v>485</v>
      </c>
      <c r="C58" s="122"/>
      <c r="D58" s="122"/>
    </row>
    <row r="59" spans="1:4" s="214" customFormat="1" ht="12" customHeight="1" x14ac:dyDescent="0.2">
      <c r="A59" s="12" t="s">
        <v>228</v>
      </c>
      <c r="B59" s="216" t="s">
        <v>606</v>
      </c>
      <c r="C59" s="122"/>
      <c r="D59" s="122">
        <v>743</v>
      </c>
    </row>
    <row r="60" spans="1:4" s="214" customFormat="1" ht="12" customHeight="1" thickBot="1" x14ac:dyDescent="0.25">
      <c r="A60" s="14" t="s">
        <v>310</v>
      </c>
      <c r="B60" s="217" t="s">
        <v>313</v>
      </c>
      <c r="C60" s="122"/>
      <c r="D60" s="122"/>
    </row>
    <row r="61" spans="1:4" s="214" customFormat="1" ht="12" customHeight="1" thickBot="1" x14ac:dyDescent="0.25">
      <c r="A61" s="18" t="s">
        <v>103</v>
      </c>
      <c r="B61" s="19" t="s">
        <v>314</v>
      </c>
      <c r="C61" s="123">
        <f>+C5+C12+C19+C26+C33+C44+C51+C56</f>
        <v>537628</v>
      </c>
      <c r="D61" s="123">
        <f>+D5+D12+D19+D26+D33+D44+D51+D56</f>
        <v>743395</v>
      </c>
    </row>
    <row r="62" spans="1:4" s="214" customFormat="1" ht="12" customHeight="1" thickBot="1" x14ac:dyDescent="0.25">
      <c r="A62" s="218" t="s">
        <v>315</v>
      </c>
      <c r="B62" s="112" t="s">
        <v>316</v>
      </c>
      <c r="C62" s="117">
        <f>SUM(C63:C65)</f>
        <v>0</v>
      </c>
      <c r="D62" s="117">
        <f>SUM(D63:D65)</f>
        <v>0</v>
      </c>
    </row>
    <row r="63" spans="1:4" s="214" customFormat="1" ht="12" customHeight="1" x14ac:dyDescent="0.2">
      <c r="A63" s="13" t="s">
        <v>349</v>
      </c>
      <c r="B63" s="215" t="s">
        <v>317</v>
      </c>
      <c r="C63" s="122"/>
      <c r="D63" s="122"/>
    </row>
    <row r="64" spans="1:4" s="214" customFormat="1" ht="12" customHeight="1" x14ac:dyDescent="0.2">
      <c r="A64" s="12" t="s">
        <v>358</v>
      </c>
      <c r="B64" s="216" t="s">
        <v>318</v>
      </c>
      <c r="C64" s="122"/>
      <c r="D64" s="122"/>
    </row>
    <row r="65" spans="1:4" s="214" customFormat="1" ht="12" customHeight="1" thickBot="1" x14ac:dyDescent="0.25">
      <c r="A65" s="14" t="s">
        <v>359</v>
      </c>
      <c r="B65" s="219" t="s">
        <v>319</v>
      </c>
      <c r="C65" s="122"/>
      <c r="D65" s="122"/>
    </row>
    <row r="66" spans="1:4" s="214" customFormat="1" ht="12" customHeight="1" thickBot="1" x14ac:dyDescent="0.25">
      <c r="A66" s="218" t="s">
        <v>320</v>
      </c>
      <c r="B66" s="112" t="s">
        <v>321</v>
      </c>
      <c r="C66" s="117">
        <f>SUM(C67:C70)</f>
        <v>0</v>
      </c>
      <c r="D66" s="117">
        <f>SUM(D67:D70)</f>
        <v>0</v>
      </c>
    </row>
    <row r="67" spans="1:4" s="214" customFormat="1" ht="12" customHeight="1" x14ac:dyDescent="0.2">
      <c r="A67" s="13" t="s">
        <v>179</v>
      </c>
      <c r="B67" s="215" t="s">
        <v>322</v>
      </c>
      <c r="C67" s="122"/>
      <c r="D67" s="122"/>
    </row>
    <row r="68" spans="1:4" s="214" customFormat="1" ht="12" customHeight="1" x14ac:dyDescent="0.2">
      <c r="A68" s="12" t="s">
        <v>180</v>
      </c>
      <c r="B68" s="216" t="s">
        <v>323</v>
      </c>
      <c r="C68" s="122"/>
      <c r="D68" s="122"/>
    </row>
    <row r="69" spans="1:4" s="214" customFormat="1" ht="12" customHeight="1" x14ac:dyDescent="0.2">
      <c r="A69" s="12" t="s">
        <v>350</v>
      </c>
      <c r="B69" s="216" t="s">
        <v>324</v>
      </c>
      <c r="C69" s="122"/>
      <c r="D69" s="122"/>
    </row>
    <row r="70" spans="1:4" s="214" customFormat="1" ht="12" customHeight="1" thickBot="1" x14ac:dyDescent="0.25">
      <c r="A70" s="14" t="s">
        <v>351</v>
      </c>
      <c r="B70" s="217" t="s">
        <v>325</v>
      </c>
      <c r="C70" s="122"/>
      <c r="D70" s="122"/>
    </row>
    <row r="71" spans="1:4" s="214" customFormat="1" ht="12" customHeight="1" thickBot="1" x14ac:dyDescent="0.25">
      <c r="A71" s="218" t="s">
        <v>326</v>
      </c>
      <c r="B71" s="112" t="s">
        <v>327</v>
      </c>
      <c r="C71" s="117">
        <v>115000</v>
      </c>
      <c r="D71" s="117">
        <v>115000</v>
      </c>
    </row>
    <row r="72" spans="1:4" s="214" customFormat="1" ht="12" customHeight="1" x14ac:dyDescent="0.2">
      <c r="A72" s="13" t="s">
        <v>352</v>
      </c>
      <c r="B72" s="215" t="s">
        <v>328</v>
      </c>
      <c r="C72" s="122">
        <v>115000</v>
      </c>
      <c r="D72" s="122">
        <v>115000</v>
      </c>
    </row>
    <row r="73" spans="1:4" s="214" customFormat="1" ht="12" customHeight="1" thickBot="1" x14ac:dyDescent="0.25">
      <c r="A73" s="14" t="s">
        <v>353</v>
      </c>
      <c r="B73" s="217" t="s">
        <v>329</v>
      </c>
      <c r="C73" s="122"/>
      <c r="D73" s="122"/>
    </row>
    <row r="74" spans="1:4" s="214" customFormat="1" ht="12" customHeight="1" thickBot="1" x14ac:dyDescent="0.25">
      <c r="A74" s="218" t="s">
        <v>330</v>
      </c>
      <c r="B74" s="112" t="s">
        <v>331</v>
      </c>
      <c r="C74" s="117">
        <f>SUM(C75:C77)</f>
        <v>0</v>
      </c>
      <c r="D74" s="117">
        <f>SUM(D75:D77)</f>
        <v>0</v>
      </c>
    </row>
    <row r="75" spans="1:4" s="214" customFormat="1" ht="12" customHeight="1" x14ac:dyDescent="0.2">
      <c r="A75" s="13" t="s">
        <v>354</v>
      </c>
      <c r="B75" s="215" t="s">
        <v>332</v>
      </c>
      <c r="C75" s="122"/>
      <c r="D75" s="122"/>
    </row>
    <row r="76" spans="1:4" s="214" customFormat="1" ht="12" customHeight="1" x14ac:dyDescent="0.2">
      <c r="A76" s="12" t="s">
        <v>355</v>
      </c>
      <c r="B76" s="216" t="s">
        <v>333</v>
      </c>
      <c r="C76" s="122"/>
      <c r="D76" s="122"/>
    </row>
    <row r="77" spans="1:4" s="214" customFormat="1" ht="12" customHeight="1" thickBot="1" x14ac:dyDescent="0.25">
      <c r="A77" s="14" t="s">
        <v>356</v>
      </c>
      <c r="B77" s="217" t="s">
        <v>334</v>
      </c>
      <c r="C77" s="122"/>
      <c r="D77" s="122"/>
    </row>
    <row r="78" spans="1:4" s="214" customFormat="1" ht="12" customHeight="1" thickBot="1" x14ac:dyDescent="0.25">
      <c r="A78" s="218" t="s">
        <v>335</v>
      </c>
      <c r="B78" s="112" t="s">
        <v>357</v>
      </c>
      <c r="C78" s="117">
        <f>SUM(C79:C82)</f>
        <v>0</v>
      </c>
      <c r="D78" s="117">
        <f>SUM(D79:D82)</f>
        <v>0</v>
      </c>
    </row>
    <row r="79" spans="1:4" s="214" customFormat="1" ht="12" customHeight="1" x14ac:dyDescent="0.2">
      <c r="A79" s="220" t="s">
        <v>336</v>
      </c>
      <c r="B79" s="215" t="s">
        <v>337</v>
      </c>
      <c r="C79" s="122"/>
      <c r="D79" s="122"/>
    </row>
    <row r="80" spans="1:4" s="214" customFormat="1" ht="12" customHeight="1" x14ac:dyDescent="0.2">
      <c r="A80" s="221" t="s">
        <v>338</v>
      </c>
      <c r="B80" s="216" t="s">
        <v>339</v>
      </c>
      <c r="C80" s="122"/>
      <c r="D80" s="122"/>
    </row>
    <row r="81" spans="1:4" s="214" customFormat="1" ht="12" customHeight="1" x14ac:dyDescent="0.2">
      <c r="A81" s="221" t="s">
        <v>340</v>
      </c>
      <c r="B81" s="216" t="s">
        <v>341</v>
      </c>
      <c r="C81" s="122"/>
      <c r="D81" s="122"/>
    </row>
    <row r="82" spans="1:4" s="214" customFormat="1" ht="12" customHeight="1" thickBot="1" x14ac:dyDescent="0.25">
      <c r="A82" s="222" t="s">
        <v>342</v>
      </c>
      <c r="B82" s="217" t="s">
        <v>343</v>
      </c>
      <c r="C82" s="122"/>
      <c r="D82" s="122"/>
    </row>
    <row r="83" spans="1:4" s="214" customFormat="1" ht="13.5" customHeight="1" thickBot="1" x14ac:dyDescent="0.25">
      <c r="A83" s="218" t="s">
        <v>344</v>
      </c>
      <c r="B83" s="112" t="s">
        <v>345</v>
      </c>
      <c r="C83" s="261"/>
      <c r="D83" s="261"/>
    </row>
    <row r="84" spans="1:4" s="214" customFormat="1" ht="15.75" customHeight="1" thickBot="1" x14ac:dyDescent="0.25">
      <c r="A84" s="218" t="s">
        <v>346</v>
      </c>
      <c r="B84" s="223" t="s">
        <v>347</v>
      </c>
      <c r="C84" s="123">
        <f>+C62+C66+C71+C74+C78+C83</f>
        <v>115000</v>
      </c>
      <c r="D84" s="123">
        <f>+D62+D66+D71+D74+D78+D83</f>
        <v>115000</v>
      </c>
    </row>
    <row r="85" spans="1:4" s="214" customFormat="1" ht="16.5" customHeight="1" thickBot="1" x14ac:dyDescent="0.25">
      <c r="A85" s="224" t="s">
        <v>360</v>
      </c>
      <c r="B85" s="225" t="s">
        <v>348</v>
      </c>
      <c r="C85" s="504">
        <v>652628</v>
      </c>
      <c r="D85" s="123">
        <f>+D61+D84</f>
        <v>858395</v>
      </c>
    </row>
    <row r="86" spans="1:4" s="214" customFormat="1" ht="83.25" customHeight="1" x14ac:dyDescent="0.2">
      <c r="A86" s="3"/>
      <c r="B86" s="4"/>
      <c r="C86" s="4"/>
      <c r="D86" s="124"/>
    </row>
    <row r="87" spans="1:4" ht="16.5" customHeight="1" x14ac:dyDescent="0.25">
      <c r="A87" s="554" t="s">
        <v>123</v>
      </c>
      <c r="B87" s="554"/>
      <c r="C87" s="554"/>
      <c r="D87" s="554"/>
    </row>
    <row r="88" spans="1:4" s="226" customFormat="1" ht="16.5" customHeight="1" thickBot="1" x14ac:dyDescent="0.3">
      <c r="A88" s="555" t="s">
        <v>183</v>
      </c>
      <c r="B88" s="555"/>
      <c r="C88" s="486"/>
      <c r="D88" s="70" t="s">
        <v>227</v>
      </c>
    </row>
    <row r="89" spans="1:4" ht="38.1" customHeight="1" thickBot="1" x14ac:dyDescent="0.3">
      <c r="A89" s="21" t="s">
        <v>145</v>
      </c>
      <c r="B89" s="22" t="s">
        <v>124</v>
      </c>
      <c r="C89" s="29" t="s">
        <v>249</v>
      </c>
      <c r="D89" s="29" t="s">
        <v>574</v>
      </c>
    </row>
    <row r="90" spans="1:4" s="213" customFormat="1" ht="12" customHeight="1" thickBot="1" x14ac:dyDescent="0.25">
      <c r="A90" s="26">
        <v>1</v>
      </c>
      <c r="B90" s="27">
        <v>2</v>
      </c>
      <c r="C90" s="28">
        <v>3</v>
      </c>
      <c r="D90" s="28">
        <v>4</v>
      </c>
    </row>
    <row r="91" spans="1:4" ht="12" customHeight="1" thickBot="1" x14ac:dyDescent="0.3">
      <c r="A91" s="20" t="s">
        <v>95</v>
      </c>
      <c r="B91" s="25" t="s">
        <v>363</v>
      </c>
      <c r="C91" s="116">
        <f>SUM(C92:C96)</f>
        <v>517836</v>
      </c>
      <c r="D91" s="116">
        <f>SUM(D92:D96)</f>
        <v>552099</v>
      </c>
    </row>
    <row r="92" spans="1:4" ht="12" customHeight="1" x14ac:dyDescent="0.25">
      <c r="A92" s="15" t="s">
        <v>158</v>
      </c>
      <c r="B92" s="8" t="s">
        <v>125</v>
      </c>
      <c r="C92" s="118">
        <v>167319</v>
      </c>
      <c r="D92" s="118">
        <v>181317</v>
      </c>
    </row>
    <row r="93" spans="1:4" ht="12" customHeight="1" x14ac:dyDescent="0.25">
      <c r="A93" s="12" t="s">
        <v>159</v>
      </c>
      <c r="B93" s="6" t="s">
        <v>204</v>
      </c>
      <c r="C93" s="119">
        <v>45319</v>
      </c>
      <c r="D93" s="119">
        <v>49306</v>
      </c>
    </row>
    <row r="94" spans="1:4" ht="12" customHeight="1" x14ac:dyDescent="0.25">
      <c r="A94" s="12" t="s">
        <v>160</v>
      </c>
      <c r="B94" s="6" t="s">
        <v>177</v>
      </c>
      <c r="C94" s="121">
        <v>185409</v>
      </c>
      <c r="D94" s="121">
        <v>193809</v>
      </c>
    </row>
    <row r="95" spans="1:4" ht="12" customHeight="1" x14ac:dyDescent="0.25">
      <c r="A95" s="12" t="s">
        <v>161</v>
      </c>
      <c r="B95" s="9" t="s">
        <v>205</v>
      </c>
      <c r="C95" s="121">
        <v>8046</v>
      </c>
      <c r="D95" s="121">
        <v>10438</v>
      </c>
    </row>
    <row r="96" spans="1:4" ht="12" customHeight="1" x14ac:dyDescent="0.25">
      <c r="A96" s="12" t="s">
        <v>169</v>
      </c>
      <c r="B96" s="17" t="s">
        <v>625</v>
      </c>
      <c r="C96" s="121">
        <v>111743</v>
      </c>
      <c r="D96" s="121">
        <v>117229</v>
      </c>
    </row>
    <row r="97" spans="1:4" ht="12" customHeight="1" x14ac:dyDescent="0.25">
      <c r="A97" s="12" t="s">
        <v>162</v>
      </c>
      <c r="B97" s="6" t="s">
        <v>364</v>
      </c>
      <c r="C97" s="121"/>
      <c r="D97" s="121"/>
    </row>
    <row r="98" spans="1:4" ht="12" customHeight="1" x14ac:dyDescent="0.25">
      <c r="A98" s="12" t="s">
        <v>163</v>
      </c>
      <c r="B98" s="72" t="s">
        <v>365</v>
      </c>
      <c r="C98" s="121"/>
      <c r="D98" s="121"/>
    </row>
    <row r="99" spans="1:4" ht="12" customHeight="1" x14ac:dyDescent="0.25">
      <c r="A99" s="12" t="s">
        <v>170</v>
      </c>
      <c r="B99" s="73" t="s">
        <v>366</v>
      </c>
      <c r="C99" s="121"/>
      <c r="D99" s="121"/>
    </row>
    <row r="100" spans="1:4" ht="12" customHeight="1" x14ac:dyDescent="0.25">
      <c r="A100" s="12" t="s">
        <v>171</v>
      </c>
      <c r="B100" s="73" t="s">
        <v>367</v>
      </c>
      <c r="C100" s="121"/>
      <c r="D100" s="121"/>
    </row>
    <row r="101" spans="1:4" ht="12" customHeight="1" x14ac:dyDescent="0.25">
      <c r="A101" s="12" t="s">
        <v>172</v>
      </c>
      <c r="B101" s="72" t="s">
        <v>554</v>
      </c>
      <c r="C101" s="121">
        <v>106543</v>
      </c>
      <c r="D101" s="121">
        <v>112029</v>
      </c>
    </row>
    <row r="102" spans="1:4" ht="12" customHeight="1" x14ac:dyDescent="0.25">
      <c r="A102" s="12" t="s">
        <v>173</v>
      </c>
      <c r="B102" s="72" t="s">
        <v>626</v>
      </c>
      <c r="C102" s="121">
        <v>2000</v>
      </c>
      <c r="D102" s="121">
        <v>2000</v>
      </c>
    </row>
    <row r="103" spans="1:4" ht="12" customHeight="1" x14ac:dyDescent="0.25">
      <c r="A103" s="12" t="s">
        <v>175</v>
      </c>
      <c r="B103" s="73" t="s">
        <v>370</v>
      </c>
      <c r="C103" s="121"/>
      <c r="D103" s="121"/>
    </row>
    <row r="104" spans="1:4" ht="12" customHeight="1" x14ac:dyDescent="0.25">
      <c r="A104" s="11" t="s">
        <v>207</v>
      </c>
      <c r="B104" s="74" t="s">
        <v>371</v>
      </c>
      <c r="C104" s="121"/>
      <c r="D104" s="121"/>
    </row>
    <row r="105" spans="1:4" ht="12" customHeight="1" x14ac:dyDescent="0.25">
      <c r="A105" s="12" t="s">
        <v>361</v>
      </c>
      <c r="B105" s="74" t="s">
        <v>372</v>
      </c>
      <c r="C105" s="121"/>
      <c r="D105" s="121"/>
    </row>
    <row r="106" spans="1:4" ht="12" customHeight="1" thickBot="1" x14ac:dyDescent="0.3">
      <c r="A106" s="16" t="s">
        <v>362</v>
      </c>
      <c r="B106" s="75" t="s">
        <v>373</v>
      </c>
      <c r="C106" s="125">
        <v>3200</v>
      </c>
      <c r="D106" s="125">
        <v>3200</v>
      </c>
    </row>
    <row r="107" spans="1:4" ht="12" customHeight="1" thickBot="1" x14ac:dyDescent="0.3">
      <c r="A107" s="18" t="s">
        <v>96</v>
      </c>
      <c r="B107" s="24" t="s">
        <v>374</v>
      </c>
      <c r="C107" s="117">
        <f>+C108+C110+C112</f>
        <v>52200</v>
      </c>
      <c r="D107" s="117">
        <f>+D108+D110+D112</f>
        <v>65428</v>
      </c>
    </row>
    <row r="108" spans="1:4" ht="12" customHeight="1" x14ac:dyDescent="0.25">
      <c r="A108" s="13" t="s">
        <v>164</v>
      </c>
      <c r="B108" s="6" t="s">
        <v>226</v>
      </c>
      <c r="C108" s="120">
        <v>7588</v>
      </c>
      <c r="D108" s="120">
        <v>19269</v>
      </c>
    </row>
    <row r="109" spans="1:4" ht="12" customHeight="1" x14ac:dyDescent="0.25">
      <c r="A109" s="13" t="s">
        <v>165</v>
      </c>
      <c r="B109" s="10" t="s">
        <v>378</v>
      </c>
      <c r="C109" s="120"/>
      <c r="D109" s="120"/>
    </row>
    <row r="110" spans="1:4" ht="12" customHeight="1" x14ac:dyDescent="0.25">
      <c r="A110" s="13" t="s">
        <v>166</v>
      </c>
      <c r="B110" s="10" t="s">
        <v>208</v>
      </c>
      <c r="C110" s="119">
        <v>43412</v>
      </c>
      <c r="D110" s="119">
        <v>43412</v>
      </c>
    </row>
    <row r="111" spans="1:4" ht="12" customHeight="1" x14ac:dyDescent="0.25">
      <c r="A111" s="13" t="s">
        <v>167</v>
      </c>
      <c r="B111" s="10" t="s">
        <v>379</v>
      </c>
      <c r="C111" s="110">
        <v>17768</v>
      </c>
      <c r="D111" s="110">
        <v>17768</v>
      </c>
    </row>
    <row r="112" spans="1:4" ht="12" customHeight="1" x14ac:dyDescent="0.25">
      <c r="A112" s="13" t="s">
        <v>168</v>
      </c>
      <c r="B112" s="114" t="s">
        <v>229</v>
      </c>
      <c r="C112" s="110">
        <v>1200</v>
      </c>
      <c r="D112" s="110">
        <v>2747</v>
      </c>
    </row>
    <row r="113" spans="1:4" ht="12" customHeight="1" x14ac:dyDescent="0.25">
      <c r="A113" s="13" t="s">
        <v>174</v>
      </c>
      <c r="B113" s="113" t="s">
        <v>486</v>
      </c>
      <c r="C113" s="110"/>
      <c r="D113" s="110"/>
    </row>
    <row r="114" spans="1:4" ht="12" customHeight="1" x14ac:dyDescent="0.25">
      <c r="A114" s="13" t="s">
        <v>176</v>
      </c>
      <c r="B114" s="211" t="s">
        <v>384</v>
      </c>
      <c r="C114" s="110"/>
      <c r="D114" s="110"/>
    </row>
    <row r="115" spans="1:4" ht="22.5" x14ac:dyDescent="0.25">
      <c r="A115" s="13" t="s">
        <v>209</v>
      </c>
      <c r="B115" s="73" t="s">
        <v>367</v>
      </c>
      <c r="C115" s="110"/>
      <c r="D115" s="110"/>
    </row>
    <row r="116" spans="1:4" ht="12" customHeight="1" x14ac:dyDescent="0.25">
      <c r="A116" s="13" t="s">
        <v>210</v>
      </c>
      <c r="B116" s="73" t="s">
        <v>639</v>
      </c>
      <c r="C116" s="110"/>
      <c r="D116" s="110">
        <v>804</v>
      </c>
    </row>
    <row r="117" spans="1:4" ht="12" customHeight="1" x14ac:dyDescent="0.25">
      <c r="A117" s="13" t="s">
        <v>211</v>
      </c>
      <c r="B117" s="73" t="s">
        <v>382</v>
      </c>
      <c r="C117" s="110"/>
      <c r="D117" s="110"/>
    </row>
    <row r="118" spans="1:4" ht="12" customHeight="1" x14ac:dyDescent="0.25">
      <c r="A118" s="13" t="s">
        <v>375</v>
      </c>
      <c r="B118" s="73" t="s">
        <v>370</v>
      </c>
      <c r="C118" s="110"/>
      <c r="D118" s="110"/>
    </row>
    <row r="119" spans="1:4" ht="12" customHeight="1" x14ac:dyDescent="0.25">
      <c r="A119" s="13" t="s">
        <v>376</v>
      </c>
      <c r="B119" s="73" t="s">
        <v>381</v>
      </c>
      <c r="C119" s="110"/>
      <c r="D119" s="110"/>
    </row>
    <row r="120" spans="1:4" ht="23.25" thickBot="1" x14ac:dyDescent="0.3">
      <c r="A120" s="11" t="s">
        <v>377</v>
      </c>
      <c r="B120" s="73" t="s">
        <v>555</v>
      </c>
      <c r="C120" s="111">
        <v>1200</v>
      </c>
      <c r="D120" s="111">
        <v>1943</v>
      </c>
    </row>
    <row r="121" spans="1:4" ht="12" customHeight="1" thickBot="1" x14ac:dyDescent="0.3">
      <c r="A121" s="18" t="s">
        <v>97</v>
      </c>
      <c r="B121" s="60" t="s">
        <v>385</v>
      </c>
      <c r="C121" s="117">
        <f>+C122+C123</f>
        <v>82592</v>
      </c>
      <c r="D121" s="117">
        <f>+D122+D123</f>
        <v>240868</v>
      </c>
    </row>
    <row r="122" spans="1:4" ht="12" customHeight="1" x14ac:dyDescent="0.25">
      <c r="A122" s="13" t="s">
        <v>147</v>
      </c>
      <c r="B122" s="7" t="s">
        <v>134</v>
      </c>
      <c r="C122" s="120">
        <v>75185</v>
      </c>
      <c r="D122" s="120">
        <v>59642</v>
      </c>
    </row>
    <row r="123" spans="1:4" ht="12" customHeight="1" thickBot="1" x14ac:dyDescent="0.3">
      <c r="A123" s="14" t="s">
        <v>148</v>
      </c>
      <c r="B123" s="10" t="s">
        <v>135</v>
      </c>
      <c r="C123" s="121">
        <v>7407</v>
      </c>
      <c r="D123" s="121">
        <v>181226</v>
      </c>
    </row>
    <row r="124" spans="1:4" ht="12" customHeight="1" thickBot="1" x14ac:dyDescent="0.3">
      <c r="A124" s="18" t="s">
        <v>98</v>
      </c>
      <c r="B124" s="60" t="s">
        <v>386</v>
      </c>
      <c r="C124" s="117">
        <f>+C91+C107+C121</f>
        <v>652628</v>
      </c>
      <c r="D124" s="117">
        <f>+D91+D107+D121</f>
        <v>858395</v>
      </c>
    </row>
    <row r="125" spans="1:4" ht="12" customHeight="1" thickBot="1" x14ac:dyDescent="0.3">
      <c r="A125" s="18" t="s">
        <v>99</v>
      </c>
      <c r="B125" s="60" t="s">
        <v>387</v>
      </c>
      <c r="C125" s="117">
        <f>+C126+C127+C128</f>
        <v>0</v>
      </c>
      <c r="D125" s="117">
        <f>+D126+D127+D128</f>
        <v>0</v>
      </c>
    </row>
    <row r="126" spans="1:4" ht="12" customHeight="1" x14ac:dyDescent="0.25">
      <c r="A126" s="13" t="s">
        <v>151</v>
      </c>
      <c r="B126" s="7" t="s">
        <v>388</v>
      </c>
      <c r="C126" s="110"/>
      <c r="D126" s="110"/>
    </row>
    <row r="127" spans="1:4" ht="12" customHeight="1" x14ac:dyDescent="0.25">
      <c r="A127" s="13" t="s">
        <v>152</v>
      </c>
      <c r="B127" s="7" t="s">
        <v>389</v>
      </c>
      <c r="C127" s="110"/>
      <c r="D127" s="110"/>
    </row>
    <row r="128" spans="1:4" ht="12" customHeight="1" thickBot="1" x14ac:dyDescent="0.3">
      <c r="A128" s="11" t="s">
        <v>153</v>
      </c>
      <c r="B128" s="5" t="s">
        <v>390</v>
      </c>
      <c r="C128" s="110"/>
      <c r="D128" s="110"/>
    </row>
    <row r="129" spans="1:9" ht="12" customHeight="1" thickBot="1" x14ac:dyDescent="0.3">
      <c r="A129" s="18" t="s">
        <v>100</v>
      </c>
      <c r="B129" s="60" t="s">
        <v>450</v>
      </c>
      <c r="C129" s="117">
        <f>+C130+C131+C132+C133</f>
        <v>0</v>
      </c>
      <c r="D129" s="117">
        <f>+D130+D131+D132+D133</f>
        <v>0</v>
      </c>
    </row>
    <row r="130" spans="1:9" ht="12" customHeight="1" x14ac:dyDescent="0.25">
      <c r="A130" s="13" t="s">
        <v>154</v>
      </c>
      <c r="B130" s="7" t="s">
        <v>391</v>
      </c>
      <c r="C130" s="110"/>
      <c r="D130" s="110"/>
    </row>
    <row r="131" spans="1:9" ht="12" customHeight="1" x14ac:dyDescent="0.25">
      <c r="A131" s="13" t="s">
        <v>155</v>
      </c>
      <c r="B131" s="7" t="s">
        <v>392</v>
      </c>
      <c r="C131" s="110"/>
      <c r="D131" s="110"/>
    </row>
    <row r="132" spans="1:9" ht="12" customHeight="1" x14ac:dyDescent="0.25">
      <c r="A132" s="13" t="s">
        <v>294</v>
      </c>
      <c r="B132" s="7" t="s">
        <v>393</v>
      </c>
      <c r="C132" s="110"/>
      <c r="D132" s="110"/>
    </row>
    <row r="133" spans="1:9" ht="12" customHeight="1" thickBot="1" x14ac:dyDescent="0.3">
      <c r="A133" s="11" t="s">
        <v>295</v>
      </c>
      <c r="B133" s="5" t="s">
        <v>394</v>
      </c>
      <c r="C133" s="110"/>
      <c r="D133" s="110"/>
    </row>
    <row r="134" spans="1:9" ht="12" customHeight="1" thickBot="1" x14ac:dyDescent="0.3">
      <c r="A134" s="18" t="s">
        <v>101</v>
      </c>
      <c r="B134" s="60" t="s">
        <v>395</v>
      </c>
      <c r="C134" s="123">
        <f>+C135+C136+C137+C138</f>
        <v>0</v>
      </c>
      <c r="D134" s="123">
        <f>+D135+D136+D137+D138</f>
        <v>0</v>
      </c>
    </row>
    <row r="135" spans="1:9" ht="12" customHeight="1" x14ac:dyDescent="0.25">
      <c r="A135" s="13" t="s">
        <v>156</v>
      </c>
      <c r="B135" s="7" t="s">
        <v>396</v>
      </c>
      <c r="C135" s="110"/>
      <c r="D135" s="110"/>
    </row>
    <row r="136" spans="1:9" ht="12" customHeight="1" x14ac:dyDescent="0.25">
      <c r="A136" s="13" t="s">
        <v>157</v>
      </c>
      <c r="B136" s="7" t="s">
        <v>406</v>
      </c>
      <c r="C136" s="110"/>
      <c r="D136" s="110"/>
    </row>
    <row r="137" spans="1:9" ht="12" customHeight="1" x14ac:dyDescent="0.25">
      <c r="A137" s="13" t="s">
        <v>307</v>
      </c>
      <c r="B137" s="7" t="s">
        <v>397</v>
      </c>
      <c r="C137" s="110"/>
      <c r="D137" s="110"/>
    </row>
    <row r="138" spans="1:9" ht="12" customHeight="1" thickBot="1" x14ac:dyDescent="0.3">
      <c r="A138" s="11" t="s">
        <v>308</v>
      </c>
      <c r="B138" s="5" t="s">
        <v>398</v>
      </c>
      <c r="C138" s="110"/>
      <c r="D138" s="110"/>
    </row>
    <row r="139" spans="1:9" ht="12" customHeight="1" thickBot="1" x14ac:dyDescent="0.3">
      <c r="A139" s="18" t="s">
        <v>102</v>
      </c>
      <c r="B139" s="60" t="s">
        <v>399</v>
      </c>
      <c r="C139" s="126">
        <f>+C140+C141+C142+C143</f>
        <v>0</v>
      </c>
      <c r="D139" s="126">
        <f>+D140+D141+D142+D143</f>
        <v>0</v>
      </c>
    </row>
    <row r="140" spans="1:9" ht="12" customHeight="1" x14ac:dyDescent="0.25">
      <c r="A140" s="13" t="s">
        <v>202</v>
      </c>
      <c r="B140" s="7" t="s">
        <v>400</v>
      </c>
      <c r="C140" s="110"/>
      <c r="D140" s="110"/>
    </row>
    <row r="141" spans="1:9" ht="12" customHeight="1" x14ac:dyDescent="0.25">
      <c r="A141" s="13" t="s">
        <v>203</v>
      </c>
      <c r="B141" s="7" t="s">
        <v>401</v>
      </c>
      <c r="C141" s="110"/>
      <c r="D141" s="110"/>
    </row>
    <row r="142" spans="1:9" ht="12" customHeight="1" x14ac:dyDescent="0.25">
      <c r="A142" s="13" t="s">
        <v>228</v>
      </c>
      <c r="B142" s="7" t="s">
        <v>402</v>
      </c>
      <c r="C142" s="110"/>
      <c r="D142" s="110"/>
    </row>
    <row r="143" spans="1:9" ht="12" customHeight="1" thickBot="1" x14ac:dyDescent="0.3">
      <c r="A143" s="13" t="s">
        <v>310</v>
      </c>
      <c r="B143" s="7" t="s">
        <v>403</v>
      </c>
      <c r="C143" s="110"/>
      <c r="D143" s="110"/>
    </row>
    <row r="144" spans="1:9" ht="15" customHeight="1" thickBot="1" x14ac:dyDescent="0.3">
      <c r="A144" s="18" t="s">
        <v>103</v>
      </c>
      <c r="B144" s="60" t="s">
        <v>404</v>
      </c>
      <c r="C144" s="227">
        <f>+C125+C129+C134+C139</f>
        <v>0</v>
      </c>
      <c r="D144" s="227">
        <f>+D125+D129+D134+D139</f>
        <v>0</v>
      </c>
      <c r="F144" s="228"/>
      <c r="G144" s="229"/>
      <c r="H144" s="229"/>
      <c r="I144" s="229"/>
    </row>
    <row r="145" spans="1:4" s="214" customFormat="1" ht="12.95" customHeight="1" thickBot="1" x14ac:dyDescent="0.25">
      <c r="A145" s="115" t="s">
        <v>104</v>
      </c>
      <c r="B145" s="192" t="s">
        <v>405</v>
      </c>
      <c r="C145" s="227">
        <f>+C124+C144</f>
        <v>652628</v>
      </c>
      <c r="D145" s="227">
        <f>+D124+D144</f>
        <v>858395</v>
      </c>
    </row>
    <row r="146" spans="1:4" ht="7.5" customHeight="1" x14ac:dyDescent="0.25"/>
    <row r="147" spans="1:4" x14ac:dyDescent="0.25">
      <c r="A147" s="556" t="s">
        <v>407</v>
      </c>
      <c r="B147" s="556"/>
      <c r="C147" s="556"/>
      <c r="D147" s="556"/>
    </row>
    <row r="148" spans="1:4" ht="15" customHeight="1" thickBot="1" x14ac:dyDescent="0.3">
      <c r="A148" s="553" t="s">
        <v>184</v>
      </c>
      <c r="B148" s="553"/>
      <c r="C148" s="485"/>
      <c r="D148" s="127" t="s">
        <v>227</v>
      </c>
    </row>
    <row r="149" spans="1:4" ht="13.5" customHeight="1" thickBot="1" x14ac:dyDescent="0.3">
      <c r="A149" s="18">
        <v>1</v>
      </c>
      <c r="B149" s="24" t="s">
        <v>408</v>
      </c>
      <c r="C149" s="117">
        <f>+C61-C124</f>
        <v>-115000</v>
      </c>
      <c r="D149" s="117">
        <f>+D61-D124</f>
        <v>-115000</v>
      </c>
    </row>
    <row r="150" spans="1:4" ht="27.75" customHeight="1" thickBot="1" x14ac:dyDescent="0.3">
      <c r="A150" s="18" t="s">
        <v>96</v>
      </c>
      <c r="B150" s="24" t="s">
        <v>409</v>
      </c>
      <c r="C150" s="117">
        <f>+C84-C144</f>
        <v>115000</v>
      </c>
      <c r="D150" s="117">
        <f>+D84-D144</f>
        <v>115000</v>
      </c>
    </row>
  </sheetData>
  <mergeCells count="7">
    <mergeCell ref="A148:B148"/>
    <mergeCell ref="A87:D87"/>
    <mergeCell ref="A1:D1"/>
    <mergeCell ref="A2:B2"/>
    <mergeCell ref="A88:B88"/>
    <mergeCell ref="A147:D147"/>
    <mergeCell ref="C2:D2"/>
  </mergeCells>
  <phoneticPr fontId="0" type="noConversion"/>
  <printOptions horizontalCentered="1"/>
  <pageMargins left="0.19685039370078741" right="0.19685039370078741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Tát Város Önkormányzat
2014. ÉVI KÖLTSÉGVETÉSÉNEK ÖSSZEVONT MÉRLEGE&amp;10
&amp;R&amp;"Times New Roman CE,Félkövér dőlt"&amp;11 1.1. melléklet az 1/2014. (I.28.) önkorm-i rend-hez 
1.melléklet a 9/2014. (VI.24.) önkorm-i rend-hez</oddHeader>
  </headerFooter>
  <rowBreaks count="1" manualBreakCount="1">
    <brk id="86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49"/>
  <sheetViews>
    <sheetView view="pageLayout" topLeftCell="A55" zoomScaleNormal="120" zoomScaleSheetLayoutView="100" workbookViewId="0">
      <selection activeCell="G113" sqref="G113"/>
    </sheetView>
  </sheetViews>
  <sheetFormatPr defaultRowHeight="15.75" x14ac:dyDescent="0.25"/>
  <cols>
    <col min="1" max="1" width="9.5" style="193" customWidth="1"/>
    <col min="2" max="2" width="61.6640625" style="193" customWidth="1"/>
    <col min="3" max="3" width="12.33203125" style="193" customWidth="1"/>
    <col min="4" max="4" width="11.83203125" style="194" customWidth="1"/>
    <col min="5" max="5" width="9" style="212" customWidth="1"/>
    <col min="6" max="16384" width="9.33203125" style="212"/>
  </cols>
  <sheetData>
    <row r="1" spans="1:4" ht="15.95" customHeight="1" x14ac:dyDescent="0.25">
      <c r="A1" s="554" t="s">
        <v>93</v>
      </c>
      <c r="B1" s="554"/>
      <c r="C1" s="554"/>
      <c r="D1" s="554"/>
    </row>
    <row r="2" spans="1:4" ht="15.95" customHeight="1" thickBot="1" x14ac:dyDescent="0.3">
      <c r="A2" s="553" t="s">
        <v>182</v>
      </c>
      <c r="B2" s="553"/>
      <c r="C2" s="485"/>
      <c r="D2" s="127" t="s">
        <v>227</v>
      </c>
    </row>
    <row r="3" spans="1:4" ht="38.1" customHeight="1" thickBot="1" x14ac:dyDescent="0.3">
      <c r="A3" s="21" t="s">
        <v>145</v>
      </c>
      <c r="B3" s="22" t="s">
        <v>94</v>
      </c>
      <c r="C3" s="29" t="s">
        <v>249</v>
      </c>
      <c r="D3" s="29" t="s">
        <v>574</v>
      </c>
    </row>
    <row r="4" spans="1:4" s="213" customFormat="1" ht="12" customHeight="1" thickBot="1" x14ac:dyDescent="0.25">
      <c r="A4" s="207">
        <v>1</v>
      </c>
      <c r="B4" s="208">
        <v>2</v>
      </c>
      <c r="C4" s="209">
        <v>3</v>
      </c>
      <c r="D4" s="209">
        <v>4</v>
      </c>
    </row>
    <row r="5" spans="1:4" s="214" customFormat="1" ht="12" customHeight="1" thickBot="1" x14ac:dyDescent="0.25">
      <c r="A5" s="18" t="s">
        <v>95</v>
      </c>
      <c r="B5" s="19" t="s">
        <v>250</v>
      </c>
      <c r="C5" s="117">
        <f>+C6+C7+C8+C9+C10+C11</f>
        <v>226162</v>
      </c>
      <c r="D5" s="117">
        <f>+D6+D7+D8+D9+D10+D11</f>
        <v>234686</v>
      </c>
    </row>
    <row r="6" spans="1:4" s="214" customFormat="1" ht="12" customHeight="1" x14ac:dyDescent="0.2">
      <c r="A6" s="13" t="s">
        <v>158</v>
      </c>
      <c r="B6" s="215" t="s">
        <v>251</v>
      </c>
      <c r="C6" s="120">
        <v>37444</v>
      </c>
      <c r="D6" s="120">
        <v>44552</v>
      </c>
    </row>
    <row r="7" spans="1:4" s="214" customFormat="1" ht="12" customHeight="1" x14ac:dyDescent="0.2">
      <c r="A7" s="12" t="s">
        <v>159</v>
      </c>
      <c r="B7" s="216" t="s">
        <v>252</v>
      </c>
      <c r="C7" s="119">
        <v>89894</v>
      </c>
      <c r="D7" s="119">
        <v>89894</v>
      </c>
    </row>
    <row r="8" spans="1:4" s="214" customFormat="1" ht="12" customHeight="1" x14ac:dyDescent="0.2">
      <c r="A8" s="12" t="s">
        <v>160</v>
      </c>
      <c r="B8" s="216" t="s">
        <v>253</v>
      </c>
      <c r="C8" s="119">
        <v>92546</v>
      </c>
      <c r="D8" s="119">
        <v>90171</v>
      </c>
    </row>
    <row r="9" spans="1:4" s="214" customFormat="1" ht="12" customHeight="1" x14ac:dyDescent="0.2">
      <c r="A9" s="12" t="s">
        <v>161</v>
      </c>
      <c r="B9" s="216" t="s">
        <v>254</v>
      </c>
      <c r="C9" s="119">
        <v>6278</v>
      </c>
      <c r="D9" s="119">
        <v>6278</v>
      </c>
    </row>
    <row r="10" spans="1:4" s="214" customFormat="1" ht="12" customHeight="1" x14ac:dyDescent="0.2">
      <c r="A10" s="12" t="s">
        <v>178</v>
      </c>
      <c r="B10" s="216" t="s">
        <v>255</v>
      </c>
      <c r="C10" s="119"/>
      <c r="D10" s="119">
        <v>3791</v>
      </c>
    </row>
    <row r="11" spans="1:4" s="214" customFormat="1" ht="12" customHeight="1" thickBot="1" x14ac:dyDescent="0.25">
      <c r="A11" s="14" t="s">
        <v>162</v>
      </c>
      <c r="B11" s="217" t="s">
        <v>256</v>
      </c>
      <c r="C11" s="119"/>
      <c r="D11" s="119"/>
    </row>
    <row r="12" spans="1:4" s="214" customFormat="1" ht="12" customHeight="1" thickBot="1" x14ac:dyDescent="0.25">
      <c r="A12" s="18" t="s">
        <v>96</v>
      </c>
      <c r="B12" s="112" t="s">
        <v>257</v>
      </c>
      <c r="C12" s="117">
        <f>+C13+C14+C15+C16+C17</f>
        <v>8592</v>
      </c>
      <c r="D12" s="117">
        <f>+D13+D14+D15+D16+D17+D18</f>
        <v>22386</v>
      </c>
    </row>
    <row r="13" spans="1:4" s="214" customFormat="1" ht="12" customHeight="1" x14ac:dyDescent="0.2">
      <c r="A13" s="13" t="s">
        <v>164</v>
      </c>
      <c r="B13" s="216" t="s">
        <v>618</v>
      </c>
      <c r="C13" s="120"/>
      <c r="D13" s="120">
        <v>2888</v>
      </c>
    </row>
    <row r="14" spans="1:4" s="214" customFormat="1" ht="12" customHeight="1" x14ac:dyDescent="0.2">
      <c r="A14" s="12" t="s">
        <v>165</v>
      </c>
      <c r="B14" s="216" t="s">
        <v>610</v>
      </c>
      <c r="C14" s="119"/>
      <c r="D14" s="119"/>
    </row>
    <row r="15" spans="1:4" s="214" customFormat="1" ht="12" customHeight="1" x14ac:dyDescent="0.2">
      <c r="A15" s="12" t="s">
        <v>166</v>
      </c>
      <c r="B15" s="216" t="s">
        <v>619</v>
      </c>
      <c r="C15" s="119"/>
      <c r="D15" s="119">
        <v>333</v>
      </c>
    </row>
    <row r="16" spans="1:4" s="214" customFormat="1" ht="12" customHeight="1" x14ac:dyDescent="0.2">
      <c r="A16" s="12" t="s">
        <v>167</v>
      </c>
      <c r="B16" s="216" t="s">
        <v>620</v>
      </c>
      <c r="C16" s="119"/>
      <c r="D16" s="119">
        <v>8075</v>
      </c>
    </row>
    <row r="17" spans="1:4" s="214" customFormat="1" ht="12" customHeight="1" x14ac:dyDescent="0.2">
      <c r="A17" s="12" t="s">
        <v>168</v>
      </c>
      <c r="B17" s="216" t="s">
        <v>621</v>
      </c>
      <c r="C17" s="119">
        <v>8592</v>
      </c>
      <c r="D17" s="119">
        <v>8731</v>
      </c>
    </row>
    <row r="18" spans="1:4" s="214" customFormat="1" ht="12" customHeight="1" thickBot="1" x14ac:dyDescent="0.25">
      <c r="A18" s="14" t="s">
        <v>174</v>
      </c>
      <c r="B18" s="216" t="s">
        <v>622</v>
      </c>
      <c r="C18" s="121"/>
      <c r="D18" s="121">
        <v>2359</v>
      </c>
    </row>
    <row r="19" spans="1:4" s="214" customFormat="1" ht="12" customHeight="1" thickBot="1" x14ac:dyDescent="0.25">
      <c r="A19" s="18" t="s">
        <v>97</v>
      </c>
      <c r="B19" s="19" t="s">
        <v>262</v>
      </c>
      <c r="C19" s="117">
        <f>+C20+C21+C22+C23+C24</f>
        <v>4274</v>
      </c>
      <c r="D19" s="117">
        <f>+D20+D21+D22+D23+D24</f>
        <v>185274</v>
      </c>
    </row>
    <row r="20" spans="1:4" s="214" customFormat="1" ht="12" customHeight="1" x14ac:dyDescent="0.2">
      <c r="A20" s="13" t="s">
        <v>147</v>
      </c>
      <c r="B20" s="215" t="s">
        <v>86</v>
      </c>
      <c r="C20" s="120">
        <v>4274</v>
      </c>
      <c r="D20" s="120">
        <v>4274</v>
      </c>
    </row>
    <row r="21" spans="1:4" s="214" customFormat="1" ht="12" customHeight="1" x14ac:dyDescent="0.2">
      <c r="A21" s="12" t="s">
        <v>148</v>
      </c>
      <c r="B21" s="215" t="s">
        <v>623</v>
      </c>
      <c r="C21" s="119"/>
      <c r="D21" s="119">
        <v>181000</v>
      </c>
    </row>
    <row r="22" spans="1:4" s="214" customFormat="1" ht="12" customHeight="1" x14ac:dyDescent="0.2">
      <c r="A22" s="12" t="s">
        <v>149</v>
      </c>
      <c r="B22" s="216" t="s">
        <v>482</v>
      </c>
      <c r="C22" s="119"/>
      <c r="D22" s="119"/>
    </row>
    <row r="23" spans="1:4" s="214" customFormat="1" ht="12" customHeight="1" x14ac:dyDescent="0.2">
      <c r="A23" s="12" t="s">
        <v>150</v>
      </c>
      <c r="B23" s="216" t="s">
        <v>483</v>
      </c>
      <c r="C23" s="119"/>
      <c r="D23" s="119"/>
    </row>
    <row r="24" spans="1:4" s="214" customFormat="1" ht="12" customHeight="1" x14ac:dyDescent="0.2">
      <c r="A24" s="12" t="s">
        <v>192</v>
      </c>
      <c r="B24" s="216" t="s">
        <v>265</v>
      </c>
      <c r="C24" s="119"/>
      <c r="D24" s="119"/>
    </row>
    <row r="25" spans="1:4" s="214" customFormat="1" ht="12" customHeight="1" thickBot="1" x14ac:dyDescent="0.25">
      <c r="A25" s="14" t="s">
        <v>193</v>
      </c>
      <c r="B25" s="217" t="s">
        <v>266</v>
      </c>
      <c r="C25" s="121"/>
      <c r="D25" s="121"/>
    </row>
    <row r="26" spans="1:4" s="214" customFormat="1" ht="12" customHeight="1" thickBot="1" x14ac:dyDescent="0.25">
      <c r="A26" s="18" t="s">
        <v>194</v>
      </c>
      <c r="B26" s="19" t="s">
        <v>267</v>
      </c>
      <c r="C26" s="123">
        <f>+C27+C30+C31+C32</f>
        <v>105374</v>
      </c>
      <c r="D26" s="123">
        <f>+D27+D30+D31+D32</f>
        <v>105374</v>
      </c>
    </row>
    <row r="27" spans="1:4" s="214" customFormat="1" ht="12" customHeight="1" x14ac:dyDescent="0.2">
      <c r="A27" s="13" t="s">
        <v>268</v>
      </c>
      <c r="B27" s="215" t="s">
        <v>274</v>
      </c>
      <c r="C27" s="210">
        <f>+C28+C29</f>
        <v>87429</v>
      </c>
      <c r="D27" s="210">
        <f>+D28+D29</f>
        <v>87429</v>
      </c>
    </row>
    <row r="28" spans="1:4" s="214" customFormat="1" ht="12" customHeight="1" x14ac:dyDescent="0.2">
      <c r="A28" s="12" t="s">
        <v>269</v>
      </c>
      <c r="B28" s="216" t="s">
        <v>275</v>
      </c>
      <c r="C28" s="119">
        <v>5878</v>
      </c>
      <c r="D28" s="119">
        <v>5878</v>
      </c>
    </row>
    <row r="29" spans="1:4" s="214" customFormat="1" ht="12" customHeight="1" x14ac:dyDescent="0.2">
      <c r="A29" s="12" t="s">
        <v>270</v>
      </c>
      <c r="B29" s="216" t="s">
        <v>276</v>
      </c>
      <c r="C29" s="119">
        <v>81551</v>
      </c>
      <c r="D29" s="119">
        <v>81551</v>
      </c>
    </row>
    <row r="30" spans="1:4" s="214" customFormat="1" ht="12" customHeight="1" x14ac:dyDescent="0.2">
      <c r="A30" s="12" t="s">
        <v>271</v>
      </c>
      <c r="B30" s="216" t="s">
        <v>277</v>
      </c>
      <c r="C30" s="119">
        <v>15535</v>
      </c>
      <c r="D30" s="119">
        <v>15535</v>
      </c>
    </row>
    <row r="31" spans="1:4" s="214" customFormat="1" ht="12" customHeight="1" x14ac:dyDescent="0.2">
      <c r="A31" s="12" t="s">
        <v>272</v>
      </c>
      <c r="B31" s="216" t="s">
        <v>278</v>
      </c>
      <c r="C31" s="119">
        <v>254</v>
      </c>
      <c r="D31" s="119">
        <v>254</v>
      </c>
    </row>
    <row r="32" spans="1:4" s="214" customFormat="1" ht="12" customHeight="1" thickBot="1" x14ac:dyDescent="0.25">
      <c r="A32" s="14" t="s">
        <v>273</v>
      </c>
      <c r="B32" s="217" t="s">
        <v>279</v>
      </c>
      <c r="C32" s="121">
        <v>2156</v>
      </c>
      <c r="D32" s="121">
        <v>2156</v>
      </c>
    </row>
    <row r="33" spans="1:4" s="214" customFormat="1" ht="12" customHeight="1" thickBot="1" x14ac:dyDescent="0.25">
      <c r="A33" s="18" t="s">
        <v>99</v>
      </c>
      <c r="B33" s="19" t="s">
        <v>280</v>
      </c>
      <c r="C33" s="117">
        <f>SUM(C34:C43)</f>
        <v>99974</v>
      </c>
      <c r="D33" s="117">
        <f>SUM(D34:D43)</f>
        <v>101624</v>
      </c>
    </row>
    <row r="34" spans="1:4" s="214" customFormat="1" ht="12" customHeight="1" x14ac:dyDescent="0.2">
      <c r="A34" s="13" t="s">
        <v>151</v>
      </c>
      <c r="B34" s="215" t="s">
        <v>283</v>
      </c>
      <c r="C34" s="120"/>
      <c r="D34" s="120"/>
    </row>
    <row r="35" spans="1:4" s="214" customFormat="1" ht="12" customHeight="1" x14ac:dyDescent="0.2">
      <c r="A35" s="12" t="s">
        <v>152</v>
      </c>
      <c r="B35" s="216" t="s">
        <v>284</v>
      </c>
      <c r="C35" s="119">
        <v>4230</v>
      </c>
      <c r="D35" s="119">
        <v>5880</v>
      </c>
    </row>
    <row r="36" spans="1:4" s="214" customFormat="1" ht="12" customHeight="1" x14ac:dyDescent="0.2">
      <c r="A36" s="12" t="s">
        <v>153</v>
      </c>
      <c r="B36" s="216" t="s">
        <v>285</v>
      </c>
      <c r="C36" s="119">
        <v>300</v>
      </c>
      <c r="D36" s="119">
        <v>300</v>
      </c>
    </row>
    <row r="37" spans="1:4" s="214" customFormat="1" ht="12" customHeight="1" x14ac:dyDescent="0.2">
      <c r="A37" s="12" t="s">
        <v>196</v>
      </c>
      <c r="B37" s="216" t="s">
        <v>286</v>
      </c>
      <c r="C37" s="119">
        <v>6200</v>
      </c>
      <c r="D37" s="119">
        <v>6200</v>
      </c>
    </row>
    <row r="38" spans="1:4" s="214" customFormat="1" ht="12" customHeight="1" x14ac:dyDescent="0.2">
      <c r="A38" s="12" t="s">
        <v>197</v>
      </c>
      <c r="B38" s="216" t="s">
        <v>287</v>
      </c>
      <c r="C38" s="119">
        <v>87744</v>
      </c>
      <c r="D38" s="119">
        <v>87744</v>
      </c>
    </row>
    <row r="39" spans="1:4" s="214" customFormat="1" ht="12" customHeight="1" x14ac:dyDescent="0.2">
      <c r="A39" s="12" t="s">
        <v>198</v>
      </c>
      <c r="B39" s="216" t="s">
        <v>288</v>
      </c>
      <c r="C39" s="119"/>
      <c r="D39" s="119"/>
    </row>
    <row r="40" spans="1:4" s="214" customFormat="1" ht="12" customHeight="1" x14ac:dyDescent="0.2">
      <c r="A40" s="12" t="s">
        <v>199</v>
      </c>
      <c r="B40" s="216" t="s">
        <v>289</v>
      </c>
      <c r="C40" s="119"/>
      <c r="D40" s="119"/>
    </row>
    <row r="41" spans="1:4" s="214" customFormat="1" ht="12" customHeight="1" x14ac:dyDescent="0.2">
      <c r="A41" s="12" t="s">
        <v>200</v>
      </c>
      <c r="B41" s="216" t="s">
        <v>290</v>
      </c>
      <c r="C41" s="119">
        <v>1500</v>
      </c>
      <c r="D41" s="119">
        <v>1500</v>
      </c>
    </row>
    <row r="42" spans="1:4" s="214" customFormat="1" ht="12" customHeight="1" x14ac:dyDescent="0.2">
      <c r="A42" s="12" t="s">
        <v>281</v>
      </c>
      <c r="B42" s="216" t="s">
        <v>291</v>
      </c>
      <c r="C42" s="122"/>
      <c r="D42" s="122"/>
    </row>
    <row r="43" spans="1:4" s="214" customFormat="1" ht="12" customHeight="1" thickBot="1" x14ac:dyDescent="0.25">
      <c r="A43" s="14" t="s">
        <v>282</v>
      </c>
      <c r="B43" s="217" t="s">
        <v>292</v>
      </c>
      <c r="C43" s="204"/>
      <c r="D43" s="204"/>
    </row>
    <row r="44" spans="1:4" s="214" customFormat="1" ht="12" customHeight="1" thickBot="1" x14ac:dyDescent="0.25">
      <c r="A44" s="18" t="s">
        <v>100</v>
      </c>
      <c r="B44" s="19" t="s">
        <v>293</v>
      </c>
      <c r="C44" s="117">
        <f>SUM(C45:C49)</f>
        <v>0</v>
      </c>
      <c r="D44" s="117">
        <f>SUM(D45:D49)</f>
        <v>0</v>
      </c>
    </row>
    <row r="45" spans="1:4" s="214" customFormat="1" ht="12" customHeight="1" x14ac:dyDescent="0.2">
      <c r="A45" s="13" t="s">
        <v>154</v>
      </c>
      <c r="B45" s="215" t="s">
        <v>297</v>
      </c>
      <c r="C45" s="260"/>
      <c r="D45" s="260"/>
    </row>
    <row r="46" spans="1:4" s="214" customFormat="1" ht="12" customHeight="1" x14ac:dyDescent="0.2">
      <c r="A46" s="12" t="s">
        <v>155</v>
      </c>
      <c r="B46" s="216" t="s">
        <v>298</v>
      </c>
      <c r="C46" s="122"/>
      <c r="D46" s="122"/>
    </row>
    <row r="47" spans="1:4" s="214" customFormat="1" ht="12" customHeight="1" x14ac:dyDescent="0.2">
      <c r="A47" s="12" t="s">
        <v>294</v>
      </c>
      <c r="B47" s="216" t="s">
        <v>299</v>
      </c>
      <c r="C47" s="122"/>
      <c r="D47" s="122"/>
    </row>
    <row r="48" spans="1:4" s="214" customFormat="1" ht="12" customHeight="1" x14ac:dyDescent="0.2">
      <c r="A48" s="12" t="s">
        <v>295</v>
      </c>
      <c r="B48" s="216" t="s">
        <v>300</v>
      </c>
      <c r="C48" s="122"/>
      <c r="D48" s="122"/>
    </row>
    <row r="49" spans="1:4" s="214" customFormat="1" ht="12" customHeight="1" thickBot="1" x14ac:dyDescent="0.25">
      <c r="A49" s="14" t="s">
        <v>296</v>
      </c>
      <c r="B49" s="217" t="s">
        <v>301</v>
      </c>
      <c r="C49" s="204"/>
      <c r="D49" s="204"/>
    </row>
    <row r="50" spans="1:4" s="214" customFormat="1" ht="12" customHeight="1" thickBot="1" x14ac:dyDescent="0.25">
      <c r="A50" s="18" t="s">
        <v>201</v>
      </c>
      <c r="B50" s="19" t="s">
        <v>302</v>
      </c>
      <c r="C50" s="117">
        <f>SUM(C51:C53)</f>
        <v>0</v>
      </c>
      <c r="D50" s="117">
        <f>SUM(D51:D53)</f>
        <v>0</v>
      </c>
    </row>
    <row r="51" spans="1:4" s="214" customFormat="1" ht="12" customHeight="1" x14ac:dyDescent="0.2">
      <c r="A51" s="13" t="s">
        <v>156</v>
      </c>
      <c r="B51" s="215" t="s">
        <v>303</v>
      </c>
      <c r="C51" s="120"/>
      <c r="D51" s="120"/>
    </row>
    <row r="52" spans="1:4" s="214" customFormat="1" ht="12" customHeight="1" x14ac:dyDescent="0.2">
      <c r="A52" s="12" t="s">
        <v>157</v>
      </c>
      <c r="B52" s="216" t="s">
        <v>304</v>
      </c>
      <c r="C52" s="119"/>
      <c r="D52" s="119"/>
    </row>
    <row r="53" spans="1:4" s="214" customFormat="1" ht="12" customHeight="1" x14ac:dyDescent="0.2">
      <c r="A53" s="12" t="s">
        <v>307</v>
      </c>
      <c r="B53" s="216" t="s">
        <v>305</v>
      </c>
      <c r="C53" s="119"/>
      <c r="D53" s="119"/>
    </row>
    <row r="54" spans="1:4" s="214" customFormat="1" ht="12" customHeight="1" thickBot="1" x14ac:dyDescent="0.25">
      <c r="A54" s="14" t="s">
        <v>308</v>
      </c>
      <c r="B54" s="217" t="s">
        <v>306</v>
      </c>
      <c r="C54" s="121"/>
      <c r="D54" s="121"/>
    </row>
    <row r="55" spans="1:4" s="214" customFormat="1" ht="12" customHeight="1" thickBot="1" x14ac:dyDescent="0.25">
      <c r="A55" s="18" t="s">
        <v>102</v>
      </c>
      <c r="B55" s="112" t="s">
        <v>309</v>
      </c>
      <c r="C55" s="117">
        <f>SUM(C56:C58)</f>
        <v>0</v>
      </c>
      <c r="D55" s="117">
        <f>SUM(D56:D58)</f>
        <v>0</v>
      </c>
    </row>
    <row r="56" spans="1:4" s="214" customFormat="1" ht="12" customHeight="1" x14ac:dyDescent="0.2">
      <c r="A56" s="13" t="s">
        <v>202</v>
      </c>
      <c r="B56" s="215" t="s">
        <v>311</v>
      </c>
      <c r="C56" s="122"/>
      <c r="D56" s="122"/>
    </row>
    <row r="57" spans="1:4" s="214" customFormat="1" ht="12" customHeight="1" x14ac:dyDescent="0.2">
      <c r="A57" s="12" t="s">
        <v>203</v>
      </c>
      <c r="B57" s="216" t="s">
        <v>485</v>
      </c>
      <c r="C57" s="122"/>
      <c r="D57" s="122"/>
    </row>
    <row r="58" spans="1:4" s="214" customFormat="1" ht="12" customHeight="1" x14ac:dyDescent="0.2">
      <c r="A58" s="12" t="s">
        <v>228</v>
      </c>
      <c r="B58" s="216" t="s">
        <v>312</v>
      </c>
      <c r="C58" s="122"/>
      <c r="D58" s="122"/>
    </row>
    <row r="59" spans="1:4" s="214" customFormat="1" ht="12" customHeight="1" thickBot="1" x14ac:dyDescent="0.25">
      <c r="A59" s="14" t="s">
        <v>310</v>
      </c>
      <c r="B59" s="217" t="s">
        <v>313</v>
      </c>
      <c r="C59" s="122"/>
      <c r="D59" s="122"/>
    </row>
    <row r="60" spans="1:4" s="214" customFormat="1" ht="12" customHeight="1" thickBot="1" x14ac:dyDescent="0.25">
      <c r="A60" s="18" t="s">
        <v>103</v>
      </c>
      <c r="B60" s="19" t="s">
        <v>314</v>
      </c>
      <c r="C60" s="123">
        <f>+C5+C12+C19+C26+C33+C44+C50+C55</f>
        <v>444376</v>
      </c>
      <c r="D60" s="123">
        <f>+D5+D12+D19+D26+D33+D44+D50+D55</f>
        <v>649344</v>
      </c>
    </row>
    <row r="61" spans="1:4" s="214" customFormat="1" ht="12" customHeight="1" thickBot="1" x14ac:dyDescent="0.25">
      <c r="A61" s="218" t="s">
        <v>315</v>
      </c>
      <c r="B61" s="112" t="s">
        <v>316</v>
      </c>
      <c r="C61" s="117">
        <f>SUM(C62:C64)</f>
        <v>0</v>
      </c>
      <c r="D61" s="117">
        <f>SUM(D62:D64)</f>
        <v>0</v>
      </c>
    </row>
    <row r="62" spans="1:4" s="214" customFormat="1" ht="12" customHeight="1" x14ac:dyDescent="0.2">
      <c r="A62" s="13" t="s">
        <v>349</v>
      </c>
      <c r="B62" s="215" t="s">
        <v>317</v>
      </c>
      <c r="C62" s="122"/>
      <c r="D62" s="122"/>
    </row>
    <row r="63" spans="1:4" s="214" customFormat="1" ht="12" customHeight="1" x14ac:dyDescent="0.2">
      <c r="A63" s="12" t="s">
        <v>358</v>
      </c>
      <c r="B63" s="216" t="s">
        <v>318</v>
      </c>
      <c r="C63" s="122"/>
      <c r="D63" s="122"/>
    </row>
    <row r="64" spans="1:4" s="214" customFormat="1" ht="12" customHeight="1" thickBot="1" x14ac:dyDescent="0.25">
      <c r="A64" s="14" t="s">
        <v>359</v>
      </c>
      <c r="B64" s="219" t="s">
        <v>319</v>
      </c>
      <c r="C64" s="122"/>
      <c r="D64" s="122"/>
    </row>
    <row r="65" spans="1:4" s="214" customFormat="1" ht="12" customHeight="1" thickBot="1" x14ac:dyDescent="0.25">
      <c r="A65" s="218" t="s">
        <v>320</v>
      </c>
      <c r="B65" s="112" t="s">
        <v>321</v>
      </c>
      <c r="C65" s="117">
        <f>SUM(C66:C69)</f>
        <v>0</v>
      </c>
      <c r="D65" s="117">
        <f>SUM(D66:D69)</f>
        <v>0</v>
      </c>
    </row>
    <row r="66" spans="1:4" s="214" customFormat="1" ht="12" customHeight="1" x14ac:dyDescent="0.2">
      <c r="A66" s="13" t="s">
        <v>179</v>
      </c>
      <c r="B66" s="215" t="s">
        <v>322</v>
      </c>
      <c r="C66" s="122"/>
      <c r="D66" s="122"/>
    </row>
    <row r="67" spans="1:4" s="214" customFormat="1" ht="12" customHeight="1" x14ac:dyDescent="0.2">
      <c r="A67" s="12" t="s">
        <v>180</v>
      </c>
      <c r="B67" s="216" t="s">
        <v>323</v>
      </c>
      <c r="C67" s="122"/>
      <c r="D67" s="122"/>
    </row>
    <row r="68" spans="1:4" s="214" customFormat="1" ht="12" customHeight="1" x14ac:dyDescent="0.2">
      <c r="A68" s="12" t="s">
        <v>350</v>
      </c>
      <c r="B68" s="216" t="s">
        <v>324</v>
      </c>
      <c r="C68" s="122"/>
      <c r="D68" s="122"/>
    </row>
    <row r="69" spans="1:4" s="214" customFormat="1" ht="12" customHeight="1" thickBot="1" x14ac:dyDescent="0.25">
      <c r="A69" s="14" t="s">
        <v>351</v>
      </c>
      <c r="B69" s="217" t="s">
        <v>325</v>
      </c>
      <c r="C69" s="122"/>
      <c r="D69" s="122"/>
    </row>
    <row r="70" spans="1:4" s="214" customFormat="1" ht="12" customHeight="1" thickBot="1" x14ac:dyDescent="0.25">
      <c r="A70" s="218" t="s">
        <v>326</v>
      </c>
      <c r="B70" s="112" t="s">
        <v>327</v>
      </c>
      <c r="C70" s="117">
        <f>SUM(C71:C72)</f>
        <v>110942</v>
      </c>
      <c r="D70" s="117">
        <f>SUM(D71:D72)</f>
        <v>108600</v>
      </c>
    </row>
    <row r="71" spans="1:4" s="214" customFormat="1" ht="12" customHeight="1" x14ac:dyDescent="0.2">
      <c r="A71" s="13" t="s">
        <v>352</v>
      </c>
      <c r="B71" s="215" t="s">
        <v>328</v>
      </c>
      <c r="C71" s="122">
        <v>110942</v>
      </c>
      <c r="D71" s="122">
        <v>108600</v>
      </c>
    </row>
    <row r="72" spans="1:4" s="214" customFormat="1" ht="12" customHeight="1" thickBot="1" x14ac:dyDescent="0.25">
      <c r="A72" s="14" t="s">
        <v>353</v>
      </c>
      <c r="B72" s="217" t="s">
        <v>329</v>
      </c>
      <c r="C72" s="122"/>
      <c r="D72" s="122"/>
    </row>
    <row r="73" spans="1:4" s="214" customFormat="1" ht="12" customHeight="1" thickBot="1" x14ac:dyDescent="0.25">
      <c r="A73" s="218" t="s">
        <v>330</v>
      </c>
      <c r="B73" s="112" t="s">
        <v>331</v>
      </c>
      <c r="C73" s="117">
        <f>SUM(C74:C76)</f>
        <v>0</v>
      </c>
      <c r="D73" s="117">
        <f>SUM(D74:D76)</f>
        <v>0</v>
      </c>
    </row>
    <row r="74" spans="1:4" s="214" customFormat="1" ht="12" customHeight="1" x14ac:dyDescent="0.2">
      <c r="A74" s="13" t="s">
        <v>354</v>
      </c>
      <c r="B74" s="215" t="s">
        <v>332</v>
      </c>
      <c r="C74" s="122"/>
      <c r="D74" s="122"/>
    </row>
    <row r="75" spans="1:4" s="214" customFormat="1" ht="12" customHeight="1" x14ac:dyDescent="0.2">
      <c r="A75" s="12" t="s">
        <v>355</v>
      </c>
      <c r="B75" s="216" t="s">
        <v>333</v>
      </c>
      <c r="C75" s="122"/>
      <c r="D75" s="122"/>
    </row>
    <row r="76" spans="1:4" s="214" customFormat="1" ht="12" customHeight="1" thickBot="1" x14ac:dyDescent="0.25">
      <c r="A76" s="14" t="s">
        <v>356</v>
      </c>
      <c r="B76" s="217" t="s">
        <v>334</v>
      </c>
      <c r="C76" s="122"/>
      <c r="D76" s="122"/>
    </row>
    <row r="77" spans="1:4" s="214" customFormat="1" ht="12" customHeight="1" thickBot="1" x14ac:dyDescent="0.25">
      <c r="A77" s="218" t="s">
        <v>335</v>
      </c>
      <c r="B77" s="112" t="s">
        <v>357</v>
      </c>
      <c r="C77" s="117">
        <f>SUM(C78:C81)</f>
        <v>0</v>
      </c>
      <c r="D77" s="117">
        <f>SUM(D78:D81)</f>
        <v>0</v>
      </c>
    </row>
    <row r="78" spans="1:4" s="214" customFormat="1" ht="12" customHeight="1" x14ac:dyDescent="0.2">
      <c r="A78" s="220" t="s">
        <v>336</v>
      </c>
      <c r="B78" s="215" t="s">
        <v>337</v>
      </c>
      <c r="C78" s="122"/>
      <c r="D78" s="122"/>
    </row>
    <row r="79" spans="1:4" s="214" customFormat="1" ht="12" customHeight="1" x14ac:dyDescent="0.2">
      <c r="A79" s="221" t="s">
        <v>338</v>
      </c>
      <c r="B79" s="216" t="s">
        <v>339</v>
      </c>
      <c r="C79" s="122"/>
      <c r="D79" s="122"/>
    </row>
    <row r="80" spans="1:4" s="214" customFormat="1" ht="12" customHeight="1" x14ac:dyDescent="0.2">
      <c r="A80" s="221" t="s">
        <v>340</v>
      </c>
      <c r="B80" s="216" t="s">
        <v>341</v>
      </c>
      <c r="C80" s="122"/>
      <c r="D80" s="122"/>
    </row>
    <row r="81" spans="1:4" s="214" customFormat="1" ht="12" customHeight="1" thickBot="1" x14ac:dyDescent="0.25">
      <c r="A81" s="222" t="s">
        <v>342</v>
      </c>
      <c r="B81" s="217" t="s">
        <v>343</v>
      </c>
      <c r="C81" s="122"/>
      <c r="D81" s="122"/>
    </row>
    <row r="82" spans="1:4" s="214" customFormat="1" ht="13.5" customHeight="1" thickBot="1" x14ac:dyDescent="0.25">
      <c r="A82" s="218" t="s">
        <v>344</v>
      </c>
      <c r="B82" s="112" t="s">
        <v>345</v>
      </c>
      <c r="C82" s="261"/>
      <c r="D82" s="261"/>
    </row>
    <row r="83" spans="1:4" s="214" customFormat="1" ht="15.75" customHeight="1" thickBot="1" x14ac:dyDescent="0.25">
      <c r="A83" s="218" t="s">
        <v>346</v>
      </c>
      <c r="B83" s="223" t="s">
        <v>347</v>
      </c>
      <c r="C83" s="123">
        <f>+C61+C65+C70+C73+C77+C82</f>
        <v>110942</v>
      </c>
      <c r="D83" s="123">
        <f>+D61+D65+D70+D73+D77+D82</f>
        <v>108600</v>
      </c>
    </row>
    <row r="84" spans="1:4" s="214" customFormat="1" ht="33" customHeight="1" thickBot="1" x14ac:dyDescent="0.25">
      <c r="A84" s="224" t="s">
        <v>360</v>
      </c>
      <c r="B84" s="225" t="s">
        <v>348</v>
      </c>
      <c r="C84" s="123">
        <f>+C60+C83</f>
        <v>555318</v>
      </c>
      <c r="D84" s="123">
        <f>+D60+D83</f>
        <v>757944</v>
      </c>
    </row>
    <row r="85" spans="1:4" s="214" customFormat="1" ht="83.25" customHeight="1" x14ac:dyDescent="0.2">
      <c r="A85" s="3"/>
      <c r="B85" s="4"/>
      <c r="C85" s="4"/>
      <c r="D85" s="124"/>
    </row>
    <row r="86" spans="1:4" ht="16.5" customHeight="1" x14ac:dyDescent="0.25">
      <c r="A86" s="554" t="s">
        <v>123</v>
      </c>
      <c r="B86" s="554"/>
      <c r="C86" s="554"/>
      <c r="D86" s="554"/>
    </row>
    <row r="87" spans="1:4" s="226" customFormat="1" ht="16.5" customHeight="1" thickBot="1" x14ac:dyDescent="0.3">
      <c r="A87" s="555" t="s">
        <v>183</v>
      </c>
      <c r="B87" s="555"/>
      <c r="C87" s="486"/>
      <c r="D87" s="70" t="s">
        <v>227</v>
      </c>
    </row>
    <row r="88" spans="1:4" ht="38.1" customHeight="1" thickBot="1" x14ac:dyDescent="0.3">
      <c r="A88" s="21" t="s">
        <v>145</v>
      </c>
      <c r="B88" s="22" t="s">
        <v>124</v>
      </c>
      <c r="C88" s="29" t="s">
        <v>249</v>
      </c>
      <c r="D88" s="29" t="s">
        <v>574</v>
      </c>
    </row>
    <row r="89" spans="1:4" s="213" customFormat="1" ht="12" customHeight="1" thickBot="1" x14ac:dyDescent="0.25">
      <c r="A89" s="26">
        <v>1</v>
      </c>
      <c r="B89" s="27">
        <v>2</v>
      </c>
      <c r="C89" s="28">
        <v>3</v>
      </c>
      <c r="D89" s="28">
        <v>3</v>
      </c>
    </row>
    <row r="90" spans="1:4" ht="12" customHeight="1" thickBot="1" x14ac:dyDescent="0.3">
      <c r="A90" s="20" t="s">
        <v>95</v>
      </c>
      <c r="B90" s="25" t="s">
        <v>363</v>
      </c>
      <c r="C90" s="116">
        <f>SUM(C91:C95)</f>
        <v>421726</v>
      </c>
      <c r="D90" s="116">
        <f>SUM(D91:D95)</f>
        <v>452950</v>
      </c>
    </row>
    <row r="91" spans="1:4" ht="12" customHeight="1" x14ac:dyDescent="0.25">
      <c r="A91" s="15" t="s">
        <v>158</v>
      </c>
      <c r="B91" s="8" t="s">
        <v>125</v>
      </c>
      <c r="C91" s="118">
        <v>107234</v>
      </c>
      <c r="D91" s="118">
        <v>119071</v>
      </c>
    </row>
    <row r="92" spans="1:4" ht="12" customHeight="1" x14ac:dyDescent="0.25">
      <c r="A92" s="12" t="s">
        <v>159</v>
      </c>
      <c r="B92" s="6" t="s">
        <v>204</v>
      </c>
      <c r="C92" s="119">
        <v>29074</v>
      </c>
      <c r="D92" s="119">
        <v>32403</v>
      </c>
    </row>
    <row r="93" spans="1:4" ht="12" customHeight="1" x14ac:dyDescent="0.25">
      <c r="A93" s="12" t="s">
        <v>160</v>
      </c>
      <c r="B93" s="6" t="s">
        <v>177</v>
      </c>
      <c r="C93" s="121">
        <v>170829</v>
      </c>
      <c r="D93" s="121">
        <v>179009</v>
      </c>
    </row>
    <row r="94" spans="1:4" ht="12" customHeight="1" x14ac:dyDescent="0.25">
      <c r="A94" s="12" t="s">
        <v>161</v>
      </c>
      <c r="B94" s="9" t="s">
        <v>205</v>
      </c>
      <c r="C94" s="121">
        <v>8046</v>
      </c>
      <c r="D94" s="121">
        <v>10438</v>
      </c>
    </row>
    <row r="95" spans="1:4" ht="12" customHeight="1" x14ac:dyDescent="0.25">
      <c r="A95" s="12" t="s">
        <v>169</v>
      </c>
      <c r="B95" s="17" t="s">
        <v>624</v>
      </c>
      <c r="C95" s="121">
        <v>106543</v>
      </c>
      <c r="D95" s="121">
        <v>112029</v>
      </c>
    </row>
    <row r="96" spans="1:4" ht="12" customHeight="1" x14ac:dyDescent="0.25">
      <c r="A96" s="12" t="s">
        <v>162</v>
      </c>
      <c r="B96" s="6" t="s">
        <v>364</v>
      </c>
      <c r="C96" s="121"/>
      <c r="D96" s="121"/>
    </row>
    <row r="97" spans="1:4" ht="12" customHeight="1" x14ac:dyDescent="0.25">
      <c r="A97" s="12" t="s">
        <v>163</v>
      </c>
      <c r="B97" s="72" t="s">
        <v>365</v>
      </c>
      <c r="C97" s="121"/>
      <c r="D97" s="121"/>
    </row>
    <row r="98" spans="1:4" ht="12" customHeight="1" x14ac:dyDescent="0.25">
      <c r="A98" s="12" t="s">
        <v>170</v>
      </c>
      <c r="B98" s="73" t="s">
        <v>366</v>
      </c>
      <c r="C98" s="121"/>
      <c r="D98" s="121"/>
    </row>
    <row r="99" spans="1:4" ht="12" customHeight="1" x14ac:dyDescent="0.25">
      <c r="A99" s="12" t="s">
        <v>171</v>
      </c>
      <c r="B99" s="73" t="s">
        <v>367</v>
      </c>
      <c r="C99" s="121"/>
      <c r="D99" s="121"/>
    </row>
    <row r="100" spans="1:4" ht="12" customHeight="1" x14ac:dyDescent="0.25">
      <c r="A100" s="12" t="s">
        <v>172</v>
      </c>
      <c r="B100" s="72" t="s">
        <v>368</v>
      </c>
      <c r="C100" s="121"/>
      <c r="D100" s="121"/>
    </row>
    <row r="101" spans="1:4" ht="12" customHeight="1" x14ac:dyDescent="0.25">
      <c r="A101" s="12" t="s">
        <v>173</v>
      </c>
      <c r="B101" s="72" t="s">
        <v>369</v>
      </c>
      <c r="C101" s="121"/>
      <c r="D101" s="121"/>
    </row>
    <row r="102" spans="1:4" ht="12" customHeight="1" x14ac:dyDescent="0.25">
      <c r="A102" s="12" t="s">
        <v>175</v>
      </c>
      <c r="B102" s="73" t="s">
        <v>370</v>
      </c>
      <c r="C102" s="121"/>
      <c r="D102" s="121"/>
    </row>
    <row r="103" spans="1:4" ht="12" customHeight="1" x14ac:dyDescent="0.25">
      <c r="A103" s="11" t="s">
        <v>207</v>
      </c>
      <c r="B103" s="74" t="s">
        <v>371</v>
      </c>
      <c r="C103" s="121"/>
      <c r="D103" s="121"/>
    </row>
    <row r="104" spans="1:4" ht="12" customHeight="1" x14ac:dyDescent="0.25">
      <c r="A104" s="12" t="s">
        <v>361</v>
      </c>
      <c r="B104" s="74" t="s">
        <v>372</v>
      </c>
      <c r="C104" s="121"/>
      <c r="D104" s="121"/>
    </row>
    <row r="105" spans="1:4" ht="12" customHeight="1" thickBot="1" x14ac:dyDescent="0.3">
      <c r="A105" s="16" t="s">
        <v>362</v>
      </c>
      <c r="B105" s="75" t="s">
        <v>373</v>
      </c>
      <c r="C105" s="125"/>
      <c r="D105" s="125"/>
    </row>
    <row r="106" spans="1:4" ht="12" customHeight="1" thickBot="1" x14ac:dyDescent="0.3">
      <c r="A106" s="18" t="s">
        <v>96</v>
      </c>
      <c r="B106" s="24" t="s">
        <v>374</v>
      </c>
      <c r="C106" s="117">
        <f>+C107+C109+C111</f>
        <v>51000</v>
      </c>
      <c r="D106" s="117">
        <f>+D107+D109+D111</f>
        <v>63485</v>
      </c>
    </row>
    <row r="107" spans="1:4" ht="12" customHeight="1" x14ac:dyDescent="0.25">
      <c r="A107" s="13" t="s">
        <v>164</v>
      </c>
      <c r="B107" s="6" t="s">
        <v>226</v>
      </c>
      <c r="C107" s="120">
        <v>7588</v>
      </c>
      <c r="D107" s="120">
        <v>19269</v>
      </c>
    </row>
    <row r="108" spans="1:4" ht="12" customHeight="1" x14ac:dyDescent="0.25">
      <c r="A108" s="13" t="s">
        <v>165</v>
      </c>
      <c r="B108" s="10" t="s">
        <v>378</v>
      </c>
      <c r="C108" s="120"/>
      <c r="D108" s="120"/>
    </row>
    <row r="109" spans="1:4" ht="12" customHeight="1" x14ac:dyDescent="0.25">
      <c r="A109" s="13" t="s">
        <v>166</v>
      </c>
      <c r="B109" s="10" t="s">
        <v>208</v>
      </c>
      <c r="C109" s="119">
        <v>43412</v>
      </c>
      <c r="D109" s="119">
        <v>43412</v>
      </c>
    </row>
    <row r="110" spans="1:4" ht="12" customHeight="1" x14ac:dyDescent="0.25">
      <c r="A110" s="13" t="s">
        <v>167</v>
      </c>
      <c r="B110" s="10" t="s">
        <v>379</v>
      </c>
      <c r="C110" s="110">
        <v>17768</v>
      </c>
      <c r="D110" s="110">
        <v>17768</v>
      </c>
    </row>
    <row r="111" spans="1:4" ht="12" customHeight="1" x14ac:dyDescent="0.25">
      <c r="A111" s="13" t="s">
        <v>168</v>
      </c>
      <c r="B111" s="114" t="s">
        <v>229</v>
      </c>
      <c r="C111" s="110"/>
      <c r="D111" s="110">
        <v>804</v>
      </c>
    </row>
    <row r="112" spans="1:4" ht="12" customHeight="1" x14ac:dyDescent="0.25">
      <c r="A112" s="13" t="s">
        <v>174</v>
      </c>
      <c r="B112" s="113" t="s">
        <v>486</v>
      </c>
      <c r="C112" s="110"/>
      <c r="D112" s="110"/>
    </row>
    <row r="113" spans="1:4" ht="12" customHeight="1" x14ac:dyDescent="0.25">
      <c r="A113" s="13" t="s">
        <v>176</v>
      </c>
      <c r="B113" s="211" t="s">
        <v>384</v>
      </c>
      <c r="C113" s="110"/>
      <c r="D113" s="110"/>
    </row>
    <row r="114" spans="1:4" ht="22.5" x14ac:dyDescent="0.25">
      <c r="A114" s="13" t="s">
        <v>209</v>
      </c>
      <c r="B114" s="73" t="s">
        <v>367</v>
      </c>
      <c r="C114" s="110"/>
      <c r="D114" s="110"/>
    </row>
    <row r="115" spans="1:4" ht="12" customHeight="1" x14ac:dyDescent="0.25">
      <c r="A115" s="13" t="s">
        <v>210</v>
      </c>
      <c r="B115" s="73" t="s">
        <v>639</v>
      </c>
      <c r="C115" s="110"/>
      <c r="D115" s="110">
        <v>804</v>
      </c>
    </row>
    <row r="116" spans="1:4" ht="12" customHeight="1" x14ac:dyDescent="0.25">
      <c r="A116" s="13" t="s">
        <v>211</v>
      </c>
      <c r="B116" s="73" t="s">
        <v>382</v>
      </c>
      <c r="C116" s="110"/>
      <c r="D116" s="110"/>
    </row>
    <row r="117" spans="1:4" ht="12" customHeight="1" x14ac:dyDescent="0.25">
      <c r="A117" s="13" t="s">
        <v>375</v>
      </c>
      <c r="B117" s="73" t="s">
        <v>370</v>
      </c>
      <c r="C117" s="110"/>
      <c r="D117" s="110"/>
    </row>
    <row r="118" spans="1:4" ht="12" customHeight="1" x14ac:dyDescent="0.25">
      <c r="A118" s="13" t="s">
        <v>376</v>
      </c>
      <c r="B118" s="73" t="s">
        <v>381</v>
      </c>
      <c r="C118" s="110"/>
      <c r="D118" s="110"/>
    </row>
    <row r="119" spans="1:4" ht="23.25" thickBot="1" x14ac:dyDescent="0.3">
      <c r="A119" s="11" t="s">
        <v>377</v>
      </c>
      <c r="B119" s="73" t="s">
        <v>380</v>
      </c>
      <c r="C119" s="111"/>
      <c r="D119" s="111"/>
    </row>
    <row r="120" spans="1:4" ht="12" customHeight="1" thickBot="1" x14ac:dyDescent="0.3">
      <c r="A120" s="18" t="s">
        <v>97</v>
      </c>
      <c r="B120" s="60" t="s">
        <v>385</v>
      </c>
      <c r="C120" s="117">
        <f>+C121+C122</f>
        <v>82592</v>
      </c>
      <c r="D120" s="117">
        <f>+D121+D122</f>
        <v>240868</v>
      </c>
    </row>
    <row r="121" spans="1:4" ht="12" customHeight="1" x14ac:dyDescent="0.25">
      <c r="A121" s="13" t="s">
        <v>147</v>
      </c>
      <c r="B121" s="7" t="s">
        <v>134</v>
      </c>
      <c r="C121" s="120">
        <v>75185</v>
      </c>
      <c r="D121" s="120">
        <v>59642</v>
      </c>
    </row>
    <row r="122" spans="1:4" ht="12" customHeight="1" thickBot="1" x14ac:dyDescent="0.3">
      <c r="A122" s="14" t="s">
        <v>148</v>
      </c>
      <c r="B122" s="10" t="s">
        <v>135</v>
      </c>
      <c r="C122" s="121">
        <v>7407</v>
      </c>
      <c r="D122" s="121">
        <v>181226</v>
      </c>
    </row>
    <row r="123" spans="1:4" ht="12" customHeight="1" thickBot="1" x14ac:dyDescent="0.3">
      <c r="A123" s="18" t="s">
        <v>98</v>
      </c>
      <c r="B123" s="60" t="s">
        <v>386</v>
      </c>
      <c r="C123" s="117">
        <f>+C90+C106+C120</f>
        <v>555318</v>
      </c>
      <c r="D123" s="117">
        <f>+D90+D106+D120</f>
        <v>757303</v>
      </c>
    </row>
    <row r="124" spans="1:4" ht="12" customHeight="1" thickBot="1" x14ac:dyDescent="0.3">
      <c r="A124" s="18" t="s">
        <v>99</v>
      </c>
      <c r="B124" s="60" t="s">
        <v>387</v>
      </c>
      <c r="C124" s="117">
        <f>+C125+C126+C127</f>
        <v>0</v>
      </c>
      <c r="D124" s="117">
        <f>+D125+D126+D127</f>
        <v>0</v>
      </c>
    </row>
    <row r="125" spans="1:4" ht="12" customHeight="1" x14ac:dyDescent="0.25">
      <c r="A125" s="13" t="s">
        <v>151</v>
      </c>
      <c r="B125" s="7" t="s">
        <v>388</v>
      </c>
      <c r="C125" s="110"/>
      <c r="D125" s="110"/>
    </row>
    <row r="126" spans="1:4" ht="12" customHeight="1" x14ac:dyDescent="0.25">
      <c r="A126" s="13" t="s">
        <v>152</v>
      </c>
      <c r="B126" s="7" t="s">
        <v>389</v>
      </c>
      <c r="C126" s="110"/>
      <c r="D126" s="110"/>
    </row>
    <row r="127" spans="1:4" ht="12" customHeight="1" thickBot="1" x14ac:dyDescent="0.3">
      <c r="A127" s="11" t="s">
        <v>153</v>
      </c>
      <c r="B127" s="5" t="s">
        <v>390</v>
      </c>
      <c r="C127" s="110"/>
      <c r="D127" s="110"/>
    </row>
    <row r="128" spans="1:4" ht="12" customHeight="1" thickBot="1" x14ac:dyDescent="0.3">
      <c r="A128" s="18" t="s">
        <v>100</v>
      </c>
      <c r="B128" s="60" t="s">
        <v>450</v>
      </c>
      <c r="C128" s="117">
        <f>+C129+C130+C131+C132</f>
        <v>0</v>
      </c>
      <c r="D128" s="117">
        <f>+D129+D130+D131+D132</f>
        <v>0</v>
      </c>
    </row>
    <row r="129" spans="1:10" ht="12" customHeight="1" x14ac:dyDescent="0.25">
      <c r="A129" s="13" t="s">
        <v>154</v>
      </c>
      <c r="B129" s="7" t="s">
        <v>391</v>
      </c>
      <c r="C129" s="110"/>
      <c r="D129" s="110"/>
    </row>
    <row r="130" spans="1:10" ht="12" customHeight="1" x14ac:dyDescent="0.25">
      <c r="A130" s="13" t="s">
        <v>155</v>
      </c>
      <c r="B130" s="7" t="s">
        <v>392</v>
      </c>
      <c r="C130" s="110"/>
      <c r="D130" s="110"/>
    </row>
    <row r="131" spans="1:10" ht="12" customHeight="1" x14ac:dyDescent="0.25">
      <c r="A131" s="13" t="s">
        <v>294</v>
      </c>
      <c r="B131" s="7" t="s">
        <v>393</v>
      </c>
      <c r="C131" s="110"/>
      <c r="D131" s="110"/>
    </row>
    <row r="132" spans="1:10" ht="12" customHeight="1" thickBot="1" x14ac:dyDescent="0.3">
      <c r="A132" s="11" t="s">
        <v>295</v>
      </c>
      <c r="B132" s="5" t="s">
        <v>394</v>
      </c>
      <c r="C132" s="110"/>
      <c r="D132" s="110"/>
    </row>
    <row r="133" spans="1:10" ht="12" customHeight="1" thickBot="1" x14ac:dyDescent="0.3">
      <c r="A133" s="18" t="s">
        <v>101</v>
      </c>
      <c r="B133" s="60" t="s">
        <v>395</v>
      </c>
      <c r="C133" s="123">
        <f>+C134+C135+C136+C137</f>
        <v>0</v>
      </c>
      <c r="D133" s="123">
        <f>+D134+D135+D136+D137</f>
        <v>0</v>
      </c>
    </row>
    <row r="134" spans="1:10" ht="12" customHeight="1" x14ac:dyDescent="0.25">
      <c r="A134" s="13" t="s">
        <v>156</v>
      </c>
      <c r="B134" s="7" t="s">
        <v>396</v>
      </c>
      <c r="C134" s="110"/>
      <c r="D134" s="110"/>
    </row>
    <row r="135" spans="1:10" ht="12" customHeight="1" x14ac:dyDescent="0.25">
      <c r="A135" s="13" t="s">
        <v>157</v>
      </c>
      <c r="B135" s="7" t="s">
        <v>406</v>
      </c>
      <c r="C135" s="110"/>
      <c r="D135" s="110"/>
    </row>
    <row r="136" spans="1:10" ht="12" customHeight="1" x14ac:dyDescent="0.25">
      <c r="A136" s="13" t="s">
        <v>307</v>
      </c>
      <c r="B136" s="7" t="s">
        <v>397</v>
      </c>
      <c r="C136" s="110"/>
      <c r="D136" s="110"/>
    </row>
    <row r="137" spans="1:10" ht="12" customHeight="1" thickBot="1" x14ac:dyDescent="0.3">
      <c r="A137" s="11" t="s">
        <v>308</v>
      </c>
      <c r="B137" s="5" t="s">
        <v>398</v>
      </c>
      <c r="C137" s="110"/>
      <c r="D137" s="110"/>
    </row>
    <row r="138" spans="1:10" ht="12" customHeight="1" thickBot="1" x14ac:dyDescent="0.3">
      <c r="A138" s="18" t="s">
        <v>102</v>
      </c>
      <c r="B138" s="60" t="s">
        <v>399</v>
      </c>
      <c r="C138" s="126">
        <f>+C139+C140+C141+C142</f>
        <v>0</v>
      </c>
      <c r="D138" s="126">
        <f>+D139+D140+D141+D142</f>
        <v>0</v>
      </c>
    </row>
    <row r="139" spans="1:10" ht="12" customHeight="1" x14ac:dyDescent="0.25">
      <c r="A139" s="13" t="s">
        <v>202</v>
      </c>
      <c r="B139" s="7" t="s">
        <v>400</v>
      </c>
      <c r="C139" s="110"/>
      <c r="D139" s="110"/>
    </row>
    <row r="140" spans="1:10" ht="12" customHeight="1" x14ac:dyDescent="0.25">
      <c r="A140" s="13" t="s">
        <v>203</v>
      </c>
      <c r="B140" s="7" t="s">
        <v>401</v>
      </c>
      <c r="C140" s="110"/>
      <c r="D140" s="110"/>
    </row>
    <row r="141" spans="1:10" ht="12" customHeight="1" x14ac:dyDescent="0.25">
      <c r="A141" s="13" t="s">
        <v>228</v>
      </c>
      <c r="B141" s="7" t="s">
        <v>402</v>
      </c>
      <c r="C141" s="110"/>
      <c r="D141" s="110"/>
    </row>
    <row r="142" spans="1:10" ht="12" customHeight="1" thickBot="1" x14ac:dyDescent="0.3">
      <c r="A142" s="13" t="s">
        <v>310</v>
      </c>
      <c r="B142" s="7" t="s">
        <v>403</v>
      </c>
      <c r="C142" s="110"/>
      <c r="D142" s="110"/>
    </row>
    <row r="143" spans="1:10" ht="15" customHeight="1" thickBot="1" x14ac:dyDescent="0.3">
      <c r="A143" s="18" t="s">
        <v>103</v>
      </c>
      <c r="B143" s="60" t="s">
        <v>404</v>
      </c>
      <c r="C143" s="227">
        <f>+C124+C128+C133+C138</f>
        <v>0</v>
      </c>
      <c r="D143" s="227">
        <f>+D124+D128+D133+D138</f>
        <v>0</v>
      </c>
      <c r="G143" s="228"/>
      <c r="H143" s="229"/>
      <c r="I143" s="229"/>
      <c r="J143" s="229"/>
    </row>
    <row r="144" spans="1:10" s="214" customFormat="1" ht="12.95" customHeight="1" thickBot="1" x14ac:dyDescent="0.25">
      <c r="A144" s="115" t="s">
        <v>104</v>
      </c>
      <c r="B144" s="192" t="s">
        <v>405</v>
      </c>
      <c r="C144" s="227">
        <f>+C123+C143</f>
        <v>555318</v>
      </c>
      <c r="D144" s="227">
        <f>+D123+D143</f>
        <v>757303</v>
      </c>
    </row>
    <row r="145" spans="1:5" ht="7.5" customHeight="1" x14ac:dyDescent="0.25"/>
    <row r="146" spans="1:5" x14ac:dyDescent="0.25">
      <c r="A146" s="558" t="s">
        <v>407</v>
      </c>
      <c r="B146" s="558"/>
      <c r="C146" s="558"/>
      <c r="D146" s="558"/>
    </row>
    <row r="147" spans="1:5" ht="15" customHeight="1" thickBot="1" x14ac:dyDescent="0.3">
      <c r="A147" s="553" t="s">
        <v>184</v>
      </c>
      <c r="B147" s="553"/>
      <c r="C147" s="485"/>
      <c r="D147" s="127" t="s">
        <v>227</v>
      </c>
    </row>
    <row r="148" spans="1:5" ht="22.5" customHeight="1" thickBot="1" x14ac:dyDescent="0.3">
      <c r="A148" s="18">
        <v>1</v>
      </c>
      <c r="B148" s="24" t="s">
        <v>408</v>
      </c>
      <c r="C148" s="117">
        <f>+C60-C123</f>
        <v>-110942</v>
      </c>
      <c r="D148" s="117">
        <f>+D60-D123</f>
        <v>-107959</v>
      </c>
      <c r="E148" s="230"/>
    </row>
    <row r="149" spans="1:5" ht="27.75" customHeight="1" thickBot="1" x14ac:dyDescent="0.3">
      <c r="A149" s="18" t="s">
        <v>96</v>
      </c>
      <c r="B149" s="24" t="s">
        <v>409</v>
      </c>
      <c r="C149" s="117">
        <f>+C83-C143</f>
        <v>110942</v>
      </c>
      <c r="D149" s="117">
        <f>+D83-D143</f>
        <v>108600</v>
      </c>
    </row>
  </sheetData>
  <mergeCells count="6">
    <mergeCell ref="A146:D146"/>
    <mergeCell ref="A147:B147"/>
    <mergeCell ref="A1:D1"/>
    <mergeCell ref="A2:B2"/>
    <mergeCell ref="A86:D86"/>
    <mergeCell ref="A87:B87"/>
  </mergeCells>
  <phoneticPr fontId="24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Tát Város Önkormányzat
2014. ÉVI KÖLTSÉGVETÉS
KÖTELEZŐ FELADATAINAK MÉRLEGE &amp;R&amp;"Times New Roman CE,Félkövér dőlt"&amp;11 1.2. melléklet az 1/2014. (I.28.) önkorm-i rend-hez
 2. melléklet a 9/2014. (VI.24.) önkorm-i rend-hez</oddHeader>
  </headerFooter>
  <rowBreaks count="1" manualBreakCount="1">
    <brk id="85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54"/>
  <sheetViews>
    <sheetView view="pageLayout" topLeftCell="A76" zoomScaleNormal="100" workbookViewId="0">
      <selection activeCell="E7" sqref="E7"/>
    </sheetView>
  </sheetViews>
  <sheetFormatPr defaultRowHeight="12.75" x14ac:dyDescent="0.2"/>
  <cols>
    <col min="1" max="1" width="9.33203125" customWidth="1"/>
    <col min="2" max="2" width="56.6640625" customWidth="1"/>
    <col min="3" max="3" width="11.83203125" customWidth="1"/>
    <col min="4" max="4" width="12" customWidth="1"/>
  </cols>
  <sheetData>
    <row r="1" spans="1:4" x14ac:dyDescent="0.2">
      <c r="A1" s="559" t="s">
        <v>640</v>
      </c>
      <c r="B1" s="559"/>
      <c r="C1" s="559"/>
      <c r="D1" s="559"/>
    </row>
    <row r="2" spans="1:4" x14ac:dyDescent="0.2">
      <c r="A2" s="562" t="s">
        <v>615</v>
      </c>
      <c r="B2" s="562"/>
      <c r="C2" s="562"/>
      <c r="D2" s="562"/>
    </row>
    <row r="3" spans="1:4" x14ac:dyDescent="0.2">
      <c r="A3" s="562" t="s">
        <v>616</v>
      </c>
      <c r="B3" s="562"/>
      <c r="C3" s="562"/>
      <c r="D3" s="562"/>
    </row>
    <row r="4" spans="1:4" x14ac:dyDescent="0.2">
      <c r="A4" s="562" t="s">
        <v>617</v>
      </c>
      <c r="B4" s="562"/>
      <c r="C4" s="562"/>
      <c r="D4" s="562"/>
    </row>
    <row r="5" spans="1:4" ht="15.75" x14ac:dyDescent="0.2">
      <c r="A5" s="554" t="s">
        <v>93</v>
      </c>
      <c r="B5" s="554"/>
      <c r="C5" s="554"/>
    </row>
    <row r="6" spans="1:4" ht="14.25" thickBot="1" x14ac:dyDescent="0.25">
      <c r="A6" s="553" t="s">
        <v>182</v>
      </c>
      <c r="B6" s="553"/>
      <c r="C6" s="557" t="s">
        <v>227</v>
      </c>
      <c r="D6" s="557"/>
    </row>
    <row r="7" spans="1:4" ht="36.75" thickBot="1" x14ac:dyDescent="0.25">
      <c r="A7" s="21" t="s">
        <v>145</v>
      </c>
      <c r="B7" s="22" t="s">
        <v>94</v>
      </c>
      <c r="C7" s="29" t="s">
        <v>249</v>
      </c>
      <c r="D7" s="29" t="s">
        <v>573</v>
      </c>
    </row>
    <row r="8" spans="1:4" ht="13.5" thickBot="1" x14ac:dyDescent="0.25">
      <c r="A8" s="207">
        <v>1</v>
      </c>
      <c r="B8" s="208">
        <v>2</v>
      </c>
      <c r="C8" s="209">
        <v>3</v>
      </c>
      <c r="D8" s="209">
        <v>3</v>
      </c>
    </row>
    <row r="9" spans="1:4" ht="13.5" customHeight="1" thickBot="1" x14ac:dyDescent="0.25">
      <c r="A9" s="18" t="s">
        <v>95</v>
      </c>
      <c r="B9" s="19" t="s">
        <v>250</v>
      </c>
      <c r="C9" s="117">
        <f>+C10+C11+C12+C13+C14+C15</f>
        <v>0</v>
      </c>
      <c r="D9" s="117">
        <f>+D10+D11+D12+D13+D14+D15</f>
        <v>0</v>
      </c>
    </row>
    <row r="10" spans="1:4" ht="12.75" customHeight="1" x14ac:dyDescent="0.2">
      <c r="A10" s="13" t="s">
        <v>158</v>
      </c>
      <c r="B10" s="215" t="s">
        <v>251</v>
      </c>
      <c r="C10" s="120"/>
      <c r="D10" s="120"/>
    </row>
    <row r="11" spans="1:4" ht="16.5" customHeight="1" x14ac:dyDescent="0.2">
      <c r="A11" s="12" t="s">
        <v>159</v>
      </c>
      <c r="B11" s="216" t="s">
        <v>252</v>
      </c>
      <c r="C11" s="119"/>
      <c r="D11" s="119"/>
    </row>
    <row r="12" spans="1:4" ht="16.5" customHeight="1" x14ac:dyDescent="0.2">
      <c r="A12" s="12" t="s">
        <v>160</v>
      </c>
      <c r="B12" s="216" t="s">
        <v>253</v>
      </c>
      <c r="C12" s="119"/>
      <c r="D12" s="119"/>
    </row>
    <row r="13" spans="1:4" ht="13.5" customHeight="1" x14ac:dyDescent="0.2">
      <c r="A13" s="12" t="s">
        <v>161</v>
      </c>
      <c r="B13" s="216" t="s">
        <v>254</v>
      </c>
      <c r="C13" s="119"/>
      <c r="D13" s="119"/>
    </row>
    <row r="14" spans="1:4" ht="13.5" customHeight="1" x14ac:dyDescent="0.2">
      <c r="A14" s="12" t="s">
        <v>178</v>
      </c>
      <c r="B14" s="216" t="s">
        <v>255</v>
      </c>
      <c r="C14" s="119"/>
      <c r="D14" s="119"/>
    </row>
    <row r="15" spans="1:4" ht="15.75" customHeight="1" thickBot="1" x14ac:dyDescent="0.25">
      <c r="A15" s="14" t="s">
        <v>162</v>
      </c>
      <c r="B15" s="217" t="s">
        <v>256</v>
      </c>
      <c r="C15" s="119"/>
      <c r="D15" s="119"/>
    </row>
    <row r="16" spans="1:4" ht="14.25" customHeight="1" thickBot="1" x14ac:dyDescent="0.25">
      <c r="A16" s="18" t="s">
        <v>96</v>
      </c>
      <c r="B16" s="112" t="s">
        <v>257</v>
      </c>
      <c r="C16" s="117">
        <f>+C17+C18+C19+C20+C21</f>
        <v>0</v>
      </c>
      <c r="D16" s="117">
        <f>+D17+D18+D19+D20+D21</f>
        <v>0</v>
      </c>
    </row>
    <row r="17" spans="1:4" ht="11.25" customHeight="1" x14ac:dyDescent="0.2">
      <c r="A17" s="13" t="s">
        <v>164</v>
      </c>
      <c r="B17" s="215" t="s">
        <v>258</v>
      </c>
      <c r="C17" s="120"/>
      <c r="D17" s="120"/>
    </row>
    <row r="18" spans="1:4" ht="12.75" customHeight="1" x14ac:dyDescent="0.2">
      <c r="A18" s="12" t="s">
        <v>165</v>
      </c>
      <c r="B18" s="216" t="s">
        <v>259</v>
      </c>
      <c r="C18" s="119"/>
      <c r="D18" s="119"/>
    </row>
    <row r="19" spans="1:4" ht="13.5" customHeight="1" x14ac:dyDescent="0.2">
      <c r="A19" s="12" t="s">
        <v>166</v>
      </c>
      <c r="B19" s="216" t="s">
        <v>480</v>
      </c>
      <c r="C19" s="119"/>
      <c r="D19" s="119"/>
    </row>
    <row r="20" spans="1:4" ht="12.75" customHeight="1" x14ac:dyDescent="0.2">
      <c r="A20" s="12" t="s">
        <v>167</v>
      </c>
      <c r="B20" s="216" t="s">
        <v>481</v>
      </c>
      <c r="C20" s="119"/>
      <c r="D20" s="119"/>
    </row>
    <row r="21" spans="1:4" ht="11.25" customHeight="1" x14ac:dyDescent="0.2">
      <c r="A21" s="12" t="s">
        <v>168</v>
      </c>
      <c r="B21" s="216" t="s">
        <v>260</v>
      </c>
      <c r="C21" s="119"/>
      <c r="D21" s="119"/>
    </row>
    <row r="22" spans="1:4" ht="15.75" customHeight="1" thickBot="1" x14ac:dyDescent="0.25">
      <c r="A22" s="14" t="s">
        <v>174</v>
      </c>
      <c r="B22" s="217" t="s">
        <v>261</v>
      </c>
      <c r="C22" s="121"/>
      <c r="D22" s="121"/>
    </row>
    <row r="23" spans="1:4" ht="14.25" customHeight="1" thickBot="1" x14ac:dyDescent="0.25">
      <c r="A23" s="18" t="s">
        <v>97</v>
      </c>
      <c r="B23" s="19" t="s">
        <v>262</v>
      </c>
      <c r="C23" s="117">
        <f>+C24+C25+C26+C27+C28</f>
        <v>0</v>
      </c>
      <c r="D23" s="117">
        <f>+D24+D25+D26+D27+D28</f>
        <v>0</v>
      </c>
    </row>
    <row r="24" spans="1:4" ht="14.25" customHeight="1" x14ac:dyDescent="0.2">
      <c r="A24" s="13" t="s">
        <v>147</v>
      </c>
      <c r="B24" s="215" t="s">
        <v>263</v>
      </c>
      <c r="C24" s="120"/>
      <c r="D24" s="120"/>
    </row>
    <row r="25" spans="1:4" ht="11.25" customHeight="1" x14ac:dyDescent="0.2">
      <c r="A25" s="12" t="s">
        <v>148</v>
      </c>
      <c r="B25" s="216" t="s">
        <v>264</v>
      </c>
      <c r="C25" s="119"/>
      <c r="D25" s="119"/>
    </row>
    <row r="26" spans="1:4" ht="27" customHeight="1" x14ac:dyDescent="0.2">
      <c r="A26" s="12" t="s">
        <v>149</v>
      </c>
      <c r="B26" s="216" t="s">
        <v>482</v>
      </c>
      <c r="C26" s="119"/>
      <c r="D26" s="119"/>
    </row>
    <row r="27" spans="1:4" ht="25.5" customHeight="1" x14ac:dyDescent="0.2">
      <c r="A27" s="12" t="s">
        <v>150</v>
      </c>
      <c r="B27" s="216" t="s">
        <v>483</v>
      </c>
      <c r="C27" s="119"/>
      <c r="D27" s="119"/>
    </row>
    <row r="28" spans="1:4" ht="12.75" customHeight="1" x14ac:dyDescent="0.2">
      <c r="A28" s="12" t="s">
        <v>192</v>
      </c>
      <c r="B28" s="216" t="s">
        <v>265</v>
      </c>
      <c r="C28" s="119"/>
      <c r="D28" s="119"/>
    </row>
    <row r="29" spans="1:4" ht="14.25" customHeight="1" thickBot="1" x14ac:dyDescent="0.25">
      <c r="A29" s="14" t="s">
        <v>193</v>
      </c>
      <c r="B29" s="217" t="s">
        <v>266</v>
      </c>
      <c r="C29" s="121"/>
      <c r="D29" s="121"/>
    </row>
    <row r="30" spans="1:4" ht="13.5" customHeight="1" thickBot="1" x14ac:dyDescent="0.25">
      <c r="A30" s="18" t="s">
        <v>194</v>
      </c>
      <c r="B30" s="19" t="s">
        <v>267</v>
      </c>
      <c r="C30" s="123">
        <f>+C31+C34+C35+C36</f>
        <v>0</v>
      </c>
      <c r="D30" s="123">
        <f>+D31+D34+D35+D36</f>
        <v>0</v>
      </c>
    </row>
    <row r="31" spans="1:4" ht="14.25" customHeight="1" x14ac:dyDescent="0.2">
      <c r="A31" s="13" t="s">
        <v>268</v>
      </c>
      <c r="B31" s="215" t="s">
        <v>274</v>
      </c>
      <c r="C31" s="210">
        <f>+C32+C33</f>
        <v>0</v>
      </c>
      <c r="D31" s="210">
        <f>+D32+D33</f>
        <v>0</v>
      </c>
    </row>
    <row r="32" spans="1:4" ht="15" customHeight="1" x14ac:dyDescent="0.2">
      <c r="A32" s="12" t="s">
        <v>269</v>
      </c>
      <c r="B32" s="216" t="s">
        <v>275</v>
      </c>
      <c r="C32" s="119"/>
      <c r="D32" s="119"/>
    </row>
    <row r="33" spans="1:4" ht="15" customHeight="1" x14ac:dyDescent="0.2">
      <c r="A33" s="12" t="s">
        <v>270</v>
      </c>
      <c r="B33" s="216" t="s">
        <v>276</v>
      </c>
      <c r="C33" s="119"/>
      <c r="D33" s="119"/>
    </row>
    <row r="34" spans="1:4" ht="14.25" customHeight="1" x14ac:dyDescent="0.2">
      <c r="A34" s="12" t="s">
        <v>271</v>
      </c>
      <c r="B34" s="216" t="s">
        <v>277</v>
      </c>
      <c r="C34" s="119"/>
      <c r="D34" s="119"/>
    </row>
    <row r="35" spans="1:4" ht="15.75" customHeight="1" x14ac:dyDescent="0.2">
      <c r="A35" s="12" t="s">
        <v>272</v>
      </c>
      <c r="B35" s="216" t="s">
        <v>278</v>
      </c>
      <c r="C35" s="119"/>
      <c r="D35" s="119"/>
    </row>
    <row r="36" spans="1:4" ht="15" customHeight="1" thickBot="1" x14ac:dyDescent="0.25">
      <c r="A36" s="14" t="s">
        <v>273</v>
      </c>
      <c r="B36" s="217" t="s">
        <v>279</v>
      </c>
      <c r="C36" s="121"/>
      <c r="D36" s="121"/>
    </row>
    <row r="37" spans="1:4" ht="17.25" customHeight="1" thickBot="1" x14ac:dyDescent="0.25">
      <c r="A37" s="18" t="s">
        <v>99</v>
      </c>
      <c r="B37" s="19" t="s">
        <v>280</v>
      </c>
      <c r="C37" s="117">
        <f>SUM(C38:C47)</f>
        <v>0</v>
      </c>
      <c r="D37" s="117">
        <f>SUM(D38:D47)</f>
        <v>0</v>
      </c>
    </row>
    <row r="38" spans="1:4" ht="15.75" customHeight="1" x14ac:dyDescent="0.2">
      <c r="A38" s="13" t="s">
        <v>151</v>
      </c>
      <c r="B38" s="215" t="s">
        <v>283</v>
      </c>
      <c r="C38" s="120"/>
      <c r="D38" s="120"/>
    </row>
    <row r="39" spans="1:4" ht="14.25" customHeight="1" x14ac:dyDescent="0.2">
      <c r="A39" s="12" t="s">
        <v>152</v>
      </c>
      <c r="B39" s="216" t="s">
        <v>284</v>
      </c>
      <c r="C39" s="119"/>
      <c r="D39" s="119"/>
    </row>
    <row r="40" spans="1:4" ht="12.75" customHeight="1" x14ac:dyDescent="0.2">
      <c r="A40" s="12" t="s">
        <v>153</v>
      </c>
      <c r="B40" s="216" t="s">
        <v>285</v>
      </c>
      <c r="C40" s="119"/>
      <c r="D40" s="119"/>
    </row>
    <row r="41" spans="1:4" ht="11.25" customHeight="1" x14ac:dyDescent="0.2">
      <c r="A41" s="12" t="s">
        <v>196</v>
      </c>
      <c r="B41" s="216" t="s">
        <v>286</v>
      </c>
      <c r="C41" s="119"/>
      <c r="D41" s="119"/>
    </row>
    <row r="42" spans="1:4" ht="12.75" customHeight="1" x14ac:dyDescent="0.2">
      <c r="A42" s="12" t="s">
        <v>197</v>
      </c>
      <c r="B42" s="216" t="s">
        <v>287</v>
      </c>
      <c r="C42" s="119"/>
      <c r="D42" s="119"/>
    </row>
    <row r="43" spans="1:4" ht="14.25" customHeight="1" x14ac:dyDescent="0.2">
      <c r="A43" s="12" t="s">
        <v>198</v>
      </c>
      <c r="B43" s="216" t="s">
        <v>288</v>
      </c>
      <c r="C43" s="119"/>
      <c r="D43" s="119"/>
    </row>
    <row r="44" spans="1:4" ht="14.25" customHeight="1" x14ac:dyDescent="0.2">
      <c r="A44" s="12" t="s">
        <v>199</v>
      </c>
      <c r="B44" s="216" t="s">
        <v>289</v>
      </c>
      <c r="C44" s="119"/>
      <c r="D44" s="119"/>
    </row>
    <row r="45" spans="1:4" ht="14.25" customHeight="1" x14ac:dyDescent="0.2">
      <c r="A45" s="12" t="s">
        <v>200</v>
      </c>
      <c r="B45" s="216" t="s">
        <v>290</v>
      </c>
      <c r="C45" s="119"/>
      <c r="D45" s="119"/>
    </row>
    <row r="46" spans="1:4" ht="12" customHeight="1" x14ac:dyDescent="0.2">
      <c r="A46" s="12" t="s">
        <v>281</v>
      </c>
      <c r="B46" s="216" t="s">
        <v>291</v>
      </c>
      <c r="C46" s="122"/>
      <c r="D46" s="122"/>
    </row>
    <row r="47" spans="1:4" ht="13.5" customHeight="1" thickBot="1" x14ac:dyDescent="0.25">
      <c r="A47" s="14" t="s">
        <v>282</v>
      </c>
      <c r="B47" s="217" t="s">
        <v>292</v>
      </c>
      <c r="C47" s="204"/>
      <c r="D47" s="204"/>
    </row>
    <row r="48" spans="1:4" ht="16.5" customHeight="1" thickBot="1" x14ac:dyDescent="0.25">
      <c r="A48" s="18" t="s">
        <v>100</v>
      </c>
      <c r="B48" s="19" t="s">
        <v>293</v>
      </c>
      <c r="C48" s="117">
        <f>SUM(C49:C53)</f>
        <v>0</v>
      </c>
      <c r="D48" s="117">
        <f>SUM(D49:D53)</f>
        <v>0</v>
      </c>
    </row>
    <row r="49" spans="1:4" ht="15" customHeight="1" x14ac:dyDescent="0.2">
      <c r="A49" s="13" t="s">
        <v>154</v>
      </c>
      <c r="B49" s="215" t="s">
        <v>297</v>
      </c>
      <c r="C49" s="260"/>
      <c r="D49" s="260"/>
    </row>
    <row r="50" spans="1:4" ht="15.75" customHeight="1" x14ac:dyDescent="0.2">
      <c r="A50" s="12" t="s">
        <v>155</v>
      </c>
      <c r="B50" s="216" t="s">
        <v>298</v>
      </c>
      <c r="C50" s="122"/>
      <c r="D50" s="122"/>
    </row>
    <row r="51" spans="1:4" ht="13.5" customHeight="1" x14ac:dyDescent="0.2">
      <c r="A51" s="12" t="s">
        <v>294</v>
      </c>
      <c r="B51" s="216" t="s">
        <v>299</v>
      </c>
      <c r="C51" s="122"/>
      <c r="D51" s="122"/>
    </row>
    <row r="52" spans="1:4" ht="15" customHeight="1" x14ac:dyDescent="0.2">
      <c r="A52" s="12" t="s">
        <v>295</v>
      </c>
      <c r="B52" s="216" t="s">
        <v>300</v>
      </c>
      <c r="C52" s="122"/>
      <c r="D52" s="122"/>
    </row>
    <row r="53" spans="1:4" ht="15" customHeight="1" thickBot="1" x14ac:dyDescent="0.25">
      <c r="A53" s="14" t="s">
        <v>296</v>
      </c>
      <c r="B53" s="217" t="s">
        <v>301</v>
      </c>
      <c r="C53" s="204"/>
      <c r="D53" s="204"/>
    </row>
    <row r="54" spans="1:4" ht="15" customHeight="1" thickBot="1" x14ac:dyDescent="0.25">
      <c r="A54" s="18" t="s">
        <v>201</v>
      </c>
      <c r="B54" s="19" t="s">
        <v>302</v>
      </c>
      <c r="C54" s="117">
        <f>SUM(C55:C57)</f>
        <v>0</v>
      </c>
      <c r="D54" s="117">
        <f>SUM(D55:D57)</f>
        <v>0</v>
      </c>
    </row>
    <row r="55" spans="1:4" ht="25.5" customHeight="1" x14ac:dyDescent="0.2">
      <c r="A55" s="13" t="s">
        <v>156</v>
      </c>
      <c r="B55" s="215" t="s">
        <v>303</v>
      </c>
      <c r="C55" s="120"/>
      <c r="D55" s="120"/>
    </row>
    <row r="56" spans="1:4" ht="24" customHeight="1" x14ac:dyDescent="0.2">
      <c r="A56" s="12" t="s">
        <v>157</v>
      </c>
      <c r="B56" s="216" t="s">
        <v>484</v>
      </c>
      <c r="C56" s="119"/>
      <c r="D56" s="119"/>
    </row>
    <row r="57" spans="1:4" ht="15" customHeight="1" x14ac:dyDescent="0.2">
      <c r="A57" s="12" t="s">
        <v>307</v>
      </c>
      <c r="B57" s="216" t="s">
        <v>305</v>
      </c>
      <c r="C57" s="119"/>
      <c r="D57" s="119"/>
    </row>
    <row r="58" spans="1:4" ht="14.25" customHeight="1" thickBot="1" x14ac:dyDescent="0.25">
      <c r="A58" s="14" t="s">
        <v>308</v>
      </c>
      <c r="B58" s="217" t="s">
        <v>306</v>
      </c>
      <c r="C58" s="121"/>
      <c r="D58" s="121"/>
    </row>
    <row r="59" spans="1:4" ht="14.25" customHeight="1" thickBot="1" x14ac:dyDescent="0.25">
      <c r="A59" s="18" t="s">
        <v>102</v>
      </c>
      <c r="B59" s="112" t="s">
        <v>309</v>
      </c>
      <c r="C59" s="117">
        <f>SUM(C60:C62)</f>
        <v>0</v>
      </c>
      <c r="D59" s="117">
        <f>SUM(D60:D62)</f>
        <v>743</v>
      </c>
    </row>
    <row r="60" spans="1:4" ht="27" customHeight="1" x14ac:dyDescent="0.2">
      <c r="A60" s="13" t="s">
        <v>202</v>
      </c>
      <c r="B60" s="215" t="s">
        <v>311</v>
      </c>
      <c r="C60" s="122"/>
      <c r="D60" s="122"/>
    </row>
    <row r="61" spans="1:4" ht="26.25" customHeight="1" x14ac:dyDescent="0.2">
      <c r="A61" s="12" t="s">
        <v>203</v>
      </c>
      <c r="B61" s="216" t="s">
        <v>485</v>
      </c>
      <c r="C61" s="122"/>
      <c r="D61" s="122"/>
    </row>
    <row r="62" spans="1:4" ht="13.5" customHeight="1" x14ac:dyDescent="0.2">
      <c r="A62" s="12" t="s">
        <v>228</v>
      </c>
      <c r="B62" s="216" t="s">
        <v>606</v>
      </c>
      <c r="C62" s="122"/>
      <c r="D62" s="122">
        <v>743</v>
      </c>
    </row>
    <row r="63" spans="1:4" ht="13.5" customHeight="1" thickBot="1" x14ac:dyDescent="0.25">
      <c r="A63" s="14" t="s">
        <v>310</v>
      </c>
      <c r="B63" s="217" t="s">
        <v>313</v>
      </c>
      <c r="C63" s="122"/>
      <c r="D63" s="122"/>
    </row>
    <row r="64" spans="1:4" ht="15" customHeight="1" thickBot="1" x14ac:dyDescent="0.25">
      <c r="A64" s="18" t="s">
        <v>103</v>
      </c>
      <c r="B64" s="19" t="s">
        <v>314</v>
      </c>
      <c r="C64" s="123">
        <f>+C9+C16+C23+C30+C37+C48+C54+C59</f>
        <v>0</v>
      </c>
      <c r="D64" s="123">
        <f>+D9+D16+D23+D30+D37+D48+D54+D59</f>
        <v>743</v>
      </c>
    </row>
    <row r="65" spans="1:4" ht="15.75" customHeight="1" thickBot="1" x14ac:dyDescent="0.25">
      <c r="A65" s="218" t="s">
        <v>315</v>
      </c>
      <c r="B65" s="112" t="s">
        <v>316</v>
      </c>
      <c r="C65" s="117">
        <f>SUM(C66:C68)</f>
        <v>0</v>
      </c>
      <c r="D65" s="117">
        <f>SUM(D66:D68)</f>
        <v>0</v>
      </c>
    </row>
    <row r="66" spans="1:4" ht="15" customHeight="1" x14ac:dyDescent="0.2">
      <c r="A66" s="13" t="s">
        <v>349</v>
      </c>
      <c r="B66" s="215" t="s">
        <v>317</v>
      </c>
      <c r="C66" s="122"/>
      <c r="D66" s="122"/>
    </row>
    <row r="67" spans="1:4" ht="14.25" customHeight="1" x14ac:dyDescent="0.2">
      <c r="A67" s="12" t="s">
        <v>358</v>
      </c>
      <c r="B67" s="216" t="s">
        <v>318</v>
      </c>
      <c r="C67" s="122"/>
      <c r="D67" s="122"/>
    </row>
    <row r="68" spans="1:4" ht="16.5" customHeight="1" thickBot="1" x14ac:dyDescent="0.25">
      <c r="A68" s="14" t="s">
        <v>359</v>
      </c>
      <c r="B68" s="219" t="s">
        <v>319</v>
      </c>
      <c r="C68" s="122"/>
      <c r="D68" s="122"/>
    </row>
    <row r="69" spans="1:4" ht="15.75" customHeight="1" thickBot="1" x14ac:dyDescent="0.25">
      <c r="A69" s="218" t="s">
        <v>320</v>
      </c>
      <c r="B69" s="112" t="s">
        <v>321</v>
      </c>
      <c r="C69" s="117">
        <f>SUM(C70:C73)</f>
        <v>0</v>
      </c>
      <c r="D69" s="117">
        <f>SUM(D70:D73)</f>
        <v>0</v>
      </c>
    </row>
    <row r="70" spans="1:4" ht="15.75" customHeight="1" x14ac:dyDescent="0.2">
      <c r="A70" s="13" t="s">
        <v>179</v>
      </c>
      <c r="B70" s="215" t="s">
        <v>322</v>
      </c>
      <c r="C70" s="122"/>
      <c r="D70" s="122"/>
    </row>
    <row r="71" spans="1:4" ht="15.75" customHeight="1" x14ac:dyDescent="0.2">
      <c r="A71" s="12" t="s">
        <v>180</v>
      </c>
      <c r="B71" s="216" t="s">
        <v>323</v>
      </c>
      <c r="C71" s="122"/>
      <c r="D71" s="122"/>
    </row>
    <row r="72" spans="1:4" ht="12.75" customHeight="1" x14ac:dyDescent="0.2">
      <c r="A72" s="12" t="s">
        <v>350</v>
      </c>
      <c r="B72" s="216" t="s">
        <v>324</v>
      </c>
      <c r="C72" s="122"/>
      <c r="D72" s="122"/>
    </row>
    <row r="73" spans="1:4" ht="14.25" customHeight="1" thickBot="1" x14ac:dyDescent="0.25">
      <c r="A73" s="14" t="s">
        <v>351</v>
      </c>
      <c r="B73" s="217" t="s">
        <v>325</v>
      </c>
      <c r="C73" s="122"/>
      <c r="D73" s="122"/>
    </row>
    <row r="74" spans="1:4" ht="15" customHeight="1" thickBot="1" x14ac:dyDescent="0.25">
      <c r="A74" s="218" t="s">
        <v>326</v>
      </c>
      <c r="B74" s="112" t="s">
        <v>327</v>
      </c>
      <c r="C74" s="117">
        <f>SUM(C75:C76)</f>
        <v>6400</v>
      </c>
      <c r="D74" s="117">
        <f>SUM(D75:D76)</f>
        <v>6400</v>
      </c>
    </row>
    <row r="75" spans="1:4" ht="13.5" customHeight="1" x14ac:dyDescent="0.2">
      <c r="A75" s="13" t="s">
        <v>352</v>
      </c>
      <c r="B75" s="215" t="s">
        <v>328</v>
      </c>
      <c r="C75" s="122">
        <v>6400</v>
      </c>
      <c r="D75" s="122">
        <v>6400</v>
      </c>
    </row>
    <row r="76" spans="1:4" ht="15" customHeight="1" thickBot="1" x14ac:dyDescent="0.25">
      <c r="A76" s="14" t="s">
        <v>353</v>
      </c>
      <c r="B76" s="217" t="s">
        <v>329</v>
      </c>
      <c r="C76" s="122"/>
      <c r="D76" s="122"/>
    </row>
    <row r="77" spans="1:4" ht="14.25" customHeight="1" thickBot="1" x14ac:dyDescent="0.25">
      <c r="A77" s="218" t="s">
        <v>330</v>
      </c>
      <c r="B77" s="112" t="s">
        <v>331</v>
      </c>
      <c r="C77" s="117">
        <f>SUM(C78:C80)</f>
        <v>0</v>
      </c>
      <c r="D77" s="117">
        <f>SUM(D78:D80)</f>
        <v>0</v>
      </c>
    </row>
    <row r="78" spans="1:4" ht="12.75" customHeight="1" x14ac:dyDescent="0.2">
      <c r="A78" s="13" t="s">
        <v>354</v>
      </c>
      <c r="B78" s="215" t="s">
        <v>332</v>
      </c>
      <c r="C78" s="122"/>
      <c r="D78" s="122"/>
    </row>
    <row r="79" spans="1:4" ht="16.5" customHeight="1" x14ac:dyDescent="0.2">
      <c r="A79" s="12" t="s">
        <v>355</v>
      </c>
      <c r="B79" s="216" t="s">
        <v>333</v>
      </c>
      <c r="C79" s="122"/>
      <c r="D79" s="122"/>
    </row>
    <row r="80" spans="1:4" ht="16.5" customHeight="1" thickBot="1" x14ac:dyDescent="0.25">
      <c r="A80" s="14" t="s">
        <v>356</v>
      </c>
      <c r="B80" s="217" t="s">
        <v>334</v>
      </c>
      <c r="C80" s="122"/>
      <c r="D80" s="122"/>
    </row>
    <row r="81" spans="1:4" ht="15.75" customHeight="1" thickBot="1" x14ac:dyDescent="0.25">
      <c r="A81" s="218" t="s">
        <v>335</v>
      </c>
      <c r="B81" s="112" t="s">
        <v>357</v>
      </c>
      <c r="C81" s="117">
        <f>SUM(C82:C85)</f>
        <v>0</v>
      </c>
      <c r="D81" s="117">
        <f>SUM(D82:D85)</f>
        <v>0</v>
      </c>
    </row>
    <row r="82" spans="1:4" ht="11.25" customHeight="1" x14ac:dyDescent="0.2">
      <c r="A82" s="220" t="s">
        <v>336</v>
      </c>
      <c r="B82" s="215" t="s">
        <v>337</v>
      </c>
      <c r="C82" s="122"/>
      <c r="D82" s="122"/>
    </row>
    <row r="83" spans="1:4" ht="16.5" customHeight="1" x14ac:dyDescent="0.2">
      <c r="A83" s="221" t="s">
        <v>338</v>
      </c>
      <c r="B83" s="216" t="s">
        <v>339</v>
      </c>
      <c r="C83" s="122"/>
      <c r="D83" s="122"/>
    </row>
    <row r="84" spans="1:4" ht="14.25" customHeight="1" x14ac:dyDescent="0.2">
      <c r="A84" s="221" t="s">
        <v>340</v>
      </c>
      <c r="B84" s="216" t="s">
        <v>341</v>
      </c>
      <c r="C84" s="122"/>
      <c r="D84" s="122"/>
    </row>
    <row r="85" spans="1:4" ht="13.5" customHeight="1" thickBot="1" x14ac:dyDescent="0.25">
      <c r="A85" s="222" t="s">
        <v>342</v>
      </c>
      <c r="B85" s="217" t="s">
        <v>343</v>
      </c>
      <c r="C85" s="122"/>
      <c r="D85" s="122"/>
    </row>
    <row r="86" spans="1:4" ht="13.5" customHeight="1" thickBot="1" x14ac:dyDescent="0.25">
      <c r="A86" s="218" t="s">
        <v>344</v>
      </c>
      <c r="B86" s="112" t="s">
        <v>345</v>
      </c>
      <c r="C86" s="261"/>
      <c r="D86" s="261"/>
    </row>
    <row r="87" spans="1:4" ht="14.25" customHeight="1" thickBot="1" x14ac:dyDescent="0.25">
      <c r="A87" s="218" t="s">
        <v>346</v>
      </c>
      <c r="B87" s="223" t="s">
        <v>347</v>
      </c>
      <c r="C87" s="123">
        <f>+C65+C69+C74+C77+C81+C86</f>
        <v>6400</v>
      </c>
      <c r="D87" s="123">
        <f>+D65+D69+D74+D77+D81+D86</f>
        <v>6400</v>
      </c>
    </row>
    <row r="88" spans="1:4" ht="15.75" customHeight="1" thickBot="1" x14ac:dyDescent="0.25">
      <c r="A88" s="224" t="s">
        <v>360</v>
      </c>
      <c r="B88" s="225" t="s">
        <v>348</v>
      </c>
      <c r="C88" s="123">
        <f>+C64+C87</f>
        <v>6400</v>
      </c>
      <c r="D88" s="123">
        <f>+D64+D87</f>
        <v>7143</v>
      </c>
    </row>
    <row r="89" spans="1:4" ht="15.75" x14ac:dyDescent="0.2">
      <c r="A89" s="3"/>
      <c r="B89" s="4"/>
      <c r="C89" s="124"/>
    </row>
    <row r="90" spans="1:4" ht="15.75" x14ac:dyDescent="0.2">
      <c r="A90" s="554" t="s">
        <v>123</v>
      </c>
      <c r="B90" s="554"/>
      <c r="C90" s="554"/>
    </row>
    <row r="91" spans="1:4" ht="14.25" thickBot="1" x14ac:dyDescent="0.3">
      <c r="A91" s="555" t="s">
        <v>183</v>
      </c>
      <c r="B91" s="555"/>
      <c r="C91" s="560" t="s">
        <v>227</v>
      </c>
      <c r="D91" s="560"/>
    </row>
    <row r="92" spans="1:4" ht="41.25" customHeight="1" thickBot="1" x14ac:dyDescent="0.25">
      <c r="A92" s="21" t="s">
        <v>145</v>
      </c>
      <c r="B92" s="22" t="s">
        <v>124</v>
      </c>
      <c r="C92" s="29" t="s">
        <v>249</v>
      </c>
      <c r="D92" s="29" t="s">
        <v>573</v>
      </c>
    </row>
    <row r="93" spans="1:4" ht="13.5" thickBot="1" x14ac:dyDescent="0.25">
      <c r="A93" s="26">
        <v>1</v>
      </c>
      <c r="B93" s="27">
        <v>2</v>
      </c>
      <c r="C93" s="28">
        <v>3</v>
      </c>
      <c r="D93" s="28">
        <v>3</v>
      </c>
    </row>
    <row r="94" spans="1:4" ht="17.25" customHeight="1" thickBot="1" x14ac:dyDescent="0.25">
      <c r="A94" s="20" t="s">
        <v>95</v>
      </c>
      <c r="B94" s="25" t="s">
        <v>363</v>
      </c>
      <c r="C94" s="116">
        <f>SUM(C95:C99)</f>
        <v>5200</v>
      </c>
      <c r="D94" s="116">
        <f>SUM(D95:D99)</f>
        <v>5200</v>
      </c>
    </row>
    <row r="95" spans="1:4" ht="13.5" customHeight="1" x14ac:dyDescent="0.2">
      <c r="A95" s="15" t="s">
        <v>158</v>
      </c>
      <c r="B95" s="8" t="s">
        <v>125</v>
      </c>
      <c r="C95" s="118"/>
      <c r="D95" s="118"/>
    </row>
    <row r="96" spans="1:4" ht="13.5" customHeight="1" x14ac:dyDescent="0.2">
      <c r="A96" s="12" t="s">
        <v>159</v>
      </c>
      <c r="B96" s="6" t="s">
        <v>204</v>
      </c>
      <c r="C96" s="119"/>
      <c r="D96" s="119"/>
    </row>
    <row r="97" spans="1:4" ht="14.25" customHeight="1" x14ac:dyDescent="0.2">
      <c r="A97" s="12" t="s">
        <v>160</v>
      </c>
      <c r="B97" s="6" t="s">
        <v>177</v>
      </c>
      <c r="C97" s="121"/>
      <c r="D97" s="121"/>
    </row>
    <row r="98" spans="1:4" ht="13.5" customHeight="1" x14ac:dyDescent="0.2">
      <c r="A98" s="12" t="s">
        <v>161</v>
      </c>
      <c r="B98" s="9" t="s">
        <v>205</v>
      </c>
      <c r="C98" s="121"/>
      <c r="D98" s="121"/>
    </row>
    <row r="99" spans="1:4" ht="13.5" customHeight="1" x14ac:dyDescent="0.2">
      <c r="A99" s="12" t="s">
        <v>169</v>
      </c>
      <c r="B99" s="17" t="s">
        <v>206</v>
      </c>
      <c r="C99" s="121">
        <v>5200</v>
      </c>
      <c r="D99" s="121">
        <v>5200</v>
      </c>
    </row>
    <row r="100" spans="1:4" ht="12.75" customHeight="1" x14ac:dyDescent="0.2">
      <c r="A100" s="12" t="s">
        <v>162</v>
      </c>
      <c r="B100" s="6" t="s">
        <v>364</v>
      </c>
      <c r="C100" s="119"/>
      <c r="D100" s="119"/>
    </row>
    <row r="101" spans="1:4" x14ac:dyDescent="0.2">
      <c r="A101" s="12" t="s">
        <v>163</v>
      </c>
      <c r="B101" s="72" t="s">
        <v>365</v>
      </c>
      <c r="C101" s="121"/>
      <c r="D101" s="121"/>
    </row>
    <row r="102" spans="1:4" ht="14.25" customHeight="1" x14ac:dyDescent="0.2">
      <c r="A102" s="12" t="s">
        <v>170</v>
      </c>
      <c r="B102" s="73" t="s">
        <v>366</v>
      </c>
      <c r="C102" s="121"/>
      <c r="D102" s="121"/>
    </row>
    <row r="103" spans="1:4" ht="13.5" customHeight="1" x14ac:dyDescent="0.2">
      <c r="A103" s="12" t="s">
        <v>171</v>
      </c>
      <c r="B103" s="73" t="s">
        <v>367</v>
      </c>
      <c r="C103" s="121"/>
      <c r="D103" s="121"/>
    </row>
    <row r="104" spans="1:4" x14ac:dyDescent="0.2">
      <c r="A104" s="12" t="s">
        <v>172</v>
      </c>
      <c r="B104" s="72" t="s">
        <v>368</v>
      </c>
      <c r="C104" s="121">
        <v>2000</v>
      </c>
      <c r="D104" s="121">
        <v>2000</v>
      </c>
    </row>
    <row r="105" spans="1:4" x14ac:dyDescent="0.2">
      <c r="A105" s="12" t="s">
        <v>173</v>
      </c>
      <c r="B105" s="72" t="s">
        <v>369</v>
      </c>
      <c r="C105" s="121"/>
      <c r="D105" s="121"/>
    </row>
    <row r="106" spans="1:4" ht="13.5" customHeight="1" x14ac:dyDescent="0.2">
      <c r="A106" s="12" t="s">
        <v>175</v>
      </c>
      <c r="B106" s="73" t="s">
        <v>370</v>
      </c>
      <c r="C106" s="121"/>
      <c r="D106" s="121"/>
    </row>
    <row r="107" spans="1:4" ht="15" customHeight="1" x14ac:dyDescent="0.2">
      <c r="A107" s="11" t="s">
        <v>207</v>
      </c>
      <c r="B107" s="74" t="s">
        <v>371</v>
      </c>
      <c r="C107" s="121"/>
      <c r="D107" s="121"/>
    </row>
    <row r="108" spans="1:4" ht="12.75" customHeight="1" x14ac:dyDescent="0.2">
      <c r="A108" s="12" t="s">
        <v>361</v>
      </c>
      <c r="B108" s="74" t="s">
        <v>372</v>
      </c>
      <c r="C108" s="121"/>
      <c r="D108" s="121"/>
    </row>
    <row r="109" spans="1:4" ht="11.25" customHeight="1" thickBot="1" x14ac:dyDescent="0.25">
      <c r="A109" s="16" t="s">
        <v>362</v>
      </c>
      <c r="B109" s="75" t="s">
        <v>373</v>
      </c>
      <c r="C109" s="125">
        <v>3200</v>
      </c>
      <c r="D109" s="125">
        <v>3200</v>
      </c>
    </row>
    <row r="110" spans="1:4" ht="12.75" customHeight="1" thickBot="1" x14ac:dyDescent="0.25">
      <c r="A110" s="18" t="s">
        <v>96</v>
      </c>
      <c r="B110" s="24" t="s">
        <v>374</v>
      </c>
      <c r="C110" s="117">
        <f>+C111+C113+C115</f>
        <v>1200</v>
      </c>
      <c r="D110" s="117">
        <f>+D111+D113+D115</f>
        <v>1943</v>
      </c>
    </row>
    <row r="111" spans="1:4" ht="11.25" customHeight="1" x14ac:dyDescent="0.2">
      <c r="A111" s="13" t="s">
        <v>164</v>
      </c>
      <c r="B111" s="6" t="s">
        <v>226</v>
      </c>
      <c r="C111" s="120"/>
      <c r="D111" s="120"/>
    </row>
    <row r="112" spans="1:4" ht="12.75" customHeight="1" x14ac:dyDescent="0.2">
      <c r="A112" s="13" t="s">
        <v>165</v>
      </c>
      <c r="B112" s="10" t="s">
        <v>378</v>
      </c>
      <c r="C112" s="120"/>
      <c r="D112" s="120"/>
    </row>
    <row r="113" spans="1:4" ht="13.5" customHeight="1" x14ac:dyDescent="0.2">
      <c r="A113" s="13" t="s">
        <v>166</v>
      </c>
      <c r="B113" s="10" t="s">
        <v>208</v>
      </c>
      <c r="C113" s="119"/>
      <c r="D113" s="119"/>
    </row>
    <row r="114" spans="1:4" ht="12" customHeight="1" x14ac:dyDescent="0.2">
      <c r="A114" s="13" t="s">
        <v>167</v>
      </c>
      <c r="B114" s="10" t="s">
        <v>379</v>
      </c>
      <c r="C114" s="110"/>
      <c r="D114" s="110"/>
    </row>
    <row r="115" spans="1:4" ht="12" customHeight="1" x14ac:dyDescent="0.2">
      <c r="A115" s="13" t="s">
        <v>168</v>
      </c>
      <c r="B115" s="114" t="s">
        <v>229</v>
      </c>
      <c r="C115" s="110">
        <v>1200</v>
      </c>
      <c r="D115" s="110">
        <v>1943</v>
      </c>
    </row>
    <row r="116" spans="1:4" ht="13.5" customHeight="1" x14ac:dyDescent="0.2">
      <c r="A116" s="13" t="s">
        <v>174</v>
      </c>
      <c r="B116" s="113" t="s">
        <v>486</v>
      </c>
      <c r="C116" s="110"/>
      <c r="D116" s="110"/>
    </row>
    <row r="117" spans="1:4" ht="12.75" customHeight="1" x14ac:dyDescent="0.2">
      <c r="A117" s="13" t="s">
        <v>176</v>
      </c>
      <c r="B117" s="211" t="s">
        <v>384</v>
      </c>
      <c r="C117" s="110"/>
      <c r="D117" s="110"/>
    </row>
    <row r="118" spans="1:4" ht="12" customHeight="1" x14ac:dyDescent="0.2">
      <c r="A118" s="13" t="s">
        <v>209</v>
      </c>
      <c r="B118" s="73" t="s">
        <v>367</v>
      </c>
      <c r="C118" s="110"/>
      <c r="D118" s="110"/>
    </row>
    <row r="119" spans="1:4" ht="13.5" customHeight="1" x14ac:dyDescent="0.2">
      <c r="A119" s="13" t="s">
        <v>210</v>
      </c>
      <c r="B119" s="73" t="s">
        <v>383</v>
      </c>
      <c r="C119" s="110"/>
      <c r="D119" s="110"/>
    </row>
    <row r="120" spans="1:4" ht="12.75" customHeight="1" x14ac:dyDescent="0.2">
      <c r="A120" s="13" t="s">
        <v>211</v>
      </c>
      <c r="B120" s="73" t="s">
        <v>382</v>
      </c>
      <c r="C120" s="110"/>
      <c r="D120" s="110"/>
    </row>
    <row r="121" spans="1:4" ht="14.25" customHeight="1" x14ac:dyDescent="0.2">
      <c r="A121" s="13" t="s">
        <v>375</v>
      </c>
      <c r="B121" s="73" t="s">
        <v>370</v>
      </c>
      <c r="C121" s="110"/>
      <c r="D121" s="110"/>
    </row>
    <row r="122" spans="1:4" ht="12" customHeight="1" x14ac:dyDescent="0.2">
      <c r="A122" s="13" t="s">
        <v>376</v>
      </c>
      <c r="B122" s="73" t="s">
        <v>381</v>
      </c>
      <c r="C122" s="110"/>
      <c r="D122" s="110"/>
    </row>
    <row r="123" spans="1:4" ht="12.75" customHeight="1" thickBot="1" x14ac:dyDescent="0.25">
      <c r="A123" s="11" t="s">
        <v>377</v>
      </c>
      <c r="B123" s="73" t="s">
        <v>380</v>
      </c>
      <c r="C123" s="111">
        <v>1200</v>
      </c>
      <c r="D123" s="111">
        <v>1943</v>
      </c>
    </row>
    <row r="124" spans="1:4" ht="13.5" customHeight="1" thickBot="1" x14ac:dyDescent="0.25">
      <c r="A124" s="18" t="s">
        <v>97</v>
      </c>
      <c r="B124" s="60" t="s">
        <v>385</v>
      </c>
      <c r="C124" s="117">
        <f>+C125+C126</f>
        <v>0</v>
      </c>
      <c r="D124" s="117">
        <f>+D125+D126</f>
        <v>0</v>
      </c>
    </row>
    <row r="125" spans="1:4" ht="12.75" customHeight="1" x14ac:dyDescent="0.2">
      <c r="A125" s="13" t="s">
        <v>147</v>
      </c>
      <c r="B125" s="7" t="s">
        <v>134</v>
      </c>
      <c r="C125" s="120"/>
      <c r="D125" s="120"/>
    </row>
    <row r="126" spans="1:4" ht="14.25" customHeight="1" thickBot="1" x14ac:dyDescent="0.25">
      <c r="A126" s="14" t="s">
        <v>148</v>
      </c>
      <c r="B126" s="10" t="s">
        <v>135</v>
      </c>
      <c r="C126" s="121"/>
      <c r="D126" s="121"/>
    </row>
    <row r="127" spans="1:4" ht="15" customHeight="1" thickBot="1" x14ac:dyDescent="0.25">
      <c r="A127" s="18" t="s">
        <v>98</v>
      </c>
      <c r="B127" s="60" t="s">
        <v>386</v>
      </c>
      <c r="C127" s="117">
        <f>+C94+C110+C124</f>
        <v>6400</v>
      </c>
      <c r="D127" s="117">
        <f>+D94+D110+D124</f>
        <v>7143</v>
      </c>
    </row>
    <row r="128" spans="1:4" ht="14.25" customHeight="1" thickBot="1" x14ac:dyDescent="0.25">
      <c r="A128" s="18" t="s">
        <v>99</v>
      </c>
      <c r="B128" s="60" t="s">
        <v>387</v>
      </c>
      <c r="C128" s="117">
        <f>+C129+C130+C131</f>
        <v>0</v>
      </c>
      <c r="D128" s="117">
        <f>+D129+D130+D131</f>
        <v>0</v>
      </c>
    </row>
    <row r="129" spans="1:4" ht="12.75" customHeight="1" x14ac:dyDescent="0.2">
      <c r="A129" s="13" t="s">
        <v>151</v>
      </c>
      <c r="B129" s="7" t="s">
        <v>388</v>
      </c>
      <c r="C129" s="110"/>
      <c r="D129" s="110"/>
    </row>
    <row r="130" spans="1:4" ht="12.75" customHeight="1" x14ac:dyDescent="0.2">
      <c r="A130" s="13" t="s">
        <v>152</v>
      </c>
      <c r="B130" s="7" t="s">
        <v>389</v>
      </c>
      <c r="C130" s="110"/>
      <c r="D130" s="110"/>
    </row>
    <row r="131" spans="1:4" ht="13.5" customHeight="1" thickBot="1" x14ac:dyDescent="0.25">
      <c r="A131" s="11" t="s">
        <v>153</v>
      </c>
      <c r="B131" s="5" t="s">
        <v>390</v>
      </c>
      <c r="C131" s="110"/>
      <c r="D131" s="110"/>
    </row>
    <row r="132" spans="1:4" ht="13.5" customHeight="1" thickBot="1" x14ac:dyDescent="0.25">
      <c r="A132" s="18" t="s">
        <v>100</v>
      </c>
      <c r="B132" s="60" t="s">
        <v>450</v>
      </c>
      <c r="C132" s="117">
        <f>+C133+C134+C135+C136</f>
        <v>0</v>
      </c>
      <c r="D132" s="117">
        <f>+D133+D134+D135+D136</f>
        <v>0</v>
      </c>
    </row>
    <row r="133" spans="1:4" ht="11.25" customHeight="1" x14ac:dyDescent="0.2">
      <c r="A133" s="13" t="s">
        <v>154</v>
      </c>
      <c r="B133" s="7" t="s">
        <v>391</v>
      </c>
      <c r="C133" s="110"/>
      <c r="D133" s="110"/>
    </row>
    <row r="134" spans="1:4" ht="12" customHeight="1" x14ac:dyDescent="0.2">
      <c r="A134" s="13" t="s">
        <v>155</v>
      </c>
      <c r="B134" s="7" t="s">
        <v>392</v>
      </c>
      <c r="C134" s="110"/>
      <c r="D134" s="110"/>
    </row>
    <row r="135" spans="1:4" ht="15" customHeight="1" x14ac:dyDescent="0.2">
      <c r="A135" s="13" t="s">
        <v>294</v>
      </c>
      <c r="B135" s="7" t="s">
        <v>393</v>
      </c>
      <c r="C135" s="110"/>
      <c r="D135" s="110"/>
    </row>
    <row r="136" spans="1:4" ht="12.75" customHeight="1" thickBot="1" x14ac:dyDescent="0.25">
      <c r="A136" s="11" t="s">
        <v>295</v>
      </c>
      <c r="B136" s="5" t="s">
        <v>394</v>
      </c>
      <c r="C136" s="110"/>
      <c r="D136" s="110"/>
    </row>
    <row r="137" spans="1:4" ht="12.75" customHeight="1" thickBot="1" x14ac:dyDescent="0.25">
      <c r="A137" s="18" t="s">
        <v>101</v>
      </c>
      <c r="B137" s="60" t="s">
        <v>395</v>
      </c>
      <c r="C137" s="123">
        <f>+C138+C139+C140+C141</f>
        <v>0</v>
      </c>
      <c r="D137" s="123">
        <f>+D138+D139+D140+D141</f>
        <v>0</v>
      </c>
    </row>
    <row r="138" spans="1:4" ht="12" customHeight="1" x14ac:dyDescent="0.2">
      <c r="A138" s="13" t="s">
        <v>156</v>
      </c>
      <c r="B138" s="7" t="s">
        <v>396</v>
      </c>
      <c r="C138" s="110"/>
      <c r="D138" s="110"/>
    </row>
    <row r="139" spans="1:4" ht="14.25" customHeight="1" x14ac:dyDescent="0.2">
      <c r="A139" s="13" t="s">
        <v>157</v>
      </c>
      <c r="B139" s="7" t="s">
        <v>406</v>
      </c>
      <c r="C139" s="110"/>
      <c r="D139" s="110"/>
    </row>
    <row r="140" spans="1:4" ht="12.75" customHeight="1" x14ac:dyDescent="0.2">
      <c r="A140" s="13" t="s">
        <v>307</v>
      </c>
      <c r="B140" s="7" t="s">
        <v>397</v>
      </c>
      <c r="C140" s="110"/>
      <c r="D140" s="110"/>
    </row>
    <row r="141" spans="1:4" ht="13.5" customHeight="1" thickBot="1" x14ac:dyDescent="0.25">
      <c r="A141" s="11" t="s">
        <v>308</v>
      </c>
      <c r="B141" s="5" t="s">
        <v>398</v>
      </c>
      <c r="C141" s="110"/>
      <c r="D141" s="110"/>
    </row>
    <row r="142" spans="1:4" ht="13.5" customHeight="1" thickBot="1" x14ac:dyDescent="0.25">
      <c r="A142" s="18" t="s">
        <v>102</v>
      </c>
      <c r="B142" s="60" t="s">
        <v>399</v>
      </c>
      <c r="C142" s="126">
        <f>+C143+C144+C145+C146</f>
        <v>0</v>
      </c>
      <c r="D142" s="126">
        <f>+D143+D144+D145+D146</f>
        <v>0</v>
      </c>
    </row>
    <row r="143" spans="1:4" ht="12" customHeight="1" x14ac:dyDescent="0.2">
      <c r="A143" s="13" t="s">
        <v>202</v>
      </c>
      <c r="B143" s="7" t="s">
        <v>400</v>
      </c>
      <c r="C143" s="110"/>
      <c r="D143" s="110"/>
    </row>
    <row r="144" spans="1:4" ht="13.5" customHeight="1" x14ac:dyDescent="0.2">
      <c r="A144" s="13" t="s">
        <v>203</v>
      </c>
      <c r="B144" s="7" t="s">
        <v>401</v>
      </c>
      <c r="C144" s="110"/>
      <c r="D144" s="110"/>
    </row>
    <row r="145" spans="1:5" ht="12.75" customHeight="1" x14ac:dyDescent="0.2">
      <c r="A145" s="13" t="s">
        <v>228</v>
      </c>
      <c r="B145" s="7" t="s">
        <v>402</v>
      </c>
      <c r="C145" s="110"/>
      <c r="D145" s="110"/>
    </row>
    <row r="146" spans="1:5" ht="14.25" customHeight="1" thickBot="1" x14ac:dyDescent="0.25">
      <c r="A146" s="13" t="s">
        <v>310</v>
      </c>
      <c r="B146" s="7" t="s">
        <v>403</v>
      </c>
      <c r="C146" s="110"/>
      <c r="D146" s="110"/>
    </row>
    <row r="147" spans="1:5" ht="15.75" customHeight="1" thickBot="1" x14ac:dyDescent="0.25">
      <c r="A147" s="18" t="s">
        <v>103</v>
      </c>
      <c r="B147" s="60" t="s">
        <v>404</v>
      </c>
      <c r="C147" s="227">
        <f>+C128+C132+C137+C142</f>
        <v>0</v>
      </c>
      <c r="D147" s="227">
        <f>+D128+D132+D137+D142</f>
        <v>0</v>
      </c>
    </row>
    <row r="148" spans="1:5" ht="14.25" customHeight="1" thickBot="1" x14ac:dyDescent="0.25">
      <c r="A148" s="115" t="s">
        <v>104</v>
      </c>
      <c r="B148" s="192" t="s">
        <v>405</v>
      </c>
      <c r="C148" s="227">
        <f>+C127+C147</f>
        <v>6400</v>
      </c>
      <c r="D148" s="227">
        <f>+D127+D147</f>
        <v>7143</v>
      </c>
    </row>
    <row r="149" spans="1:5" ht="15.75" x14ac:dyDescent="0.25">
      <c r="A149" s="193"/>
      <c r="B149" s="193"/>
      <c r="C149" s="194"/>
    </row>
    <row r="150" spans="1:5" x14ac:dyDescent="0.2">
      <c r="A150" s="545" t="s">
        <v>407</v>
      </c>
      <c r="B150" s="545"/>
      <c r="C150" s="545"/>
      <c r="D150" s="546"/>
      <c r="E150" s="546"/>
    </row>
    <row r="151" spans="1:5" ht="14.25" thickBot="1" x14ac:dyDescent="0.25">
      <c r="A151" s="553" t="s">
        <v>184</v>
      </c>
      <c r="B151" s="553"/>
      <c r="C151" s="561" t="s">
        <v>227</v>
      </c>
      <c r="D151" s="561"/>
    </row>
    <row r="152" spans="1:5" ht="34.5" customHeight="1" thickBot="1" x14ac:dyDescent="0.25">
      <c r="A152" s="18">
        <v>1</v>
      </c>
      <c r="B152" s="24" t="s">
        <v>408</v>
      </c>
      <c r="C152" s="117">
        <f>+C64-C127</f>
        <v>-6400</v>
      </c>
      <c r="D152" s="117">
        <f>+D64-D127</f>
        <v>-6400</v>
      </c>
    </row>
    <row r="153" spans="1:5" ht="14.25" customHeight="1" thickBot="1" x14ac:dyDescent="0.25">
      <c r="A153" s="18" t="s">
        <v>96</v>
      </c>
      <c r="B153" s="24" t="s">
        <v>409</v>
      </c>
      <c r="C153" s="117">
        <f>+C87-C147</f>
        <v>6400</v>
      </c>
      <c r="D153" s="117">
        <f>+D87-D147</f>
        <v>6400</v>
      </c>
    </row>
    <row r="154" spans="1:5" ht="15.75" x14ac:dyDescent="0.25">
      <c r="A154" s="193"/>
      <c r="B154" s="193"/>
      <c r="C154" s="194"/>
    </row>
  </sheetData>
  <mergeCells count="12">
    <mergeCell ref="A1:D1"/>
    <mergeCell ref="A90:C90"/>
    <mergeCell ref="A91:B91"/>
    <mergeCell ref="A151:B151"/>
    <mergeCell ref="C6:D6"/>
    <mergeCell ref="C91:D91"/>
    <mergeCell ref="C151:D151"/>
    <mergeCell ref="A2:D2"/>
    <mergeCell ref="A3:D3"/>
    <mergeCell ref="A4:D4"/>
    <mergeCell ref="A5:C5"/>
    <mergeCell ref="A6:B6"/>
  </mergeCells>
  <pageMargins left="0.70866141732283472" right="0.70866141732283472" top="0.74803149606299213" bottom="0" header="0.31496062992125984" footer="0.31496062992125984"/>
  <pageSetup paperSize="9" orientation="portrait" horizontalDpi="0" verticalDpi="0" r:id="rId1"/>
  <headerFooter>
    <oddHeader>&amp;C                                                                                                                 1.3.melléklet az 1/2014. (I.28.)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9"/>
  <sheetViews>
    <sheetView view="pageLayout" topLeftCell="A75" zoomScaleNormal="120" zoomScaleSheetLayoutView="100" workbookViewId="0">
      <selection activeCell="J11" sqref="J11"/>
    </sheetView>
  </sheetViews>
  <sheetFormatPr defaultRowHeight="15.75" x14ac:dyDescent="0.25"/>
  <cols>
    <col min="1" max="1" width="9.5" style="193" customWidth="1"/>
    <col min="2" max="2" width="57.83203125" style="193" customWidth="1"/>
    <col min="3" max="3" width="12.6640625" style="193" customWidth="1"/>
    <col min="4" max="4" width="10.1640625" style="194" customWidth="1"/>
    <col min="5" max="16384" width="9.33203125" style="212"/>
  </cols>
  <sheetData>
    <row r="1" spans="1:4" ht="15.95" customHeight="1" x14ac:dyDescent="0.25">
      <c r="A1" s="554" t="s">
        <v>93</v>
      </c>
      <c r="B1" s="554"/>
      <c r="C1" s="554"/>
      <c r="D1" s="554"/>
    </row>
    <row r="2" spans="1:4" ht="15.95" customHeight="1" thickBot="1" x14ac:dyDescent="0.3">
      <c r="A2" s="553" t="s">
        <v>182</v>
      </c>
      <c r="B2" s="553"/>
      <c r="C2" s="485"/>
      <c r="D2" s="493" t="s">
        <v>227</v>
      </c>
    </row>
    <row r="3" spans="1:4" ht="38.1" customHeight="1" thickBot="1" x14ac:dyDescent="0.3">
      <c r="A3" s="21" t="s">
        <v>145</v>
      </c>
      <c r="B3" s="22" t="s">
        <v>94</v>
      </c>
      <c r="C3" s="29" t="s">
        <v>249</v>
      </c>
      <c r="D3" s="29" t="s">
        <v>574</v>
      </c>
    </row>
    <row r="4" spans="1:4" s="213" customFormat="1" ht="12" customHeight="1" thickBot="1" x14ac:dyDescent="0.25">
      <c r="A4" s="207">
        <v>1</v>
      </c>
      <c r="B4" s="208">
        <v>2</v>
      </c>
      <c r="C4" s="209">
        <v>3</v>
      </c>
      <c r="D4" s="209">
        <v>3</v>
      </c>
    </row>
    <row r="5" spans="1:4" s="214" customFormat="1" ht="12" customHeight="1" thickBot="1" x14ac:dyDescent="0.25">
      <c r="A5" s="18" t="s">
        <v>95</v>
      </c>
      <c r="B5" s="19" t="s">
        <v>250</v>
      </c>
      <c r="C5" s="117">
        <f>+C6+C7+C8+C9+C10+C11</f>
        <v>90910</v>
      </c>
      <c r="D5" s="117">
        <f>+D6+D7+D8+D9+D10+D11</f>
        <v>90910</v>
      </c>
    </row>
    <row r="6" spans="1:4" s="214" customFormat="1" ht="12" customHeight="1" x14ac:dyDescent="0.2">
      <c r="A6" s="13" t="s">
        <v>158</v>
      </c>
      <c r="B6" s="215" t="s">
        <v>251</v>
      </c>
      <c r="C6" s="120">
        <v>90910</v>
      </c>
      <c r="D6" s="120">
        <v>90910</v>
      </c>
    </row>
    <row r="7" spans="1:4" s="214" customFormat="1" ht="12" customHeight="1" x14ac:dyDescent="0.2">
      <c r="A7" s="12" t="s">
        <v>159</v>
      </c>
      <c r="B7" s="216" t="s">
        <v>252</v>
      </c>
      <c r="C7" s="119"/>
      <c r="D7" s="119"/>
    </row>
    <row r="8" spans="1:4" s="214" customFormat="1" ht="12" customHeight="1" x14ac:dyDescent="0.2">
      <c r="A8" s="12" t="s">
        <v>160</v>
      </c>
      <c r="B8" s="216" t="s">
        <v>253</v>
      </c>
      <c r="C8" s="119"/>
      <c r="D8" s="119"/>
    </row>
    <row r="9" spans="1:4" s="214" customFormat="1" ht="12" customHeight="1" x14ac:dyDescent="0.2">
      <c r="A9" s="12" t="s">
        <v>161</v>
      </c>
      <c r="B9" s="216" t="s">
        <v>254</v>
      </c>
      <c r="C9" s="119"/>
      <c r="D9" s="119"/>
    </row>
    <row r="10" spans="1:4" s="214" customFormat="1" ht="12" customHeight="1" x14ac:dyDescent="0.2">
      <c r="A10" s="12" t="s">
        <v>178</v>
      </c>
      <c r="B10" s="216" t="s">
        <v>255</v>
      </c>
      <c r="C10" s="119"/>
      <c r="D10" s="119"/>
    </row>
    <row r="11" spans="1:4" s="214" customFormat="1" ht="12" customHeight="1" thickBot="1" x14ac:dyDescent="0.25">
      <c r="A11" s="14" t="s">
        <v>162</v>
      </c>
      <c r="B11" s="217" t="s">
        <v>256</v>
      </c>
      <c r="C11" s="119"/>
      <c r="D11" s="119"/>
    </row>
    <row r="12" spans="1:4" s="214" customFormat="1" ht="12" customHeight="1" thickBot="1" x14ac:dyDescent="0.25">
      <c r="A12" s="18" t="s">
        <v>96</v>
      </c>
      <c r="B12" s="112" t="s">
        <v>257</v>
      </c>
      <c r="C12" s="117">
        <f>+C13+C14+C15+C16+C17</f>
        <v>0</v>
      </c>
      <c r="D12" s="117">
        <f>+D13+D14+D15+D16+D17</f>
        <v>2398</v>
      </c>
    </row>
    <row r="13" spans="1:4" s="214" customFormat="1" ht="12" customHeight="1" x14ac:dyDescent="0.2">
      <c r="A13" s="13" t="s">
        <v>164</v>
      </c>
      <c r="B13" s="215" t="s">
        <v>258</v>
      </c>
      <c r="C13" s="120"/>
      <c r="D13" s="120"/>
    </row>
    <row r="14" spans="1:4" s="214" customFormat="1" ht="12" customHeight="1" x14ac:dyDescent="0.2">
      <c r="A14" s="12" t="s">
        <v>165</v>
      </c>
      <c r="B14" s="216" t="s">
        <v>259</v>
      </c>
      <c r="C14" s="119"/>
      <c r="D14" s="119"/>
    </row>
    <row r="15" spans="1:4" s="214" customFormat="1" ht="12" customHeight="1" x14ac:dyDescent="0.2">
      <c r="A15" s="12" t="s">
        <v>166</v>
      </c>
      <c r="B15" s="216" t="s">
        <v>480</v>
      </c>
      <c r="C15" s="119"/>
      <c r="D15" s="119"/>
    </row>
    <row r="16" spans="1:4" s="214" customFormat="1" ht="12" customHeight="1" x14ac:dyDescent="0.2">
      <c r="A16" s="12" t="s">
        <v>167</v>
      </c>
      <c r="B16" s="216" t="s">
        <v>481</v>
      </c>
      <c r="C16" s="119"/>
      <c r="D16" s="119"/>
    </row>
    <row r="17" spans="1:4" s="214" customFormat="1" ht="12" customHeight="1" x14ac:dyDescent="0.2">
      <c r="A17" s="12" t="s">
        <v>168</v>
      </c>
      <c r="B17" s="216" t="s">
        <v>610</v>
      </c>
      <c r="C17" s="119"/>
      <c r="D17" s="119">
        <v>2398</v>
      </c>
    </row>
    <row r="18" spans="1:4" s="214" customFormat="1" ht="12" customHeight="1" thickBot="1" x14ac:dyDescent="0.25">
      <c r="A18" s="14" t="s">
        <v>174</v>
      </c>
      <c r="B18" s="217" t="s">
        <v>261</v>
      </c>
      <c r="C18" s="121"/>
      <c r="D18" s="121"/>
    </row>
    <row r="19" spans="1:4" s="214" customFormat="1" ht="12" customHeight="1" thickBot="1" x14ac:dyDescent="0.25">
      <c r="A19" s="18" t="s">
        <v>97</v>
      </c>
      <c r="B19" s="19" t="s">
        <v>262</v>
      </c>
      <c r="C19" s="117">
        <f>+C20+C21+C22+C23+C24</f>
        <v>0</v>
      </c>
      <c r="D19" s="117">
        <f>+D20+D21+D22+D23+D24</f>
        <v>0</v>
      </c>
    </row>
    <row r="20" spans="1:4" s="214" customFormat="1" ht="12" customHeight="1" x14ac:dyDescent="0.2">
      <c r="A20" s="13" t="s">
        <v>147</v>
      </c>
      <c r="B20" s="215" t="s">
        <v>263</v>
      </c>
      <c r="C20" s="120"/>
      <c r="D20" s="120"/>
    </row>
    <row r="21" spans="1:4" s="214" customFormat="1" ht="12" customHeight="1" x14ac:dyDescent="0.2">
      <c r="A21" s="12" t="s">
        <v>148</v>
      </c>
      <c r="B21" s="216" t="s">
        <v>264</v>
      </c>
      <c r="C21" s="119"/>
      <c r="D21" s="119"/>
    </row>
    <row r="22" spans="1:4" s="214" customFormat="1" ht="12" customHeight="1" x14ac:dyDescent="0.2">
      <c r="A22" s="12" t="s">
        <v>149</v>
      </c>
      <c r="B22" s="216" t="s">
        <v>482</v>
      </c>
      <c r="C22" s="119"/>
      <c r="D22" s="119"/>
    </row>
    <row r="23" spans="1:4" s="214" customFormat="1" ht="12" customHeight="1" x14ac:dyDescent="0.2">
      <c r="A23" s="12" t="s">
        <v>150</v>
      </c>
      <c r="B23" s="216" t="s">
        <v>483</v>
      </c>
      <c r="C23" s="119"/>
      <c r="D23" s="119"/>
    </row>
    <row r="24" spans="1:4" s="214" customFormat="1" ht="12" customHeight="1" x14ac:dyDescent="0.2">
      <c r="A24" s="12" t="s">
        <v>192</v>
      </c>
      <c r="B24" s="216" t="s">
        <v>265</v>
      </c>
      <c r="C24" s="119"/>
      <c r="D24" s="119"/>
    </row>
    <row r="25" spans="1:4" s="214" customFormat="1" ht="12" customHeight="1" thickBot="1" x14ac:dyDescent="0.25">
      <c r="A25" s="14" t="s">
        <v>193</v>
      </c>
      <c r="B25" s="217" t="s">
        <v>266</v>
      </c>
      <c r="C25" s="121"/>
      <c r="D25" s="121"/>
    </row>
    <row r="26" spans="1:4" s="214" customFormat="1" ht="12" customHeight="1" thickBot="1" x14ac:dyDescent="0.25">
      <c r="A26" s="18" t="s">
        <v>194</v>
      </c>
      <c r="B26" s="19" t="s">
        <v>267</v>
      </c>
      <c r="C26" s="123">
        <f>+C27+C30+C31+C32</f>
        <v>0</v>
      </c>
      <c r="D26" s="123">
        <f>+D27+D30+D31+D32</f>
        <v>0</v>
      </c>
    </row>
    <row r="27" spans="1:4" s="214" customFormat="1" ht="12" customHeight="1" x14ac:dyDescent="0.2">
      <c r="A27" s="13" t="s">
        <v>268</v>
      </c>
      <c r="B27" s="215" t="s">
        <v>274</v>
      </c>
      <c r="C27" s="210">
        <f>+C28+C29</f>
        <v>0</v>
      </c>
      <c r="D27" s="210">
        <f>+D28+D29</f>
        <v>0</v>
      </c>
    </row>
    <row r="28" spans="1:4" s="214" customFormat="1" ht="12" customHeight="1" x14ac:dyDescent="0.2">
      <c r="A28" s="12" t="s">
        <v>269</v>
      </c>
      <c r="B28" s="216" t="s">
        <v>275</v>
      </c>
      <c r="C28" s="119"/>
      <c r="D28" s="119"/>
    </row>
    <row r="29" spans="1:4" s="214" customFormat="1" ht="12" customHeight="1" x14ac:dyDescent="0.2">
      <c r="A29" s="12" t="s">
        <v>270</v>
      </c>
      <c r="B29" s="216" t="s">
        <v>276</v>
      </c>
      <c r="C29" s="119"/>
      <c r="D29" s="119"/>
    </row>
    <row r="30" spans="1:4" s="214" customFormat="1" ht="12" customHeight="1" x14ac:dyDescent="0.2">
      <c r="A30" s="12" t="s">
        <v>271</v>
      </c>
      <c r="B30" s="216" t="s">
        <v>277</v>
      </c>
      <c r="C30" s="119"/>
      <c r="D30" s="119"/>
    </row>
    <row r="31" spans="1:4" s="214" customFormat="1" ht="12" customHeight="1" x14ac:dyDescent="0.2">
      <c r="A31" s="12" t="s">
        <v>272</v>
      </c>
      <c r="B31" s="216" t="s">
        <v>278</v>
      </c>
      <c r="C31" s="119"/>
      <c r="D31" s="119"/>
    </row>
    <row r="32" spans="1:4" s="214" customFormat="1" ht="12" customHeight="1" thickBot="1" x14ac:dyDescent="0.25">
      <c r="A32" s="14" t="s">
        <v>273</v>
      </c>
      <c r="B32" s="217" t="s">
        <v>279</v>
      </c>
      <c r="C32" s="121"/>
      <c r="D32" s="121"/>
    </row>
    <row r="33" spans="1:4" s="214" customFormat="1" ht="12" customHeight="1" thickBot="1" x14ac:dyDescent="0.25">
      <c r="A33" s="18" t="s">
        <v>99</v>
      </c>
      <c r="B33" s="19" t="s">
        <v>280</v>
      </c>
      <c r="C33" s="117">
        <f>SUM(C34:C43)</f>
        <v>0</v>
      </c>
      <c r="D33" s="117">
        <f>SUM(D34:D43)</f>
        <v>0</v>
      </c>
    </row>
    <row r="34" spans="1:4" s="214" customFormat="1" ht="12" customHeight="1" x14ac:dyDescent="0.2">
      <c r="A34" s="13" t="s">
        <v>151</v>
      </c>
      <c r="B34" s="215" t="s">
        <v>283</v>
      </c>
      <c r="C34" s="120"/>
      <c r="D34" s="120"/>
    </row>
    <row r="35" spans="1:4" s="214" customFormat="1" ht="12" customHeight="1" x14ac:dyDescent="0.2">
      <c r="A35" s="12" t="s">
        <v>152</v>
      </c>
      <c r="B35" s="216" t="s">
        <v>284</v>
      </c>
      <c r="C35" s="119"/>
      <c r="D35" s="119"/>
    </row>
    <row r="36" spans="1:4" s="214" customFormat="1" ht="12" customHeight="1" x14ac:dyDescent="0.2">
      <c r="A36" s="12" t="s">
        <v>153</v>
      </c>
      <c r="B36" s="216" t="s">
        <v>285</v>
      </c>
      <c r="C36" s="119"/>
      <c r="D36" s="119"/>
    </row>
    <row r="37" spans="1:4" s="214" customFormat="1" ht="12" customHeight="1" x14ac:dyDescent="0.2">
      <c r="A37" s="12" t="s">
        <v>196</v>
      </c>
      <c r="B37" s="216" t="s">
        <v>286</v>
      </c>
      <c r="C37" s="119"/>
      <c r="D37" s="119"/>
    </row>
    <row r="38" spans="1:4" s="214" customFormat="1" ht="12" customHeight="1" x14ac:dyDescent="0.2">
      <c r="A38" s="12" t="s">
        <v>197</v>
      </c>
      <c r="B38" s="216" t="s">
        <v>287</v>
      </c>
      <c r="C38" s="119"/>
      <c r="D38" s="119"/>
    </row>
    <row r="39" spans="1:4" s="214" customFormat="1" ht="12" customHeight="1" x14ac:dyDescent="0.2">
      <c r="A39" s="12" t="s">
        <v>198</v>
      </c>
      <c r="B39" s="216" t="s">
        <v>288</v>
      </c>
      <c r="C39" s="119"/>
      <c r="D39" s="119"/>
    </row>
    <row r="40" spans="1:4" s="214" customFormat="1" ht="12" customHeight="1" x14ac:dyDescent="0.2">
      <c r="A40" s="12" t="s">
        <v>199</v>
      </c>
      <c r="B40" s="216" t="s">
        <v>289</v>
      </c>
      <c r="C40" s="119"/>
      <c r="D40" s="119"/>
    </row>
    <row r="41" spans="1:4" s="214" customFormat="1" ht="12" customHeight="1" x14ac:dyDescent="0.2">
      <c r="A41" s="12" t="s">
        <v>200</v>
      </c>
      <c r="B41" s="216" t="s">
        <v>290</v>
      </c>
      <c r="C41" s="119"/>
      <c r="D41" s="119"/>
    </row>
    <row r="42" spans="1:4" s="214" customFormat="1" ht="12" customHeight="1" x14ac:dyDescent="0.2">
      <c r="A42" s="12" t="s">
        <v>281</v>
      </c>
      <c r="B42" s="216" t="s">
        <v>291</v>
      </c>
      <c r="C42" s="122"/>
      <c r="D42" s="122"/>
    </row>
    <row r="43" spans="1:4" s="214" customFormat="1" ht="12" customHeight="1" thickBot="1" x14ac:dyDescent="0.25">
      <c r="A43" s="14" t="s">
        <v>282</v>
      </c>
      <c r="B43" s="217" t="s">
        <v>292</v>
      </c>
      <c r="C43" s="204"/>
      <c r="D43" s="204"/>
    </row>
    <row r="44" spans="1:4" s="214" customFormat="1" ht="12" customHeight="1" thickBot="1" x14ac:dyDescent="0.25">
      <c r="A44" s="18" t="s">
        <v>100</v>
      </c>
      <c r="B44" s="19" t="s">
        <v>293</v>
      </c>
      <c r="C44" s="117">
        <f>SUM(C45:C49)</f>
        <v>0</v>
      </c>
      <c r="D44" s="117">
        <f>SUM(D45:D49)</f>
        <v>0</v>
      </c>
    </row>
    <row r="45" spans="1:4" s="214" customFormat="1" ht="12" customHeight="1" x14ac:dyDescent="0.2">
      <c r="A45" s="13" t="s">
        <v>154</v>
      </c>
      <c r="B45" s="215" t="s">
        <v>297</v>
      </c>
      <c r="C45" s="260"/>
      <c r="D45" s="260"/>
    </row>
    <row r="46" spans="1:4" s="214" customFormat="1" ht="12" customHeight="1" x14ac:dyDescent="0.2">
      <c r="A46" s="12" t="s">
        <v>155</v>
      </c>
      <c r="B46" s="216" t="s">
        <v>298</v>
      </c>
      <c r="C46" s="122"/>
      <c r="D46" s="122"/>
    </row>
    <row r="47" spans="1:4" s="214" customFormat="1" ht="12" customHeight="1" x14ac:dyDescent="0.2">
      <c r="A47" s="12" t="s">
        <v>294</v>
      </c>
      <c r="B47" s="216" t="s">
        <v>299</v>
      </c>
      <c r="C47" s="122"/>
      <c r="D47" s="122"/>
    </row>
    <row r="48" spans="1:4" s="214" customFormat="1" ht="12" customHeight="1" x14ac:dyDescent="0.2">
      <c r="A48" s="12" t="s">
        <v>295</v>
      </c>
      <c r="B48" s="216" t="s">
        <v>300</v>
      </c>
      <c r="C48" s="122"/>
      <c r="D48" s="122"/>
    </row>
    <row r="49" spans="1:4" s="214" customFormat="1" ht="12" customHeight="1" thickBot="1" x14ac:dyDescent="0.25">
      <c r="A49" s="14" t="s">
        <v>296</v>
      </c>
      <c r="B49" s="217" t="s">
        <v>301</v>
      </c>
      <c r="C49" s="204"/>
      <c r="D49" s="204"/>
    </row>
    <row r="50" spans="1:4" s="214" customFormat="1" ht="12" customHeight="1" thickBot="1" x14ac:dyDescent="0.25">
      <c r="A50" s="18" t="s">
        <v>201</v>
      </c>
      <c r="B50" s="19" t="s">
        <v>302</v>
      </c>
      <c r="C50" s="117">
        <f>SUM(C51:C53)</f>
        <v>0</v>
      </c>
      <c r="D50" s="117">
        <f>SUM(D51:D53)</f>
        <v>0</v>
      </c>
    </row>
    <row r="51" spans="1:4" s="214" customFormat="1" ht="12" customHeight="1" x14ac:dyDescent="0.2">
      <c r="A51" s="13" t="s">
        <v>156</v>
      </c>
      <c r="B51" s="215" t="s">
        <v>303</v>
      </c>
      <c r="C51" s="120"/>
      <c r="D51" s="120"/>
    </row>
    <row r="52" spans="1:4" s="214" customFormat="1" ht="12" customHeight="1" x14ac:dyDescent="0.2">
      <c r="A52" s="12" t="s">
        <v>157</v>
      </c>
      <c r="B52" s="216" t="s">
        <v>484</v>
      </c>
      <c r="C52" s="119"/>
      <c r="D52" s="119"/>
    </row>
    <row r="53" spans="1:4" s="214" customFormat="1" ht="12" customHeight="1" x14ac:dyDescent="0.2">
      <c r="A53" s="12" t="s">
        <v>307</v>
      </c>
      <c r="B53" s="216" t="s">
        <v>305</v>
      </c>
      <c r="C53" s="119"/>
      <c r="D53" s="119"/>
    </row>
    <row r="54" spans="1:4" s="214" customFormat="1" ht="12" customHeight="1" thickBot="1" x14ac:dyDescent="0.25">
      <c r="A54" s="14" t="s">
        <v>308</v>
      </c>
      <c r="B54" s="217" t="s">
        <v>306</v>
      </c>
      <c r="C54" s="121"/>
      <c r="D54" s="121"/>
    </row>
    <row r="55" spans="1:4" s="214" customFormat="1" ht="12" customHeight="1" thickBot="1" x14ac:dyDescent="0.25">
      <c r="A55" s="18" t="s">
        <v>102</v>
      </c>
      <c r="B55" s="112" t="s">
        <v>309</v>
      </c>
      <c r="C55" s="117">
        <f>SUM(C56:C58)</f>
        <v>0</v>
      </c>
      <c r="D55" s="117">
        <f>SUM(D56:D58)</f>
        <v>0</v>
      </c>
    </row>
    <row r="56" spans="1:4" s="214" customFormat="1" ht="12" customHeight="1" x14ac:dyDescent="0.2">
      <c r="A56" s="13" t="s">
        <v>202</v>
      </c>
      <c r="B56" s="215" t="s">
        <v>311</v>
      </c>
      <c r="C56" s="122"/>
      <c r="D56" s="122"/>
    </row>
    <row r="57" spans="1:4" s="214" customFormat="1" ht="12" customHeight="1" x14ac:dyDescent="0.2">
      <c r="A57" s="12" t="s">
        <v>203</v>
      </c>
      <c r="B57" s="216" t="s">
        <v>485</v>
      </c>
      <c r="C57" s="122"/>
      <c r="D57" s="122"/>
    </row>
    <row r="58" spans="1:4" s="214" customFormat="1" ht="12" customHeight="1" x14ac:dyDescent="0.2">
      <c r="A58" s="12" t="s">
        <v>228</v>
      </c>
      <c r="B58" s="216" t="s">
        <v>312</v>
      </c>
      <c r="C58" s="122"/>
      <c r="D58" s="122"/>
    </row>
    <row r="59" spans="1:4" s="214" customFormat="1" ht="12" customHeight="1" thickBot="1" x14ac:dyDescent="0.25">
      <c r="A59" s="14" t="s">
        <v>310</v>
      </c>
      <c r="B59" s="217" t="s">
        <v>313</v>
      </c>
      <c r="C59" s="122"/>
      <c r="D59" s="122"/>
    </row>
    <row r="60" spans="1:4" s="214" customFormat="1" ht="12" customHeight="1" thickBot="1" x14ac:dyDescent="0.25">
      <c r="A60" s="18" t="s">
        <v>103</v>
      </c>
      <c r="B60" s="19" t="s">
        <v>314</v>
      </c>
      <c r="C60" s="123">
        <f>+C5+C12+C19+C26+C33+C44+C50+C55</f>
        <v>90910</v>
      </c>
      <c r="D60" s="123">
        <f>+D5+D12+D19+D26+D33+D44+D50+D55</f>
        <v>93308</v>
      </c>
    </row>
    <row r="61" spans="1:4" s="214" customFormat="1" ht="12" customHeight="1" thickBot="1" x14ac:dyDescent="0.25">
      <c r="A61" s="218" t="s">
        <v>315</v>
      </c>
      <c r="B61" s="112" t="s">
        <v>316</v>
      </c>
      <c r="C61" s="117">
        <f>SUM(C62:C64)</f>
        <v>0</v>
      </c>
      <c r="D61" s="117">
        <f>SUM(D62:D64)</f>
        <v>0</v>
      </c>
    </row>
    <row r="62" spans="1:4" s="214" customFormat="1" ht="12" customHeight="1" x14ac:dyDescent="0.2">
      <c r="A62" s="13" t="s">
        <v>349</v>
      </c>
      <c r="B62" s="215" t="s">
        <v>317</v>
      </c>
      <c r="C62" s="122"/>
      <c r="D62" s="122"/>
    </row>
    <row r="63" spans="1:4" s="214" customFormat="1" ht="12" customHeight="1" x14ac:dyDescent="0.2">
      <c r="A63" s="12" t="s">
        <v>358</v>
      </c>
      <c r="B63" s="216" t="s">
        <v>318</v>
      </c>
      <c r="C63" s="122"/>
      <c r="D63" s="122"/>
    </row>
    <row r="64" spans="1:4" s="214" customFormat="1" ht="12" customHeight="1" thickBot="1" x14ac:dyDescent="0.25">
      <c r="A64" s="14" t="s">
        <v>359</v>
      </c>
      <c r="B64" s="219" t="s">
        <v>319</v>
      </c>
      <c r="C64" s="122"/>
      <c r="D64" s="122"/>
    </row>
    <row r="65" spans="1:4" s="214" customFormat="1" ht="12" customHeight="1" thickBot="1" x14ac:dyDescent="0.25">
      <c r="A65" s="218" t="s">
        <v>320</v>
      </c>
      <c r="B65" s="112" t="s">
        <v>321</v>
      </c>
      <c r="C65" s="117">
        <f>SUM(C66:C69)</f>
        <v>0</v>
      </c>
      <c r="D65" s="117">
        <f>SUM(D66:D69)</f>
        <v>0</v>
      </c>
    </row>
    <row r="66" spans="1:4" s="214" customFormat="1" ht="12" customHeight="1" x14ac:dyDescent="0.2">
      <c r="A66" s="13" t="s">
        <v>179</v>
      </c>
      <c r="B66" s="215" t="s">
        <v>322</v>
      </c>
      <c r="C66" s="122"/>
      <c r="D66" s="122"/>
    </row>
    <row r="67" spans="1:4" s="214" customFormat="1" ht="12" customHeight="1" x14ac:dyDescent="0.2">
      <c r="A67" s="12" t="s">
        <v>180</v>
      </c>
      <c r="B67" s="216" t="s">
        <v>323</v>
      </c>
      <c r="C67" s="122"/>
      <c r="D67" s="122"/>
    </row>
    <row r="68" spans="1:4" s="214" customFormat="1" ht="12" customHeight="1" x14ac:dyDescent="0.2">
      <c r="A68" s="12" t="s">
        <v>350</v>
      </c>
      <c r="B68" s="216" t="s">
        <v>324</v>
      </c>
      <c r="C68" s="122"/>
      <c r="D68" s="122"/>
    </row>
    <row r="69" spans="1:4" s="214" customFormat="1" ht="12" customHeight="1" thickBot="1" x14ac:dyDescent="0.25">
      <c r="A69" s="14" t="s">
        <v>351</v>
      </c>
      <c r="B69" s="217" t="s">
        <v>325</v>
      </c>
      <c r="C69" s="122"/>
      <c r="D69" s="122"/>
    </row>
    <row r="70" spans="1:4" s="214" customFormat="1" ht="12" customHeight="1" thickBot="1" x14ac:dyDescent="0.25">
      <c r="A70" s="218" t="s">
        <v>326</v>
      </c>
      <c r="B70" s="112" t="s">
        <v>327</v>
      </c>
      <c r="C70" s="117">
        <f>SUM(C71:C72)</f>
        <v>0</v>
      </c>
      <c r="D70" s="117">
        <f>SUM(D71:D72)</f>
        <v>0</v>
      </c>
    </row>
    <row r="71" spans="1:4" s="214" customFormat="1" ht="12" customHeight="1" x14ac:dyDescent="0.2">
      <c r="A71" s="13" t="s">
        <v>352</v>
      </c>
      <c r="B71" s="215" t="s">
        <v>328</v>
      </c>
      <c r="C71" s="122"/>
      <c r="D71" s="122"/>
    </row>
    <row r="72" spans="1:4" s="214" customFormat="1" ht="12" customHeight="1" thickBot="1" x14ac:dyDescent="0.25">
      <c r="A72" s="14" t="s">
        <v>353</v>
      </c>
      <c r="B72" s="217" t="s">
        <v>329</v>
      </c>
      <c r="C72" s="122"/>
      <c r="D72" s="122"/>
    </row>
    <row r="73" spans="1:4" s="214" customFormat="1" ht="12" customHeight="1" thickBot="1" x14ac:dyDescent="0.25">
      <c r="A73" s="218" t="s">
        <v>330</v>
      </c>
      <c r="B73" s="112" t="s">
        <v>331</v>
      </c>
      <c r="C73" s="117">
        <f>SUM(C74:C76)</f>
        <v>0</v>
      </c>
      <c r="D73" s="117">
        <f>SUM(D74:D76)</f>
        <v>0</v>
      </c>
    </row>
    <row r="74" spans="1:4" s="214" customFormat="1" ht="12" customHeight="1" x14ac:dyDescent="0.2">
      <c r="A74" s="13" t="s">
        <v>354</v>
      </c>
      <c r="B74" s="215" t="s">
        <v>332</v>
      </c>
      <c r="C74" s="122"/>
      <c r="D74" s="122"/>
    </row>
    <row r="75" spans="1:4" s="214" customFormat="1" ht="12" customHeight="1" x14ac:dyDescent="0.2">
      <c r="A75" s="12" t="s">
        <v>355</v>
      </c>
      <c r="B75" s="216" t="s">
        <v>333</v>
      </c>
      <c r="C75" s="122"/>
      <c r="D75" s="122"/>
    </row>
    <row r="76" spans="1:4" s="214" customFormat="1" ht="12" customHeight="1" thickBot="1" x14ac:dyDescent="0.25">
      <c r="A76" s="14" t="s">
        <v>356</v>
      </c>
      <c r="B76" s="217" t="s">
        <v>334</v>
      </c>
      <c r="C76" s="122"/>
      <c r="D76" s="122"/>
    </row>
    <row r="77" spans="1:4" s="214" customFormat="1" ht="12" customHeight="1" thickBot="1" x14ac:dyDescent="0.25">
      <c r="A77" s="218" t="s">
        <v>335</v>
      </c>
      <c r="B77" s="112" t="s">
        <v>357</v>
      </c>
      <c r="C77" s="117">
        <f>SUM(C78:C81)</f>
        <v>0</v>
      </c>
      <c r="D77" s="117">
        <f>SUM(D78:D81)</f>
        <v>0</v>
      </c>
    </row>
    <row r="78" spans="1:4" s="214" customFormat="1" ht="12" customHeight="1" x14ac:dyDescent="0.2">
      <c r="A78" s="220" t="s">
        <v>336</v>
      </c>
      <c r="B78" s="215" t="s">
        <v>337</v>
      </c>
      <c r="C78" s="122"/>
      <c r="D78" s="122"/>
    </row>
    <row r="79" spans="1:4" s="214" customFormat="1" ht="12" customHeight="1" x14ac:dyDescent="0.2">
      <c r="A79" s="221" t="s">
        <v>338</v>
      </c>
      <c r="B79" s="216" t="s">
        <v>339</v>
      </c>
      <c r="C79" s="122"/>
      <c r="D79" s="122"/>
    </row>
    <row r="80" spans="1:4" s="214" customFormat="1" ht="12" customHeight="1" x14ac:dyDescent="0.2">
      <c r="A80" s="221" t="s">
        <v>340</v>
      </c>
      <c r="B80" s="216" t="s">
        <v>341</v>
      </c>
      <c r="C80" s="122"/>
      <c r="D80" s="122"/>
    </row>
    <row r="81" spans="1:4" s="214" customFormat="1" ht="12" customHeight="1" thickBot="1" x14ac:dyDescent="0.25">
      <c r="A81" s="222" t="s">
        <v>342</v>
      </c>
      <c r="B81" s="217" t="s">
        <v>343</v>
      </c>
      <c r="C81" s="122"/>
      <c r="D81" s="122"/>
    </row>
    <row r="82" spans="1:4" s="214" customFormat="1" ht="13.5" customHeight="1" thickBot="1" x14ac:dyDescent="0.25">
      <c r="A82" s="218" t="s">
        <v>344</v>
      </c>
      <c r="B82" s="112" t="s">
        <v>345</v>
      </c>
      <c r="C82" s="261"/>
      <c r="D82" s="261"/>
    </row>
    <row r="83" spans="1:4" s="214" customFormat="1" ht="15.75" customHeight="1" thickBot="1" x14ac:dyDescent="0.25">
      <c r="A83" s="218" t="s">
        <v>346</v>
      </c>
      <c r="B83" s="223" t="s">
        <v>347</v>
      </c>
      <c r="C83" s="123">
        <f>+C61+C65+C70+C73+C77+C82</f>
        <v>0</v>
      </c>
      <c r="D83" s="123">
        <f>+D61+D65+D70+D73+D77+D82</f>
        <v>0</v>
      </c>
    </row>
    <row r="84" spans="1:4" s="214" customFormat="1" ht="16.5" customHeight="1" thickBot="1" x14ac:dyDescent="0.25">
      <c r="A84" s="224" t="s">
        <v>360</v>
      </c>
      <c r="B84" s="225" t="s">
        <v>348</v>
      </c>
      <c r="C84" s="123">
        <f>+C60+C83</f>
        <v>90910</v>
      </c>
      <c r="D84" s="123">
        <f>+D60+D83</f>
        <v>93308</v>
      </c>
    </row>
    <row r="85" spans="1:4" s="214" customFormat="1" ht="83.25" customHeight="1" x14ac:dyDescent="0.2">
      <c r="A85" s="3"/>
      <c r="B85" s="4"/>
      <c r="C85" s="4"/>
      <c r="D85" s="124"/>
    </row>
    <row r="86" spans="1:4" ht="16.5" customHeight="1" x14ac:dyDescent="0.25">
      <c r="A86" s="554" t="s">
        <v>123</v>
      </c>
      <c r="B86" s="554"/>
      <c r="C86" s="554"/>
      <c r="D86" s="554"/>
    </row>
    <row r="87" spans="1:4" s="226" customFormat="1" ht="16.5" customHeight="1" thickBot="1" x14ac:dyDescent="0.3">
      <c r="A87" s="555" t="s">
        <v>183</v>
      </c>
      <c r="B87" s="555"/>
      <c r="C87" s="518"/>
      <c r="D87" s="520" t="s">
        <v>227</v>
      </c>
    </row>
    <row r="88" spans="1:4" ht="38.1" customHeight="1" thickBot="1" x14ac:dyDescent="0.3">
      <c r="A88" s="21" t="s">
        <v>145</v>
      </c>
      <c r="B88" s="22" t="s">
        <v>124</v>
      </c>
      <c r="C88" s="29" t="s">
        <v>249</v>
      </c>
      <c r="D88" s="29" t="s">
        <v>573</v>
      </c>
    </row>
    <row r="89" spans="1:4" s="213" customFormat="1" ht="12" customHeight="1" thickBot="1" x14ac:dyDescent="0.25">
      <c r="A89" s="26">
        <v>1</v>
      </c>
      <c r="B89" s="27">
        <v>2</v>
      </c>
      <c r="C89" s="494"/>
      <c r="D89" s="28">
        <v>3</v>
      </c>
    </row>
    <row r="90" spans="1:4" ht="12" customHeight="1" thickBot="1" x14ac:dyDescent="0.3">
      <c r="A90" s="20" t="s">
        <v>95</v>
      </c>
      <c r="B90" s="25" t="s">
        <v>363</v>
      </c>
      <c r="C90" s="495">
        <v>90910</v>
      </c>
      <c r="D90" s="116">
        <f>SUM(D91:D95)</f>
        <v>93949</v>
      </c>
    </row>
    <row r="91" spans="1:4" ht="12" customHeight="1" x14ac:dyDescent="0.25">
      <c r="A91" s="15" t="s">
        <v>158</v>
      </c>
      <c r="B91" s="8" t="s">
        <v>125</v>
      </c>
      <c r="C91" s="548">
        <v>60085</v>
      </c>
      <c r="D91" s="547">
        <v>62246</v>
      </c>
    </row>
    <row r="92" spans="1:4" ht="12" customHeight="1" x14ac:dyDescent="0.25">
      <c r="A92" s="12" t="s">
        <v>159</v>
      </c>
      <c r="B92" s="6" t="s">
        <v>204</v>
      </c>
      <c r="C92" s="549">
        <v>16245</v>
      </c>
      <c r="D92" s="110">
        <v>16903</v>
      </c>
    </row>
    <row r="93" spans="1:4" ht="12" customHeight="1" x14ac:dyDescent="0.25">
      <c r="A93" s="12" t="s">
        <v>160</v>
      </c>
      <c r="B93" s="6" t="s">
        <v>177</v>
      </c>
      <c r="C93" s="549">
        <v>14580</v>
      </c>
      <c r="D93" s="111">
        <v>14800</v>
      </c>
    </row>
    <row r="94" spans="1:4" ht="12" customHeight="1" x14ac:dyDescent="0.25">
      <c r="A94" s="12" t="s">
        <v>161</v>
      </c>
      <c r="B94" s="9" t="s">
        <v>205</v>
      </c>
      <c r="C94" s="6"/>
      <c r="D94" s="121"/>
    </row>
    <row r="95" spans="1:4" ht="12" customHeight="1" x14ac:dyDescent="0.25">
      <c r="A95" s="12" t="s">
        <v>169</v>
      </c>
      <c r="B95" s="17" t="s">
        <v>206</v>
      </c>
      <c r="C95" s="6"/>
      <c r="D95" s="121"/>
    </row>
    <row r="96" spans="1:4" ht="12" customHeight="1" x14ac:dyDescent="0.25">
      <c r="A96" s="12" t="s">
        <v>162</v>
      </c>
      <c r="B96" s="6" t="s">
        <v>364</v>
      </c>
      <c r="C96" s="496"/>
      <c r="D96" s="121"/>
    </row>
    <row r="97" spans="1:4" ht="12" customHeight="1" x14ac:dyDescent="0.25">
      <c r="A97" s="12" t="s">
        <v>163</v>
      </c>
      <c r="B97" s="72" t="s">
        <v>365</v>
      </c>
      <c r="C97" s="497"/>
      <c r="D97" s="121"/>
    </row>
    <row r="98" spans="1:4" ht="12" customHeight="1" x14ac:dyDescent="0.25">
      <c r="A98" s="12" t="s">
        <v>170</v>
      </c>
      <c r="B98" s="73" t="s">
        <v>366</v>
      </c>
      <c r="C98" s="498"/>
      <c r="D98" s="121"/>
    </row>
    <row r="99" spans="1:4" ht="12" customHeight="1" x14ac:dyDescent="0.25">
      <c r="A99" s="12" t="s">
        <v>171</v>
      </c>
      <c r="B99" s="73" t="s">
        <v>367</v>
      </c>
      <c r="C99" s="498"/>
      <c r="D99" s="121"/>
    </row>
    <row r="100" spans="1:4" ht="12" customHeight="1" x14ac:dyDescent="0.25">
      <c r="A100" s="12" t="s">
        <v>172</v>
      </c>
      <c r="B100" s="72" t="s">
        <v>368</v>
      </c>
      <c r="C100" s="497"/>
      <c r="D100" s="121"/>
    </row>
    <row r="101" spans="1:4" ht="12" customHeight="1" x14ac:dyDescent="0.25">
      <c r="A101" s="12" t="s">
        <v>173</v>
      </c>
      <c r="B101" s="72" t="s">
        <v>369</v>
      </c>
      <c r="C101" s="497"/>
      <c r="D101" s="121"/>
    </row>
    <row r="102" spans="1:4" ht="12" customHeight="1" x14ac:dyDescent="0.25">
      <c r="A102" s="12" t="s">
        <v>175</v>
      </c>
      <c r="B102" s="73" t="s">
        <v>370</v>
      </c>
      <c r="C102" s="498"/>
      <c r="D102" s="121"/>
    </row>
    <row r="103" spans="1:4" ht="12" customHeight="1" x14ac:dyDescent="0.25">
      <c r="A103" s="11" t="s">
        <v>207</v>
      </c>
      <c r="B103" s="74" t="s">
        <v>371</v>
      </c>
      <c r="C103" s="498"/>
      <c r="D103" s="121"/>
    </row>
    <row r="104" spans="1:4" ht="12" customHeight="1" x14ac:dyDescent="0.25">
      <c r="A104" s="12" t="s">
        <v>361</v>
      </c>
      <c r="B104" s="74" t="s">
        <v>372</v>
      </c>
      <c r="C104" s="498"/>
      <c r="D104" s="121"/>
    </row>
    <row r="105" spans="1:4" ht="12" customHeight="1" thickBot="1" x14ac:dyDescent="0.3">
      <c r="A105" s="16" t="s">
        <v>362</v>
      </c>
      <c r="B105" s="75" t="s">
        <v>373</v>
      </c>
      <c r="C105" s="499"/>
      <c r="D105" s="125"/>
    </row>
    <row r="106" spans="1:4" ht="12" customHeight="1" thickBot="1" x14ac:dyDescent="0.3">
      <c r="A106" s="18" t="s">
        <v>96</v>
      </c>
      <c r="B106" s="24" t="s">
        <v>374</v>
      </c>
      <c r="C106" s="500"/>
      <c r="D106" s="117">
        <f>+D107+D109+D111</f>
        <v>0</v>
      </c>
    </row>
    <row r="107" spans="1:4" ht="12" customHeight="1" x14ac:dyDescent="0.25">
      <c r="A107" s="13" t="s">
        <v>164</v>
      </c>
      <c r="B107" s="6" t="s">
        <v>226</v>
      </c>
      <c r="C107" s="501"/>
      <c r="D107" s="120"/>
    </row>
    <row r="108" spans="1:4" ht="12" customHeight="1" x14ac:dyDescent="0.25">
      <c r="A108" s="13" t="s">
        <v>165</v>
      </c>
      <c r="B108" s="10" t="s">
        <v>378</v>
      </c>
      <c r="C108" s="502"/>
      <c r="D108" s="120"/>
    </row>
    <row r="109" spans="1:4" ht="12" customHeight="1" x14ac:dyDescent="0.25">
      <c r="A109" s="13" t="s">
        <v>166</v>
      </c>
      <c r="B109" s="10" t="s">
        <v>208</v>
      </c>
      <c r="C109" s="10"/>
      <c r="D109" s="110"/>
    </row>
    <row r="110" spans="1:4" ht="12" customHeight="1" x14ac:dyDescent="0.25">
      <c r="A110" s="13" t="s">
        <v>167</v>
      </c>
      <c r="B110" s="10" t="s">
        <v>379</v>
      </c>
      <c r="C110" s="10"/>
      <c r="D110" s="110"/>
    </row>
    <row r="111" spans="1:4" ht="12" customHeight="1" x14ac:dyDescent="0.25">
      <c r="A111" s="13" t="s">
        <v>168</v>
      </c>
      <c r="B111" s="114" t="s">
        <v>229</v>
      </c>
      <c r="C111" s="114"/>
      <c r="D111" s="110"/>
    </row>
    <row r="112" spans="1:4" ht="12" customHeight="1" x14ac:dyDescent="0.25">
      <c r="A112" s="13" t="s">
        <v>174</v>
      </c>
      <c r="B112" s="113" t="s">
        <v>486</v>
      </c>
      <c r="C112" s="113"/>
      <c r="D112" s="110"/>
    </row>
    <row r="113" spans="1:4" ht="12" customHeight="1" x14ac:dyDescent="0.25">
      <c r="A113" s="13" t="s">
        <v>176</v>
      </c>
      <c r="B113" s="211" t="s">
        <v>384</v>
      </c>
      <c r="C113" s="211"/>
      <c r="D113" s="110"/>
    </row>
    <row r="114" spans="1:4" ht="22.5" x14ac:dyDescent="0.25">
      <c r="A114" s="13" t="s">
        <v>209</v>
      </c>
      <c r="B114" s="73" t="s">
        <v>367</v>
      </c>
      <c r="C114" s="73"/>
      <c r="D114" s="110"/>
    </row>
    <row r="115" spans="1:4" ht="12" customHeight="1" x14ac:dyDescent="0.25">
      <c r="A115" s="13" t="s">
        <v>210</v>
      </c>
      <c r="B115" s="73" t="s">
        <v>383</v>
      </c>
      <c r="C115" s="73"/>
      <c r="D115" s="110"/>
    </row>
    <row r="116" spans="1:4" ht="12" customHeight="1" x14ac:dyDescent="0.25">
      <c r="A116" s="13" t="s">
        <v>211</v>
      </c>
      <c r="B116" s="73" t="s">
        <v>382</v>
      </c>
      <c r="C116" s="73"/>
      <c r="D116" s="110"/>
    </row>
    <row r="117" spans="1:4" ht="12" customHeight="1" x14ac:dyDescent="0.25">
      <c r="A117" s="13" t="s">
        <v>375</v>
      </c>
      <c r="B117" s="73" t="s">
        <v>370</v>
      </c>
      <c r="C117" s="73"/>
      <c r="D117" s="110"/>
    </row>
    <row r="118" spans="1:4" ht="12" customHeight="1" x14ac:dyDescent="0.25">
      <c r="A118" s="13" t="s">
        <v>376</v>
      </c>
      <c r="B118" s="73" t="s">
        <v>381</v>
      </c>
      <c r="C118" s="73"/>
      <c r="D118" s="110"/>
    </row>
    <row r="119" spans="1:4" ht="23.25" thickBot="1" x14ac:dyDescent="0.3">
      <c r="A119" s="11" t="s">
        <v>377</v>
      </c>
      <c r="B119" s="73" t="s">
        <v>380</v>
      </c>
      <c r="C119" s="75"/>
      <c r="D119" s="111"/>
    </row>
    <row r="120" spans="1:4" ht="12" customHeight="1" thickBot="1" x14ac:dyDescent="0.3">
      <c r="A120" s="18" t="s">
        <v>97</v>
      </c>
      <c r="B120" s="60" t="s">
        <v>385</v>
      </c>
      <c r="C120" s="503"/>
      <c r="D120" s="117">
        <f>+D121+D122</f>
        <v>0</v>
      </c>
    </row>
    <row r="121" spans="1:4" ht="12" customHeight="1" x14ac:dyDescent="0.25">
      <c r="A121" s="13" t="s">
        <v>147</v>
      </c>
      <c r="B121" s="7" t="s">
        <v>134</v>
      </c>
      <c r="C121" s="501"/>
      <c r="D121" s="120"/>
    </row>
    <row r="122" spans="1:4" ht="12" customHeight="1" thickBot="1" x14ac:dyDescent="0.3">
      <c r="A122" s="14" t="s">
        <v>148</v>
      </c>
      <c r="B122" s="10" t="s">
        <v>135</v>
      </c>
      <c r="C122" s="496"/>
      <c r="D122" s="121"/>
    </row>
    <row r="123" spans="1:4" ht="12" customHeight="1" thickBot="1" x14ac:dyDescent="0.3">
      <c r="A123" s="18" t="s">
        <v>98</v>
      </c>
      <c r="B123" s="60" t="s">
        <v>386</v>
      </c>
      <c r="C123" s="550">
        <v>90910</v>
      </c>
      <c r="D123" s="117">
        <f>+D90+D106+D120</f>
        <v>93949</v>
      </c>
    </row>
    <row r="124" spans="1:4" ht="12" customHeight="1" thickBot="1" x14ac:dyDescent="0.3">
      <c r="A124" s="18" t="s">
        <v>99</v>
      </c>
      <c r="B124" s="60" t="s">
        <v>387</v>
      </c>
      <c r="C124" s="503"/>
      <c r="D124" s="117">
        <f>+D125+D126+D127</f>
        <v>0</v>
      </c>
    </row>
    <row r="125" spans="1:4" ht="12" customHeight="1" x14ac:dyDescent="0.25">
      <c r="A125" s="13" t="s">
        <v>151</v>
      </c>
      <c r="B125" s="7" t="s">
        <v>388</v>
      </c>
      <c r="C125" s="8"/>
      <c r="D125" s="110"/>
    </row>
    <row r="126" spans="1:4" ht="12" customHeight="1" x14ac:dyDescent="0.25">
      <c r="A126" s="13" t="s">
        <v>152</v>
      </c>
      <c r="B126" s="7" t="s">
        <v>389</v>
      </c>
      <c r="C126" s="7"/>
      <c r="D126" s="110"/>
    </row>
    <row r="127" spans="1:4" ht="12" customHeight="1" thickBot="1" x14ac:dyDescent="0.3">
      <c r="A127" s="11" t="s">
        <v>153</v>
      </c>
      <c r="B127" s="5" t="s">
        <v>390</v>
      </c>
      <c r="C127" s="522"/>
      <c r="D127" s="110"/>
    </row>
    <row r="128" spans="1:4" ht="12" customHeight="1" thickBot="1" x14ac:dyDescent="0.3">
      <c r="A128" s="18" t="s">
        <v>100</v>
      </c>
      <c r="B128" s="60" t="s">
        <v>450</v>
      </c>
      <c r="C128" s="503"/>
      <c r="D128" s="117">
        <f>+D129+D130+D131+D132</f>
        <v>0</v>
      </c>
    </row>
    <row r="129" spans="1:9" ht="12" customHeight="1" x14ac:dyDescent="0.25">
      <c r="A129" s="13" t="s">
        <v>154</v>
      </c>
      <c r="B129" s="7" t="s">
        <v>391</v>
      </c>
      <c r="C129" s="8"/>
      <c r="D129" s="110"/>
    </row>
    <row r="130" spans="1:9" ht="12" customHeight="1" x14ac:dyDescent="0.25">
      <c r="A130" s="13" t="s">
        <v>155</v>
      </c>
      <c r="B130" s="7" t="s">
        <v>392</v>
      </c>
      <c r="C130" s="7"/>
      <c r="D130" s="110"/>
    </row>
    <row r="131" spans="1:9" ht="12" customHeight="1" x14ac:dyDescent="0.25">
      <c r="A131" s="13" t="s">
        <v>294</v>
      </c>
      <c r="B131" s="7" t="s">
        <v>393</v>
      </c>
      <c r="C131" s="7"/>
      <c r="D131" s="110"/>
    </row>
    <row r="132" spans="1:9" ht="12" customHeight="1" thickBot="1" x14ac:dyDescent="0.3">
      <c r="A132" s="11" t="s">
        <v>295</v>
      </c>
      <c r="B132" s="5" t="s">
        <v>394</v>
      </c>
      <c r="C132" s="5"/>
      <c r="D132" s="110"/>
    </row>
    <row r="133" spans="1:9" ht="12" customHeight="1" thickBot="1" x14ac:dyDescent="0.3">
      <c r="A133" s="18" t="s">
        <v>101</v>
      </c>
      <c r="B133" s="60" t="s">
        <v>395</v>
      </c>
      <c r="C133" s="60"/>
      <c r="D133" s="523">
        <f>+D134+D135+D136+D137</f>
        <v>0</v>
      </c>
    </row>
    <row r="134" spans="1:9" ht="12" customHeight="1" x14ac:dyDescent="0.25">
      <c r="A134" s="13" t="s">
        <v>156</v>
      </c>
      <c r="B134" s="7" t="s">
        <v>396</v>
      </c>
      <c r="C134" s="7"/>
      <c r="D134" s="110"/>
    </row>
    <row r="135" spans="1:9" ht="12" customHeight="1" x14ac:dyDescent="0.25">
      <c r="A135" s="13" t="s">
        <v>157</v>
      </c>
      <c r="B135" s="7" t="s">
        <v>406</v>
      </c>
      <c r="C135" s="7"/>
      <c r="D135" s="110"/>
    </row>
    <row r="136" spans="1:9" ht="12" customHeight="1" x14ac:dyDescent="0.25">
      <c r="A136" s="13" t="s">
        <v>307</v>
      </c>
      <c r="B136" s="7" t="s">
        <v>397</v>
      </c>
      <c r="C136" s="7"/>
      <c r="D136" s="110"/>
    </row>
    <row r="137" spans="1:9" ht="12" customHeight="1" thickBot="1" x14ac:dyDescent="0.3">
      <c r="A137" s="11" t="s">
        <v>308</v>
      </c>
      <c r="B137" s="5" t="s">
        <v>398</v>
      </c>
      <c r="C137" s="5"/>
      <c r="D137" s="110"/>
    </row>
    <row r="138" spans="1:9" ht="12" customHeight="1" thickBot="1" x14ac:dyDescent="0.3">
      <c r="A138" s="18" t="s">
        <v>102</v>
      </c>
      <c r="B138" s="60" t="s">
        <v>399</v>
      </c>
      <c r="C138" s="60"/>
      <c r="D138" s="524">
        <f>+D139+D140+D141+D142</f>
        <v>0</v>
      </c>
    </row>
    <row r="139" spans="1:9" ht="12" customHeight="1" x14ac:dyDescent="0.25">
      <c r="A139" s="13" t="s">
        <v>202</v>
      </c>
      <c r="B139" s="7" t="s">
        <v>400</v>
      </c>
      <c r="C139" s="7"/>
      <c r="D139" s="110"/>
    </row>
    <row r="140" spans="1:9" ht="12" customHeight="1" x14ac:dyDescent="0.25">
      <c r="A140" s="13" t="s">
        <v>203</v>
      </c>
      <c r="B140" s="7" t="s">
        <v>401</v>
      </c>
      <c r="C140" s="7"/>
      <c r="D140" s="110"/>
    </row>
    <row r="141" spans="1:9" ht="12" customHeight="1" x14ac:dyDescent="0.25">
      <c r="A141" s="13" t="s">
        <v>228</v>
      </c>
      <c r="B141" s="7" t="s">
        <v>402</v>
      </c>
      <c r="C141" s="7"/>
      <c r="D141" s="110"/>
    </row>
    <row r="142" spans="1:9" ht="12" customHeight="1" thickBot="1" x14ac:dyDescent="0.3">
      <c r="A142" s="13" t="s">
        <v>310</v>
      </c>
      <c r="B142" s="7" t="s">
        <v>403</v>
      </c>
      <c r="C142" s="522"/>
      <c r="D142" s="110"/>
    </row>
    <row r="143" spans="1:9" ht="15" customHeight="1" thickBot="1" x14ac:dyDescent="0.3">
      <c r="A143" s="18" t="s">
        <v>103</v>
      </c>
      <c r="B143" s="60" t="s">
        <v>404</v>
      </c>
      <c r="C143" s="503"/>
      <c r="D143" s="227">
        <f>+D124+D128+D133+D138</f>
        <v>0</v>
      </c>
      <c r="F143" s="228"/>
      <c r="G143" s="229"/>
      <c r="H143" s="229"/>
      <c r="I143" s="229"/>
    </row>
    <row r="144" spans="1:9" s="214" customFormat="1" ht="12.95" customHeight="1" thickBot="1" x14ac:dyDescent="0.25">
      <c r="A144" s="115" t="s">
        <v>104</v>
      </c>
      <c r="B144" s="192" t="s">
        <v>405</v>
      </c>
      <c r="C144" s="551">
        <v>90910</v>
      </c>
      <c r="D144" s="227">
        <f>+D123+D143</f>
        <v>93949</v>
      </c>
    </row>
    <row r="145" spans="1:4" ht="7.5" customHeight="1" x14ac:dyDescent="0.25"/>
    <row r="146" spans="1:4" x14ac:dyDescent="0.25">
      <c r="A146" s="558" t="s">
        <v>407</v>
      </c>
      <c r="B146" s="558"/>
      <c r="C146" s="558"/>
      <c r="D146" s="558"/>
    </row>
    <row r="147" spans="1:4" ht="15" customHeight="1" thickBot="1" x14ac:dyDescent="0.3">
      <c r="A147" s="553" t="s">
        <v>184</v>
      </c>
      <c r="B147" s="553"/>
      <c r="C147" s="519"/>
      <c r="D147" s="521" t="s">
        <v>227</v>
      </c>
    </row>
    <row r="148" spans="1:4" ht="13.5" customHeight="1" thickBot="1" x14ac:dyDescent="0.3">
      <c r="A148" s="18">
        <v>1</v>
      </c>
      <c r="B148" s="24" t="s">
        <v>408</v>
      </c>
      <c r="C148" s="500"/>
      <c r="D148" s="117">
        <f>+D60-D123</f>
        <v>-641</v>
      </c>
    </row>
    <row r="149" spans="1:4" ht="27.75" customHeight="1" thickBot="1" x14ac:dyDescent="0.3">
      <c r="A149" s="18" t="s">
        <v>96</v>
      </c>
      <c r="B149" s="24" t="s">
        <v>409</v>
      </c>
      <c r="C149" s="500"/>
      <c r="D149" s="117">
        <f>+D83-D143</f>
        <v>0</v>
      </c>
    </row>
  </sheetData>
  <mergeCells count="6">
    <mergeCell ref="A146:D146"/>
    <mergeCell ref="A147:B147"/>
    <mergeCell ref="A1:D1"/>
    <mergeCell ref="A2:B2"/>
    <mergeCell ref="A86:D86"/>
    <mergeCell ref="A87:B87"/>
  </mergeCells>
  <phoneticPr fontId="24" type="noConversion"/>
  <printOptions horizontalCentered="1"/>
  <pageMargins left="0" right="0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Tát Város Önkormányzat
2014. ÉVI KÖLTSÉGVETÉS
ÁLLAMI (ÁLLAMIGAZGATÁSI) FELADATOK MÉRLEGE
&amp;R&amp;"Times New Roman CE,Félkövér dőlt"&amp;11 1.4. m. az 1/2014. (I.28.) önk-i rend-hez
 4. m. a  9/2014. (VI.24.) önk-i rend-hez</oddHeader>
  </headerFooter>
  <rowBreaks count="1" manualBreakCount="1">
    <brk id="85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1"/>
  <sheetViews>
    <sheetView zoomScale="115" zoomScaleNormal="115" zoomScaleSheetLayoutView="100" workbookViewId="0">
      <selection activeCell="H1" sqref="H1:H30"/>
    </sheetView>
  </sheetViews>
  <sheetFormatPr defaultRowHeight="12.75" x14ac:dyDescent="0.2"/>
  <cols>
    <col min="1" max="1" width="6.83203125" style="43" customWidth="1"/>
    <col min="2" max="2" width="47" style="78" customWidth="1"/>
    <col min="3" max="3" width="11.6640625" style="78" customWidth="1"/>
    <col min="4" max="4" width="11.1640625" style="43" customWidth="1"/>
    <col min="5" max="5" width="48.6640625" style="43" customWidth="1"/>
    <col min="6" max="6" width="12.33203125" style="43" customWidth="1"/>
    <col min="7" max="7" width="12.5" style="43" customWidth="1"/>
    <col min="8" max="8" width="5.1640625" style="43" customWidth="1"/>
    <col min="9" max="9" width="4.83203125" style="43" customWidth="1"/>
    <col min="10" max="16384" width="9.33203125" style="43"/>
  </cols>
  <sheetData>
    <row r="1" spans="1:9" ht="39.75" customHeight="1" x14ac:dyDescent="0.2">
      <c r="B1" s="139" t="s">
        <v>188</v>
      </c>
      <c r="C1" s="139"/>
      <c r="D1" s="140"/>
      <c r="E1" s="140"/>
      <c r="F1" s="140"/>
      <c r="G1" s="140"/>
      <c r="H1" s="565" t="s">
        <v>641</v>
      </c>
      <c r="I1" s="565" t="s">
        <v>627</v>
      </c>
    </row>
    <row r="2" spans="1:9" ht="14.25" thickBot="1" x14ac:dyDescent="0.25">
      <c r="G2" s="141" t="s">
        <v>138</v>
      </c>
      <c r="H2" s="565"/>
      <c r="I2" s="565"/>
    </row>
    <row r="3" spans="1:9" ht="18" customHeight="1" thickBot="1" x14ac:dyDescent="0.25">
      <c r="A3" s="563" t="s">
        <v>145</v>
      </c>
      <c r="B3" s="142" t="s">
        <v>131</v>
      </c>
      <c r="C3" s="505"/>
      <c r="D3" s="143"/>
      <c r="E3" s="142" t="s">
        <v>132</v>
      </c>
      <c r="F3" s="513"/>
      <c r="G3" s="144"/>
      <c r="H3" s="565"/>
      <c r="I3" s="565"/>
    </row>
    <row r="4" spans="1:9" s="145" customFormat="1" ht="35.25" customHeight="1" thickBot="1" x14ac:dyDescent="0.25">
      <c r="A4" s="564"/>
      <c r="B4" s="79" t="s">
        <v>139</v>
      </c>
      <c r="C4" s="80" t="s">
        <v>249</v>
      </c>
      <c r="D4" s="80" t="s">
        <v>573</v>
      </c>
      <c r="E4" s="79" t="s">
        <v>139</v>
      </c>
      <c r="F4" s="39" t="s">
        <v>249</v>
      </c>
      <c r="G4" s="39" t="s">
        <v>573</v>
      </c>
      <c r="H4" s="565"/>
      <c r="I4" s="565"/>
    </row>
    <row r="5" spans="1:9" s="150" customFormat="1" ht="12" customHeight="1" thickBot="1" x14ac:dyDescent="0.25">
      <c r="A5" s="146">
        <v>1</v>
      </c>
      <c r="B5" s="147">
        <v>2</v>
      </c>
      <c r="C5" s="148" t="s">
        <v>97</v>
      </c>
      <c r="D5" s="148">
        <v>4</v>
      </c>
      <c r="E5" s="147">
        <v>5</v>
      </c>
      <c r="F5" s="149">
        <v>6</v>
      </c>
      <c r="G5" s="149">
        <v>7</v>
      </c>
      <c r="H5" s="565"/>
      <c r="I5" s="565"/>
    </row>
    <row r="6" spans="1:9" ht="12.95" customHeight="1" x14ac:dyDescent="0.2">
      <c r="A6" s="151" t="s">
        <v>95</v>
      </c>
      <c r="B6" s="152" t="s">
        <v>410</v>
      </c>
      <c r="C6" s="128">
        <v>319414</v>
      </c>
      <c r="D6" s="128">
        <v>325596</v>
      </c>
      <c r="E6" s="152" t="s">
        <v>140</v>
      </c>
      <c r="F6" s="134">
        <v>167319</v>
      </c>
      <c r="G6" s="134">
        <v>181317</v>
      </c>
      <c r="H6" s="565"/>
      <c r="I6" s="565"/>
    </row>
    <row r="7" spans="1:9" ht="12.95" customHeight="1" x14ac:dyDescent="0.2">
      <c r="A7" s="153" t="s">
        <v>96</v>
      </c>
      <c r="B7" s="154" t="s">
        <v>411</v>
      </c>
      <c r="C7" s="129">
        <v>8592</v>
      </c>
      <c r="D7" s="129">
        <v>24784</v>
      </c>
      <c r="E7" s="154" t="s">
        <v>204</v>
      </c>
      <c r="F7" s="135">
        <v>45319</v>
      </c>
      <c r="G7" s="135">
        <v>49306</v>
      </c>
      <c r="H7" s="565"/>
      <c r="I7" s="565"/>
    </row>
    <row r="8" spans="1:9" ht="12.95" customHeight="1" x14ac:dyDescent="0.2">
      <c r="A8" s="153" t="s">
        <v>97</v>
      </c>
      <c r="B8" s="154" t="s">
        <v>452</v>
      </c>
      <c r="C8" s="129"/>
      <c r="D8" s="129"/>
      <c r="E8" s="154" t="s">
        <v>232</v>
      </c>
      <c r="F8" s="135">
        <v>185409</v>
      </c>
      <c r="G8" s="135">
        <v>193809</v>
      </c>
      <c r="H8" s="565"/>
      <c r="I8" s="565"/>
    </row>
    <row r="9" spans="1:9" ht="12.95" customHeight="1" x14ac:dyDescent="0.2">
      <c r="A9" s="153" t="s">
        <v>98</v>
      </c>
      <c r="B9" s="154" t="s">
        <v>195</v>
      </c>
      <c r="C9" s="129">
        <v>105374</v>
      </c>
      <c r="D9" s="129">
        <v>105374</v>
      </c>
      <c r="E9" s="154" t="s">
        <v>205</v>
      </c>
      <c r="F9" s="135">
        <v>8046</v>
      </c>
      <c r="G9" s="135">
        <v>10438</v>
      </c>
      <c r="H9" s="565"/>
      <c r="I9" s="565"/>
    </row>
    <row r="10" spans="1:9" ht="12.95" customHeight="1" x14ac:dyDescent="0.2">
      <c r="A10" s="153" t="s">
        <v>99</v>
      </c>
      <c r="B10" s="155" t="s">
        <v>412</v>
      </c>
      <c r="C10" s="129"/>
      <c r="D10" s="129"/>
      <c r="E10" s="154" t="s">
        <v>206</v>
      </c>
      <c r="F10" s="135">
        <v>111743</v>
      </c>
      <c r="G10" s="135">
        <v>117229</v>
      </c>
      <c r="H10" s="565"/>
      <c r="I10" s="565"/>
    </row>
    <row r="11" spans="1:9" ht="12.95" customHeight="1" x14ac:dyDescent="0.2">
      <c r="A11" s="153" t="s">
        <v>100</v>
      </c>
      <c r="B11" s="154" t="s">
        <v>413</v>
      </c>
      <c r="C11" s="130"/>
      <c r="D11" s="130"/>
      <c r="E11" s="154" t="s">
        <v>126</v>
      </c>
      <c r="F11" s="135">
        <v>75185</v>
      </c>
      <c r="G11" s="135">
        <v>59642</v>
      </c>
      <c r="H11" s="565"/>
      <c r="I11" s="565"/>
    </row>
    <row r="12" spans="1:9" ht="12.95" customHeight="1" x14ac:dyDescent="0.2">
      <c r="A12" s="153" t="s">
        <v>101</v>
      </c>
      <c r="B12" s="154" t="s">
        <v>292</v>
      </c>
      <c r="C12" s="129">
        <v>99974</v>
      </c>
      <c r="D12" s="129">
        <v>101624</v>
      </c>
      <c r="E12" s="33"/>
      <c r="F12" s="135"/>
      <c r="G12" s="135"/>
      <c r="H12" s="565"/>
      <c r="I12" s="565"/>
    </row>
    <row r="13" spans="1:9" ht="12.95" customHeight="1" x14ac:dyDescent="0.2">
      <c r="A13" s="153" t="s">
        <v>102</v>
      </c>
      <c r="B13" s="33"/>
      <c r="C13" s="129"/>
      <c r="D13" s="129"/>
      <c r="E13" s="33"/>
      <c r="F13" s="135"/>
      <c r="G13" s="135"/>
      <c r="H13" s="565"/>
      <c r="I13" s="565"/>
    </row>
    <row r="14" spans="1:9" ht="12.95" customHeight="1" x14ac:dyDescent="0.2">
      <c r="A14" s="153" t="s">
        <v>103</v>
      </c>
      <c r="B14" s="231"/>
      <c r="C14" s="130"/>
      <c r="D14" s="130"/>
      <c r="E14" s="33"/>
      <c r="F14" s="135"/>
      <c r="G14" s="135"/>
      <c r="H14" s="565"/>
      <c r="I14" s="565"/>
    </row>
    <row r="15" spans="1:9" ht="12.95" customHeight="1" x14ac:dyDescent="0.2">
      <c r="A15" s="153" t="s">
        <v>104</v>
      </c>
      <c r="B15" s="33"/>
      <c r="C15" s="129"/>
      <c r="D15" s="129"/>
      <c r="E15" s="33"/>
      <c r="F15" s="135"/>
      <c r="G15" s="135"/>
      <c r="H15" s="565"/>
      <c r="I15" s="565"/>
    </row>
    <row r="16" spans="1:9" ht="12.95" customHeight="1" x14ac:dyDescent="0.2">
      <c r="A16" s="153" t="s">
        <v>105</v>
      </c>
      <c r="B16" s="33"/>
      <c r="C16" s="129"/>
      <c r="D16" s="129"/>
      <c r="E16" s="33"/>
      <c r="F16" s="135"/>
      <c r="G16" s="135"/>
      <c r="H16" s="565"/>
      <c r="I16" s="565"/>
    </row>
    <row r="17" spans="1:9" ht="12.95" customHeight="1" thickBot="1" x14ac:dyDescent="0.25">
      <c r="A17" s="153" t="s">
        <v>106</v>
      </c>
      <c r="B17" s="45"/>
      <c r="C17" s="131"/>
      <c r="D17" s="131"/>
      <c r="E17" s="33"/>
      <c r="F17" s="136"/>
      <c r="G17" s="136"/>
      <c r="H17" s="565"/>
      <c r="I17" s="565"/>
    </row>
    <row r="18" spans="1:9" ht="15.95" customHeight="1" thickBot="1" x14ac:dyDescent="0.25">
      <c r="A18" s="156" t="s">
        <v>107</v>
      </c>
      <c r="B18" s="61" t="s">
        <v>453</v>
      </c>
      <c r="C18" s="132">
        <f>+C6+C7+C9+C10+C12+C13+C14+C15+C16+C17</f>
        <v>533354</v>
      </c>
      <c r="D18" s="132">
        <f>+D6+D7+D9+D10+D12+D13+D14+D15+D16+D17</f>
        <v>557378</v>
      </c>
      <c r="E18" s="61" t="s">
        <v>421</v>
      </c>
      <c r="F18" s="137">
        <f>SUM(F6:F17)</f>
        <v>593021</v>
      </c>
      <c r="G18" s="137">
        <f>SUM(G6:G17)</f>
        <v>611741</v>
      </c>
      <c r="H18" s="565"/>
      <c r="I18" s="565"/>
    </row>
    <row r="19" spans="1:9" ht="12.95" customHeight="1" x14ac:dyDescent="0.2">
      <c r="A19" s="157" t="s">
        <v>108</v>
      </c>
      <c r="B19" s="158" t="s">
        <v>416</v>
      </c>
      <c r="C19" s="265">
        <f>+C20+C21+C22+C23</f>
        <v>59667</v>
      </c>
      <c r="D19" s="265">
        <f>+D20+D21+D22+D23</f>
        <v>59667</v>
      </c>
      <c r="E19" s="159" t="s">
        <v>212</v>
      </c>
      <c r="F19" s="138"/>
      <c r="G19" s="138"/>
      <c r="H19" s="565"/>
      <c r="I19" s="565"/>
    </row>
    <row r="20" spans="1:9" ht="12.95" customHeight="1" x14ac:dyDescent="0.2">
      <c r="A20" s="160" t="s">
        <v>109</v>
      </c>
      <c r="B20" s="159" t="s">
        <v>224</v>
      </c>
      <c r="C20" s="49">
        <v>59667</v>
      </c>
      <c r="D20" s="49">
        <v>59667</v>
      </c>
      <c r="E20" s="159" t="s">
        <v>420</v>
      </c>
      <c r="F20" s="50"/>
      <c r="G20" s="50"/>
      <c r="H20" s="565"/>
      <c r="I20" s="565"/>
    </row>
    <row r="21" spans="1:9" ht="12.95" customHeight="1" x14ac:dyDescent="0.2">
      <c r="A21" s="160" t="s">
        <v>110</v>
      </c>
      <c r="B21" s="159" t="s">
        <v>225</v>
      </c>
      <c r="C21" s="49"/>
      <c r="D21" s="49"/>
      <c r="E21" s="159" t="s">
        <v>186</v>
      </c>
      <c r="F21" s="50"/>
      <c r="G21" s="50"/>
      <c r="H21" s="565"/>
      <c r="I21" s="565"/>
    </row>
    <row r="22" spans="1:9" ht="12.95" customHeight="1" x14ac:dyDescent="0.2">
      <c r="A22" s="160" t="s">
        <v>111</v>
      </c>
      <c r="B22" s="159" t="s">
        <v>230</v>
      </c>
      <c r="C22" s="49"/>
      <c r="D22" s="49"/>
      <c r="E22" s="159" t="s">
        <v>187</v>
      </c>
      <c r="F22" s="50"/>
      <c r="G22" s="50"/>
      <c r="H22" s="565"/>
      <c r="I22" s="565"/>
    </row>
    <row r="23" spans="1:9" ht="12.95" customHeight="1" x14ac:dyDescent="0.2">
      <c r="A23" s="160" t="s">
        <v>112</v>
      </c>
      <c r="B23" s="159" t="s">
        <v>231</v>
      </c>
      <c r="C23" s="49"/>
      <c r="D23" s="49"/>
      <c r="E23" s="158" t="s">
        <v>233</v>
      </c>
      <c r="F23" s="50"/>
      <c r="G23" s="50"/>
      <c r="H23" s="565"/>
      <c r="I23" s="565"/>
    </row>
    <row r="24" spans="1:9" ht="12.95" customHeight="1" x14ac:dyDescent="0.2">
      <c r="A24" s="160" t="s">
        <v>113</v>
      </c>
      <c r="B24" s="159" t="s">
        <v>417</v>
      </c>
      <c r="C24" s="161">
        <f>+C25+C26</f>
        <v>0</v>
      </c>
      <c r="D24" s="161">
        <f>+D25+D26</f>
        <v>0</v>
      </c>
      <c r="E24" s="159" t="s">
        <v>213</v>
      </c>
      <c r="F24" s="50"/>
      <c r="G24" s="50"/>
      <c r="H24" s="565"/>
      <c r="I24" s="565"/>
    </row>
    <row r="25" spans="1:9" ht="12.95" customHeight="1" x14ac:dyDescent="0.2">
      <c r="A25" s="157" t="s">
        <v>114</v>
      </c>
      <c r="B25" s="158" t="s">
        <v>414</v>
      </c>
      <c r="C25" s="133"/>
      <c r="D25" s="133"/>
      <c r="E25" s="152" t="s">
        <v>214</v>
      </c>
      <c r="F25" s="138"/>
      <c r="G25" s="138"/>
      <c r="H25" s="565"/>
      <c r="I25" s="565"/>
    </row>
    <row r="26" spans="1:9" ht="12.95" customHeight="1" thickBot="1" x14ac:dyDescent="0.25">
      <c r="A26" s="160" t="s">
        <v>115</v>
      </c>
      <c r="B26" s="159" t="s">
        <v>415</v>
      </c>
      <c r="C26" s="49"/>
      <c r="D26" s="49"/>
      <c r="E26" s="33"/>
      <c r="F26" s="50"/>
      <c r="G26" s="50"/>
      <c r="H26" s="565"/>
      <c r="I26" s="565"/>
    </row>
    <row r="27" spans="1:9" ht="15.95" customHeight="1" thickBot="1" x14ac:dyDescent="0.25">
      <c r="A27" s="156" t="s">
        <v>116</v>
      </c>
      <c r="B27" s="61" t="s">
        <v>418</v>
      </c>
      <c r="C27" s="132">
        <f>+C19+C24</f>
        <v>59667</v>
      </c>
      <c r="D27" s="132">
        <f>+D19+D24</f>
        <v>59667</v>
      </c>
      <c r="E27" s="61" t="s">
        <v>422</v>
      </c>
      <c r="F27" s="137">
        <f>SUM(F19:F26)</f>
        <v>0</v>
      </c>
      <c r="G27" s="137">
        <f>SUM(G19:G26)</f>
        <v>0</v>
      </c>
      <c r="H27" s="565"/>
      <c r="I27" s="565"/>
    </row>
    <row r="28" spans="1:9" ht="13.5" thickBot="1" x14ac:dyDescent="0.25">
      <c r="A28" s="156" t="s">
        <v>117</v>
      </c>
      <c r="B28" s="162" t="s">
        <v>419</v>
      </c>
      <c r="C28" s="509">
        <f>+C18+C27</f>
        <v>593021</v>
      </c>
      <c r="D28" s="511">
        <f>+D18+D27</f>
        <v>617045</v>
      </c>
      <c r="E28" s="162" t="s">
        <v>423</v>
      </c>
      <c r="F28" s="163">
        <f>+F18+F27</f>
        <v>593021</v>
      </c>
      <c r="G28" s="163">
        <f>+G18+G27</f>
        <v>611741</v>
      </c>
      <c r="H28" s="565"/>
      <c r="I28" s="565"/>
    </row>
    <row r="29" spans="1:9" ht="13.5" thickBot="1" x14ac:dyDescent="0.25">
      <c r="A29" s="156" t="s">
        <v>118</v>
      </c>
      <c r="B29" s="162" t="s">
        <v>190</v>
      </c>
      <c r="C29" s="509">
        <f>IF(D18-G18&lt;0,G18-D18,"-")</f>
        <v>54363</v>
      </c>
      <c r="D29" s="512"/>
      <c r="E29" s="162" t="s">
        <v>191</v>
      </c>
      <c r="F29" s="163" t="str">
        <f>IF(C18-F18&gt;0,C18-F18,"-")</f>
        <v>-</v>
      </c>
      <c r="G29" s="163" t="str">
        <f>IF(D18-G18&gt;0,D18-G18,"-")</f>
        <v>-</v>
      </c>
      <c r="H29" s="565"/>
      <c r="I29" s="565"/>
    </row>
    <row r="30" spans="1:9" ht="13.5" thickBot="1" x14ac:dyDescent="0.25">
      <c r="A30" s="156" t="s">
        <v>119</v>
      </c>
      <c r="B30" s="162" t="s">
        <v>234</v>
      </c>
      <c r="C30" s="510" t="s">
        <v>575</v>
      </c>
      <c r="D30" s="511"/>
      <c r="E30" s="162" t="s">
        <v>235</v>
      </c>
      <c r="F30" s="163" t="str">
        <f>IF(C18+C19-F28&gt;0,C18+C19-F28,"-")</f>
        <v>-</v>
      </c>
      <c r="G30" s="163">
        <f>IF(D18+D19-G28&gt;0,D18+D19-G28,"-")</f>
        <v>5304</v>
      </c>
      <c r="H30" s="565"/>
      <c r="I30" s="565"/>
    </row>
    <row r="31" spans="1:9" ht="18.75" x14ac:dyDescent="0.2">
      <c r="B31" s="566"/>
      <c r="C31" s="566"/>
      <c r="D31" s="566"/>
      <c r="E31" s="566"/>
      <c r="F31" s="515"/>
    </row>
  </sheetData>
  <mergeCells count="4">
    <mergeCell ref="A3:A4"/>
    <mergeCell ref="I1:I30"/>
    <mergeCell ref="B31:E31"/>
    <mergeCell ref="H1:H30"/>
  </mergeCells>
  <phoneticPr fontId="0" type="noConversion"/>
  <printOptions horizontalCentered="1"/>
  <pageMargins left="0" right="0" top="0.9055118110236221" bottom="0.51181102362204722" header="0.6692913385826772" footer="0.27559055118110237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3"/>
  <sheetViews>
    <sheetView zoomScaleNormal="100" zoomScaleSheetLayoutView="115" workbookViewId="0">
      <selection activeCell="H1" sqref="H1:H33"/>
    </sheetView>
  </sheetViews>
  <sheetFormatPr defaultRowHeight="12.75" x14ac:dyDescent="0.2"/>
  <cols>
    <col min="1" max="1" width="6.83203125" style="43" customWidth="1"/>
    <col min="2" max="2" width="49" style="78" customWidth="1"/>
    <col min="3" max="3" width="10.5" style="78" customWidth="1"/>
    <col min="4" max="4" width="11.33203125" style="43" customWidth="1"/>
    <col min="5" max="5" width="50" style="43" customWidth="1"/>
    <col min="6" max="6" width="11.1640625" style="43" customWidth="1"/>
    <col min="7" max="7" width="13.1640625" style="43" customWidth="1"/>
    <col min="8" max="8" width="4.6640625" style="43" customWidth="1"/>
    <col min="9" max="9" width="4.83203125" style="43" customWidth="1"/>
    <col min="10" max="16384" width="9.33203125" style="43"/>
  </cols>
  <sheetData>
    <row r="1" spans="1:9" ht="31.5" x14ac:dyDescent="0.2">
      <c r="B1" s="139" t="s">
        <v>189</v>
      </c>
      <c r="C1" s="139"/>
      <c r="D1" s="140"/>
      <c r="E1" s="140"/>
      <c r="F1" s="140"/>
      <c r="G1" s="140"/>
      <c r="H1" s="565" t="s">
        <v>642</v>
      </c>
      <c r="I1" s="565" t="s">
        <v>628</v>
      </c>
    </row>
    <row r="2" spans="1:9" ht="14.25" thickBot="1" x14ac:dyDescent="0.25">
      <c r="G2" s="141" t="s">
        <v>138</v>
      </c>
      <c r="H2" s="565"/>
      <c r="I2" s="565"/>
    </row>
    <row r="3" spans="1:9" ht="13.5" thickBot="1" x14ac:dyDescent="0.25">
      <c r="A3" s="567" t="s">
        <v>145</v>
      </c>
      <c r="B3" s="142" t="s">
        <v>131</v>
      </c>
      <c r="C3" s="505"/>
      <c r="D3" s="143"/>
      <c r="E3" s="142" t="s">
        <v>132</v>
      </c>
      <c r="F3" s="513"/>
      <c r="G3" s="144"/>
      <c r="H3" s="565"/>
      <c r="I3" s="565"/>
    </row>
    <row r="4" spans="1:9" s="145" customFormat="1" ht="36.75" thickBot="1" x14ac:dyDescent="0.25">
      <c r="A4" s="568"/>
      <c r="B4" s="79" t="s">
        <v>139</v>
      </c>
      <c r="C4" s="506"/>
      <c r="D4" s="80" t="s">
        <v>249</v>
      </c>
      <c r="E4" s="79" t="s">
        <v>139</v>
      </c>
      <c r="F4" s="80" t="s">
        <v>249</v>
      </c>
      <c r="G4" s="80" t="s">
        <v>574</v>
      </c>
      <c r="H4" s="565"/>
      <c r="I4" s="565"/>
    </row>
    <row r="5" spans="1:9" s="145" customFormat="1" ht="13.5" thickBot="1" x14ac:dyDescent="0.25">
      <c r="A5" s="146">
        <v>1</v>
      </c>
      <c r="B5" s="147">
        <v>2</v>
      </c>
      <c r="C5" s="507">
        <v>3</v>
      </c>
      <c r="D5" s="148">
        <v>4</v>
      </c>
      <c r="E5" s="147">
        <v>5</v>
      </c>
      <c r="F5" s="514">
        <v>6</v>
      </c>
      <c r="G5" s="149">
        <v>7</v>
      </c>
      <c r="H5" s="565"/>
      <c r="I5" s="565"/>
    </row>
    <row r="6" spans="1:9" ht="25.5" customHeight="1" x14ac:dyDescent="0.2">
      <c r="A6" s="151" t="s">
        <v>95</v>
      </c>
      <c r="B6" s="152" t="s">
        <v>556</v>
      </c>
      <c r="C6" s="128">
        <v>4274</v>
      </c>
      <c r="D6" s="128">
        <v>185274</v>
      </c>
      <c r="E6" s="152" t="s">
        <v>226</v>
      </c>
      <c r="F6" s="134">
        <v>7588</v>
      </c>
      <c r="G6" s="134">
        <v>19269</v>
      </c>
      <c r="H6" s="565"/>
      <c r="I6" s="565"/>
    </row>
    <row r="7" spans="1:9" x14ac:dyDescent="0.2">
      <c r="A7" s="153" t="s">
        <v>96</v>
      </c>
      <c r="B7" s="154" t="s">
        <v>424</v>
      </c>
      <c r="C7" s="129"/>
      <c r="D7" s="129"/>
      <c r="E7" s="154" t="s">
        <v>429</v>
      </c>
      <c r="F7" s="135"/>
      <c r="G7" s="135"/>
      <c r="H7" s="565"/>
      <c r="I7" s="565"/>
    </row>
    <row r="8" spans="1:9" ht="12.95" customHeight="1" x14ac:dyDescent="0.2">
      <c r="A8" s="153" t="s">
        <v>97</v>
      </c>
      <c r="B8" s="154" t="s">
        <v>92</v>
      </c>
      <c r="C8" s="129"/>
      <c r="D8" s="129"/>
      <c r="E8" s="154" t="s">
        <v>208</v>
      </c>
      <c r="F8" s="135">
        <v>43412</v>
      </c>
      <c r="G8" s="135">
        <v>43412</v>
      </c>
      <c r="H8" s="565"/>
      <c r="I8" s="565"/>
    </row>
    <row r="9" spans="1:9" ht="12.95" customHeight="1" x14ac:dyDescent="0.2">
      <c r="A9" s="153" t="s">
        <v>98</v>
      </c>
      <c r="B9" s="154" t="s">
        <v>425</v>
      </c>
      <c r="C9" s="129"/>
      <c r="D9" s="129">
        <v>743</v>
      </c>
      <c r="E9" s="154" t="s">
        <v>430</v>
      </c>
      <c r="F9" s="135">
        <v>17768</v>
      </c>
      <c r="G9" s="135">
        <v>17768</v>
      </c>
      <c r="H9" s="565"/>
      <c r="I9" s="565"/>
    </row>
    <row r="10" spans="1:9" ht="12.75" customHeight="1" x14ac:dyDescent="0.2">
      <c r="A10" s="153" t="s">
        <v>99</v>
      </c>
      <c r="B10" s="154" t="s">
        <v>426</v>
      </c>
      <c r="C10" s="129"/>
      <c r="D10" s="129"/>
      <c r="E10" s="154" t="s">
        <v>229</v>
      </c>
      <c r="F10" s="135">
        <v>1200</v>
      </c>
      <c r="G10" s="135">
        <v>2747</v>
      </c>
      <c r="H10" s="565"/>
      <c r="I10" s="565"/>
    </row>
    <row r="11" spans="1:9" ht="12.95" customHeight="1" x14ac:dyDescent="0.2">
      <c r="A11" s="153" t="s">
        <v>100</v>
      </c>
      <c r="B11" s="154" t="s">
        <v>427</v>
      </c>
      <c r="C11" s="130"/>
      <c r="D11" s="130"/>
      <c r="E11" s="33"/>
      <c r="F11" s="135"/>
      <c r="G11" s="135"/>
      <c r="H11" s="565"/>
      <c r="I11" s="565"/>
    </row>
    <row r="12" spans="1:9" ht="12.95" customHeight="1" x14ac:dyDescent="0.2">
      <c r="A12" s="153" t="s">
        <v>101</v>
      </c>
      <c r="B12" s="33"/>
      <c r="C12" s="129"/>
      <c r="D12" s="129"/>
      <c r="E12" s="33"/>
      <c r="F12" s="135"/>
      <c r="G12" s="135"/>
      <c r="H12" s="565"/>
      <c r="I12" s="565"/>
    </row>
    <row r="13" spans="1:9" ht="12.95" customHeight="1" x14ac:dyDescent="0.2">
      <c r="A13" s="153" t="s">
        <v>102</v>
      </c>
      <c r="B13" s="33"/>
      <c r="C13" s="129"/>
      <c r="D13" s="129"/>
      <c r="E13" s="33"/>
      <c r="F13" s="135"/>
      <c r="G13" s="135"/>
      <c r="H13" s="565"/>
      <c r="I13" s="565"/>
    </row>
    <row r="14" spans="1:9" ht="12.95" customHeight="1" x14ac:dyDescent="0.2">
      <c r="A14" s="153" t="s">
        <v>103</v>
      </c>
      <c r="B14" s="33"/>
      <c r="C14" s="130"/>
      <c r="D14" s="130"/>
      <c r="E14" s="33"/>
      <c r="F14" s="135"/>
      <c r="G14" s="135"/>
      <c r="H14" s="565"/>
      <c r="I14" s="565"/>
    </row>
    <row r="15" spans="1:9" x14ac:dyDescent="0.2">
      <c r="A15" s="153" t="s">
        <v>104</v>
      </c>
      <c r="B15" s="33"/>
      <c r="C15" s="130"/>
      <c r="D15" s="130"/>
      <c r="E15" s="33"/>
      <c r="F15" s="135"/>
      <c r="G15" s="135"/>
      <c r="H15" s="565"/>
      <c r="I15" s="565"/>
    </row>
    <row r="16" spans="1:9" ht="12.95" customHeight="1" thickBot="1" x14ac:dyDescent="0.25">
      <c r="A16" s="201" t="s">
        <v>105</v>
      </c>
      <c r="B16" s="232"/>
      <c r="C16" s="203"/>
      <c r="D16" s="203"/>
      <c r="E16" s="202" t="s">
        <v>126</v>
      </c>
      <c r="F16" s="181">
        <v>7407</v>
      </c>
      <c r="G16" s="181">
        <v>181226</v>
      </c>
      <c r="H16" s="565"/>
      <c r="I16" s="565"/>
    </row>
    <row r="17" spans="1:9" ht="15.95" customHeight="1" thickBot="1" x14ac:dyDescent="0.25">
      <c r="A17" s="156" t="s">
        <v>106</v>
      </c>
      <c r="B17" s="61" t="s">
        <v>454</v>
      </c>
      <c r="C17" s="132">
        <f>+C6+C8+C9+C11+C12+C13+C14+C15+C16</f>
        <v>4274</v>
      </c>
      <c r="D17" s="132">
        <f>+D6+D8+D9+D11+D12+D13+D14+D15+D16</f>
        <v>186017</v>
      </c>
      <c r="E17" s="61" t="s">
        <v>455</v>
      </c>
      <c r="F17" s="137">
        <f>+F6+F8+F10+F11+F12+F13+F14+F15+F16</f>
        <v>59607</v>
      </c>
      <c r="G17" s="137">
        <f>+G6+G8+G10+G11+G12+G13+G14+G15+G16</f>
        <v>246654</v>
      </c>
      <c r="H17" s="565"/>
      <c r="I17" s="565"/>
    </row>
    <row r="18" spans="1:9" ht="12.95" customHeight="1" x14ac:dyDescent="0.2">
      <c r="A18" s="151" t="s">
        <v>107</v>
      </c>
      <c r="B18" s="166" t="s">
        <v>247</v>
      </c>
      <c r="C18" s="173">
        <f>+C19+C20+C21+C22+C23</f>
        <v>55333</v>
      </c>
      <c r="D18" s="173">
        <f>+D19+D20+D21+D22+D23</f>
        <v>55333</v>
      </c>
      <c r="E18" s="159" t="s">
        <v>212</v>
      </c>
      <c r="F18" s="48"/>
      <c r="G18" s="48"/>
      <c r="H18" s="565"/>
      <c r="I18" s="565"/>
    </row>
    <row r="19" spans="1:9" ht="12.95" customHeight="1" x14ac:dyDescent="0.2">
      <c r="A19" s="153" t="s">
        <v>108</v>
      </c>
      <c r="B19" s="167" t="s">
        <v>236</v>
      </c>
      <c r="C19" s="49">
        <v>55333</v>
      </c>
      <c r="D19" s="49">
        <v>55333</v>
      </c>
      <c r="E19" s="159" t="s">
        <v>215</v>
      </c>
      <c r="F19" s="50"/>
      <c r="G19" s="50"/>
      <c r="H19" s="565"/>
      <c r="I19" s="565"/>
    </row>
    <row r="20" spans="1:9" ht="12.95" customHeight="1" x14ac:dyDescent="0.2">
      <c r="A20" s="151" t="s">
        <v>109</v>
      </c>
      <c r="B20" s="167" t="s">
        <v>237</v>
      </c>
      <c r="C20" s="49"/>
      <c r="D20" s="49"/>
      <c r="E20" s="159" t="s">
        <v>186</v>
      </c>
      <c r="F20" s="50"/>
      <c r="G20" s="50"/>
      <c r="H20" s="565"/>
      <c r="I20" s="565"/>
    </row>
    <row r="21" spans="1:9" ht="12.95" customHeight="1" x14ac:dyDescent="0.2">
      <c r="A21" s="153" t="s">
        <v>110</v>
      </c>
      <c r="B21" s="167" t="s">
        <v>238</v>
      </c>
      <c r="C21" s="49"/>
      <c r="D21" s="49"/>
      <c r="E21" s="159" t="s">
        <v>187</v>
      </c>
      <c r="F21" s="50"/>
      <c r="G21" s="50"/>
      <c r="H21" s="565"/>
      <c r="I21" s="565"/>
    </row>
    <row r="22" spans="1:9" ht="12.95" customHeight="1" x14ac:dyDescent="0.2">
      <c r="A22" s="151" t="s">
        <v>111</v>
      </c>
      <c r="B22" s="167" t="s">
        <v>239</v>
      </c>
      <c r="C22" s="49"/>
      <c r="D22" s="49"/>
      <c r="E22" s="158" t="s">
        <v>233</v>
      </c>
      <c r="F22" s="50"/>
      <c r="G22" s="50"/>
      <c r="H22" s="565"/>
      <c r="I22" s="565"/>
    </row>
    <row r="23" spans="1:9" ht="12.95" customHeight="1" x14ac:dyDescent="0.2">
      <c r="A23" s="153" t="s">
        <v>112</v>
      </c>
      <c r="B23" s="168" t="s">
        <v>240</v>
      </c>
      <c r="C23" s="49"/>
      <c r="D23" s="49"/>
      <c r="E23" s="159" t="s">
        <v>216</v>
      </c>
      <c r="F23" s="50"/>
      <c r="G23" s="50"/>
      <c r="H23" s="565"/>
      <c r="I23" s="565"/>
    </row>
    <row r="24" spans="1:9" ht="12.95" customHeight="1" x14ac:dyDescent="0.2">
      <c r="A24" s="151" t="s">
        <v>113</v>
      </c>
      <c r="B24" s="169" t="s">
        <v>241</v>
      </c>
      <c r="C24" s="161">
        <f>+C25+C26+C27+C28+C29</f>
        <v>0</v>
      </c>
      <c r="D24" s="161">
        <f>+D25+D26+D27+D28+D29</f>
        <v>0</v>
      </c>
      <c r="E24" s="170" t="s">
        <v>214</v>
      </c>
      <c r="F24" s="50"/>
      <c r="G24" s="50"/>
      <c r="H24" s="565"/>
      <c r="I24" s="565"/>
    </row>
    <row r="25" spans="1:9" ht="12.95" customHeight="1" x14ac:dyDescent="0.2">
      <c r="A25" s="153" t="s">
        <v>114</v>
      </c>
      <c r="B25" s="168" t="s">
        <v>242</v>
      </c>
      <c r="C25" s="49"/>
      <c r="D25" s="49"/>
      <c r="E25" s="170" t="s">
        <v>431</v>
      </c>
      <c r="F25" s="50"/>
      <c r="G25" s="50"/>
      <c r="H25" s="565"/>
      <c r="I25" s="565"/>
    </row>
    <row r="26" spans="1:9" ht="12.95" customHeight="1" x14ac:dyDescent="0.2">
      <c r="A26" s="151" t="s">
        <v>115</v>
      </c>
      <c r="B26" s="168" t="s">
        <v>243</v>
      </c>
      <c r="C26" s="49"/>
      <c r="D26" s="49"/>
      <c r="E26" s="165"/>
      <c r="F26" s="50"/>
      <c r="G26" s="50"/>
      <c r="H26" s="565"/>
      <c r="I26" s="565"/>
    </row>
    <row r="27" spans="1:9" ht="12.95" customHeight="1" x14ac:dyDescent="0.2">
      <c r="A27" s="153" t="s">
        <v>116</v>
      </c>
      <c r="B27" s="167" t="s">
        <v>244</v>
      </c>
      <c r="C27" s="49"/>
      <c r="D27" s="49"/>
      <c r="E27" s="59"/>
      <c r="F27" s="50"/>
      <c r="G27" s="50"/>
      <c r="H27" s="565"/>
      <c r="I27" s="565"/>
    </row>
    <row r="28" spans="1:9" ht="12.95" customHeight="1" x14ac:dyDescent="0.2">
      <c r="A28" s="151" t="s">
        <v>117</v>
      </c>
      <c r="B28" s="171" t="s">
        <v>245</v>
      </c>
      <c r="C28" s="49"/>
      <c r="D28" s="49"/>
      <c r="E28" s="33"/>
      <c r="F28" s="50"/>
      <c r="G28" s="50"/>
      <c r="H28" s="565"/>
      <c r="I28" s="565"/>
    </row>
    <row r="29" spans="1:9" ht="12.95" customHeight="1" thickBot="1" x14ac:dyDescent="0.25">
      <c r="A29" s="153" t="s">
        <v>118</v>
      </c>
      <c r="B29" s="172" t="s">
        <v>246</v>
      </c>
      <c r="C29" s="49"/>
      <c r="D29" s="49"/>
      <c r="E29" s="59"/>
      <c r="F29" s="50"/>
      <c r="G29" s="50"/>
      <c r="H29" s="565"/>
      <c r="I29" s="565"/>
    </row>
    <row r="30" spans="1:9" ht="21.75" customHeight="1" thickBot="1" x14ac:dyDescent="0.25">
      <c r="A30" s="156" t="s">
        <v>119</v>
      </c>
      <c r="B30" s="61" t="s">
        <v>428</v>
      </c>
      <c r="C30" s="132">
        <f>+C18+C24</f>
        <v>55333</v>
      </c>
      <c r="D30" s="132">
        <f>+D18+D24</f>
        <v>55333</v>
      </c>
      <c r="E30" s="61" t="s">
        <v>432</v>
      </c>
      <c r="F30" s="137">
        <f>SUM(F18:F29)</f>
        <v>0</v>
      </c>
      <c r="G30" s="137">
        <f>SUM(G18:G29)</f>
        <v>0</v>
      </c>
      <c r="H30" s="565"/>
      <c r="I30" s="565"/>
    </row>
    <row r="31" spans="1:9" ht="13.5" thickBot="1" x14ac:dyDescent="0.25">
      <c r="A31" s="156" t="s">
        <v>120</v>
      </c>
      <c r="B31" s="162" t="s">
        <v>433</v>
      </c>
      <c r="C31" s="163">
        <f>+C17+C30</f>
        <v>59607</v>
      </c>
      <c r="D31" s="163">
        <f>+D17+D30</f>
        <v>241350</v>
      </c>
      <c r="E31" s="162" t="s">
        <v>434</v>
      </c>
      <c r="F31" s="163">
        <f>+F17+F30</f>
        <v>59607</v>
      </c>
      <c r="G31" s="163">
        <f>+G17+G30</f>
        <v>246654</v>
      </c>
      <c r="H31" s="565"/>
      <c r="I31" s="565"/>
    </row>
    <row r="32" spans="1:9" ht="13.5" thickBot="1" x14ac:dyDescent="0.25">
      <c r="A32" s="156" t="s">
        <v>121</v>
      </c>
      <c r="B32" s="162" t="s">
        <v>190</v>
      </c>
      <c r="C32" s="163">
        <v>55333</v>
      </c>
      <c r="D32" s="163">
        <f>IF(D17-G17&lt;0,G17-D17,"-")</f>
        <v>60637</v>
      </c>
      <c r="E32" s="162" t="s">
        <v>191</v>
      </c>
      <c r="F32" s="163" t="str">
        <f>IF(C17-F17&gt;0,C17-F17,"-")</f>
        <v>-</v>
      </c>
      <c r="G32" s="163" t="str">
        <f>IF(D17-G17&gt;0,D17-G17,"-")</f>
        <v>-</v>
      </c>
      <c r="H32" s="565"/>
      <c r="I32" s="565"/>
    </row>
    <row r="33" spans="1:9" ht="13.5" thickBot="1" x14ac:dyDescent="0.25">
      <c r="A33" s="156" t="s">
        <v>122</v>
      </c>
      <c r="B33" s="162" t="s">
        <v>234</v>
      </c>
      <c r="C33" s="508" t="s">
        <v>575</v>
      </c>
      <c r="D33" s="163">
        <f>IF(D17+D18-G31&lt;0,G31-(D17+D18),"-")</f>
        <v>5304</v>
      </c>
      <c r="E33" s="162" t="s">
        <v>235</v>
      </c>
      <c r="F33" s="163" t="str">
        <f>IF(C17+C18-F31&gt;0,C17+C18-F31,"-")</f>
        <v>-</v>
      </c>
      <c r="G33" s="163" t="str">
        <f>IF(D17+D18-G31&gt;0,D17+D18-G31,"-")</f>
        <v>-</v>
      </c>
      <c r="H33" s="565"/>
      <c r="I33" s="565"/>
    </row>
  </sheetData>
  <mergeCells count="3">
    <mergeCell ref="A3:A4"/>
    <mergeCell ref="I1:I33"/>
    <mergeCell ref="H1:H33"/>
  </mergeCells>
  <phoneticPr fontId="0" type="noConversion"/>
  <printOptions horizontalCentered="1"/>
  <pageMargins left="0" right="0" top="0.47244094488188981" bottom="0.78740157480314965" header="0.47244094488188981" footer="0.78740157480314965"/>
  <pageSetup paperSize="9" scale="93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workbookViewId="0">
      <selection activeCell="E27" sqref="E27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62" t="s">
        <v>181</v>
      </c>
      <c r="E1" s="65" t="s">
        <v>185</v>
      </c>
    </row>
    <row r="3" spans="1:5" x14ac:dyDescent="0.2">
      <c r="A3" s="66"/>
      <c r="B3" s="67"/>
      <c r="C3" s="66"/>
      <c r="D3" s="69"/>
      <c r="E3" s="67"/>
    </row>
    <row r="4" spans="1:5" ht="15.75" x14ac:dyDescent="0.25">
      <c r="A4" s="52" t="s">
        <v>435</v>
      </c>
      <c r="B4" s="68"/>
      <c r="C4" s="76"/>
      <c r="D4" s="69"/>
      <c r="E4" s="67"/>
    </row>
    <row r="5" spans="1:5" x14ac:dyDescent="0.2">
      <c r="A5" s="66"/>
      <c r="B5" s="67"/>
      <c r="C5" s="66"/>
      <c r="D5" s="69"/>
      <c r="E5" s="67"/>
    </row>
    <row r="6" spans="1:5" x14ac:dyDescent="0.2">
      <c r="A6" s="66" t="s">
        <v>437</v>
      </c>
      <c r="B6" s="67">
        <f>+'1'!D61</f>
        <v>743395</v>
      </c>
      <c r="C6" s="66" t="s">
        <v>438</v>
      </c>
      <c r="D6" s="69">
        <f>+'5'!D18+'6'!D17</f>
        <v>743395</v>
      </c>
      <c r="E6" s="67">
        <f t="shared" ref="E6:E15" si="0">+B6-D6</f>
        <v>0</v>
      </c>
    </row>
    <row r="7" spans="1:5" x14ac:dyDescent="0.2">
      <c r="A7" s="66" t="s">
        <v>439</v>
      </c>
      <c r="B7" s="67">
        <f>+'1'!D84</f>
        <v>115000</v>
      </c>
      <c r="C7" s="66" t="s">
        <v>440</v>
      </c>
      <c r="D7" s="69">
        <f>+'5'!D27+'6'!D30</f>
        <v>115000</v>
      </c>
      <c r="E7" s="67">
        <f t="shared" si="0"/>
        <v>0</v>
      </c>
    </row>
    <row r="8" spans="1:5" x14ac:dyDescent="0.2">
      <c r="A8" s="66" t="s">
        <v>441</v>
      </c>
      <c r="B8" s="67">
        <f>+'1'!D85</f>
        <v>858395</v>
      </c>
      <c r="C8" s="66" t="s">
        <v>442</v>
      </c>
      <c r="D8" s="69">
        <f>+'5'!D28+'6'!D31</f>
        <v>858395</v>
      </c>
      <c r="E8" s="67">
        <f t="shared" si="0"/>
        <v>0</v>
      </c>
    </row>
    <row r="9" spans="1:5" x14ac:dyDescent="0.2">
      <c r="A9" s="66"/>
      <c r="B9" s="67"/>
      <c r="C9" s="66"/>
      <c r="D9" s="69"/>
      <c r="E9" s="67"/>
    </row>
    <row r="10" spans="1:5" x14ac:dyDescent="0.2">
      <c r="A10" s="66"/>
      <c r="B10" s="67"/>
      <c r="C10" s="66"/>
      <c r="D10" s="69"/>
      <c r="E10" s="67"/>
    </row>
    <row r="11" spans="1:5" ht="15.75" x14ac:dyDescent="0.25">
      <c r="A11" s="52" t="s">
        <v>436</v>
      </c>
      <c r="B11" s="68"/>
      <c r="C11" s="76"/>
      <c r="D11" s="69"/>
      <c r="E11" s="67"/>
    </row>
    <row r="12" spans="1:5" x14ac:dyDescent="0.2">
      <c r="A12" s="66"/>
      <c r="B12" s="67"/>
      <c r="C12" s="66"/>
      <c r="D12" s="69"/>
      <c r="E12" s="67"/>
    </row>
    <row r="13" spans="1:5" x14ac:dyDescent="0.2">
      <c r="A13" s="66" t="s">
        <v>446</v>
      </c>
      <c r="B13" s="67">
        <f>+'1'!D124</f>
        <v>858395</v>
      </c>
      <c r="C13" s="66" t="s">
        <v>445</v>
      </c>
      <c r="D13" s="69">
        <f>+'5'!G18+'6'!G17</f>
        <v>858395</v>
      </c>
      <c r="E13" s="67">
        <f t="shared" si="0"/>
        <v>0</v>
      </c>
    </row>
    <row r="14" spans="1:5" x14ac:dyDescent="0.2">
      <c r="A14" s="66" t="s">
        <v>248</v>
      </c>
      <c r="B14" s="67">
        <f>+'1'!D144</f>
        <v>0</v>
      </c>
      <c r="C14" s="66" t="s">
        <v>444</v>
      </c>
      <c r="D14" s="69">
        <f>+'5'!G27+'6'!G30</f>
        <v>0</v>
      </c>
      <c r="E14" s="67">
        <f t="shared" si="0"/>
        <v>0</v>
      </c>
    </row>
    <row r="15" spans="1:5" x14ac:dyDescent="0.2">
      <c r="A15" s="66" t="s">
        <v>447</v>
      </c>
      <c r="B15" s="67">
        <f>+'1'!D145</f>
        <v>858395</v>
      </c>
      <c r="C15" s="66" t="s">
        <v>443</v>
      </c>
      <c r="D15" s="69">
        <f>+'5'!G28+'6'!G31</f>
        <v>858395</v>
      </c>
      <c r="E15" s="67">
        <f t="shared" si="0"/>
        <v>0</v>
      </c>
    </row>
    <row r="16" spans="1:5" x14ac:dyDescent="0.2">
      <c r="A16" s="63"/>
      <c r="B16" s="63"/>
      <c r="C16" s="66"/>
      <c r="D16" s="69"/>
      <c r="E16" s="64"/>
    </row>
    <row r="17" spans="1:5" x14ac:dyDescent="0.2">
      <c r="A17" s="63"/>
      <c r="B17" s="63"/>
      <c r="C17" s="63"/>
      <c r="D17" s="63"/>
      <c r="E17" s="63"/>
    </row>
    <row r="18" spans="1:5" x14ac:dyDescent="0.2">
      <c r="A18" s="63"/>
      <c r="B18" s="63"/>
      <c r="C18" s="63"/>
      <c r="D18" s="63"/>
      <c r="E18" s="63"/>
    </row>
    <row r="19" spans="1:5" x14ac:dyDescent="0.2">
      <c r="A19" s="63"/>
      <c r="B19" s="63"/>
      <c r="C19" s="63"/>
      <c r="D19" s="63"/>
      <c r="E19" s="63"/>
    </row>
  </sheetData>
  <sheetProtection sheet="1"/>
  <phoneticPr fontId="24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12</vt:i4>
      </vt:variant>
    </vt:vector>
  </HeadingPairs>
  <TitlesOfParts>
    <vt:vector size="37" baseType="lpstr">
      <vt:lpstr>ÖSSZEFÜGGÉSEK</vt:lpstr>
      <vt:lpstr>Munka1</vt:lpstr>
      <vt:lpstr>1</vt:lpstr>
      <vt:lpstr>2</vt:lpstr>
      <vt:lpstr>3</vt:lpstr>
      <vt:lpstr>4</vt:lpstr>
      <vt:lpstr>5</vt:lpstr>
      <vt:lpstr>6</vt:lpstr>
      <vt:lpstr>ELLENŐRZÉS-1.sz.2.a.sz.2.b.sz.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5.sz tájékoztató t.</vt:lpstr>
      <vt:lpstr>6. sz. tájékoztató</vt:lpstr>
      <vt:lpstr>7. sz tájékoztató</vt:lpstr>
      <vt:lpstr>8. sz. táblázat</vt:lpstr>
      <vt:lpstr>'10'!Nyomtatási_cím</vt:lpstr>
      <vt:lpstr>'11'!Nyomtatási_cím</vt:lpstr>
      <vt:lpstr>'12'!Nyomtatási_cím</vt:lpstr>
      <vt:lpstr>'13'!Nyomtatási_cím</vt:lpstr>
      <vt:lpstr>'14'!Nyomtatási_cím</vt:lpstr>
      <vt:lpstr>'15'!Nyomtatási_cím</vt:lpstr>
      <vt:lpstr>'16'!Nyomtatási_cím</vt:lpstr>
      <vt:lpstr>'8'!Nyomtatási_cím</vt:lpstr>
      <vt:lpstr>'9'!Nyomtatási_cím</vt:lpstr>
      <vt:lpstr>'1'!Nyomtatási_terület</vt:lpstr>
      <vt:lpstr>'2'!Nyomtatási_terület</vt:lpstr>
      <vt:lpstr>'4'!Nyomtatási_terület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Titkárság</cp:lastModifiedBy>
  <cp:lastPrinted>2014-06-26T12:24:03Z</cp:lastPrinted>
  <dcterms:created xsi:type="dcterms:W3CDTF">1999-10-30T10:30:45Z</dcterms:created>
  <dcterms:modified xsi:type="dcterms:W3CDTF">2014-06-26T12:32:05Z</dcterms:modified>
</cp:coreProperties>
</file>