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-20124\Desktop\KÖLTSÉGVETÉSEK\2019. évi költségvetések\Zalaszentmárton költségvetés 2019\"/>
    </mc:Choice>
  </mc:AlternateContent>
  <bookViews>
    <workbookView xWindow="240" yWindow="75" windowWidth="19320" windowHeight="7935" firstSheet="7" activeTab="9"/>
  </bookViews>
  <sheets>
    <sheet name="bevételek" sheetId="3" r:id="rId1"/>
    <sheet name="kiadások működés felhalmozás" sheetId="2" r:id="rId2"/>
    <sheet name="MÉRLEG (2)" sheetId="25" r:id="rId3"/>
    <sheet name="létszám" sheetId="8" r:id="rId4"/>
    <sheet name="beruházások felújítások" sheetId="11" r:id="rId5"/>
    <sheet name="stabilitási 1" sheetId="13" r:id="rId6"/>
    <sheet name="stabilitási 2" sheetId="14" r:id="rId7"/>
    <sheet name="hitelek" sheetId="28" r:id="rId8"/>
    <sheet name="helyi adók" sheetId="32" r:id="rId9"/>
    <sheet name="EI FELHASZN TERV" sheetId="20" r:id="rId10"/>
    <sheet name="TÖBB ÉVES" sheetId="21" r:id="rId11"/>
    <sheet name="KÖZVETETT" sheetId="22" r:id="rId12"/>
    <sheet name="GÖRDÜLŐ" sheetId="23" r:id="rId13"/>
    <sheet name="Munka1" sheetId="33" r:id="rId14"/>
  </sheets>
  <definedNames>
    <definedName name="_pr232" localSheetId="12">GÖRDÜLŐ!#REF!</definedName>
    <definedName name="_pr232" localSheetId="11">KÖZVETETT!$A$11</definedName>
    <definedName name="_pr232" localSheetId="2">'MÉRLEG (2)'!$A$17</definedName>
    <definedName name="_pr232" localSheetId="10">'TÖBB ÉVES'!$A$17</definedName>
    <definedName name="_pr233" localSheetId="12">GÖRDÜLŐ!#REF!</definedName>
    <definedName name="_pr233" localSheetId="11">KÖZVETETT!$A$16</definedName>
    <definedName name="_pr233" localSheetId="2">'MÉRLEG (2)'!$A$18</definedName>
    <definedName name="_pr233" localSheetId="10">'TÖBB ÉVES'!$A$18</definedName>
    <definedName name="_pr234" localSheetId="12">GÖRDÜLŐ!#REF!</definedName>
    <definedName name="_pr234" localSheetId="11">KÖZVETETT!$A$24</definedName>
    <definedName name="_pr234" localSheetId="2">'MÉRLEG (2)'!$A$19</definedName>
    <definedName name="_pr234" localSheetId="10">'TÖBB ÉVES'!$A$19</definedName>
    <definedName name="_pr235" localSheetId="12">GÖRDÜLŐ!#REF!</definedName>
    <definedName name="_pr235" localSheetId="11">KÖZVETETT!$A$29</definedName>
    <definedName name="_pr235" localSheetId="2">'MÉRLEG (2)'!$A$20</definedName>
    <definedName name="_pr235" localSheetId="10">'TÖBB ÉVES'!$A$20</definedName>
    <definedName name="_pr236" localSheetId="12">GÖRDÜLŐ!#REF!</definedName>
    <definedName name="_pr236" localSheetId="11">KÖZVETETT!$A$34</definedName>
    <definedName name="_pr236" localSheetId="2">'MÉRLEG (2)'!$A$21</definedName>
    <definedName name="_pr236" localSheetId="10">'TÖBB ÉVES'!$A$21</definedName>
    <definedName name="_pr312" localSheetId="12">GÖRDÜLŐ!#REF!</definedName>
    <definedName name="_pr312" localSheetId="11">KÖZVETETT!#REF!</definedName>
    <definedName name="_pr312" localSheetId="2">'MÉRLEG (2)'!$A$8</definedName>
    <definedName name="_pr312" localSheetId="10">'TÖBB ÉVES'!$A$8</definedName>
    <definedName name="_pr313" localSheetId="12">GÖRDÜLŐ!#REF!</definedName>
    <definedName name="_pr313" localSheetId="11">KÖZVETETT!#REF!</definedName>
    <definedName name="_pr313" localSheetId="2">'MÉRLEG (2)'!$A$9</definedName>
    <definedName name="_pr313" localSheetId="10">'TÖBB ÉVES'!$A$3</definedName>
    <definedName name="_pr314" localSheetId="12">GÖRDÜLŐ!#REF!</definedName>
    <definedName name="_pr314" localSheetId="11">KÖZVETETT!$A$3</definedName>
    <definedName name="_pr314" localSheetId="2">'MÉRLEG (2)'!$A$10</definedName>
    <definedName name="_pr314" localSheetId="10">'TÖBB ÉVES'!$A$10</definedName>
    <definedName name="_pr315" localSheetId="12">GÖRDÜLŐ!$A$3</definedName>
    <definedName name="_pr315" localSheetId="11">KÖZVETETT!#REF!</definedName>
    <definedName name="_pr315" localSheetId="2">'MÉRLEG (2)'!$A$11</definedName>
    <definedName name="_pr315" localSheetId="10">'TÖBB ÉVES'!$A$11</definedName>
    <definedName name="_pr347" localSheetId="12">GÖRDÜLŐ!$A$6</definedName>
    <definedName name="_pr348" localSheetId="12">GÖRDÜLŐ!$A$7</definedName>
    <definedName name="_pr349" localSheetId="12">GÖRDÜLŐ!$A$8</definedName>
    <definedName name="foot_4_place" localSheetId="6">'stabilitási 2'!$A$18</definedName>
    <definedName name="foot_5_place" localSheetId="6">'stabilitási 2'!#REF!</definedName>
    <definedName name="foot_53_place" localSheetId="6">'stabilitási 2'!$A$63</definedName>
    <definedName name="_xlnm.Print_Area" localSheetId="4">'beruházások felújítások'!$A$1:$H$60</definedName>
    <definedName name="_xlnm.Print_Area" localSheetId="0">bevételek!$A$1:$F$95</definedName>
    <definedName name="_xlnm.Print_Area" localSheetId="9">'EI FELHASZN TERV'!$A$1:$O$216</definedName>
    <definedName name="_xlnm.Print_Area" localSheetId="12">GÖRDÜLŐ!$A$1:$J$43</definedName>
    <definedName name="_xlnm.Print_Area" localSheetId="7">hitelek!$A$1:$D$70</definedName>
    <definedName name="_xlnm.Print_Area" localSheetId="1">'kiadások működés felhalmozás'!$A$1:$F$123</definedName>
    <definedName name="_xlnm.Print_Area" localSheetId="11">KÖZVETETT!$A$1:$E$35</definedName>
    <definedName name="_xlnm.Print_Area" localSheetId="3">létszám!$A$1:$D$33</definedName>
    <definedName name="_xlnm.Print_Area" localSheetId="2">'MÉRLEG (2)'!$A$1:$E$154</definedName>
    <definedName name="_xlnm.Print_Area" localSheetId="5">'stabilitási 1'!$A$1:$J$51</definedName>
    <definedName name="_xlnm.Print_Area" localSheetId="6">'stabilitási 2'!$A$1:$H$38</definedName>
    <definedName name="_xlnm.Print_Area" localSheetId="10">'TÖBB ÉVES'!$A$1:$I$32</definedName>
  </definedNames>
  <calcPr calcId="152511"/>
</workbook>
</file>

<file path=xl/calcChain.xml><?xml version="1.0" encoding="utf-8"?>
<calcChain xmlns="http://schemas.openxmlformats.org/spreadsheetml/2006/main">
  <c r="O63" i="20" l="1"/>
  <c r="E46" i="11" l="1"/>
  <c r="E11" i="11"/>
  <c r="E10" i="11"/>
  <c r="C139" i="25" l="1"/>
  <c r="C145" i="25" s="1"/>
  <c r="C152" i="25" s="1"/>
  <c r="C129" i="25"/>
  <c r="C128" i="25"/>
  <c r="C124" i="25"/>
  <c r="C118" i="25"/>
  <c r="C111" i="25"/>
  <c r="C107" i="25"/>
  <c r="C96" i="25"/>
  <c r="C89" i="25"/>
  <c r="C112" i="25" s="1"/>
  <c r="C130" i="25" s="1"/>
  <c r="C153" i="25" s="1"/>
  <c r="C73" i="25"/>
  <c r="C80" i="25" s="1"/>
  <c r="C62" i="25"/>
  <c r="C53" i="25"/>
  <c r="C48" i="25"/>
  <c r="C63" i="25" s="1"/>
  <c r="C39" i="25"/>
  <c r="C25" i="25"/>
  <c r="C16" i="25"/>
  <c r="C9" i="25"/>
  <c r="C40" i="25" s="1"/>
  <c r="C64" i="25" s="1"/>
  <c r="C81" i="25" l="1"/>
  <c r="J33" i="13"/>
  <c r="E16" i="13"/>
  <c r="E97" i="11"/>
  <c r="D96" i="11"/>
  <c r="D107" i="11" s="1"/>
  <c r="C96" i="11"/>
  <c r="C107" i="11" s="1"/>
  <c r="E95" i="11"/>
  <c r="E94" i="11"/>
  <c r="E93" i="11"/>
  <c r="E92" i="11"/>
  <c r="E91" i="11"/>
  <c r="E90" i="11"/>
  <c r="D88" i="11"/>
  <c r="C88" i="11"/>
  <c r="E88" i="11" s="1"/>
  <c r="E81" i="11"/>
  <c r="D80" i="11"/>
  <c r="C80" i="11"/>
  <c r="E80" i="11" s="1"/>
  <c r="D75" i="11"/>
  <c r="D89" i="11" s="1"/>
  <c r="C75" i="11"/>
  <c r="E73" i="11"/>
  <c r="E72" i="11"/>
  <c r="E71" i="11"/>
  <c r="E70" i="11"/>
  <c r="E69" i="11"/>
  <c r="E68" i="11"/>
  <c r="E67" i="11"/>
  <c r="D67" i="11"/>
  <c r="C67" i="11"/>
  <c r="C89" i="11" s="1"/>
  <c r="E96" i="11" l="1"/>
  <c r="E107" i="11" s="1"/>
  <c r="E89" i="11"/>
  <c r="E75" i="11"/>
  <c r="D128" i="25"/>
  <c r="D96" i="25"/>
  <c r="D18" i="8" l="1"/>
  <c r="B18" i="8"/>
  <c r="G60" i="20"/>
  <c r="E19" i="22"/>
  <c r="E25" i="13"/>
  <c r="C25" i="13"/>
  <c r="C16" i="13"/>
  <c r="K149" i="20"/>
  <c r="O22" i="20"/>
  <c r="C9" i="32"/>
  <c r="C36" i="14"/>
  <c r="E89" i="25"/>
  <c r="F79" i="2"/>
  <c r="F80" i="2"/>
  <c r="F81" i="2"/>
  <c r="F78" i="2"/>
  <c r="E73" i="2"/>
  <c r="C43" i="2"/>
  <c r="C32" i="2"/>
  <c r="C29" i="2"/>
  <c r="C33" i="13" l="1"/>
  <c r="C12" i="3"/>
  <c r="C80" i="3" l="1"/>
  <c r="C49" i="3"/>
  <c r="F6" i="3"/>
  <c r="D13" i="28"/>
  <c r="C201" i="20" l="1"/>
  <c r="D44" i="20"/>
  <c r="E44" i="20"/>
  <c r="F44" i="20"/>
  <c r="G44" i="20"/>
  <c r="H44" i="20"/>
  <c r="I44" i="20"/>
  <c r="J44" i="20"/>
  <c r="K44" i="20"/>
  <c r="L44" i="20"/>
  <c r="M44" i="20"/>
  <c r="N44" i="20"/>
  <c r="C44" i="20"/>
  <c r="F6" i="2"/>
  <c r="D103" i="20"/>
  <c r="E103" i="20"/>
  <c r="F103" i="20"/>
  <c r="F115" i="20" s="1"/>
  <c r="F122" i="20" s="1"/>
  <c r="G103" i="20"/>
  <c r="H103" i="20"/>
  <c r="H115" i="20" s="1"/>
  <c r="H122" i="20" s="1"/>
  <c r="I103" i="20"/>
  <c r="I115" i="20" s="1"/>
  <c r="I122" i="20" s="1"/>
  <c r="J103" i="20"/>
  <c r="K103" i="20"/>
  <c r="K115" i="20" s="1"/>
  <c r="K122" i="20" s="1"/>
  <c r="L103" i="20"/>
  <c r="M103" i="20"/>
  <c r="N103" i="20"/>
  <c r="C103" i="20"/>
  <c r="L122" i="20"/>
  <c r="D115" i="20"/>
  <c r="D122" i="20" s="1"/>
  <c r="E115" i="20"/>
  <c r="E122" i="20" s="1"/>
  <c r="J115" i="20"/>
  <c r="J122" i="20" s="1"/>
  <c r="L115" i="20"/>
  <c r="M115" i="20"/>
  <c r="M122" i="20" s="1"/>
  <c r="N115" i="20"/>
  <c r="N122" i="20" s="1"/>
  <c r="C115" i="20"/>
  <c r="C122" i="20" s="1"/>
  <c r="D97" i="20"/>
  <c r="E97" i="20"/>
  <c r="F97" i="20"/>
  <c r="G97" i="20"/>
  <c r="H97" i="20"/>
  <c r="I97" i="20"/>
  <c r="J97" i="20"/>
  <c r="K97" i="20"/>
  <c r="L97" i="20"/>
  <c r="M97" i="20"/>
  <c r="N97" i="20"/>
  <c r="C97" i="20"/>
  <c r="D88" i="20"/>
  <c r="E88" i="20"/>
  <c r="F88" i="20"/>
  <c r="G88" i="20"/>
  <c r="H88" i="20"/>
  <c r="I88" i="20"/>
  <c r="J88" i="20"/>
  <c r="K88" i="20"/>
  <c r="L88" i="20"/>
  <c r="M88" i="20"/>
  <c r="N88" i="20"/>
  <c r="C88" i="20"/>
  <c r="D83" i="20"/>
  <c r="D98" i="20" s="1"/>
  <c r="E83" i="20"/>
  <c r="E98" i="20" s="1"/>
  <c r="F83" i="20"/>
  <c r="F98" i="20" s="1"/>
  <c r="G83" i="20"/>
  <c r="G98" i="20" s="1"/>
  <c r="H83" i="20"/>
  <c r="H98" i="20" s="1"/>
  <c r="I83" i="20"/>
  <c r="I98" i="20" s="1"/>
  <c r="J83" i="20"/>
  <c r="J98" i="20" s="1"/>
  <c r="K83" i="20"/>
  <c r="K98" i="20" s="1"/>
  <c r="L83" i="20"/>
  <c r="L98" i="20" s="1"/>
  <c r="M83" i="20"/>
  <c r="M98" i="20" s="1"/>
  <c r="N83" i="20"/>
  <c r="N98" i="20" s="1"/>
  <c r="C83" i="20"/>
  <c r="C98" i="20" s="1"/>
  <c r="D74" i="20"/>
  <c r="E74" i="20"/>
  <c r="F74" i="20"/>
  <c r="G74" i="20"/>
  <c r="H74" i="20"/>
  <c r="I74" i="20"/>
  <c r="J74" i="20"/>
  <c r="K74" i="20"/>
  <c r="L74" i="20"/>
  <c r="M74" i="20"/>
  <c r="N74" i="20"/>
  <c r="C74" i="20"/>
  <c r="D60" i="20"/>
  <c r="E60" i="20"/>
  <c r="F60" i="20"/>
  <c r="H60" i="20"/>
  <c r="I60" i="20"/>
  <c r="J60" i="20"/>
  <c r="K60" i="20"/>
  <c r="L60" i="20"/>
  <c r="M60" i="20"/>
  <c r="N60" i="20"/>
  <c r="C60" i="20"/>
  <c r="D41" i="20"/>
  <c r="E41" i="20"/>
  <c r="F41" i="20"/>
  <c r="G41" i="20"/>
  <c r="H41" i="20"/>
  <c r="I41" i="20"/>
  <c r="J41" i="20"/>
  <c r="K41" i="20"/>
  <c r="L41" i="20"/>
  <c r="M41" i="20"/>
  <c r="N41" i="20"/>
  <c r="C41" i="20"/>
  <c r="D33" i="20"/>
  <c r="E33" i="20"/>
  <c r="F33" i="20"/>
  <c r="G33" i="20"/>
  <c r="H33" i="20"/>
  <c r="I33" i="20"/>
  <c r="J33" i="20"/>
  <c r="K33" i="20"/>
  <c r="L33" i="20"/>
  <c r="M33" i="20"/>
  <c r="N33" i="20"/>
  <c r="C33" i="20"/>
  <c r="D30" i="20"/>
  <c r="E30" i="20"/>
  <c r="F30" i="20"/>
  <c r="G30" i="20"/>
  <c r="H30" i="20"/>
  <c r="I30" i="20"/>
  <c r="J30" i="20"/>
  <c r="J50" i="20" s="1"/>
  <c r="K30" i="20"/>
  <c r="L30" i="20"/>
  <c r="M30" i="20"/>
  <c r="N30" i="20"/>
  <c r="C30" i="20"/>
  <c r="D24" i="20"/>
  <c r="E24" i="20"/>
  <c r="F24" i="20"/>
  <c r="G24" i="20"/>
  <c r="H24" i="20"/>
  <c r="I24" i="20"/>
  <c r="J24" i="20"/>
  <c r="K24" i="20"/>
  <c r="L24" i="20"/>
  <c r="M24" i="20"/>
  <c r="N24" i="20"/>
  <c r="C24" i="20"/>
  <c r="D20" i="20"/>
  <c r="D25" i="20" s="1"/>
  <c r="E20" i="20"/>
  <c r="E25" i="20" s="1"/>
  <c r="F20" i="20"/>
  <c r="G20" i="20"/>
  <c r="H20" i="20"/>
  <c r="H25" i="20" s="1"/>
  <c r="I20" i="20"/>
  <c r="J20" i="20"/>
  <c r="K20" i="20"/>
  <c r="L20" i="20"/>
  <c r="L25" i="20" s="1"/>
  <c r="M20" i="20"/>
  <c r="N20" i="20"/>
  <c r="N25" i="20" s="1"/>
  <c r="C20" i="20"/>
  <c r="D50" i="20"/>
  <c r="E50" i="20"/>
  <c r="G50" i="20"/>
  <c r="K50" i="20"/>
  <c r="D53" i="23"/>
  <c r="E53" i="23"/>
  <c r="F53" i="23"/>
  <c r="C53" i="23"/>
  <c r="C21" i="32"/>
  <c r="E22" i="11"/>
  <c r="E23" i="11"/>
  <c r="D73" i="25"/>
  <c r="D80" i="25" s="1"/>
  <c r="D139" i="25"/>
  <c r="D145" i="25" s="1"/>
  <c r="D152" i="25" s="1"/>
  <c r="E139" i="25"/>
  <c r="E145" i="25" s="1"/>
  <c r="E152" i="25" s="1"/>
  <c r="E73" i="25"/>
  <c r="E80" i="25" s="1"/>
  <c r="C29" i="11"/>
  <c r="E29" i="11" s="1"/>
  <c r="C16" i="11"/>
  <c r="E15" i="11"/>
  <c r="E13" i="11"/>
  <c r="C19" i="2"/>
  <c r="F8" i="3"/>
  <c r="F50" i="20"/>
  <c r="H50" i="20"/>
  <c r="L50" i="20"/>
  <c r="M50" i="20"/>
  <c r="N50" i="20"/>
  <c r="O153" i="20"/>
  <c r="O128" i="20"/>
  <c r="O57" i="20"/>
  <c r="O26" i="20"/>
  <c r="E28" i="11"/>
  <c r="E27" i="11"/>
  <c r="C36" i="3"/>
  <c r="C38" i="3" s="1"/>
  <c r="D131" i="20"/>
  <c r="D137" i="20" s="1"/>
  <c r="D149" i="20"/>
  <c r="D151" i="20"/>
  <c r="D162" i="20"/>
  <c r="E131" i="20"/>
  <c r="E137" i="20" s="1"/>
  <c r="E149" i="20"/>
  <c r="E151" i="20" s="1"/>
  <c r="E162" i="20"/>
  <c r="F131" i="20"/>
  <c r="F137" i="20" s="1"/>
  <c r="F149" i="20"/>
  <c r="F151" i="20"/>
  <c r="F162" i="20"/>
  <c r="G131" i="20"/>
  <c r="G137" i="20" s="1"/>
  <c r="G149" i="20"/>
  <c r="G151" i="20" s="1"/>
  <c r="G162" i="20"/>
  <c r="H131" i="20"/>
  <c r="H137" i="20" s="1"/>
  <c r="H149" i="20"/>
  <c r="H151" i="20" s="1"/>
  <c r="H162" i="20"/>
  <c r="I131" i="20"/>
  <c r="I137" i="20" s="1"/>
  <c r="I149" i="20"/>
  <c r="I151" i="20" s="1"/>
  <c r="I162" i="20"/>
  <c r="J131" i="20"/>
  <c r="J137" i="20" s="1"/>
  <c r="J149" i="20"/>
  <c r="J151" i="20"/>
  <c r="J162" i="20"/>
  <c r="K131" i="20"/>
  <c r="K137" i="20" s="1"/>
  <c r="K151" i="20"/>
  <c r="K162" i="20"/>
  <c r="K173" i="20"/>
  <c r="K191" i="20"/>
  <c r="K201" i="20"/>
  <c r="K207" i="20"/>
  <c r="K214" i="20" s="1"/>
  <c r="L131" i="20"/>
  <c r="L137" i="20" s="1"/>
  <c r="L149" i="20"/>
  <c r="L151" i="20" s="1"/>
  <c r="L162" i="20"/>
  <c r="L173" i="20"/>
  <c r="M131" i="20"/>
  <c r="M137" i="20" s="1"/>
  <c r="M149" i="20"/>
  <c r="M151" i="20"/>
  <c r="M162" i="20"/>
  <c r="M173" i="20"/>
  <c r="N131" i="20"/>
  <c r="N137" i="20" s="1"/>
  <c r="N149" i="20"/>
  <c r="N151" i="20"/>
  <c r="N162" i="20"/>
  <c r="N201" i="20"/>
  <c r="O125" i="20"/>
  <c r="O127" i="20"/>
  <c r="O130" i="20"/>
  <c r="O136" i="20"/>
  <c r="O143" i="20"/>
  <c r="O147" i="20"/>
  <c r="O144" i="20"/>
  <c r="O155" i="20"/>
  <c r="O152" i="20"/>
  <c r="O161" i="20"/>
  <c r="O172" i="20"/>
  <c r="O188" i="20"/>
  <c r="O198" i="20"/>
  <c r="O197" i="20"/>
  <c r="C131" i="20"/>
  <c r="C137" i="20" s="1"/>
  <c r="C149" i="20"/>
  <c r="C151" i="20" s="1"/>
  <c r="C162" i="20"/>
  <c r="D191" i="20"/>
  <c r="D207" i="20" s="1"/>
  <c r="D214" i="20" s="1"/>
  <c r="E191" i="20"/>
  <c r="F191" i="20"/>
  <c r="G191" i="20"/>
  <c r="H191" i="20"/>
  <c r="H207" i="20" s="1"/>
  <c r="H214" i="20" s="1"/>
  <c r="I191" i="20"/>
  <c r="J191" i="20"/>
  <c r="L191" i="20"/>
  <c r="M191" i="20"/>
  <c r="N191" i="20"/>
  <c r="N207" i="20"/>
  <c r="N214" i="20" s="1"/>
  <c r="C191" i="20"/>
  <c r="D201" i="20"/>
  <c r="E201" i="20"/>
  <c r="E207" i="20" s="1"/>
  <c r="E214" i="20" s="1"/>
  <c r="F201" i="20"/>
  <c r="G201" i="20"/>
  <c r="H201" i="20"/>
  <c r="I201" i="20"/>
  <c r="I207" i="20" s="1"/>
  <c r="I214" i="20" s="1"/>
  <c r="J201" i="20"/>
  <c r="J207" i="20" s="1"/>
  <c r="J214" i="20" s="1"/>
  <c r="L201" i="20"/>
  <c r="M201" i="20"/>
  <c r="D173" i="20"/>
  <c r="E173" i="20"/>
  <c r="F173" i="20"/>
  <c r="G173" i="20"/>
  <c r="H173" i="20"/>
  <c r="I173" i="20"/>
  <c r="J173" i="20"/>
  <c r="N173" i="20"/>
  <c r="C173" i="20"/>
  <c r="O34" i="20"/>
  <c r="O36" i="20"/>
  <c r="O37" i="20"/>
  <c r="O38" i="20"/>
  <c r="O39" i="20"/>
  <c r="O40" i="20"/>
  <c r="O48" i="20"/>
  <c r="O49" i="20"/>
  <c r="O56" i="20"/>
  <c r="O59" i="20"/>
  <c r="O55" i="20"/>
  <c r="O71" i="20"/>
  <c r="O65" i="20"/>
  <c r="O66" i="20"/>
  <c r="O72" i="20"/>
  <c r="O77" i="20"/>
  <c r="O82" i="20"/>
  <c r="O78" i="20"/>
  <c r="D48" i="28"/>
  <c r="B22" i="8"/>
  <c r="D25" i="8"/>
  <c r="D24" i="8"/>
  <c r="D23" i="8"/>
  <c r="D22" i="8"/>
  <c r="B26" i="8"/>
  <c r="O8" i="20"/>
  <c r="O9" i="20"/>
  <c r="O10" i="20"/>
  <c r="O11" i="20"/>
  <c r="O12" i="20"/>
  <c r="O13" i="20"/>
  <c r="O14" i="20"/>
  <c r="O15" i="20"/>
  <c r="O16" i="20"/>
  <c r="O17" i="20"/>
  <c r="O18" i="20"/>
  <c r="O19" i="20"/>
  <c r="O21" i="20"/>
  <c r="O23" i="20"/>
  <c r="O27" i="20"/>
  <c r="O28" i="20"/>
  <c r="O29" i="20"/>
  <c r="O31" i="20"/>
  <c r="O32" i="20"/>
  <c r="O35" i="20"/>
  <c r="O42" i="20"/>
  <c r="O43" i="20"/>
  <c r="O46" i="20"/>
  <c r="O47" i="20"/>
  <c r="O52" i="20"/>
  <c r="O53" i="20"/>
  <c r="O54" i="20"/>
  <c r="O58" i="20"/>
  <c r="O61" i="20"/>
  <c r="O62" i="20"/>
  <c r="O64" i="20"/>
  <c r="O67" i="20"/>
  <c r="O68" i="20"/>
  <c r="O69" i="20"/>
  <c r="O70" i="20"/>
  <c r="O73" i="20"/>
  <c r="O76" i="20"/>
  <c r="O79" i="20"/>
  <c r="O80" i="20"/>
  <c r="O81" i="20"/>
  <c r="O84" i="20"/>
  <c r="O85" i="20"/>
  <c r="O86" i="20"/>
  <c r="O87" i="20"/>
  <c r="O89" i="20"/>
  <c r="O90" i="20"/>
  <c r="O91" i="20"/>
  <c r="O92" i="20"/>
  <c r="O93" i="20"/>
  <c r="O94" i="20"/>
  <c r="O95" i="20"/>
  <c r="O96" i="20"/>
  <c r="O100" i="20"/>
  <c r="O101" i="20"/>
  <c r="O102" i="20"/>
  <c r="O104" i="20"/>
  <c r="O105" i="20"/>
  <c r="O106" i="20"/>
  <c r="O107" i="20"/>
  <c r="O108" i="20"/>
  <c r="O109" i="20"/>
  <c r="O110" i="20"/>
  <c r="O111" i="20"/>
  <c r="O112" i="20"/>
  <c r="O113" i="20"/>
  <c r="O114" i="20"/>
  <c r="O116" i="20"/>
  <c r="O117" i="20"/>
  <c r="O118" i="20"/>
  <c r="O119" i="20"/>
  <c r="O120" i="20"/>
  <c r="O121" i="20"/>
  <c r="O124" i="20"/>
  <c r="O126" i="20"/>
  <c r="O129" i="20"/>
  <c r="O132" i="20"/>
  <c r="O133" i="20"/>
  <c r="O134" i="20"/>
  <c r="O135" i="20"/>
  <c r="O138" i="20"/>
  <c r="O139" i="20"/>
  <c r="O140" i="20"/>
  <c r="O141" i="20"/>
  <c r="O142" i="20"/>
  <c r="O145" i="20"/>
  <c r="O146" i="20"/>
  <c r="O148" i="20"/>
  <c r="O150" i="20"/>
  <c r="O154" i="20"/>
  <c r="O156" i="20"/>
  <c r="O157" i="20"/>
  <c r="O158" i="20"/>
  <c r="O159" i="20"/>
  <c r="O160" i="20"/>
  <c r="O163" i="20"/>
  <c r="O164" i="20"/>
  <c r="O165" i="20"/>
  <c r="O166" i="20"/>
  <c r="O168" i="20"/>
  <c r="O169" i="20"/>
  <c r="O170" i="20"/>
  <c r="O171" i="20"/>
  <c r="O174" i="20"/>
  <c r="O175" i="20"/>
  <c r="O176" i="20"/>
  <c r="O177" i="20"/>
  <c r="O178" i="20"/>
  <c r="O179" i="20"/>
  <c r="O180" i="20"/>
  <c r="O181" i="20"/>
  <c r="O182" i="20"/>
  <c r="O183" i="20"/>
  <c r="O184" i="20"/>
  <c r="O186" i="20"/>
  <c r="O187" i="20"/>
  <c r="O189" i="20"/>
  <c r="O190" i="20"/>
  <c r="O192" i="20"/>
  <c r="O193" i="20"/>
  <c r="O194" i="20"/>
  <c r="O195" i="20"/>
  <c r="O196" i="20"/>
  <c r="O199" i="20"/>
  <c r="O200" i="20"/>
  <c r="O202" i="20"/>
  <c r="O203" i="20"/>
  <c r="O204" i="20"/>
  <c r="O205" i="20"/>
  <c r="O206" i="20"/>
  <c r="O208" i="20"/>
  <c r="O209" i="20"/>
  <c r="O210" i="20"/>
  <c r="O211" i="20"/>
  <c r="O212" i="20"/>
  <c r="O213" i="20"/>
  <c r="O7" i="20"/>
  <c r="C32" i="32"/>
  <c r="E6" i="11"/>
  <c r="E7" i="11"/>
  <c r="E8" i="11"/>
  <c r="E12" i="11"/>
  <c r="E14" i="11"/>
  <c r="E17" i="11"/>
  <c r="E18" i="11"/>
  <c r="E19" i="11"/>
  <c r="E20" i="11"/>
  <c r="E24" i="11"/>
  <c r="E25" i="11"/>
  <c r="E26" i="11"/>
  <c r="E30" i="11"/>
  <c r="E31" i="11"/>
  <c r="E32" i="11"/>
  <c r="E33" i="11"/>
  <c r="E34" i="11"/>
  <c r="E35" i="11"/>
  <c r="E36" i="11"/>
  <c r="E37" i="11"/>
  <c r="E38" i="11"/>
  <c r="E39" i="11"/>
  <c r="E41" i="11"/>
  <c r="E42" i="11"/>
  <c r="E43" i="11"/>
  <c r="E44" i="11"/>
  <c r="C45" i="11"/>
  <c r="E49" i="11"/>
  <c r="E50" i="11"/>
  <c r="E51" i="11"/>
  <c r="E53" i="11"/>
  <c r="E54" i="11"/>
  <c r="E55" i="11"/>
  <c r="E56" i="11"/>
  <c r="E58" i="11"/>
  <c r="E5" i="11"/>
  <c r="D57" i="11"/>
  <c r="D52" i="11"/>
  <c r="D45" i="11"/>
  <c r="D29" i="11"/>
  <c r="D21" i="11"/>
  <c r="C21" i="11"/>
  <c r="D16" i="11"/>
  <c r="D9" i="11"/>
  <c r="C9" i="11"/>
  <c r="C52" i="11"/>
  <c r="C57" i="11"/>
  <c r="D89" i="25"/>
  <c r="D111" i="25"/>
  <c r="D107" i="25"/>
  <c r="D118" i="25"/>
  <c r="E128" i="25"/>
  <c r="D124" i="25"/>
  <c r="E124" i="25"/>
  <c r="E118" i="25"/>
  <c r="E111" i="25"/>
  <c r="E107" i="25"/>
  <c r="E96" i="25"/>
  <c r="D9" i="25"/>
  <c r="D16" i="25"/>
  <c r="D25" i="25"/>
  <c r="D39" i="25"/>
  <c r="D53" i="25"/>
  <c r="D48" i="25"/>
  <c r="D62" i="25"/>
  <c r="E9" i="25"/>
  <c r="E16" i="25"/>
  <c r="E25" i="25"/>
  <c r="E39" i="25"/>
  <c r="E48" i="25"/>
  <c r="E53" i="25"/>
  <c r="E62" i="25"/>
  <c r="D73" i="2"/>
  <c r="C23" i="2"/>
  <c r="F23" i="2" s="1"/>
  <c r="C40" i="2"/>
  <c r="C49" i="2"/>
  <c r="C59" i="2"/>
  <c r="C73" i="2"/>
  <c r="C82" i="2"/>
  <c r="C87" i="2"/>
  <c r="F87" i="2" s="1"/>
  <c r="C96" i="2"/>
  <c r="D119" i="2"/>
  <c r="F119" i="2" s="1"/>
  <c r="E119" i="2"/>
  <c r="D114" i="2"/>
  <c r="E114" i="2"/>
  <c r="D107" i="2"/>
  <c r="D121" i="2" s="1"/>
  <c r="E107" i="2"/>
  <c r="D102" i="2"/>
  <c r="E102" i="2"/>
  <c r="E121" i="2"/>
  <c r="C119" i="2"/>
  <c r="C107" i="2"/>
  <c r="C102" i="2"/>
  <c r="C114" i="2" s="1"/>
  <c r="D96" i="2"/>
  <c r="E96" i="2"/>
  <c r="D87" i="2"/>
  <c r="E87" i="2"/>
  <c r="D82" i="2"/>
  <c r="E82" i="2"/>
  <c r="D59" i="2"/>
  <c r="E59" i="2"/>
  <c r="D49" i="2"/>
  <c r="E49" i="2"/>
  <c r="D43" i="2"/>
  <c r="F43" i="2" s="1"/>
  <c r="E43" i="2"/>
  <c r="D32" i="2"/>
  <c r="D50" i="2" s="1"/>
  <c r="E32" i="2"/>
  <c r="D40" i="2"/>
  <c r="E40" i="2"/>
  <c r="E50" i="2" s="1"/>
  <c r="D29" i="2"/>
  <c r="E29" i="2"/>
  <c r="D19" i="2"/>
  <c r="E19" i="2"/>
  <c r="E24" i="2" s="1"/>
  <c r="F7" i="2"/>
  <c r="F8" i="2"/>
  <c r="F9" i="2"/>
  <c r="F10" i="2"/>
  <c r="F11" i="2"/>
  <c r="F12" i="2"/>
  <c r="F13" i="2"/>
  <c r="F14" i="2"/>
  <c r="F15" i="2"/>
  <c r="F16" i="2"/>
  <c r="F17" i="2"/>
  <c r="F18" i="2"/>
  <c r="F20" i="2"/>
  <c r="F21" i="2"/>
  <c r="F22" i="2"/>
  <c r="F25" i="2"/>
  <c r="F26" i="2"/>
  <c r="F27" i="2"/>
  <c r="F28" i="2"/>
  <c r="F30" i="2"/>
  <c r="F31" i="2"/>
  <c r="F33" i="2"/>
  <c r="F34" i="2"/>
  <c r="F35" i="2"/>
  <c r="F36" i="2"/>
  <c r="F37" i="2"/>
  <c r="F38" i="2"/>
  <c r="F39" i="2"/>
  <c r="F41" i="2"/>
  <c r="F42" i="2"/>
  <c r="F44" i="2"/>
  <c r="F45" i="2"/>
  <c r="F46" i="2"/>
  <c r="F47" i="2"/>
  <c r="F48" i="2"/>
  <c r="F51" i="2"/>
  <c r="F52" i="2"/>
  <c r="F53" i="2"/>
  <c r="F54" i="2"/>
  <c r="F55" i="2"/>
  <c r="F56" i="2"/>
  <c r="F57" i="2"/>
  <c r="F58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5" i="2"/>
  <c r="F76" i="2"/>
  <c r="F77" i="2"/>
  <c r="F83" i="2"/>
  <c r="F84" i="2"/>
  <c r="F85" i="2"/>
  <c r="F86" i="2"/>
  <c r="F88" i="2"/>
  <c r="F89" i="2"/>
  <c r="F90" i="2"/>
  <c r="F91" i="2"/>
  <c r="F92" i="2"/>
  <c r="F93" i="2"/>
  <c r="F94" i="2"/>
  <c r="F95" i="2"/>
  <c r="F99" i="2"/>
  <c r="F100" i="2"/>
  <c r="F101" i="2"/>
  <c r="F103" i="2"/>
  <c r="F104" i="2"/>
  <c r="F105" i="2"/>
  <c r="F106" i="2"/>
  <c r="F108" i="2"/>
  <c r="F109" i="2"/>
  <c r="F110" i="2"/>
  <c r="F111" i="2"/>
  <c r="F112" i="2"/>
  <c r="F113" i="2"/>
  <c r="F115" i="2"/>
  <c r="F116" i="2"/>
  <c r="F117" i="2"/>
  <c r="F118" i="2"/>
  <c r="F120" i="2"/>
  <c r="F96" i="2"/>
  <c r="D91" i="3"/>
  <c r="E91" i="3"/>
  <c r="F91" i="3" s="1"/>
  <c r="D86" i="3"/>
  <c r="D93" i="3" s="1"/>
  <c r="E86" i="3"/>
  <c r="D75" i="3"/>
  <c r="E75" i="3"/>
  <c r="D70" i="3"/>
  <c r="C70" i="3"/>
  <c r="E70" i="3"/>
  <c r="C18" i="3"/>
  <c r="C24" i="3"/>
  <c r="C59" i="3"/>
  <c r="C63" i="3"/>
  <c r="F63" i="3" s="1"/>
  <c r="F80" i="3"/>
  <c r="C91" i="3"/>
  <c r="C86" i="3"/>
  <c r="F86" i="3" s="1"/>
  <c r="C75" i="3"/>
  <c r="F75" i="3" s="1"/>
  <c r="D80" i="3"/>
  <c r="E80" i="3"/>
  <c r="E12" i="3"/>
  <c r="D63" i="3"/>
  <c r="E63" i="3"/>
  <c r="D59" i="3"/>
  <c r="E59" i="3"/>
  <c r="D55" i="3"/>
  <c r="E55" i="3"/>
  <c r="C55" i="3"/>
  <c r="F55" i="3" s="1"/>
  <c r="D49" i="3"/>
  <c r="E49" i="3"/>
  <c r="D36" i="3"/>
  <c r="D38" i="3" s="1"/>
  <c r="E36" i="3"/>
  <c r="E38" i="3" s="1"/>
  <c r="D24" i="3"/>
  <c r="E24" i="3"/>
  <c r="D18" i="3"/>
  <c r="E18" i="3"/>
  <c r="D12" i="3"/>
  <c r="F7" i="3"/>
  <c r="F9" i="3"/>
  <c r="F10" i="3"/>
  <c r="F11" i="3"/>
  <c r="F13" i="3"/>
  <c r="F14" i="3"/>
  <c r="F15" i="3"/>
  <c r="F16" i="3"/>
  <c r="F17" i="3"/>
  <c r="F19" i="3"/>
  <c r="F20" i="3"/>
  <c r="F21" i="3"/>
  <c r="F22" i="3"/>
  <c r="F23" i="3"/>
  <c r="F25" i="3"/>
  <c r="F26" i="3"/>
  <c r="F27" i="3"/>
  <c r="F28" i="3"/>
  <c r="F29" i="3"/>
  <c r="F30" i="3"/>
  <c r="F31" i="3"/>
  <c r="F32" i="3"/>
  <c r="F33" i="3"/>
  <c r="F34" i="3"/>
  <c r="F35" i="3"/>
  <c r="F37" i="3"/>
  <c r="F39" i="3"/>
  <c r="F40" i="3"/>
  <c r="F41" i="3"/>
  <c r="F42" i="3"/>
  <c r="F43" i="3"/>
  <c r="F44" i="3"/>
  <c r="F45" i="3"/>
  <c r="F46" i="3"/>
  <c r="F47" i="3"/>
  <c r="F48" i="3"/>
  <c r="F50" i="3"/>
  <c r="F51" i="3"/>
  <c r="F52" i="3"/>
  <c r="F53" i="3"/>
  <c r="F54" i="3"/>
  <c r="F56" i="3"/>
  <c r="F57" i="3"/>
  <c r="F58" i="3"/>
  <c r="F60" i="3"/>
  <c r="F61" i="3"/>
  <c r="F62" i="3"/>
  <c r="F65" i="3"/>
  <c r="F66" i="3"/>
  <c r="F67" i="3"/>
  <c r="F68" i="3"/>
  <c r="F69" i="3"/>
  <c r="F71" i="3"/>
  <c r="F72" i="3"/>
  <c r="F73" i="3"/>
  <c r="F74" i="3"/>
  <c r="F76" i="3"/>
  <c r="F77" i="3"/>
  <c r="F78" i="3"/>
  <c r="F79" i="3"/>
  <c r="F81" i="3"/>
  <c r="F82" i="3"/>
  <c r="F83" i="3"/>
  <c r="F84" i="3"/>
  <c r="F85" i="3"/>
  <c r="F87" i="3"/>
  <c r="F88" i="3"/>
  <c r="F89" i="3"/>
  <c r="F90" i="3"/>
  <c r="F92" i="3"/>
  <c r="D24" i="2"/>
  <c r="D74" i="2" l="1"/>
  <c r="D97" i="2"/>
  <c r="L207" i="20"/>
  <c r="L214" i="20" s="1"/>
  <c r="E64" i="3"/>
  <c r="F59" i="3"/>
  <c r="E93" i="3"/>
  <c r="G207" i="20"/>
  <c r="G214" i="20" s="1"/>
  <c r="F70" i="3"/>
  <c r="F107" i="2"/>
  <c r="E21" i="11"/>
  <c r="E57" i="11"/>
  <c r="F19" i="2"/>
  <c r="D51" i="20"/>
  <c r="D99" i="20" s="1"/>
  <c r="D123" i="20" s="1"/>
  <c r="O97" i="20"/>
  <c r="E74" i="2"/>
  <c r="E98" i="2" s="1"/>
  <c r="E122" i="2" s="1"/>
  <c r="E97" i="2"/>
  <c r="F82" i="2"/>
  <c r="E129" i="25"/>
  <c r="M207" i="20"/>
  <c r="M214" i="20" s="1"/>
  <c r="C207" i="20"/>
  <c r="C214" i="20" s="1"/>
  <c r="O173" i="20"/>
  <c r="O103" i="20"/>
  <c r="N51" i="20"/>
  <c r="N99" i="20" s="1"/>
  <c r="N123" i="20" s="1"/>
  <c r="C50" i="20"/>
  <c r="C51" i="20" s="1"/>
  <c r="M25" i="20"/>
  <c r="K25" i="20"/>
  <c r="B27" i="8"/>
  <c r="D27" i="8" s="1"/>
  <c r="F36" i="3"/>
  <c r="O191" i="20"/>
  <c r="J185" i="20"/>
  <c r="J215" i="20" s="1"/>
  <c r="F167" i="20"/>
  <c r="M51" i="20"/>
  <c r="H51" i="20"/>
  <c r="H75" i="20" s="1"/>
  <c r="F51" i="20"/>
  <c r="L51" i="20"/>
  <c r="L99" i="20" s="1"/>
  <c r="L123" i="20" s="1"/>
  <c r="K51" i="20"/>
  <c r="J51" i="20"/>
  <c r="G51" i="20"/>
  <c r="E51" i="20"/>
  <c r="E75" i="20" s="1"/>
  <c r="G25" i="20"/>
  <c r="C25" i="20"/>
  <c r="J25" i="20"/>
  <c r="I25" i="20"/>
  <c r="F25" i="20"/>
  <c r="C40" i="11"/>
  <c r="E16" i="11"/>
  <c r="C97" i="2"/>
  <c r="F32" i="2"/>
  <c r="D64" i="3"/>
  <c r="D94" i="3" s="1"/>
  <c r="F207" i="20"/>
  <c r="F214" i="20" s="1"/>
  <c r="O162" i="20"/>
  <c r="O149" i="20"/>
  <c r="O151" i="20" s="1"/>
  <c r="J167" i="20"/>
  <c r="F185" i="20"/>
  <c r="H185" i="20"/>
  <c r="H215" i="20" s="1"/>
  <c r="H167" i="20"/>
  <c r="N167" i="20"/>
  <c r="N185" i="20"/>
  <c r="N215" i="20" s="1"/>
  <c r="M185" i="20"/>
  <c r="M167" i="20"/>
  <c r="L185" i="20"/>
  <c r="L215" i="20" s="1"/>
  <c r="L167" i="20"/>
  <c r="C185" i="20"/>
  <c r="C215" i="20" s="1"/>
  <c r="C167" i="20"/>
  <c r="O131" i="20"/>
  <c r="O137" i="20" s="1"/>
  <c r="O44" i="20"/>
  <c r="G115" i="20"/>
  <c r="G122" i="20" s="1"/>
  <c r="O122" i="20" s="1"/>
  <c r="I50" i="20"/>
  <c r="I51" i="20" s="1"/>
  <c r="O60" i="20"/>
  <c r="O74" i="20"/>
  <c r="O83" i="20"/>
  <c r="O98" i="20"/>
  <c r="O88" i="20"/>
  <c r="O201" i="20"/>
  <c r="O41" i="20"/>
  <c r="O33" i="20"/>
  <c r="O24" i="20"/>
  <c r="F38" i="3"/>
  <c r="F114" i="2"/>
  <c r="C121" i="2"/>
  <c r="F121" i="2" s="1"/>
  <c r="K167" i="20"/>
  <c r="K185" i="20"/>
  <c r="K215" i="20" s="1"/>
  <c r="I167" i="20"/>
  <c r="I185" i="20"/>
  <c r="I215" i="20" s="1"/>
  <c r="G167" i="20"/>
  <c r="G185" i="20"/>
  <c r="G215" i="20" s="1"/>
  <c r="E167" i="20"/>
  <c r="E185" i="20"/>
  <c r="E215" i="20" s="1"/>
  <c r="D167" i="20"/>
  <c r="D185" i="20"/>
  <c r="D215" i="20" s="1"/>
  <c r="E45" i="11"/>
  <c r="D26" i="8"/>
  <c r="F49" i="3"/>
  <c r="F59" i="2"/>
  <c r="F29" i="2"/>
  <c r="C59" i="11"/>
  <c r="O20" i="20"/>
  <c r="C93" i="3"/>
  <c r="F49" i="2"/>
  <c r="O30" i="20"/>
  <c r="F40" i="2"/>
  <c r="E9" i="11"/>
  <c r="E52" i="11"/>
  <c r="D40" i="11"/>
  <c r="D59" i="11"/>
  <c r="D129" i="25"/>
  <c r="D112" i="25"/>
  <c r="D63" i="25"/>
  <c r="D40" i="25"/>
  <c r="E112" i="25"/>
  <c r="E130" i="25" s="1"/>
  <c r="E153" i="25" s="1"/>
  <c r="E63" i="25"/>
  <c r="E40" i="25"/>
  <c r="F73" i="2"/>
  <c r="F102" i="2"/>
  <c r="C50" i="2"/>
  <c r="F50" i="2" s="1"/>
  <c r="C24" i="2"/>
  <c r="F24" i="2" s="1"/>
  <c r="F24" i="3"/>
  <c r="F12" i="3"/>
  <c r="C64" i="3"/>
  <c r="F18" i="3"/>
  <c r="F215" i="20" l="1"/>
  <c r="D75" i="20"/>
  <c r="N75" i="20"/>
  <c r="E59" i="11"/>
  <c r="C94" i="3"/>
  <c r="F94" i="3" s="1"/>
  <c r="E94" i="3"/>
  <c r="O115" i="20"/>
  <c r="F93" i="3"/>
  <c r="O207" i="20"/>
  <c r="O214" i="20" s="1"/>
  <c r="M215" i="20"/>
  <c r="F97" i="2"/>
  <c r="M75" i="20"/>
  <c r="D98" i="2"/>
  <c r="D122" i="2" s="1"/>
  <c r="E40" i="11"/>
  <c r="H99" i="20"/>
  <c r="H123" i="20" s="1"/>
  <c r="O45" i="20"/>
  <c r="O50" i="20" s="1"/>
  <c r="O51" i="20" s="1"/>
  <c r="F99" i="20"/>
  <c r="F123" i="20" s="1"/>
  <c r="K75" i="20"/>
  <c r="C75" i="20"/>
  <c r="I99" i="20"/>
  <c r="I123" i="20" s="1"/>
  <c r="G75" i="20"/>
  <c r="M99" i="20"/>
  <c r="M123" i="20" s="1"/>
  <c r="J75" i="20"/>
  <c r="L75" i="20"/>
  <c r="I75" i="20"/>
  <c r="K99" i="20"/>
  <c r="K123" i="20" s="1"/>
  <c r="G99" i="20"/>
  <c r="G123" i="20" s="1"/>
  <c r="C99" i="20"/>
  <c r="C123" i="20" s="1"/>
  <c r="E99" i="20"/>
  <c r="E123" i="20" s="1"/>
  <c r="J99" i="20"/>
  <c r="J123" i="20" s="1"/>
  <c r="F75" i="20"/>
  <c r="O185" i="20"/>
  <c r="O167" i="20"/>
  <c r="O25" i="20"/>
  <c r="F64" i="3"/>
  <c r="D130" i="25"/>
  <c r="D153" i="25" s="1"/>
  <c r="D64" i="25"/>
  <c r="D81" i="25" s="1"/>
  <c r="E64" i="25"/>
  <c r="E81" i="25" s="1"/>
  <c r="C74" i="2"/>
  <c r="O215" i="20" l="1"/>
  <c r="O123" i="20"/>
  <c r="O99" i="20"/>
  <c r="O75" i="20"/>
  <c r="F74" i="2"/>
  <c r="C98" i="2"/>
  <c r="C122" i="2" l="1"/>
  <c r="F122" i="2" s="1"/>
  <c r="F98" i="2"/>
</calcChain>
</file>

<file path=xl/sharedStrings.xml><?xml version="1.0" encoding="utf-8"?>
<sst xmlns="http://schemas.openxmlformats.org/spreadsheetml/2006/main" count="1700" uniqueCount="608">
  <si>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</si>
  <si>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</si>
  <si>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</si>
  <si>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</si>
  <si>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</si>
  <si>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</si>
  <si>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</si>
  <si>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</si>
  <si>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</si>
  <si>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</si>
  <si>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</si>
  <si>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</si>
  <si>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</si>
  <si>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</si>
  <si>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</si>
  <si>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</si>
  <si>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</si>
  <si>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</si>
  <si>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MINDÖSSZESEN</t>
  </si>
  <si>
    <t>ÖNKORMÁNYZAT ÉS KÖLTSÉGVETÉSI SZERVEI ELŐIRÁNYZATA MINDÖSSZESEN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</si>
  <si>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</si>
  <si>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</si>
  <si>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</si>
  <si>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</si>
  <si>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</si>
  <si>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</si>
  <si>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</si>
  <si>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</si>
  <si>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</si>
  <si>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</si>
  <si>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</si>
  <si>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</si>
  <si>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r>
      <t xml:space="preserve">a) </t>
    </r>
    <r>
      <rPr>
        <sz val="10"/>
        <color indexed="8"/>
        <rFont val="Times New Roman"/>
        <family val="1"/>
        <charset val="238"/>
      </rPr>
      <t>a Stabilitási tv. 45. § (1) bekezdés</t>
    </r>
    <r>
      <rPr>
        <i/>
        <sz val="10"/>
        <color indexed="8"/>
        <rFont val="Times New Roman"/>
        <family val="1"/>
        <charset val="238"/>
      </rPr>
      <t xml:space="preserve"> a) </t>
    </r>
    <r>
      <rPr>
        <sz val="10"/>
        <color indexed="8"/>
        <rFont val="Times New Roman"/>
        <family val="1"/>
        <charset val="238"/>
      </rPr>
      <t>pontjában kapott felhatalmazás alapján kiadott jogszabályban meghatározottak szerinti saját bevételeinek és</t>
    </r>
  </si>
  <si>
    <r>
      <t xml:space="preserve">b) </t>
    </r>
    <r>
      <rPr>
        <sz val="10"/>
        <color indexed="8"/>
        <rFont val="Times New Roman"/>
        <family val="1"/>
        <charset val="238"/>
      </rPr>
      <t>a Stabilitási tv. 3. § (1) bekezdése szerinti adósságot keletkeztető ügyleteiből eredő fizetési kötelezettségeinek</t>
    </r>
  </si>
  <si>
    <t>a költségvetési évet követő három évre várható összegét.</t>
  </si>
  <si>
    <t>AZ Áht.29/A. § szerinti tervszámoknak megfelelően a költségvetési évet követő három év tervezett előirányzatainak keretszámai főbb csoportokban, és a 29/A. § szerinti tervszámoktól történő esetleges eltérés indokai</t>
  </si>
  <si>
    <t>az ellátottak térítési díjának, kártérítésének méltányossági alapon történő elengedésének összege</t>
  </si>
  <si>
    <t>a lakosság részére lakásépítéshez, lakásfelújításhoz nyújtott kölcsönök elengedésének összege</t>
  </si>
  <si>
    <t>a helyi adónál, gépjárműadónál biztosított kedvezmény, mentesség összege adónemenként</t>
  </si>
  <si>
    <t>a helyiségek, eszközök hasznosításából származó bevételből nyújtott kedvezmény, mentesség összege</t>
  </si>
  <si>
    <t>az egyéb nyújtott kedvezmény vagy kölcsön elengedésének összege</t>
  </si>
  <si>
    <t>B3, B7</t>
  </si>
  <si>
    <t>B4, B5</t>
  </si>
  <si>
    <t>tervezett elvárt bevétel</t>
  </si>
  <si>
    <t>közvetett támogatás</t>
  </si>
  <si>
    <t>várható bevétel</t>
  </si>
  <si>
    <t>ÖSSZESEN</t>
  </si>
  <si>
    <t>ÖSSZESEN:</t>
  </si>
  <si>
    <t>eredeti ei.</t>
  </si>
  <si>
    <t>eredeti ei. Működési célú</t>
  </si>
  <si>
    <t>eredeti ei. Felhalmozáci célú</t>
  </si>
  <si>
    <t>eredeti ei. Felhalmozási célú</t>
  </si>
  <si>
    <t>Rovat-
szám</t>
  </si>
  <si>
    <t>Kötelezettségek megnevezése</t>
  </si>
  <si>
    <t>Köt.vállalás éve</t>
  </si>
  <si>
    <t>Tárgyév előtti kifizetés</t>
  </si>
  <si>
    <t>Összesen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</si>
  <si>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</si>
  <si>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</si>
  <si>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</si>
  <si>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</si>
  <si>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</si>
  <si>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</si>
  <si>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</si>
  <si>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</si>
  <si>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</si>
  <si>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</si>
  <si>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</si>
  <si>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</si>
  <si>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</si>
  <si>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</si>
  <si>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r>
      <t>Áht. 29/A. §</t>
    </r>
    <r>
      <rPr>
        <sz val="10"/>
        <color indexed="8"/>
        <rFont val="Times New Roman"/>
        <family val="1"/>
        <charset val="238"/>
      </rPr>
      <t xml:space="preserve"> A helyi önkormányzat, a nemzetiségi önkormányzat és a társulás évente, legkésőbb a költségvetési rendelet, határozat elfogadásáig határozatban állapítja meg</t>
    </r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</si>
  <si>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</si>
  <si>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</si>
  <si>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</si>
  <si>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</si>
  <si>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</si>
  <si>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</si>
  <si>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</si>
  <si>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</si>
  <si>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</si>
  <si>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</si>
  <si>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</si>
  <si>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</si>
  <si>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</si>
  <si>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</si>
  <si>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</si>
  <si>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</si>
  <si>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</si>
  <si>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</si>
  <si>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</si>
  <si>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</si>
  <si>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</si>
  <si>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</si>
  <si>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</si>
  <si>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</si>
  <si>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</si>
  <si>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</si>
  <si>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</si>
  <si>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</si>
  <si>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</si>
  <si>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</si>
  <si>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</si>
  <si>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</si>
  <si>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</si>
  <si>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</si>
  <si>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</si>
  <si>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</si>
  <si>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</si>
  <si>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</si>
  <si>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</si>
  <si>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</si>
  <si>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</si>
  <si>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</si>
  <si>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</si>
  <si>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</si>
  <si>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</si>
  <si>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</si>
  <si>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</si>
  <si>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</si>
  <si>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</si>
  <si>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</si>
  <si>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</si>
  <si>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</si>
  <si>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</si>
  <si>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</si>
  <si>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</si>
  <si>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</si>
  <si>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</si>
  <si>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</si>
  <si>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</si>
  <si>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</si>
  <si>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</si>
  <si>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</si>
  <si>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</si>
  <si>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</si>
  <si>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</si>
  <si>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</si>
  <si>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</si>
  <si>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</si>
  <si>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</si>
  <si>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</si>
  <si>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</si>
  <si>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</si>
  <si>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</si>
  <si>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</si>
  <si>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</si>
  <si>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</si>
  <si>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</si>
  <si>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</si>
  <si>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</si>
  <si>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</si>
  <si>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</si>
  <si>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</si>
  <si>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</si>
  <si>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</si>
  <si>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</si>
  <si>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</si>
  <si>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</si>
  <si>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</si>
  <si>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</si>
  <si>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</si>
  <si>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</si>
  <si>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</si>
  <si>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</si>
  <si>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</si>
  <si>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</si>
  <si>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</si>
  <si>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</si>
  <si>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</si>
  <si>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</si>
  <si>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</si>
  <si>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</si>
  <si>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</si>
  <si>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</si>
  <si>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</si>
  <si>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</si>
  <si>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</si>
  <si>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</si>
  <si>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</si>
  <si>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</si>
  <si>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</si>
  <si>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</si>
  <si>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</si>
  <si>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</si>
  <si>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</si>
  <si>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</si>
  <si>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</si>
  <si>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</si>
  <si>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</si>
  <si>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</si>
  <si>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</si>
  <si>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</si>
  <si>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</si>
  <si>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</si>
  <si>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</si>
  <si>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</si>
  <si>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</si>
  <si>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</si>
  <si>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</si>
  <si>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</si>
  <si>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</si>
  <si>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</si>
  <si>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</si>
  <si>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</si>
  <si>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</si>
  <si>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</si>
  <si>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</si>
  <si>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</si>
  <si>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</si>
  <si>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</si>
  <si>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</si>
  <si>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</si>
  <si>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</si>
  <si>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</si>
  <si>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</si>
  <si>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</si>
  <si>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</si>
  <si>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</si>
  <si>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</si>
  <si>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</si>
  <si>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</si>
  <si>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</si>
  <si>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</si>
  <si>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</si>
  <si>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</si>
  <si>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</si>
  <si>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</si>
  <si>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</si>
  <si>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</si>
  <si>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</si>
  <si>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</si>
  <si>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</si>
  <si>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</si>
  <si>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</si>
  <si>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</si>
  <si>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</si>
  <si>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</si>
  <si>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</si>
  <si>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</si>
  <si>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</si>
  <si>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</si>
  <si>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</si>
  <si>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</si>
  <si>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</si>
  <si>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</si>
  <si>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</si>
  <si>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</si>
  <si>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</si>
  <si>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</si>
  <si>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</si>
  <si>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</si>
  <si>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</si>
  <si>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</si>
  <si>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</si>
  <si>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</si>
  <si>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</si>
  <si>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</si>
  <si>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</si>
  <si>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</si>
  <si>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</si>
  <si>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</si>
  <si>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</si>
  <si>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</si>
  <si>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</si>
  <si>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</si>
  <si>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</si>
  <si>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</si>
  <si>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</si>
  <si>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</si>
  <si>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</si>
  <si>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</si>
  <si>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</si>
  <si>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</si>
  <si>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</si>
  <si>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</si>
  <si>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</si>
  <si>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</si>
  <si>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</si>
  <si>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</si>
  <si>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</si>
  <si>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</si>
  <si>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</si>
  <si>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</si>
  <si>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</si>
  <si>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</si>
  <si>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</si>
  <si>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</si>
  <si>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</si>
  <si>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</si>
  <si>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</si>
  <si>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</si>
  <si>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</si>
  <si>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</si>
  <si>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</si>
  <si>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</si>
  <si>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</si>
  <si>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</si>
  <si>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</si>
  <si>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</si>
  <si>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</si>
  <si>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</si>
  <si>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</si>
  <si>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</si>
  <si>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</si>
  <si>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</si>
  <si>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</si>
  <si>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</si>
  <si>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</si>
  <si>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</si>
  <si>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</si>
  <si>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</si>
  <si>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</si>
  <si>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</si>
  <si>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</si>
  <si>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</si>
  <si>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</si>
  <si>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</si>
  <si>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</si>
  <si>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</si>
  <si>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</si>
  <si>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</si>
  <si>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</si>
  <si>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</si>
  <si>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</si>
  <si>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</si>
  <si>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</si>
  <si>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</si>
  <si>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</si>
  <si>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</si>
  <si>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</si>
  <si>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</si>
  <si>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</si>
  <si>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</si>
  <si>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</si>
  <si>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</si>
  <si>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</si>
  <si>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</si>
  <si>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</si>
  <si>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</si>
  <si>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</si>
  <si>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</si>
  <si>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</si>
  <si>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</si>
  <si>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</si>
  <si>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</si>
  <si>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</si>
  <si>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</si>
  <si>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</si>
  <si>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</si>
  <si>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</si>
  <si>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</si>
  <si>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</si>
  <si>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</si>
  <si>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</si>
  <si>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</si>
  <si>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</si>
  <si>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</si>
  <si>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</si>
  <si>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</si>
  <si>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</si>
  <si>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</si>
  <si>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</si>
  <si>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</si>
  <si>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</si>
  <si>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</si>
  <si>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</si>
  <si>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</si>
  <si>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</si>
  <si>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</si>
  <si>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</si>
  <si>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</si>
  <si>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</si>
  <si>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</si>
  <si>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</si>
  <si>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</si>
  <si>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</si>
  <si>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</si>
  <si>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</si>
  <si>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</si>
  <si>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</si>
  <si>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</si>
  <si>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</si>
  <si>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</si>
  <si>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</si>
  <si>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</si>
  <si>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</si>
  <si>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</si>
  <si>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</si>
  <si>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</si>
  <si>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</si>
  <si>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</si>
  <si>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</si>
  <si>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</si>
  <si>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</si>
  <si>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</si>
  <si>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</si>
  <si>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</si>
  <si>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</si>
  <si>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</si>
  <si>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</si>
  <si>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</si>
  <si>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</si>
  <si>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</si>
  <si>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</si>
  <si>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</si>
  <si>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</si>
  <si>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</si>
  <si>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</si>
  <si>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</si>
  <si>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</si>
  <si>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</si>
  <si>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</si>
  <si>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</si>
  <si>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</si>
  <si>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</si>
  <si>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</si>
  <si>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</si>
  <si>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</si>
  <si>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</si>
  <si>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</si>
  <si>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</si>
  <si>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</si>
  <si>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</si>
  <si>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</si>
  <si>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</si>
  <si>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</si>
  <si>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</si>
  <si>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</si>
  <si>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</si>
  <si>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</si>
  <si>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</si>
  <si>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</si>
  <si>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</si>
  <si>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</si>
  <si>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</si>
  <si>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</si>
  <si>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</si>
  <si>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</si>
  <si>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</si>
  <si>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</si>
  <si>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</si>
  <si>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</si>
  <si>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</si>
  <si>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</si>
  <si>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</si>
  <si>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</si>
  <si>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</si>
  <si>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</si>
  <si>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</si>
  <si>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</si>
  <si>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</si>
  <si>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</si>
  <si>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</si>
  <si>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</si>
  <si>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</si>
  <si>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</si>
  <si>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</si>
  <si>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</si>
  <si>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</si>
  <si>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</si>
  <si>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</si>
  <si>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</si>
  <si>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>Rovat
száma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</si>
  <si>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</si>
  <si>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</si>
  <si>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</si>
  <si>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</si>
  <si>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</si>
  <si>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</si>
  <si>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</si>
  <si>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</si>
  <si>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</si>
  <si>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</si>
  <si>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</si>
  <si>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</si>
  <si>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</si>
  <si>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</si>
  <si>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</si>
  <si>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</si>
  <si>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</si>
  <si>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</si>
  <si>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</si>
  <si>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</si>
  <si>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</si>
  <si>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</si>
  <si>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</si>
  <si>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</si>
  <si>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</si>
  <si>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</si>
  <si>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</si>
  <si>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</si>
  <si>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</si>
  <si>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</si>
  <si>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</si>
  <si>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</si>
  <si>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</si>
  <si>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</si>
  <si>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</si>
  <si>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</si>
  <si>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</si>
  <si>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</si>
  <si>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</si>
  <si>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</si>
  <si>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</si>
  <si>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</si>
  <si>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</si>
  <si>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</si>
  <si>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</si>
  <si>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</si>
  <si>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</si>
  <si>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</si>
  <si>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</si>
  <si>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</si>
  <si>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</si>
  <si>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</si>
  <si>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</si>
  <si>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</si>
  <si>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</si>
  <si>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</si>
  <si>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</si>
  <si>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</si>
  <si>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</si>
  <si>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</si>
  <si>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</si>
  <si>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</si>
  <si>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</si>
  <si>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KÖLTSÉGVETÉSI ENGEDÉLYEZETT LÉTSZÁMKERETBE NEM TARTOZÓ FOGLALKOZTATOTTAK LÉTSZÁMA AZ IDŐSZAK VÉGÉN ÖSSZESEN (=80+…+86)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</si>
  <si>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</si>
  <si>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</si>
  <si>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</si>
  <si>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</si>
  <si>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</si>
  <si>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</si>
  <si>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</si>
  <si>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</si>
  <si>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</si>
  <si>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</si>
  <si>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</si>
  <si>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</si>
  <si>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 xml:space="preserve">Költségvetési engedélyezett létszámkeret (álláshely) (fő) ÖNKORMÁNYZAT </t>
  </si>
  <si>
    <t>Költségvetési engedélyezett létszámkeret (álláshely) (fő) KÖLTSÉGVETÉSI SZERV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</si>
  <si>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</si>
  <si>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</si>
  <si>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</si>
  <si>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</si>
  <si>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</si>
  <si>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</si>
  <si>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</si>
  <si>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Tartalékok-cél</t>
  </si>
  <si>
    <t>Megnevezés</t>
  </si>
  <si>
    <t>nettó</t>
  </si>
  <si>
    <t>áfa</t>
  </si>
  <si>
    <t xml:space="preserve">kiadási eredeti előirányzat </t>
  </si>
  <si>
    <t>adósságot keletkeztető ügylet kezdő időpontja</t>
  </si>
  <si>
    <t>adósságot keletkeztető ügylet lejárati időpontja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</si>
  <si>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</si>
  <si>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</si>
  <si>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</si>
  <si>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</si>
  <si>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</si>
  <si>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KÖZÖS HIVATAL ELŐIRÁNYZAT</t>
  </si>
  <si>
    <t>1. melléklet</t>
  </si>
  <si>
    <t>2. melléklet</t>
  </si>
  <si>
    <t>3. melléklet</t>
  </si>
  <si>
    <t>4. melléklet</t>
  </si>
  <si>
    <t>5. melléklet</t>
  </si>
  <si>
    <t>6. melléklet</t>
  </si>
  <si>
    <t xml:space="preserve"> </t>
  </si>
  <si>
    <t>K513</t>
  </si>
  <si>
    <t>B411</t>
  </si>
  <si>
    <t>adósságot keletkeztető ügyletekből és kezességvállalásokból fennálló kötelezettségek 2019.</t>
  </si>
  <si>
    <t>saját bevételek 2019.</t>
  </si>
  <si>
    <t>Bevételek (Ft)</t>
  </si>
  <si>
    <t>A helyi önkormányzat költségvetési mérlege közgazdasági tagolásban (Ft)</t>
  </si>
  <si>
    <t>Beruházások és felújítások ( Ft)</t>
  </si>
  <si>
    <t>Kiadások (Ft)</t>
  </si>
  <si>
    <t>a költségvetési év azon fejlesztési céljai, amelyek megvalósításához a Stabilitási tv. 3. § (1) bekezdése szerinti adósságot keletkeztető ügylet megkötése válik vagy válhat szükségessé (Ft)</t>
  </si>
  <si>
    <t>A Stabilitási tv. 3. § (1) bekezdése szerinti adósságot keletkeztető ügyletekből és kezességvállalásokból fennálló kötelezettségek az adósságot keletkeztető ügyletek futamidejének végéig, illetve a kezesség érvényesíthetőségéig, és a Stabilitási tv. 45. § (1) bekezdés a) pontja felhatalmazása alapján kiadott jogszabályban meghatározottak szerinti saját bevételek (Ft)</t>
  </si>
  <si>
    <t>Helyi adó és egyéb közhatalmi bevételek (Ft)</t>
  </si>
  <si>
    <t>Előirányzat felhasználási terv (Ft)</t>
  </si>
  <si>
    <t>A többéves kihatással járó döntések számszerűsítése évenkénti bontásban és összesítve (Ft)</t>
  </si>
  <si>
    <t>A közvetett támogatások (Ft)</t>
  </si>
  <si>
    <t>A költségvetési hiány külső finanszírozására vagy a költségvetési többlet felhasználására szolgáló finanszírozási bevételek és kiadások működési és felhalmozási cél szerinti tagolásban (Ft)</t>
  </si>
  <si>
    <t>Telekadó</t>
  </si>
  <si>
    <t>saját bevételek 2020.</t>
  </si>
  <si>
    <t>2020. évi kifizetés</t>
  </si>
  <si>
    <t>Termelő falu pályázat - eszközbeszerzés</t>
  </si>
  <si>
    <t>Önkormányzat 2018. évi költségvetése</t>
  </si>
  <si>
    <t>B75</t>
  </si>
  <si>
    <t>B65</t>
  </si>
  <si>
    <t>Belterületi utak felújítása /EBR-es pályázat/</t>
  </si>
  <si>
    <t>saját bevételek 2021.</t>
  </si>
  <si>
    <t>2021. évi kifizetés</t>
  </si>
  <si>
    <t>Önkormányzat 2019. évi költségvetése</t>
  </si>
  <si>
    <t xml:space="preserve">2017. évi tény (teljesítés) </t>
  </si>
  <si>
    <t xml:space="preserve">2018. évi várható (teljesítés) </t>
  </si>
  <si>
    <t>2019. évi eredeti ei.</t>
  </si>
  <si>
    <t>Villanyoszlopok állítás</t>
  </si>
  <si>
    <t>BFT pályázat sportpark és tanösvény kialakítás</t>
  </si>
  <si>
    <t>saját bevételek 2022.</t>
  </si>
  <si>
    <t>egyéb bírság, és helyi adók</t>
  </si>
  <si>
    <t>Tárgyévi kifizetés (2019. évi ei.)</t>
  </si>
  <si>
    <t>2022. évi kifizetés</t>
  </si>
  <si>
    <t>2023. év utáni kifizetések</t>
  </si>
  <si>
    <t>adósságot keletkeztető ügyletekből és kezességvállalásokból fennálló kötelezettségek 2020.</t>
  </si>
  <si>
    <t>adósságot keletkeztető ügyletekből és kezességvállalásokból fennálló kötelezettségek 2021</t>
  </si>
  <si>
    <t>adósságot keletkeztető ügyletekből és kezességvállalásokból fennálló kötelezettségek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</si>
</sst>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0__"/>
    <numFmt numFmtId="165" formatCode="\ ##########"/>
    <numFmt numFmtId="166" formatCode="[$-40E]yyyy/\ mmmm;@"/>
    <numFmt numFmtId="167" formatCode="_-* #,##0\ _F_t_-;\-* #,##0\ _F_t_-;_-* &quot;-&quot;??\ _F_t_-;_-@_-"/>
  </numFmts>
  <fonts count="6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1"/>
      <color indexed="8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b/>
      <i/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0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1"/>
      <color indexed="8"/>
      <name val="Bookman Old Style"/>
      <family val="1"/>
      <charset val="238"/>
    </font>
    <font>
      <i/>
      <sz val="11"/>
      <color indexed="8"/>
      <name val="Bookman Old Style"/>
      <family val="1"/>
      <charset val="238"/>
    </font>
    <font>
      <i/>
      <sz val="11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8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</font>
    <font>
      <sz val="11"/>
      <name val="Bookman Old Style"/>
      <family val="1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13" fillId="0" borderId="0"/>
    <xf numFmtId="43" fontId="55" fillId="0" borderId="0" applyFont="0" applyFill="0" applyBorder="0" applyAlignment="0" applyProtection="0"/>
  </cellStyleXfs>
  <cellXfs count="196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1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165" fontId="5" fillId="4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0" fontId="21" fillId="0" borderId="1" xfId="0" applyFont="1" applyBorder="1"/>
    <xf numFmtId="0" fontId="23" fillId="0" borderId="1" xfId="0" applyFont="1" applyBorder="1"/>
    <xf numFmtId="0" fontId="25" fillId="5" borderId="1" xfId="0" applyFont="1" applyFill="1" applyBorder="1"/>
    <xf numFmtId="0" fontId="26" fillId="5" borderId="1" xfId="0" applyFont="1" applyFill="1" applyBorder="1"/>
    <xf numFmtId="0" fontId="9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27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28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25" fillId="0" borderId="0" xfId="0" applyFont="1"/>
    <xf numFmtId="0" fontId="6" fillId="0" borderId="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0" fillId="6" borderId="1" xfId="0" applyFont="1" applyFill="1" applyBorder="1"/>
    <xf numFmtId="0" fontId="31" fillId="0" borderId="1" xfId="0" applyFont="1" applyBorder="1" applyAlignment="1">
      <alignment wrapText="1"/>
    </xf>
    <xf numFmtId="0" fontId="31" fillId="0" borderId="1" xfId="0" applyFont="1" applyBorder="1" applyAlignment="1">
      <alignment horizontal="center" wrapText="1"/>
    </xf>
    <xf numFmtId="0" fontId="5" fillId="7" borderId="1" xfId="0" applyFont="1" applyFill="1" applyBorder="1" applyAlignment="1">
      <alignment horizontal="left" vertical="center"/>
    </xf>
    <xf numFmtId="0" fontId="25" fillId="7" borderId="1" xfId="0" applyFont="1" applyFill="1" applyBorder="1"/>
    <xf numFmtId="0" fontId="10" fillId="6" borderId="1" xfId="0" applyFont="1" applyFill="1" applyBorder="1" applyAlignment="1">
      <alignment horizontal="left" vertical="center"/>
    </xf>
    <xf numFmtId="0" fontId="32" fillId="0" borderId="1" xfId="0" applyFont="1" applyBorder="1"/>
    <xf numFmtId="0" fontId="33" fillId="0" borderId="0" xfId="1" applyFont="1" applyAlignment="1" applyProtection="1"/>
    <xf numFmtId="0" fontId="34" fillId="0" borderId="0" xfId="0" applyFont="1"/>
    <xf numFmtId="0" fontId="35" fillId="0" borderId="0" xfId="0" applyFont="1" applyAlignment="1">
      <alignment horizontal="center" wrapText="1"/>
    </xf>
    <xf numFmtId="0" fontId="25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36" fillId="0" borderId="1" xfId="0" applyFont="1" applyBorder="1" applyAlignment="1">
      <alignment wrapText="1"/>
    </xf>
    <xf numFmtId="0" fontId="16" fillId="0" borderId="1" xfId="0" applyFont="1" applyFill="1" applyBorder="1" applyAlignment="1">
      <alignment horizontal="left" vertical="center" wrapText="1"/>
    </xf>
    <xf numFmtId="0" fontId="37" fillId="0" borderId="0" xfId="0" applyFont="1" applyAlignment="1">
      <alignment horizontal="justify"/>
    </xf>
    <xf numFmtId="0" fontId="38" fillId="0" borderId="0" xfId="0" applyFont="1" applyAlignment="1">
      <alignment horizontal="justify"/>
    </xf>
    <xf numFmtId="0" fontId="39" fillId="0" borderId="0" xfId="0" applyFont="1" applyAlignment="1">
      <alignment horizontal="justify"/>
    </xf>
    <xf numFmtId="0" fontId="27" fillId="0" borderId="0" xfId="0" applyFont="1" applyAlignment="1">
      <alignment horizontal="justify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40" fillId="0" borderId="1" xfId="0" applyFont="1" applyBorder="1" applyAlignment="1">
      <alignment horizontal="justify"/>
    </xf>
    <xf numFmtId="0" fontId="23" fillId="0" borderId="1" xfId="0" applyFont="1" applyBorder="1" applyAlignment="1">
      <alignment horizontal="justify"/>
    </xf>
    <xf numFmtId="0" fontId="41" fillId="0" borderId="1" xfId="0" applyFont="1" applyBorder="1" applyAlignment="1">
      <alignment horizontal="justify"/>
    </xf>
    <xf numFmtId="0" fontId="16" fillId="0" borderId="1" xfId="0" applyFont="1" applyFill="1" applyBorder="1" applyAlignment="1">
      <alignment horizontal="left" vertical="center"/>
    </xf>
    <xf numFmtId="0" fontId="23" fillId="2" borderId="0" xfId="0" applyFont="1" applyFill="1"/>
    <xf numFmtId="0" fontId="0" fillId="2" borderId="0" xfId="0" applyFill="1"/>
    <xf numFmtId="0" fontId="23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wrapText="1"/>
    </xf>
    <xf numFmtId="0" fontId="19" fillId="0" borderId="1" xfId="0" applyFont="1" applyFill="1" applyBorder="1" applyAlignment="1">
      <alignment wrapText="1"/>
    </xf>
    <xf numFmtId="0" fontId="7" fillId="0" borderId="1" xfId="0" applyFont="1" applyFill="1" applyBorder="1"/>
    <xf numFmtId="3" fontId="7" fillId="0" borderId="1" xfId="0" applyNumberFormat="1" applyFont="1" applyFill="1" applyBorder="1"/>
    <xf numFmtId="0" fontId="18" fillId="0" borderId="1" xfId="0" applyFont="1" applyFill="1" applyBorder="1"/>
    <xf numFmtId="3" fontId="18" fillId="0" borderId="1" xfId="0" applyNumberFormat="1" applyFont="1" applyFill="1" applyBorder="1"/>
    <xf numFmtId="0" fontId="17" fillId="0" borderId="1" xfId="0" applyFont="1" applyFill="1" applyBorder="1"/>
    <xf numFmtId="3" fontId="17" fillId="0" borderId="1" xfId="0" applyNumberFormat="1" applyFont="1" applyFill="1" applyBorder="1"/>
    <xf numFmtId="0" fontId="20" fillId="0" borderId="1" xfId="0" applyFont="1" applyFill="1" applyBorder="1" applyAlignment="1">
      <alignment wrapText="1"/>
    </xf>
    <xf numFmtId="165" fontId="10" fillId="6" borderId="1" xfId="0" applyNumberFormat="1" applyFont="1" applyFill="1" applyBorder="1" applyAlignment="1">
      <alignment vertical="center"/>
    </xf>
    <xf numFmtId="0" fontId="0" fillId="0" borderId="0" xfId="0" applyFill="1"/>
    <xf numFmtId="0" fontId="43" fillId="0" borderId="0" xfId="0" applyFont="1"/>
    <xf numFmtId="0" fontId="44" fillId="0" borderId="0" xfId="0" applyFo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43" fillId="0" borderId="1" xfId="0" applyFont="1" applyBorder="1" applyAlignment="1">
      <alignment wrapText="1"/>
    </xf>
    <xf numFmtId="0" fontId="44" fillId="0" borderId="1" xfId="0" applyFont="1" applyBorder="1" applyAlignment="1">
      <alignment wrapText="1"/>
    </xf>
    <xf numFmtId="0" fontId="31" fillId="0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10" fillId="0" borderId="1" xfId="0" applyFont="1" applyBorder="1"/>
    <xf numFmtId="0" fontId="47" fillId="0" borderId="0" xfId="0" applyFont="1"/>
    <xf numFmtId="0" fontId="4" fillId="0" borderId="1" xfId="0" applyFont="1" applyBorder="1" applyAlignment="1">
      <alignment wrapText="1"/>
    </xf>
    <xf numFmtId="3" fontId="0" fillId="0" borderId="1" xfId="0" applyNumberFormat="1" applyBorder="1"/>
    <xf numFmtId="3" fontId="0" fillId="0" borderId="0" xfId="0" applyNumberFormat="1"/>
    <xf numFmtId="3" fontId="21" fillId="0" borderId="1" xfId="0" applyNumberFormat="1" applyFont="1" applyBorder="1"/>
    <xf numFmtId="3" fontId="10" fillId="0" borderId="1" xfId="0" applyNumberFormat="1" applyFont="1" applyBorder="1"/>
    <xf numFmtId="3" fontId="7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3" fontId="7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3" fontId="0" fillId="0" borderId="0" xfId="0" applyNumberFormat="1" applyBorder="1"/>
    <xf numFmtId="0" fontId="10" fillId="2" borderId="0" xfId="0" applyFont="1" applyFill="1"/>
    <xf numFmtId="0" fontId="21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/>
    <xf numFmtId="0" fontId="7" fillId="0" borderId="1" xfId="0" applyFont="1" applyFill="1" applyBorder="1" applyAlignment="1"/>
    <xf numFmtId="167" fontId="0" fillId="0" borderId="1" xfId="3" applyNumberFormat="1" applyFont="1" applyBorder="1"/>
    <xf numFmtId="3" fontId="46" fillId="0" borderId="1" xfId="0" applyNumberFormat="1" applyFont="1" applyBorder="1" applyAlignment="1">
      <alignment horizontal="right"/>
    </xf>
    <xf numFmtId="3" fontId="56" fillId="0" borderId="1" xfId="0" applyNumberFormat="1" applyFont="1" applyBorder="1" applyAlignment="1">
      <alignment horizontal="right"/>
    </xf>
    <xf numFmtId="3" fontId="57" fillId="0" borderId="1" xfId="0" applyNumberFormat="1" applyFont="1" applyBorder="1" applyAlignment="1">
      <alignment horizontal="right"/>
    </xf>
    <xf numFmtId="3" fontId="58" fillId="0" borderId="1" xfId="0" applyNumberFormat="1" applyFont="1" applyFill="1" applyBorder="1" applyAlignment="1">
      <alignment horizontal="right" vertical="center" wrapText="1"/>
    </xf>
    <xf numFmtId="3" fontId="53" fillId="0" borderId="1" xfId="0" applyNumberFormat="1" applyFont="1" applyFill="1" applyBorder="1" applyAlignment="1">
      <alignment horizontal="right" vertical="center" wrapText="1"/>
    </xf>
    <xf numFmtId="3" fontId="58" fillId="0" borderId="1" xfId="0" applyNumberFormat="1" applyFont="1" applyFill="1" applyBorder="1" applyAlignment="1">
      <alignment horizontal="right" vertical="center"/>
    </xf>
    <xf numFmtId="3" fontId="53" fillId="0" borderId="1" xfId="0" applyNumberFormat="1" applyFont="1" applyFill="1" applyBorder="1" applyAlignment="1">
      <alignment horizontal="right" vertical="center"/>
    </xf>
    <xf numFmtId="167" fontId="10" fillId="0" borderId="1" xfId="3" applyNumberFormat="1" applyFont="1" applyBorder="1" applyAlignment="1">
      <alignment horizontal="center" wrapText="1"/>
    </xf>
    <xf numFmtId="167" fontId="0" fillId="0" borderId="0" xfId="3" applyNumberFormat="1" applyFont="1"/>
    <xf numFmtId="167" fontId="10" fillId="0" borderId="1" xfId="3" applyNumberFormat="1" applyFont="1" applyFill="1" applyBorder="1" applyAlignment="1">
      <alignment horizontal="left" vertical="center" wrapText="1"/>
    </xf>
    <xf numFmtId="167" fontId="21" fillId="0" borderId="1" xfId="3" applyNumberFormat="1" applyFont="1" applyBorder="1"/>
    <xf numFmtId="3" fontId="0" fillId="0" borderId="0" xfId="0" applyNumberFormat="1" applyAlignment="1">
      <alignment horizontal="center" wrapText="1"/>
    </xf>
    <xf numFmtId="3" fontId="31" fillId="0" borderId="1" xfId="0" applyNumberFormat="1" applyFont="1" applyBorder="1" applyAlignment="1">
      <alignment wrapText="1"/>
    </xf>
    <xf numFmtId="14" fontId="21" fillId="0" borderId="1" xfId="0" applyNumberFormat="1" applyFont="1" applyBorder="1"/>
    <xf numFmtId="3" fontId="0" fillId="0" borderId="1" xfId="0" applyNumberFormat="1" applyFont="1" applyBorder="1"/>
    <xf numFmtId="3" fontId="59" fillId="0" borderId="1" xfId="0" applyNumberFormat="1" applyFont="1" applyBorder="1"/>
    <xf numFmtId="3" fontId="60" fillId="0" borderId="1" xfId="0" applyNumberFormat="1" applyFont="1" applyBorder="1"/>
    <xf numFmtId="3" fontId="59" fillId="0" borderId="1" xfId="0" applyNumberFormat="1" applyFont="1" applyBorder="1" applyAlignment="1">
      <alignment wrapText="1"/>
    </xf>
    <xf numFmtId="0" fontId="50" fillId="0" borderId="0" xfId="0" applyFont="1" applyFill="1"/>
    <xf numFmtId="0" fontId="51" fillId="0" borderId="0" xfId="0" applyFont="1" applyFill="1"/>
    <xf numFmtId="0" fontId="7" fillId="0" borderId="1" xfId="0" applyFont="1" applyFill="1" applyBorder="1" applyAlignment="1">
      <alignment horizontal="center" wrapText="1"/>
    </xf>
    <xf numFmtId="3" fontId="52" fillId="0" borderId="1" xfId="0" applyNumberFormat="1" applyFont="1" applyFill="1" applyBorder="1"/>
    <xf numFmtId="3" fontId="9" fillId="0" borderId="1" xfId="0" applyNumberFormat="1" applyFont="1" applyFill="1" applyBorder="1"/>
    <xf numFmtId="3" fontId="50" fillId="0" borderId="1" xfId="0" applyNumberFormat="1" applyFont="1" applyFill="1" applyBorder="1"/>
    <xf numFmtId="3" fontId="53" fillId="0" borderId="1" xfId="0" applyNumberFormat="1" applyFont="1" applyFill="1" applyBorder="1"/>
    <xf numFmtId="3" fontId="54" fillId="0" borderId="1" xfId="0" applyNumberFormat="1" applyFont="1" applyFill="1" applyBorder="1"/>
    <xf numFmtId="3" fontId="0" fillId="0" borderId="1" xfId="0" applyNumberFormat="1" applyFill="1" applyBorder="1"/>
    <xf numFmtId="14" fontId="59" fillId="0" borderId="1" xfId="0" applyNumberFormat="1" applyFont="1" applyBorder="1"/>
    <xf numFmtId="0" fontId="5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16" fillId="0" borderId="1" xfId="0" applyFont="1" applyBorder="1"/>
    <xf numFmtId="0" fontId="4" fillId="0" borderId="1" xfId="0" applyFont="1" applyBorder="1"/>
    <xf numFmtId="3" fontId="3" fillId="0" borderId="1" xfId="0" applyNumberFormat="1" applyFont="1" applyBorder="1"/>
    <xf numFmtId="3" fontId="16" fillId="0" borderId="1" xfId="0" applyNumberFormat="1" applyFont="1" applyBorder="1"/>
    <xf numFmtId="0" fontId="0" fillId="0" borderId="0" xfId="0" applyAlignment="1">
      <alignment wrapText="1"/>
    </xf>
    <xf numFmtId="0" fontId="4" fillId="0" borderId="1" xfId="0" applyFont="1" applyFill="1" applyBorder="1" applyAlignment="1">
      <alignment horizontal="center" wrapText="1"/>
    </xf>
    <xf numFmtId="3" fontId="21" fillId="0" borderId="1" xfId="0" applyNumberFormat="1" applyFont="1" applyFill="1" applyBorder="1"/>
    <xf numFmtId="3" fontId="10" fillId="0" borderId="1" xfId="0" applyNumberFormat="1" applyFont="1" applyFill="1" applyBorder="1"/>
    <xf numFmtId="3" fontId="46" fillId="0" borderId="1" xfId="0" applyNumberFormat="1" applyFont="1" applyFill="1" applyBorder="1"/>
    <xf numFmtId="3" fontId="49" fillId="0" borderId="1" xfId="0" applyNumberFormat="1" applyFont="1" applyFill="1" applyBorder="1"/>
    <xf numFmtId="0" fontId="0" fillId="0" borderId="0" xfId="0" applyFont="1" applyAlignment="1">
      <alignment wrapText="1"/>
    </xf>
    <xf numFmtId="0" fontId="24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center" wrapText="1"/>
    </xf>
    <xf numFmtId="0" fontId="42" fillId="0" borderId="0" xfId="0" applyFont="1" applyAlignment="1">
      <alignment horizontal="center" wrapText="1"/>
    </xf>
    <xf numFmtId="0" fontId="25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10" fillId="0" borderId="0" xfId="0" applyFont="1" applyFill="1"/>
    <xf numFmtId="0" fontId="24" fillId="0" borderId="0" xfId="0" applyFont="1" applyFill="1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1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1" fillId="0" borderId="0" xfId="0" applyFont="1" applyFill="1"/>
    <xf numFmtId="166" fontId="21" fillId="0" borderId="1" xfId="0" applyNumberFormat="1" applyFont="1" applyFill="1" applyBorder="1"/>
    <xf numFmtId="166" fontId="23" fillId="0" borderId="1" xfId="0" applyNumberFormat="1" applyFont="1" applyFill="1" applyBorder="1"/>
    <xf numFmtId="0" fontId="30" fillId="0" borderId="1" xfId="0" applyFont="1" applyFill="1" applyBorder="1"/>
    <xf numFmtId="0" fontId="5" fillId="0" borderId="1" xfId="0" applyFont="1" applyFill="1" applyBorder="1" applyAlignment="1">
      <alignment horizontal="left" vertical="center"/>
    </xf>
    <xf numFmtId="165" fontId="5" fillId="0" borderId="1" xfId="0" applyNumberFormat="1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25" fillId="0" borderId="1" xfId="0" applyFont="1" applyFill="1" applyBorder="1"/>
    <xf numFmtId="0" fontId="26" fillId="0" borderId="1" xfId="0" applyFont="1" applyFill="1" applyBorder="1"/>
  </cellXfs>
  <cellStyles count="4">
    <cellStyle name="Ezres" xfId="3" builtinId="3"/>
    <cellStyle name="Hivatkozás" xfId="1" builtinId="8"/>
    <cellStyle name="Normál" xfId="0" builtinId="0"/>
    <cellStyle name="Normal_KTRSZJ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://njt.hu/cgi_bin/njt_doc.cgi?docid=142896.24514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://njt.hu/cgi_bin/njt_doc.cgi?docid=139876.243471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F147"/>
  <sheetViews>
    <sheetView workbookViewId="0">
      <selection activeCell="A2" sqref="A2:F2"/>
    </sheetView>
  </sheetViews>
  <sheetFormatPr defaultRowHeight="15" x14ac:dyDescent="0.25"/>
  <cols>
    <col min="1" max="1" width="92.5703125" customWidth="1"/>
    <col min="3" max="3" width="16.42578125" customWidth="1"/>
    <col min="4" max="4" width="16" customWidth="1"/>
    <col min="5" max="5" width="16.7109375" customWidth="1"/>
    <col min="6" max="6" width="14.7109375" customWidth="1"/>
  </cols>
  <sheetData>
    <row r="1" spans="1:6" ht="27" customHeight="1" x14ac:dyDescent="0.25">
      <c r="A1" s="169" t="s">
        <v>594</v>
      </c>
      <c r="B1" s="170"/>
      <c r="C1" s="170"/>
      <c r="D1" s="170"/>
      <c r="E1" s="170"/>
      <c r="F1" s="171"/>
    </row>
    <row r="2" spans="1:6" ht="23.25" customHeight="1" x14ac:dyDescent="0.25">
      <c r="A2" s="172" t="s">
        <v>573</v>
      </c>
      <c r="B2" s="173"/>
      <c r="C2" s="173"/>
      <c r="D2" s="173"/>
      <c r="E2" s="173"/>
      <c r="F2" s="171"/>
    </row>
    <row r="3" spans="1:6" ht="18" x14ac:dyDescent="0.25">
      <c r="A3" s="49"/>
    </row>
    <row r="4" spans="1:6" x14ac:dyDescent="0.25">
      <c r="E4" s="110" t="s">
        <v>562</v>
      </c>
    </row>
    <row r="5" spans="1:6" ht="45" x14ac:dyDescent="0.3">
      <c r="A5" s="2" t="s">
        <v>72</v>
      </c>
      <c r="B5" s="3" t="s">
        <v>52</v>
      </c>
      <c r="C5" s="63" t="s">
        <v>537</v>
      </c>
      <c r="D5" s="63" t="s">
        <v>538</v>
      </c>
      <c r="E5" s="63" t="s">
        <v>539</v>
      </c>
      <c r="F5" s="107" t="s">
        <v>46</v>
      </c>
    </row>
    <row r="6" spans="1:6" ht="15" customHeight="1" x14ac:dyDescent="0.25">
      <c r="A6" s="31" t="s">
        <v>251</v>
      </c>
      <c r="B6" s="6" t="s">
        <v>252</v>
      </c>
      <c r="C6" s="112">
        <v>13734358</v>
      </c>
      <c r="D6" s="112"/>
      <c r="E6" s="112"/>
      <c r="F6" s="112">
        <f>SUM(C6:E6)</f>
        <v>13734358</v>
      </c>
    </row>
    <row r="7" spans="1:6" ht="15" customHeight="1" x14ac:dyDescent="0.25">
      <c r="A7" s="5" t="s">
        <v>253</v>
      </c>
      <c r="B7" s="6" t="s">
        <v>254</v>
      </c>
      <c r="C7" s="112"/>
      <c r="D7" s="112"/>
      <c r="E7" s="112"/>
      <c r="F7" s="112">
        <f t="shared" ref="F7:F70" si="0">SUM(C7:E7)</f>
        <v>0</v>
      </c>
    </row>
    <row r="8" spans="1:6" ht="15" customHeight="1" x14ac:dyDescent="0.25">
      <c r="A8" s="5" t="s">
        <v>255</v>
      </c>
      <c r="B8" s="6" t="s">
        <v>256</v>
      </c>
      <c r="C8" s="112">
        <v>5287850</v>
      </c>
      <c r="D8" s="112"/>
      <c r="E8" s="112"/>
      <c r="F8" s="112">
        <f t="shared" si="0"/>
        <v>5287850</v>
      </c>
    </row>
    <row r="9" spans="1:6" ht="15" customHeight="1" x14ac:dyDescent="0.25">
      <c r="A9" s="5" t="s">
        <v>257</v>
      </c>
      <c r="B9" s="6" t="s">
        <v>258</v>
      </c>
      <c r="C9" s="112">
        <v>1800000</v>
      </c>
      <c r="D9" s="112"/>
      <c r="E9" s="112"/>
      <c r="F9" s="112">
        <f t="shared" si="0"/>
        <v>1800000</v>
      </c>
    </row>
    <row r="10" spans="1:6" ht="15" customHeight="1" x14ac:dyDescent="0.25">
      <c r="A10" s="5" t="s">
        <v>259</v>
      </c>
      <c r="B10" s="6" t="s">
        <v>260</v>
      </c>
      <c r="C10" s="112"/>
      <c r="D10" s="112"/>
      <c r="E10" s="112"/>
      <c r="F10" s="112">
        <f t="shared" si="0"/>
        <v>0</v>
      </c>
    </row>
    <row r="11" spans="1:6" ht="15" customHeight="1" x14ac:dyDescent="0.25">
      <c r="A11" s="5" t="s">
        <v>261</v>
      </c>
      <c r="B11" s="6" t="s">
        <v>262</v>
      </c>
      <c r="C11" s="112"/>
      <c r="D11" s="112"/>
      <c r="E11" s="112"/>
      <c r="F11" s="112">
        <f t="shared" si="0"/>
        <v>0</v>
      </c>
    </row>
    <row r="12" spans="1:6" ht="15" customHeight="1" x14ac:dyDescent="0.25">
      <c r="A12" s="7" t="s">
        <v>472</v>
      </c>
      <c r="B12" s="8" t="s">
        <v>263</v>
      </c>
      <c r="C12" s="112">
        <f>SUM(C6:C11)</f>
        <v>20822208</v>
      </c>
      <c r="D12" s="112">
        <f>SUM(D6:D11)</f>
        <v>0</v>
      </c>
      <c r="E12" s="112">
        <f>SUM(E6:E11)</f>
        <v>0</v>
      </c>
      <c r="F12" s="112">
        <f t="shared" si="0"/>
        <v>20822208</v>
      </c>
    </row>
    <row r="13" spans="1:6" ht="15" customHeight="1" x14ac:dyDescent="0.25">
      <c r="A13" s="5" t="s">
        <v>264</v>
      </c>
      <c r="B13" s="6" t="s">
        <v>265</v>
      </c>
      <c r="C13" s="112"/>
      <c r="D13" s="112"/>
      <c r="E13" s="112"/>
      <c r="F13" s="112">
        <f t="shared" si="0"/>
        <v>0</v>
      </c>
    </row>
    <row r="14" spans="1:6" ht="15" customHeight="1" x14ac:dyDescent="0.25">
      <c r="A14" s="5" t="s">
        <v>266</v>
      </c>
      <c r="B14" s="6" t="s">
        <v>267</v>
      </c>
      <c r="C14" s="112"/>
      <c r="D14" s="112"/>
      <c r="E14" s="112"/>
      <c r="F14" s="112">
        <f t="shared" si="0"/>
        <v>0</v>
      </c>
    </row>
    <row r="15" spans="1:6" ht="15" customHeight="1" x14ac:dyDescent="0.25">
      <c r="A15" s="5" t="s">
        <v>434</v>
      </c>
      <c r="B15" s="6" t="s">
        <v>268</v>
      </c>
      <c r="C15" s="112"/>
      <c r="D15" s="112"/>
      <c r="E15" s="112"/>
      <c r="F15" s="112">
        <f t="shared" si="0"/>
        <v>0</v>
      </c>
    </row>
    <row r="16" spans="1:6" ht="15" customHeight="1" x14ac:dyDescent="0.25">
      <c r="A16" s="5" t="s">
        <v>435</v>
      </c>
      <c r="B16" s="6" t="s">
        <v>269</v>
      </c>
      <c r="C16" s="112"/>
      <c r="D16" s="112"/>
      <c r="E16" s="112"/>
      <c r="F16" s="112">
        <f t="shared" si="0"/>
        <v>0</v>
      </c>
    </row>
    <row r="17" spans="1:6" ht="15" customHeight="1" x14ac:dyDescent="0.25">
      <c r="A17" s="5" t="s">
        <v>436</v>
      </c>
      <c r="B17" s="6" t="s">
        <v>270</v>
      </c>
      <c r="C17" s="112">
        <v>14985212</v>
      </c>
      <c r="D17" s="112"/>
      <c r="E17" s="112"/>
      <c r="F17" s="112">
        <f t="shared" si="0"/>
        <v>14985212</v>
      </c>
    </row>
    <row r="18" spans="1:6" ht="15" customHeight="1" x14ac:dyDescent="0.25">
      <c r="A18" s="39" t="s">
        <v>473</v>
      </c>
      <c r="B18" s="51" t="s">
        <v>271</v>
      </c>
      <c r="C18" s="112">
        <f>SUM(C12:C17)</f>
        <v>35807420</v>
      </c>
      <c r="D18" s="112">
        <f>SUM(D13:D17)</f>
        <v>0</v>
      </c>
      <c r="E18" s="112">
        <f>SUM(E13:E17)</f>
        <v>0</v>
      </c>
      <c r="F18" s="112">
        <f>SUM(C18:E18)</f>
        <v>35807420</v>
      </c>
    </row>
    <row r="19" spans="1:6" ht="15" customHeight="1" x14ac:dyDescent="0.25">
      <c r="A19" s="5" t="s">
        <v>272</v>
      </c>
      <c r="B19" s="6" t="s">
        <v>273</v>
      </c>
      <c r="C19" s="112"/>
      <c r="D19" s="112"/>
      <c r="E19" s="112"/>
      <c r="F19" s="112">
        <f t="shared" si="0"/>
        <v>0</v>
      </c>
    </row>
    <row r="20" spans="1:6" ht="15" customHeight="1" x14ac:dyDescent="0.25">
      <c r="A20" s="5" t="s">
        <v>274</v>
      </c>
      <c r="B20" s="6" t="s">
        <v>275</v>
      </c>
      <c r="C20" s="112"/>
      <c r="D20" s="112"/>
      <c r="E20" s="112"/>
      <c r="F20" s="112">
        <f t="shared" si="0"/>
        <v>0</v>
      </c>
    </row>
    <row r="21" spans="1:6" ht="15" customHeight="1" x14ac:dyDescent="0.25">
      <c r="A21" s="5" t="s">
        <v>437</v>
      </c>
      <c r="B21" s="6" t="s">
        <v>276</v>
      </c>
      <c r="C21" s="112"/>
      <c r="D21" s="112"/>
      <c r="E21" s="112"/>
      <c r="F21" s="112">
        <f t="shared" si="0"/>
        <v>0</v>
      </c>
    </row>
    <row r="22" spans="1:6" ht="15" customHeight="1" x14ac:dyDescent="0.25">
      <c r="A22" s="5" t="s">
        <v>438</v>
      </c>
      <c r="B22" s="6" t="s">
        <v>277</v>
      </c>
      <c r="C22" s="112"/>
      <c r="D22" s="112"/>
      <c r="E22" s="112"/>
      <c r="F22" s="112">
        <f t="shared" si="0"/>
        <v>0</v>
      </c>
    </row>
    <row r="23" spans="1:6" ht="15" customHeight="1" x14ac:dyDescent="0.25">
      <c r="A23" s="5" t="s">
        <v>439</v>
      </c>
      <c r="B23" s="6" t="s">
        <v>278</v>
      </c>
      <c r="C23" s="112">
        <v>5000000</v>
      </c>
      <c r="D23" s="112"/>
      <c r="E23" s="112"/>
      <c r="F23" s="112">
        <f t="shared" si="0"/>
        <v>5000000</v>
      </c>
    </row>
    <row r="24" spans="1:6" ht="15" customHeight="1" x14ac:dyDescent="0.25">
      <c r="A24" s="39" t="s">
        <v>474</v>
      </c>
      <c r="B24" s="51" t="s">
        <v>279</v>
      </c>
      <c r="C24" s="112">
        <f>SUM(C19:C23)</f>
        <v>5000000</v>
      </c>
      <c r="D24" s="112">
        <f>SUM(D19:D23)</f>
        <v>0</v>
      </c>
      <c r="E24" s="112">
        <f>SUM(E19:E23)</f>
        <v>0</v>
      </c>
      <c r="F24" s="112">
        <f t="shared" si="0"/>
        <v>5000000</v>
      </c>
    </row>
    <row r="25" spans="1:6" ht="15" customHeight="1" x14ac:dyDescent="0.25">
      <c r="A25" s="5" t="s">
        <v>440</v>
      </c>
      <c r="B25" s="6" t="s">
        <v>280</v>
      </c>
      <c r="C25" s="112"/>
      <c r="D25" s="112"/>
      <c r="E25" s="112"/>
      <c r="F25" s="112">
        <f t="shared" si="0"/>
        <v>0</v>
      </c>
    </row>
    <row r="26" spans="1:6" ht="15" customHeight="1" x14ac:dyDescent="0.25">
      <c r="A26" s="5" t="s">
        <v>441</v>
      </c>
      <c r="B26" s="6" t="s">
        <v>281</v>
      </c>
      <c r="C26" s="112"/>
      <c r="D26" s="112"/>
      <c r="E26" s="112"/>
      <c r="F26" s="112">
        <f t="shared" si="0"/>
        <v>0</v>
      </c>
    </row>
    <row r="27" spans="1:6" ht="15" customHeight="1" x14ac:dyDescent="0.25">
      <c r="A27" s="7" t="s">
        <v>475</v>
      </c>
      <c r="B27" s="8" t="s">
        <v>282</v>
      </c>
      <c r="C27" s="112"/>
      <c r="D27" s="112"/>
      <c r="E27" s="112"/>
      <c r="F27" s="112">
        <f t="shared" si="0"/>
        <v>0</v>
      </c>
    </row>
    <row r="28" spans="1:6" ht="15" customHeight="1" x14ac:dyDescent="0.25">
      <c r="A28" s="5" t="s">
        <v>442</v>
      </c>
      <c r="B28" s="6" t="s">
        <v>283</v>
      </c>
      <c r="C28" s="112"/>
      <c r="D28" s="112"/>
      <c r="E28" s="112"/>
      <c r="F28" s="112">
        <f t="shared" si="0"/>
        <v>0</v>
      </c>
    </row>
    <row r="29" spans="1:6" ht="15" customHeight="1" x14ac:dyDescent="0.25">
      <c r="A29" s="5" t="s">
        <v>443</v>
      </c>
      <c r="B29" s="6" t="s">
        <v>284</v>
      </c>
      <c r="C29" s="112"/>
      <c r="D29" s="112"/>
      <c r="E29" s="112"/>
      <c r="F29" s="112">
        <f t="shared" si="0"/>
        <v>0</v>
      </c>
    </row>
    <row r="30" spans="1:6" ht="15" customHeight="1" x14ac:dyDescent="0.25">
      <c r="A30" s="5" t="s">
        <v>444</v>
      </c>
      <c r="B30" s="6" t="s">
        <v>285</v>
      </c>
      <c r="C30" s="112">
        <v>650000</v>
      </c>
      <c r="D30" s="112"/>
      <c r="E30" s="112"/>
      <c r="F30" s="112">
        <f t="shared" si="0"/>
        <v>650000</v>
      </c>
    </row>
    <row r="31" spans="1:6" ht="15" customHeight="1" x14ac:dyDescent="0.25">
      <c r="A31" s="5" t="s">
        <v>445</v>
      </c>
      <c r="B31" s="6" t="s">
        <v>286</v>
      </c>
      <c r="C31" s="112">
        <v>300000</v>
      </c>
      <c r="D31" s="112"/>
      <c r="E31" s="112"/>
      <c r="F31" s="112">
        <f t="shared" si="0"/>
        <v>300000</v>
      </c>
    </row>
    <row r="32" spans="1:6" ht="15" customHeight="1" x14ac:dyDescent="0.25">
      <c r="A32" s="5" t="s">
        <v>446</v>
      </c>
      <c r="B32" s="6" t="s">
        <v>289</v>
      </c>
      <c r="C32" s="112"/>
      <c r="D32" s="112"/>
      <c r="E32" s="112"/>
      <c r="F32" s="112">
        <f t="shared" si="0"/>
        <v>0</v>
      </c>
    </row>
    <row r="33" spans="1:6" ht="15" customHeight="1" x14ac:dyDescent="0.25">
      <c r="A33" s="5" t="s">
        <v>290</v>
      </c>
      <c r="B33" s="6" t="s">
        <v>291</v>
      </c>
      <c r="C33" s="112"/>
      <c r="D33" s="112"/>
      <c r="E33" s="112"/>
      <c r="F33" s="112">
        <f t="shared" si="0"/>
        <v>0</v>
      </c>
    </row>
    <row r="34" spans="1:6" ht="15" customHeight="1" x14ac:dyDescent="0.25">
      <c r="A34" s="5" t="s">
        <v>447</v>
      </c>
      <c r="B34" s="6" t="s">
        <v>292</v>
      </c>
      <c r="C34" s="112">
        <v>110000</v>
      </c>
      <c r="D34" s="112"/>
      <c r="E34" s="112"/>
      <c r="F34" s="112">
        <f t="shared" si="0"/>
        <v>110000</v>
      </c>
    </row>
    <row r="35" spans="1:6" ht="15" customHeight="1" x14ac:dyDescent="0.25">
      <c r="A35" s="5" t="s">
        <v>448</v>
      </c>
      <c r="B35" s="6" t="s">
        <v>297</v>
      </c>
      <c r="C35" s="112"/>
      <c r="D35" s="112"/>
      <c r="E35" s="112"/>
      <c r="F35" s="112">
        <f t="shared" si="0"/>
        <v>0</v>
      </c>
    </row>
    <row r="36" spans="1:6" ht="15" customHeight="1" x14ac:dyDescent="0.25">
      <c r="A36" s="7" t="s">
        <v>476</v>
      </c>
      <c r="B36" s="8" t="s">
        <v>300</v>
      </c>
      <c r="C36" s="112">
        <f>SUM(C31:C35)</f>
        <v>410000</v>
      </c>
      <c r="D36" s="112">
        <f>SUM(D34:D35)</f>
        <v>0</v>
      </c>
      <c r="E36" s="112">
        <f>SUM(E34:E35)</f>
        <v>0</v>
      </c>
      <c r="F36" s="112">
        <f t="shared" si="0"/>
        <v>410000</v>
      </c>
    </row>
    <row r="37" spans="1:6" ht="15" customHeight="1" x14ac:dyDescent="0.25">
      <c r="A37" s="5" t="s">
        <v>449</v>
      </c>
      <c r="B37" s="6" t="s">
        <v>301</v>
      </c>
      <c r="C37" s="112">
        <v>300000</v>
      </c>
      <c r="D37" s="112"/>
      <c r="E37" s="112"/>
      <c r="F37" s="112">
        <f t="shared" si="0"/>
        <v>300000</v>
      </c>
    </row>
    <row r="38" spans="1:6" ht="15" customHeight="1" x14ac:dyDescent="0.25">
      <c r="A38" s="39" t="s">
        <v>477</v>
      </c>
      <c r="B38" s="51" t="s">
        <v>302</v>
      </c>
      <c r="C38" s="112">
        <f>SUM(C27+C30+C36+C37)</f>
        <v>1360000</v>
      </c>
      <c r="D38" s="112">
        <f>SUM(D27+D30+D36+D37)</f>
        <v>0</v>
      </c>
      <c r="E38" s="112">
        <f>SUM(E27+E30+E36+E37)</f>
        <v>0</v>
      </c>
      <c r="F38" s="112">
        <f t="shared" si="0"/>
        <v>1360000</v>
      </c>
    </row>
    <row r="39" spans="1:6" ht="15" customHeight="1" x14ac:dyDescent="0.25">
      <c r="A39" s="13" t="s">
        <v>303</v>
      </c>
      <c r="B39" s="6" t="s">
        <v>304</v>
      </c>
      <c r="C39" s="112">
        <v>270000</v>
      </c>
      <c r="D39" s="112"/>
      <c r="E39" s="112"/>
      <c r="F39" s="112">
        <f t="shared" si="0"/>
        <v>270000</v>
      </c>
    </row>
    <row r="40" spans="1:6" ht="15" customHeight="1" x14ac:dyDescent="0.25">
      <c r="A40" s="13" t="s">
        <v>450</v>
      </c>
      <c r="B40" s="6" t="s">
        <v>305</v>
      </c>
      <c r="C40" s="112">
        <v>375000</v>
      </c>
      <c r="D40" s="112"/>
      <c r="E40" s="112"/>
      <c r="F40" s="112">
        <f t="shared" si="0"/>
        <v>375000</v>
      </c>
    </row>
    <row r="41" spans="1:6" ht="15" customHeight="1" x14ac:dyDescent="0.25">
      <c r="A41" s="13" t="s">
        <v>451</v>
      </c>
      <c r="B41" s="6" t="s">
        <v>306</v>
      </c>
      <c r="C41" s="112"/>
      <c r="D41" s="112"/>
      <c r="E41" s="112"/>
      <c r="F41" s="112">
        <f t="shared" si="0"/>
        <v>0</v>
      </c>
    </row>
    <row r="42" spans="1:6" ht="15" customHeight="1" x14ac:dyDescent="0.25">
      <c r="A42" s="13" t="s">
        <v>452</v>
      </c>
      <c r="B42" s="6" t="s">
        <v>307</v>
      </c>
      <c r="C42" s="112"/>
      <c r="D42" s="112"/>
      <c r="E42" s="112"/>
      <c r="F42" s="112">
        <f t="shared" si="0"/>
        <v>0</v>
      </c>
    </row>
    <row r="43" spans="1:6" ht="15" customHeight="1" x14ac:dyDescent="0.25">
      <c r="A43" s="13" t="s">
        <v>308</v>
      </c>
      <c r="B43" s="6" t="s">
        <v>309</v>
      </c>
      <c r="C43" s="112"/>
      <c r="D43" s="112"/>
      <c r="E43" s="112"/>
      <c r="F43" s="112">
        <f t="shared" si="0"/>
        <v>0</v>
      </c>
    </row>
    <row r="44" spans="1:6" ht="15" customHeight="1" x14ac:dyDescent="0.25">
      <c r="A44" s="13" t="s">
        <v>310</v>
      </c>
      <c r="B44" s="6" t="s">
        <v>311</v>
      </c>
      <c r="C44" s="112"/>
      <c r="D44" s="112"/>
      <c r="E44" s="112"/>
      <c r="F44" s="112">
        <f t="shared" si="0"/>
        <v>0</v>
      </c>
    </row>
    <row r="45" spans="1:6" ht="15" customHeight="1" x14ac:dyDescent="0.25">
      <c r="A45" s="13" t="s">
        <v>312</v>
      </c>
      <c r="B45" s="6" t="s">
        <v>313</v>
      </c>
      <c r="C45" s="112"/>
      <c r="D45" s="112"/>
      <c r="E45" s="112"/>
      <c r="F45" s="112">
        <f t="shared" si="0"/>
        <v>0</v>
      </c>
    </row>
    <row r="46" spans="1:6" ht="15" customHeight="1" x14ac:dyDescent="0.25">
      <c r="A46" s="13" t="s">
        <v>453</v>
      </c>
      <c r="B46" s="6" t="s">
        <v>314</v>
      </c>
      <c r="C46" s="112"/>
      <c r="D46" s="112"/>
      <c r="E46" s="112"/>
      <c r="F46" s="112">
        <f t="shared" si="0"/>
        <v>0</v>
      </c>
    </row>
    <row r="47" spans="1:6" ht="15" customHeight="1" x14ac:dyDescent="0.25">
      <c r="A47" s="13" t="s">
        <v>454</v>
      </c>
      <c r="B47" s="6" t="s">
        <v>315</v>
      </c>
      <c r="C47" s="112"/>
      <c r="D47" s="112"/>
      <c r="E47" s="112"/>
      <c r="F47" s="112">
        <f t="shared" si="0"/>
        <v>0</v>
      </c>
    </row>
    <row r="48" spans="1:6" ht="15" customHeight="1" x14ac:dyDescent="0.25">
      <c r="A48" s="13" t="s">
        <v>455</v>
      </c>
      <c r="B48" s="6" t="s">
        <v>570</v>
      </c>
      <c r="C48" s="112">
        <v>50000</v>
      </c>
      <c r="D48" s="112"/>
      <c r="E48" s="112"/>
      <c r="F48" s="112">
        <f t="shared" si="0"/>
        <v>50000</v>
      </c>
    </row>
    <row r="49" spans="1:6" ht="15" customHeight="1" x14ac:dyDescent="0.25">
      <c r="A49" s="50" t="s">
        <v>478</v>
      </c>
      <c r="B49" s="51" t="s">
        <v>316</v>
      </c>
      <c r="C49" s="112">
        <f>SUM(C39:C48)</f>
        <v>695000</v>
      </c>
      <c r="D49" s="112">
        <f>SUM(D39:D48)</f>
        <v>0</v>
      </c>
      <c r="E49" s="112">
        <f>SUM(E39:E48)</f>
        <v>0</v>
      </c>
      <c r="F49" s="112">
        <f t="shared" si="0"/>
        <v>695000</v>
      </c>
    </row>
    <row r="50" spans="1:6" ht="15" customHeight="1" x14ac:dyDescent="0.25">
      <c r="A50" s="13" t="s">
        <v>456</v>
      </c>
      <c r="B50" s="6" t="s">
        <v>317</v>
      </c>
      <c r="C50" s="112"/>
      <c r="D50" s="112"/>
      <c r="E50" s="112"/>
      <c r="F50" s="112">
        <f t="shared" si="0"/>
        <v>0</v>
      </c>
    </row>
    <row r="51" spans="1:6" ht="15" customHeight="1" x14ac:dyDescent="0.25">
      <c r="A51" s="13" t="s">
        <v>457</v>
      </c>
      <c r="B51" s="6" t="s">
        <v>318</v>
      </c>
      <c r="C51" s="112"/>
      <c r="D51" s="112"/>
      <c r="E51" s="112"/>
      <c r="F51" s="112">
        <f t="shared" si="0"/>
        <v>0</v>
      </c>
    </row>
    <row r="52" spans="1:6" ht="15" customHeight="1" x14ac:dyDescent="0.25">
      <c r="A52" s="13" t="s">
        <v>319</v>
      </c>
      <c r="B52" s="6" t="s">
        <v>320</v>
      </c>
      <c r="C52" s="112"/>
      <c r="D52" s="112"/>
      <c r="E52" s="112"/>
      <c r="F52" s="112">
        <f t="shared" si="0"/>
        <v>0</v>
      </c>
    </row>
    <row r="53" spans="1:6" ht="15" customHeight="1" x14ac:dyDescent="0.25">
      <c r="A53" s="13" t="s">
        <v>458</v>
      </c>
      <c r="B53" s="6" t="s">
        <v>321</v>
      </c>
      <c r="C53" s="112"/>
      <c r="D53" s="112"/>
      <c r="E53" s="112"/>
      <c r="F53" s="112">
        <f t="shared" si="0"/>
        <v>0</v>
      </c>
    </row>
    <row r="54" spans="1:6" ht="15" customHeight="1" x14ac:dyDescent="0.25">
      <c r="A54" s="13" t="s">
        <v>322</v>
      </c>
      <c r="B54" s="6" t="s">
        <v>323</v>
      </c>
      <c r="C54" s="112"/>
      <c r="D54" s="112"/>
      <c r="E54" s="112"/>
      <c r="F54" s="112">
        <f t="shared" si="0"/>
        <v>0</v>
      </c>
    </row>
    <row r="55" spans="1:6" ht="15" customHeight="1" x14ac:dyDescent="0.25">
      <c r="A55" s="39" t="s">
        <v>479</v>
      </c>
      <c r="B55" s="51" t="s">
        <v>324</v>
      </c>
      <c r="C55" s="112">
        <f>SUM(C50:C54)</f>
        <v>0</v>
      </c>
      <c r="D55" s="112">
        <f>SUM(D50:D54)</f>
        <v>0</v>
      </c>
      <c r="E55" s="112">
        <f>SUM(E50:E54)</f>
        <v>0</v>
      </c>
      <c r="F55" s="112">
        <f t="shared" si="0"/>
        <v>0</v>
      </c>
    </row>
    <row r="56" spans="1:6" ht="15" customHeight="1" x14ac:dyDescent="0.25">
      <c r="A56" s="13" t="s">
        <v>325</v>
      </c>
      <c r="B56" s="6" t="s">
        <v>326</v>
      </c>
      <c r="C56" s="112"/>
      <c r="D56" s="112"/>
      <c r="E56" s="112"/>
      <c r="F56" s="112">
        <f t="shared" si="0"/>
        <v>0</v>
      </c>
    </row>
    <row r="57" spans="1:6" ht="15" customHeight="1" x14ac:dyDescent="0.25">
      <c r="A57" s="5" t="s">
        <v>459</v>
      </c>
      <c r="B57" s="6" t="s">
        <v>327</v>
      </c>
      <c r="C57" s="112"/>
      <c r="D57" s="112"/>
      <c r="E57" s="112"/>
      <c r="F57" s="112">
        <f t="shared" si="0"/>
        <v>0</v>
      </c>
    </row>
    <row r="58" spans="1:6" ht="14.25" customHeight="1" x14ac:dyDescent="0.25">
      <c r="A58" s="13" t="s">
        <v>460</v>
      </c>
      <c r="B58" s="6" t="s">
        <v>328</v>
      </c>
      <c r="C58" s="112"/>
      <c r="D58" s="112"/>
      <c r="E58" s="112"/>
      <c r="F58" s="112">
        <f t="shared" si="0"/>
        <v>0</v>
      </c>
    </row>
    <row r="59" spans="1:6" ht="15" customHeight="1" x14ac:dyDescent="0.25">
      <c r="A59" s="39" t="s">
        <v>480</v>
      </c>
      <c r="B59" s="51" t="s">
        <v>329</v>
      </c>
      <c r="C59" s="112">
        <f>SUM(C56:C58)</f>
        <v>0</v>
      </c>
      <c r="D59" s="112">
        <f>SUM(D56:D58)</f>
        <v>0</v>
      </c>
      <c r="E59" s="112">
        <f>SUM(E56:E58)</f>
        <v>0</v>
      </c>
      <c r="F59" s="112">
        <f t="shared" si="0"/>
        <v>0</v>
      </c>
    </row>
    <row r="60" spans="1:6" ht="15" customHeight="1" x14ac:dyDescent="0.25">
      <c r="A60" s="13" t="s">
        <v>330</v>
      </c>
      <c r="B60" s="6" t="s">
        <v>331</v>
      </c>
      <c r="C60" s="112"/>
      <c r="D60" s="112"/>
      <c r="E60" s="112"/>
      <c r="F60" s="112">
        <f t="shared" si="0"/>
        <v>0</v>
      </c>
    </row>
    <row r="61" spans="1:6" ht="15" customHeight="1" x14ac:dyDescent="0.25">
      <c r="A61" s="5" t="s">
        <v>461</v>
      </c>
      <c r="B61" s="6" t="s">
        <v>332</v>
      </c>
      <c r="C61" s="112"/>
      <c r="D61" s="112"/>
      <c r="E61" s="112"/>
      <c r="F61" s="112">
        <f t="shared" si="0"/>
        <v>0</v>
      </c>
    </row>
    <row r="62" spans="1:6" ht="15" customHeight="1" x14ac:dyDescent="0.25">
      <c r="A62" s="13" t="s">
        <v>462</v>
      </c>
      <c r="B62" s="6" t="s">
        <v>333</v>
      </c>
      <c r="C62" s="112"/>
      <c r="D62" s="112"/>
      <c r="E62" s="112"/>
      <c r="F62" s="112">
        <f t="shared" si="0"/>
        <v>0</v>
      </c>
    </row>
    <row r="63" spans="1:6" ht="15" customHeight="1" x14ac:dyDescent="0.25">
      <c r="A63" s="39" t="s">
        <v>482</v>
      </c>
      <c r="B63" s="51" t="s">
        <v>334</v>
      </c>
      <c r="C63" s="112">
        <f>SUM(C60:C62)</f>
        <v>0</v>
      </c>
      <c r="D63" s="112">
        <f>SUM(D60:D62)</f>
        <v>0</v>
      </c>
      <c r="E63" s="112">
        <f>SUM(E60:E62)</f>
        <v>0</v>
      </c>
      <c r="F63" s="112">
        <f t="shared" si="0"/>
        <v>0</v>
      </c>
    </row>
    <row r="64" spans="1:6" ht="15.75" x14ac:dyDescent="0.25">
      <c r="A64" s="48" t="s">
        <v>481</v>
      </c>
      <c r="B64" s="35" t="s">
        <v>335</v>
      </c>
      <c r="C64" s="112">
        <f>SUM(C18+C24+C38+C49+C55+C59+C63)</f>
        <v>42862420</v>
      </c>
      <c r="D64" s="112">
        <f>SUM(D12+D18+D24+D38+D49+D55+D59+D63)</f>
        <v>0</v>
      </c>
      <c r="E64" s="112">
        <f>SUM(E12+E18+E24+E38+E49+E55+E59+E63)</f>
        <v>0</v>
      </c>
      <c r="F64" s="112">
        <f>SUM(F18+F24+F38+F49+F55+F59+F63)</f>
        <v>42862420</v>
      </c>
    </row>
    <row r="65" spans="1:6" ht="15.75" x14ac:dyDescent="0.25">
      <c r="A65" s="65" t="s">
        <v>546</v>
      </c>
      <c r="B65" s="64"/>
      <c r="C65" s="112"/>
      <c r="D65" s="112"/>
      <c r="E65" s="112"/>
      <c r="F65" s="112">
        <f t="shared" si="0"/>
        <v>0</v>
      </c>
    </row>
    <row r="66" spans="1:6" ht="15.75" x14ac:dyDescent="0.25">
      <c r="A66" s="65" t="s">
        <v>547</v>
      </c>
      <c r="B66" s="64"/>
      <c r="C66" s="112"/>
      <c r="D66" s="112"/>
      <c r="E66" s="112"/>
      <c r="F66" s="112">
        <f t="shared" si="0"/>
        <v>0</v>
      </c>
    </row>
    <row r="67" spans="1:6" x14ac:dyDescent="0.25">
      <c r="A67" s="37" t="s">
        <v>464</v>
      </c>
      <c r="B67" s="5" t="s">
        <v>336</v>
      </c>
      <c r="C67" s="112"/>
      <c r="D67" s="112"/>
      <c r="E67" s="112"/>
      <c r="F67" s="112">
        <f t="shared" si="0"/>
        <v>0</v>
      </c>
    </row>
    <row r="68" spans="1:6" x14ac:dyDescent="0.25">
      <c r="A68" s="13" t="s">
        <v>337</v>
      </c>
      <c r="B68" s="5" t="s">
        <v>338</v>
      </c>
      <c r="C68" s="112"/>
      <c r="D68" s="112"/>
      <c r="E68" s="112"/>
      <c r="F68" s="112">
        <f t="shared" si="0"/>
        <v>0</v>
      </c>
    </row>
    <row r="69" spans="1:6" x14ac:dyDescent="0.25">
      <c r="A69" s="37" t="s">
        <v>465</v>
      </c>
      <c r="B69" s="5" t="s">
        <v>339</v>
      </c>
      <c r="C69" s="112"/>
      <c r="D69" s="112"/>
      <c r="E69" s="112"/>
      <c r="F69" s="112">
        <f t="shared" si="0"/>
        <v>0</v>
      </c>
    </row>
    <row r="70" spans="1:6" x14ac:dyDescent="0.25">
      <c r="A70" s="15" t="s">
        <v>483</v>
      </c>
      <c r="B70" s="7" t="s">
        <v>340</v>
      </c>
      <c r="C70" s="112">
        <f>SUM(C67:C69)</f>
        <v>0</v>
      </c>
      <c r="D70" s="112">
        <f>SUM(D67:D69)</f>
        <v>0</v>
      </c>
      <c r="E70" s="112">
        <f>SUM(E67:E69)</f>
        <v>0</v>
      </c>
      <c r="F70" s="112">
        <f t="shared" si="0"/>
        <v>0</v>
      </c>
    </row>
    <row r="71" spans="1:6" x14ac:dyDescent="0.25">
      <c r="A71" s="13" t="s">
        <v>466</v>
      </c>
      <c r="B71" s="5" t="s">
        <v>341</v>
      </c>
      <c r="C71" s="112"/>
      <c r="D71" s="112"/>
      <c r="E71" s="112"/>
      <c r="F71" s="112">
        <f t="shared" ref="F71:F94" si="1">SUM(C71:E71)</f>
        <v>0</v>
      </c>
    </row>
    <row r="72" spans="1:6" x14ac:dyDescent="0.25">
      <c r="A72" s="37" t="s">
        <v>342</v>
      </c>
      <c r="B72" s="5" t="s">
        <v>343</v>
      </c>
      <c r="C72" s="112"/>
      <c r="D72" s="112"/>
      <c r="E72" s="112"/>
      <c r="F72" s="112">
        <f t="shared" si="1"/>
        <v>0</v>
      </c>
    </row>
    <row r="73" spans="1:6" x14ac:dyDescent="0.25">
      <c r="A73" s="13" t="s">
        <v>467</v>
      </c>
      <c r="B73" s="5" t="s">
        <v>344</v>
      </c>
      <c r="C73" s="112"/>
      <c r="D73" s="112"/>
      <c r="E73" s="112"/>
      <c r="F73" s="112">
        <f t="shared" si="1"/>
        <v>0</v>
      </c>
    </row>
    <row r="74" spans="1:6" x14ac:dyDescent="0.25">
      <c r="A74" s="37" t="s">
        <v>345</v>
      </c>
      <c r="B74" s="5" t="s">
        <v>346</v>
      </c>
      <c r="C74" s="112"/>
      <c r="D74" s="112"/>
      <c r="E74" s="112"/>
      <c r="F74" s="112">
        <f t="shared" si="1"/>
        <v>0</v>
      </c>
    </row>
    <row r="75" spans="1:6" x14ac:dyDescent="0.25">
      <c r="A75" s="14" t="s">
        <v>484</v>
      </c>
      <c r="B75" s="7" t="s">
        <v>347</v>
      </c>
      <c r="C75" s="112">
        <f>SUM(C71:C74)</f>
        <v>0</v>
      </c>
      <c r="D75" s="112">
        <f>SUM(D71:D74)</f>
        <v>0</v>
      </c>
      <c r="E75" s="112">
        <f>SUM(E71:E74)</f>
        <v>0</v>
      </c>
      <c r="F75" s="112">
        <f t="shared" si="1"/>
        <v>0</v>
      </c>
    </row>
    <row r="76" spans="1:6" x14ac:dyDescent="0.25">
      <c r="A76" s="5" t="s">
        <v>544</v>
      </c>
      <c r="B76" s="5" t="s">
        <v>348</v>
      </c>
      <c r="C76" s="112"/>
      <c r="D76" s="112"/>
      <c r="E76" s="112"/>
      <c r="F76" s="112">
        <f t="shared" si="1"/>
        <v>0</v>
      </c>
    </row>
    <row r="77" spans="1:6" x14ac:dyDescent="0.25">
      <c r="A77" s="5" t="s">
        <v>545</v>
      </c>
      <c r="B77" s="5" t="s">
        <v>348</v>
      </c>
      <c r="C77" s="112">
        <v>7044025</v>
      </c>
      <c r="D77" s="112"/>
      <c r="E77" s="112"/>
      <c r="F77" s="112">
        <f t="shared" si="1"/>
        <v>7044025</v>
      </c>
    </row>
    <row r="78" spans="1:6" x14ac:dyDescent="0.25">
      <c r="A78" s="5" t="s">
        <v>542</v>
      </c>
      <c r="B78" s="5" t="s">
        <v>349</v>
      </c>
      <c r="C78" s="112"/>
      <c r="D78" s="112"/>
      <c r="E78" s="112"/>
      <c r="F78" s="112">
        <f t="shared" si="1"/>
        <v>0</v>
      </c>
    </row>
    <row r="79" spans="1:6" x14ac:dyDescent="0.25">
      <c r="A79" s="5" t="s">
        <v>543</v>
      </c>
      <c r="B79" s="5" t="s">
        <v>349</v>
      </c>
      <c r="C79" s="112"/>
      <c r="D79" s="112"/>
      <c r="E79" s="112"/>
      <c r="F79" s="112">
        <f t="shared" si="1"/>
        <v>0</v>
      </c>
    </row>
    <row r="80" spans="1:6" x14ac:dyDescent="0.25">
      <c r="A80" s="7" t="s">
        <v>485</v>
      </c>
      <c r="B80" s="7" t="s">
        <v>350</v>
      </c>
      <c r="C80" s="112">
        <f>SUM(C76:C79)</f>
        <v>7044025</v>
      </c>
      <c r="D80" s="112">
        <f>SUM(D76:D79)</f>
        <v>0</v>
      </c>
      <c r="E80" s="112">
        <f>SUM(E76:E79)</f>
        <v>0</v>
      </c>
      <c r="F80" s="112">
        <f t="shared" si="1"/>
        <v>7044025</v>
      </c>
    </row>
    <row r="81" spans="1:6" x14ac:dyDescent="0.25">
      <c r="A81" s="37" t="s">
        <v>351</v>
      </c>
      <c r="B81" s="5" t="s">
        <v>352</v>
      </c>
      <c r="C81" s="112"/>
      <c r="D81" s="112"/>
      <c r="E81" s="112"/>
      <c r="F81" s="112">
        <f t="shared" si="1"/>
        <v>0</v>
      </c>
    </row>
    <row r="82" spans="1:6" x14ac:dyDescent="0.25">
      <c r="A82" s="37" t="s">
        <v>353</v>
      </c>
      <c r="B82" s="5" t="s">
        <v>354</v>
      </c>
      <c r="C82" s="112"/>
      <c r="D82" s="112"/>
      <c r="E82" s="112"/>
      <c r="F82" s="112">
        <f t="shared" si="1"/>
        <v>0</v>
      </c>
    </row>
    <row r="83" spans="1:6" x14ac:dyDescent="0.25">
      <c r="A83" s="37" t="s">
        <v>355</v>
      </c>
      <c r="B83" s="5" t="s">
        <v>356</v>
      </c>
      <c r="C83" s="112"/>
      <c r="D83" s="112"/>
      <c r="E83" s="112"/>
      <c r="F83" s="112">
        <f t="shared" si="1"/>
        <v>0</v>
      </c>
    </row>
    <row r="84" spans="1:6" x14ac:dyDescent="0.25">
      <c r="A84" s="37" t="s">
        <v>357</v>
      </c>
      <c r="B84" s="5" t="s">
        <v>358</v>
      </c>
      <c r="C84" s="112"/>
      <c r="D84" s="112"/>
      <c r="E84" s="112"/>
      <c r="F84" s="112">
        <f t="shared" si="1"/>
        <v>0</v>
      </c>
    </row>
    <row r="85" spans="1:6" x14ac:dyDescent="0.25">
      <c r="A85" s="13" t="s">
        <v>468</v>
      </c>
      <c r="B85" s="5" t="s">
        <v>359</v>
      </c>
      <c r="C85" s="112"/>
      <c r="D85" s="112"/>
      <c r="E85" s="112"/>
      <c r="F85" s="112">
        <f t="shared" si="1"/>
        <v>0</v>
      </c>
    </row>
    <row r="86" spans="1:6" x14ac:dyDescent="0.25">
      <c r="A86" s="15" t="s">
        <v>486</v>
      </c>
      <c r="B86" s="7" t="s">
        <v>361</v>
      </c>
      <c r="C86" s="112">
        <f>SUM(C81:C85)</f>
        <v>0</v>
      </c>
      <c r="D86" s="112">
        <f>SUM(D81:D85)</f>
        <v>0</v>
      </c>
      <c r="E86" s="112">
        <f>SUM(E81:E85)</f>
        <v>0</v>
      </c>
      <c r="F86" s="112">
        <f t="shared" si="1"/>
        <v>0</v>
      </c>
    </row>
    <row r="87" spans="1:6" x14ac:dyDescent="0.25">
      <c r="A87" s="13" t="s">
        <v>362</v>
      </c>
      <c r="B87" s="5" t="s">
        <v>363</v>
      </c>
      <c r="C87" s="112"/>
      <c r="D87" s="112"/>
      <c r="E87" s="112"/>
      <c r="F87" s="112">
        <f t="shared" si="1"/>
        <v>0</v>
      </c>
    </row>
    <row r="88" spans="1:6" x14ac:dyDescent="0.25">
      <c r="A88" s="13" t="s">
        <v>364</v>
      </c>
      <c r="B88" s="5" t="s">
        <v>365</v>
      </c>
      <c r="C88" s="112"/>
      <c r="D88" s="112"/>
      <c r="E88" s="112"/>
      <c r="F88" s="112">
        <f t="shared" si="1"/>
        <v>0</v>
      </c>
    </row>
    <row r="89" spans="1:6" x14ac:dyDescent="0.25">
      <c r="A89" s="37" t="s">
        <v>366</v>
      </c>
      <c r="B89" s="5" t="s">
        <v>367</v>
      </c>
      <c r="C89" s="112"/>
      <c r="D89" s="112"/>
      <c r="E89" s="112"/>
      <c r="F89" s="112">
        <f t="shared" si="1"/>
        <v>0</v>
      </c>
    </row>
    <row r="90" spans="1:6" x14ac:dyDescent="0.25">
      <c r="A90" s="37" t="s">
        <v>469</v>
      </c>
      <c r="B90" s="5" t="s">
        <v>368</v>
      </c>
      <c r="C90" s="112"/>
      <c r="D90" s="112"/>
      <c r="E90" s="112"/>
      <c r="F90" s="112">
        <f t="shared" si="1"/>
        <v>0</v>
      </c>
    </row>
    <row r="91" spans="1:6" x14ac:dyDescent="0.25">
      <c r="A91" s="14" t="s">
        <v>487</v>
      </c>
      <c r="B91" s="7" t="s">
        <v>369</v>
      </c>
      <c r="C91" s="112">
        <f>SUM(C87:C90)</f>
        <v>0</v>
      </c>
      <c r="D91" s="112">
        <f>SUM(D87:D90)</f>
        <v>0</v>
      </c>
      <c r="E91" s="112">
        <f>SUM(E87:E90)</f>
        <v>0</v>
      </c>
      <c r="F91" s="112">
        <f t="shared" si="1"/>
        <v>0</v>
      </c>
    </row>
    <row r="92" spans="1:6" x14ac:dyDescent="0.25">
      <c r="A92" s="15" t="s">
        <v>370</v>
      </c>
      <c r="B92" s="7" t="s">
        <v>371</v>
      </c>
      <c r="C92" s="112"/>
      <c r="D92" s="112"/>
      <c r="E92" s="112"/>
      <c r="F92" s="112">
        <f t="shared" si="1"/>
        <v>0</v>
      </c>
    </row>
    <row r="93" spans="1:6" ht="15.75" x14ac:dyDescent="0.25">
      <c r="A93" s="40" t="s">
        <v>488</v>
      </c>
      <c r="B93" s="41" t="s">
        <v>372</v>
      </c>
      <c r="C93" s="112">
        <f>SUM(C70+C75+C80+C86+C91+C92)</f>
        <v>7044025</v>
      </c>
      <c r="D93" s="112">
        <f>SUM(D70+D75+D80+D86+D91+D92)</f>
        <v>0</v>
      </c>
      <c r="E93" s="112">
        <f>SUM(E70+E75+E80+E86+E91+E92)</f>
        <v>0</v>
      </c>
      <c r="F93" s="112">
        <f t="shared" si="1"/>
        <v>7044025</v>
      </c>
    </row>
    <row r="94" spans="1:6" ht="15.75" x14ac:dyDescent="0.25">
      <c r="A94" s="44" t="s">
        <v>471</v>
      </c>
      <c r="B94" s="45"/>
      <c r="C94" s="112">
        <f>SUM(C64+C93)</f>
        <v>49906445</v>
      </c>
      <c r="D94" s="112">
        <f>SUM(D64+D93)</f>
        <v>0</v>
      </c>
      <c r="E94" s="112">
        <f>SUM(E64+E93)</f>
        <v>0</v>
      </c>
      <c r="F94" s="112">
        <f t="shared" si="1"/>
        <v>49906445</v>
      </c>
    </row>
    <row r="95" spans="1:6" x14ac:dyDescent="0.25">
      <c r="C95" s="113"/>
      <c r="D95" s="113"/>
      <c r="E95" s="113"/>
      <c r="F95" s="113"/>
    </row>
    <row r="96" spans="1:6" x14ac:dyDescent="0.25">
      <c r="C96" s="113"/>
      <c r="D96" s="113"/>
      <c r="E96" s="113"/>
      <c r="F96" s="113"/>
    </row>
    <row r="97" spans="3:6" x14ac:dyDescent="0.25">
      <c r="C97" s="113"/>
      <c r="D97" s="113"/>
      <c r="E97" s="113"/>
      <c r="F97" s="113"/>
    </row>
    <row r="98" spans="3:6" x14ac:dyDescent="0.25">
      <c r="C98" s="113"/>
      <c r="D98" s="113"/>
      <c r="E98" s="113"/>
      <c r="F98" s="113"/>
    </row>
    <row r="99" spans="3:6" x14ac:dyDescent="0.25">
      <c r="C99" s="113"/>
      <c r="D99" s="113"/>
      <c r="E99" s="113"/>
      <c r="F99" s="113"/>
    </row>
    <row r="100" spans="3:6" x14ac:dyDescent="0.25">
      <c r="C100" s="113"/>
      <c r="D100" s="113"/>
      <c r="E100" s="113"/>
      <c r="F100" s="113"/>
    </row>
    <row r="101" spans="3:6" x14ac:dyDescent="0.25">
      <c r="C101" s="113"/>
      <c r="D101" s="113"/>
      <c r="E101" s="113"/>
      <c r="F101" s="113"/>
    </row>
    <row r="102" spans="3:6" x14ac:dyDescent="0.25">
      <c r="C102" s="113"/>
      <c r="D102" s="113"/>
      <c r="E102" s="113"/>
      <c r="F102" s="113"/>
    </row>
    <row r="103" spans="3:6" x14ac:dyDescent="0.25">
      <c r="C103" s="113"/>
      <c r="D103" s="113"/>
      <c r="E103" s="113"/>
      <c r="F103" s="113"/>
    </row>
    <row r="104" spans="3:6" x14ac:dyDescent="0.25">
      <c r="C104" s="113"/>
      <c r="D104" s="113"/>
      <c r="E104" s="113"/>
      <c r="F104" s="113"/>
    </row>
    <row r="105" spans="3:6" x14ac:dyDescent="0.25">
      <c r="C105" s="113"/>
      <c r="D105" s="113"/>
      <c r="E105" s="113"/>
      <c r="F105" s="113"/>
    </row>
    <row r="106" spans="3:6" x14ac:dyDescent="0.25">
      <c r="C106" s="113"/>
      <c r="D106" s="113"/>
      <c r="E106" s="113"/>
      <c r="F106" s="113"/>
    </row>
    <row r="107" spans="3:6" x14ac:dyDescent="0.25">
      <c r="C107" s="113"/>
      <c r="D107" s="113"/>
      <c r="E107" s="113"/>
      <c r="F107" s="113"/>
    </row>
    <row r="108" spans="3:6" x14ac:dyDescent="0.25">
      <c r="C108" s="113"/>
      <c r="D108" s="113"/>
      <c r="E108" s="113"/>
      <c r="F108" s="113"/>
    </row>
    <row r="109" spans="3:6" x14ac:dyDescent="0.25">
      <c r="C109" s="113"/>
      <c r="D109" s="113"/>
      <c r="E109" s="113"/>
      <c r="F109" s="113"/>
    </row>
    <row r="110" spans="3:6" x14ac:dyDescent="0.25">
      <c r="C110" s="113"/>
      <c r="D110" s="113"/>
      <c r="E110" s="113"/>
      <c r="F110" s="113"/>
    </row>
    <row r="111" spans="3:6" x14ac:dyDescent="0.25">
      <c r="C111" s="113"/>
      <c r="D111" s="113"/>
      <c r="E111" s="113"/>
      <c r="F111" s="113"/>
    </row>
    <row r="112" spans="3:6" x14ac:dyDescent="0.25">
      <c r="C112" s="113"/>
      <c r="D112" s="113"/>
      <c r="E112" s="113"/>
      <c r="F112" s="113"/>
    </row>
    <row r="113" spans="3:6" x14ac:dyDescent="0.25">
      <c r="C113" s="113"/>
      <c r="D113" s="113"/>
      <c r="E113" s="113"/>
      <c r="F113" s="113"/>
    </row>
    <row r="114" spans="3:6" x14ac:dyDescent="0.25">
      <c r="C114" s="113"/>
      <c r="D114" s="113"/>
      <c r="E114" s="113"/>
      <c r="F114" s="113"/>
    </row>
    <row r="115" spans="3:6" x14ac:dyDescent="0.25">
      <c r="C115" s="113"/>
      <c r="D115" s="113"/>
      <c r="E115" s="113"/>
      <c r="F115" s="113"/>
    </row>
    <row r="116" spans="3:6" x14ac:dyDescent="0.25">
      <c r="C116" s="113"/>
      <c r="D116" s="113"/>
      <c r="E116" s="113"/>
      <c r="F116" s="113"/>
    </row>
    <row r="117" spans="3:6" x14ac:dyDescent="0.25">
      <c r="C117" s="113"/>
      <c r="D117" s="113"/>
      <c r="E117" s="113"/>
      <c r="F117" s="113"/>
    </row>
    <row r="118" spans="3:6" x14ac:dyDescent="0.25">
      <c r="C118" s="113"/>
      <c r="D118" s="113"/>
      <c r="E118" s="113"/>
      <c r="F118" s="113"/>
    </row>
    <row r="119" spans="3:6" x14ac:dyDescent="0.25">
      <c r="C119" s="113"/>
      <c r="D119" s="113"/>
      <c r="E119" s="113"/>
      <c r="F119" s="113"/>
    </row>
    <row r="120" spans="3:6" x14ac:dyDescent="0.25">
      <c r="C120" s="113"/>
      <c r="D120" s="113"/>
      <c r="E120" s="113"/>
      <c r="F120" s="113"/>
    </row>
    <row r="121" spans="3:6" x14ac:dyDescent="0.25">
      <c r="C121" s="113"/>
      <c r="D121" s="113"/>
      <c r="E121" s="113"/>
      <c r="F121" s="113"/>
    </row>
    <row r="122" spans="3:6" x14ac:dyDescent="0.25">
      <c r="C122" s="113"/>
      <c r="D122" s="113"/>
      <c r="E122" s="113"/>
      <c r="F122" s="113"/>
    </row>
    <row r="123" spans="3:6" x14ac:dyDescent="0.25">
      <c r="C123" s="113"/>
      <c r="D123" s="113"/>
      <c r="E123" s="113"/>
      <c r="F123" s="113"/>
    </row>
    <row r="124" spans="3:6" x14ac:dyDescent="0.25">
      <c r="C124" s="113"/>
      <c r="D124" s="113"/>
      <c r="E124" s="113"/>
      <c r="F124" s="113"/>
    </row>
    <row r="125" spans="3:6" x14ac:dyDescent="0.25">
      <c r="C125" s="113"/>
      <c r="D125" s="113"/>
      <c r="E125" s="113"/>
      <c r="F125" s="113"/>
    </row>
    <row r="126" spans="3:6" x14ac:dyDescent="0.25">
      <c r="C126" s="113"/>
      <c r="D126" s="113"/>
      <c r="E126" s="113"/>
      <c r="F126" s="113"/>
    </row>
    <row r="127" spans="3:6" x14ac:dyDescent="0.25">
      <c r="C127" s="113"/>
      <c r="D127" s="113"/>
      <c r="E127" s="113"/>
      <c r="F127" s="113"/>
    </row>
    <row r="128" spans="3:6" x14ac:dyDescent="0.25">
      <c r="C128" s="113"/>
      <c r="D128" s="113"/>
      <c r="E128" s="113"/>
      <c r="F128" s="113"/>
    </row>
    <row r="129" spans="3:6" x14ac:dyDescent="0.25">
      <c r="C129" s="113"/>
      <c r="D129" s="113"/>
      <c r="E129" s="113"/>
      <c r="F129" s="113"/>
    </row>
    <row r="130" spans="3:6" x14ac:dyDescent="0.25">
      <c r="C130" s="113"/>
      <c r="D130" s="113"/>
      <c r="E130" s="113"/>
      <c r="F130" s="113"/>
    </row>
    <row r="131" spans="3:6" x14ac:dyDescent="0.25">
      <c r="C131" s="113"/>
      <c r="D131" s="113"/>
      <c r="E131" s="113"/>
      <c r="F131" s="113"/>
    </row>
    <row r="132" spans="3:6" x14ac:dyDescent="0.25">
      <c r="C132" s="113"/>
      <c r="D132" s="113"/>
      <c r="E132" s="113"/>
      <c r="F132" s="113"/>
    </row>
    <row r="133" spans="3:6" x14ac:dyDescent="0.25">
      <c r="C133" s="113"/>
      <c r="D133" s="113"/>
      <c r="E133" s="113"/>
      <c r="F133" s="113"/>
    </row>
    <row r="134" spans="3:6" x14ac:dyDescent="0.25">
      <c r="C134" s="113"/>
      <c r="D134" s="113"/>
      <c r="E134" s="113"/>
      <c r="F134" s="113"/>
    </row>
    <row r="135" spans="3:6" x14ac:dyDescent="0.25">
      <c r="C135" s="113"/>
      <c r="D135" s="113"/>
      <c r="E135" s="113"/>
      <c r="F135" s="113"/>
    </row>
    <row r="136" spans="3:6" x14ac:dyDescent="0.25">
      <c r="C136" s="113"/>
      <c r="D136" s="113"/>
      <c r="E136" s="113"/>
      <c r="F136" s="113"/>
    </row>
    <row r="137" spans="3:6" x14ac:dyDescent="0.25">
      <c r="C137" s="113"/>
      <c r="D137" s="113"/>
      <c r="E137" s="113"/>
      <c r="F137" s="113"/>
    </row>
    <row r="138" spans="3:6" x14ac:dyDescent="0.25">
      <c r="C138" s="113"/>
      <c r="D138" s="113"/>
      <c r="E138" s="113"/>
      <c r="F138" s="113"/>
    </row>
    <row r="139" spans="3:6" x14ac:dyDescent="0.25">
      <c r="C139" s="113"/>
      <c r="D139" s="113"/>
      <c r="E139" s="113"/>
      <c r="F139" s="113"/>
    </row>
    <row r="140" spans="3:6" x14ac:dyDescent="0.25">
      <c r="C140" s="113"/>
      <c r="D140" s="113"/>
      <c r="E140" s="113"/>
      <c r="F140" s="113"/>
    </row>
    <row r="141" spans="3:6" x14ac:dyDescent="0.25">
      <c r="C141" s="113"/>
      <c r="D141" s="113"/>
      <c r="E141" s="113"/>
      <c r="F141" s="113"/>
    </row>
    <row r="142" spans="3:6" x14ac:dyDescent="0.25">
      <c r="C142" s="113"/>
      <c r="D142" s="113"/>
      <c r="E142" s="113"/>
      <c r="F142" s="113"/>
    </row>
    <row r="143" spans="3:6" x14ac:dyDescent="0.25">
      <c r="C143" s="113"/>
      <c r="D143" s="113"/>
      <c r="E143" s="113"/>
      <c r="F143" s="113"/>
    </row>
    <row r="144" spans="3:6" x14ac:dyDescent="0.25">
      <c r="C144" s="113"/>
      <c r="D144" s="113"/>
      <c r="E144" s="113"/>
      <c r="F144" s="113"/>
    </row>
    <row r="145" spans="3:6" x14ac:dyDescent="0.25">
      <c r="C145" s="113"/>
      <c r="D145" s="113"/>
      <c r="E145" s="113"/>
      <c r="F145" s="113"/>
    </row>
    <row r="146" spans="3:6" x14ac:dyDescent="0.25">
      <c r="C146" s="113"/>
      <c r="D146" s="113"/>
      <c r="E146" s="113"/>
      <c r="F146" s="113"/>
    </row>
    <row r="147" spans="3:6" x14ac:dyDescent="0.25">
      <c r="C147" s="113"/>
      <c r="D147" s="113"/>
      <c r="E147" s="113"/>
      <c r="F147" s="113"/>
    </row>
  </sheetData>
  <mergeCells count="2">
    <mergeCell ref="A1:F1"/>
    <mergeCell ref="A2:F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0" orientation="portrait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Q228"/>
  <sheetViews>
    <sheetView tabSelected="1" zoomScale="78" zoomScaleNormal="78" workbookViewId="0">
      <selection activeCell="D14" sqref="D14"/>
    </sheetView>
  </sheetViews>
  <sheetFormatPr defaultRowHeight="15" x14ac:dyDescent="0.25"/>
  <cols>
    <col min="1" max="1" width="80.28515625" style="100" customWidth="1"/>
    <col min="2" max="2" width="9.140625" style="100"/>
    <col min="3" max="3" width="11.7109375" style="100" bestFit="1" customWidth="1"/>
    <col min="4" max="4" width="12.5703125" style="100" customWidth="1"/>
    <col min="5" max="5" width="13.5703125" style="100" customWidth="1"/>
    <col min="6" max="6" width="13" style="100" customWidth="1"/>
    <col min="7" max="7" width="11.7109375" style="100" customWidth="1"/>
    <col min="8" max="8" width="13" style="100" customWidth="1"/>
    <col min="9" max="9" width="11.7109375" style="100" customWidth="1"/>
    <col min="10" max="10" width="15.28515625" style="100" bestFit="1" customWidth="1"/>
    <col min="11" max="11" width="16.140625" style="100" bestFit="1" customWidth="1"/>
    <col min="12" max="12" width="12.140625" style="100" bestFit="1" customWidth="1"/>
    <col min="13" max="13" width="14.140625" style="100" bestFit="1" customWidth="1"/>
    <col min="14" max="14" width="14" style="100" bestFit="1" customWidth="1"/>
    <col min="15" max="15" width="21.140625" style="100" customWidth="1"/>
  </cols>
  <sheetData>
    <row r="1" spans="1:17" x14ac:dyDescent="0.25">
      <c r="A1" s="181" t="s">
        <v>568</v>
      </c>
    </row>
    <row r="2" spans="1:17" ht="28.5" customHeight="1" x14ac:dyDescent="0.25">
      <c r="A2" s="182" t="s">
        <v>594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</row>
    <row r="3" spans="1:17" ht="26.25" customHeight="1" x14ac:dyDescent="0.25">
      <c r="A3" s="184" t="s">
        <v>580</v>
      </c>
      <c r="B3" s="185"/>
      <c r="C3" s="185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</row>
    <row r="5" spans="1:17" x14ac:dyDescent="0.25">
      <c r="A5" s="186" t="s">
        <v>17</v>
      </c>
    </row>
    <row r="6" spans="1:17" ht="25.5" x14ac:dyDescent="0.25">
      <c r="A6" s="2" t="s">
        <v>72</v>
      </c>
      <c r="B6" s="3" t="s">
        <v>73</v>
      </c>
      <c r="C6" s="187" t="s">
        <v>20</v>
      </c>
      <c r="D6" s="187" t="s">
        <v>21</v>
      </c>
      <c r="E6" s="187" t="s">
        <v>22</v>
      </c>
      <c r="F6" s="187" t="s">
        <v>23</v>
      </c>
      <c r="G6" s="187" t="s">
        <v>24</v>
      </c>
      <c r="H6" s="187" t="s">
        <v>25</v>
      </c>
      <c r="I6" s="187" t="s">
        <v>26</v>
      </c>
      <c r="J6" s="187" t="s">
        <v>27</v>
      </c>
      <c r="K6" s="187" t="s">
        <v>28</v>
      </c>
      <c r="L6" s="187" t="s">
        <v>29</v>
      </c>
      <c r="M6" s="187" t="s">
        <v>30</v>
      </c>
      <c r="N6" s="187" t="s">
        <v>31</v>
      </c>
      <c r="O6" s="188" t="s">
        <v>18</v>
      </c>
      <c r="P6" s="4"/>
      <c r="Q6" s="4"/>
    </row>
    <row r="7" spans="1:17" x14ac:dyDescent="0.25">
      <c r="A7" s="28" t="s">
        <v>74</v>
      </c>
      <c r="B7" s="29" t="s">
        <v>75</v>
      </c>
      <c r="C7" s="164">
        <v>1239557</v>
      </c>
      <c r="D7" s="164">
        <v>1239557</v>
      </c>
      <c r="E7" s="164">
        <v>1239557</v>
      </c>
      <c r="F7" s="164">
        <v>1239557</v>
      </c>
      <c r="G7" s="164">
        <v>1239557</v>
      </c>
      <c r="H7" s="164">
        <v>1239557</v>
      </c>
      <c r="I7" s="164">
        <v>1239557</v>
      </c>
      <c r="J7" s="164">
        <v>1239557</v>
      </c>
      <c r="K7" s="164">
        <v>1239557</v>
      </c>
      <c r="L7" s="164">
        <v>1239557</v>
      </c>
      <c r="M7" s="164">
        <v>1239557</v>
      </c>
      <c r="N7" s="164">
        <v>1239565</v>
      </c>
      <c r="O7" s="164">
        <f>SUM(C7:N7)</f>
        <v>14874692</v>
      </c>
      <c r="P7" s="4"/>
      <c r="Q7" s="4"/>
    </row>
    <row r="8" spans="1:17" x14ac:dyDescent="0.25">
      <c r="A8" s="28" t="s">
        <v>76</v>
      </c>
      <c r="B8" s="30" t="s">
        <v>77</v>
      </c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>
        <f t="shared" ref="O8:O70" si="0">SUM(C8:N8)</f>
        <v>0</v>
      </c>
      <c r="P8" s="4"/>
      <c r="Q8" s="4"/>
    </row>
    <row r="9" spans="1:17" x14ac:dyDescent="0.25">
      <c r="A9" s="28" t="s">
        <v>78</v>
      </c>
      <c r="B9" s="30" t="s">
        <v>79</v>
      </c>
      <c r="C9" s="164"/>
      <c r="D9" s="164"/>
      <c r="E9" s="164"/>
      <c r="F9" s="164"/>
      <c r="G9" s="164"/>
      <c r="H9" s="164"/>
      <c r="I9" s="164"/>
      <c r="J9" s="164"/>
      <c r="K9" s="164"/>
      <c r="L9" s="164"/>
      <c r="M9" s="164"/>
      <c r="N9" s="164"/>
      <c r="O9" s="164">
        <f t="shared" si="0"/>
        <v>0</v>
      </c>
      <c r="P9" s="4"/>
      <c r="Q9" s="4"/>
    </row>
    <row r="10" spans="1:17" ht="30" x14ac:dyDescent="0.25">
      <c r="A10" s="31" t="s">
        <v>80</v>
      </c>
      <c r="B10" s="30" t="s">
        <v>81</v>
      </c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>
        <f t="shared" si="0"/>
        <v>0</v>
      </c>
      <c r="P10" s="4"/>
      <c r="Q10" s="4"/>
    </row>
    <row r="11" spans="1:17" x14ac:dyDescent="0.25">
      <c r="A11" s="31" t="s">
        <v>82</v>
      </c>
      <c r="B11" s="30" t="s">
        <v>83</v>
      </c>
      <c r="C11" s="164"/>
      <c r="D11" s="164"/>
      <c r="E11" s="164"/>
      <c r="F11" s="164"/>
      <c r="G11" s="164"/>
      <c r="H11" s="164"/>
      <c r="I11" s="164"/>
      <c r="J11" s="164"/>
      <c r="K11" s="164"/>
      <c r="L11" s="164"/>
      <c r="M11" s="164"/>
      <c r="N11" s="164"/>
      <c r="O11" s="164">
        <f t="shared" si="0"/>
        <v>0</v>
      </c>
      <c r="P11" s="4"/>
      <c r="Q11" s="4"/>
    </row>
    <row r="12" spans="1:17" x14ac:dyDescent="0.25">
      <c r="A12" s="31" t="s">
        <v>84</v>
      </c>
      <c r="B12" s="30" t="s">
        <v>85</v>
      </c>
      <c r="C12" s="164"/>
      <c r="D12" s="164"/>
      <c r="E12" s="164"/>
      <c r="F12" s="164"/>
      <c r="G12" s="164"/>
      <c r="H12" s="164"/>
      <c r="I12" s="164"/>
      <c r="J12" s="164"/>
      <c r="K12" s="164"/>
      <c r="L12" s="164"/>
      <c r="M12" s="164"/>
      <c r="N12" s="164"/>
      <c r="O12" s="164">
        <f t="shared" si="0"/>
        <v>0</v>
      </c>
      <c r="P12" s="4"/>
      <c r="Q12" s="4"/>
    </row>
    <row r="13" spans="1:17" x14ac:dyDescent="0.25">
      <c r="A13" s="31" t="s">
        <v>86</v>
      </c>
      <c r="B13" s="30" t="s">
        <v>87</v>
      </c>
      <c r="C13" s="164"/>
      <c r="D13" s="164"/>
      <c r="E13" s="164">
        <v>25000</v>
      </c>
      <c r="F13" s="164"/>
      <c r="G13" s="164"/>
      <c r="H13" s="164">
        <v>25000</v>
      </c>
      <c r="I13" s="164"/>
      <c r="J13" s="164"/>
      <c r="K13" s="164">
        <v>25000</v>
      </c>
      <c r="L13" s="164"/>
      <c r="M13" s="164"/>
      <c r="N13" s="164">
        <v>25000</v>
      </c>
      <c r="O13" s="164">
        <f t="shared" si="0"/>
        <v>100000</v>
      </c>
      <c r="P13" s="4"/>
      <c r="Q13" s="4"/>
    </row>
    <row r="14" spans="1:17" x14ac:dyDescent="0.25">
      <c r="A14" s="31" t="s">
        <v>88</v>
      </c>
      <c r="B14" s="30" t="s">
        <v>89</v>
      </c>
      <c r="C14" s="164"/>
      <c r="D14" s="164"/>
      <c r="E14" s="164">
        <v>30000</v>
      </c>
      <c r="F14" s="164"/>
      <c r="G14" s="164"/>
      <c r="H14" s="164"/>
      <c r="I14" s="164"/>
      <c r="J14" s="164"/>
      <c r="K14" s="164"/>
      <c r="L14" s="164"/>
      <c r="M14" s="164"/>
      <c r="N14" s="164"/>
      <c r="O14" s="164">
        <f t="shared" si="0"/>
        <v>30000</v>
      </c>
      <c r="P14" s="4"/>
      <c r="Q14" s="4"/>
    </row>
    <row r="15" spans="1:17" x14ac:dyDescent="0.25">
      <c r="A15" s="5" t="s">
        <v>90</v>
      </c>
      <c r="B15" s="30" t="s">
        <v>91</v>
      </c>
      <c r="C15" s="164">
        <v>16500</v>
      </c>
      <c r="D15" s="164">
        <v>17000</v>
      </c>
      <c r="E15" s="164">
        <v>16500</v>
      </c>
      <c r="F15" s="164">
        <v>17000</v>
      </c>
      <c r="G15" s="164">
        <v>16500</v>
      </c>
      <c r="H15" s="164">
        <v>17000</v>
      </c>
      <c r="I15" s="164">
        <v>16500</v>
      </c>
      <c r="J15" s="164">
        <v>17000</v>
      </c>
      <c r="K15" s="164">
        <v>16500</v>
      </c>
      <c r="L15" s="164">
        <v>17000</v>
      </c>
      <c r="M15" s="164">
        <v>16500</v>
      </c>
      <c r="N15" s="164">
        <v>16000</v>
      </c>
      <c r="O15" s="164">
        <f t="shared" si="0"/>
        <v>200000</v>
      </c>
      <c r="P15" s="4"/>
      <c r="Q15" s="4"/>
    </row>
    <row r="16" spans="1:17" x14ac:dyDescent="0.25">
      <c r="A16" s="5" t="s">
        <v>92</v>
      </c>
      <c r="B16" s="30" t="s">
        <v>93</v>
      </c>
      <c r="C16" s="164"/>
      <c r="D16" s="164"/>
      <c r="E16" s="164"/>
      <c r="F16" s="164"/>
      <c r="G16" s="164"/>
      <c r="H16" s="164"/>
      <c r="I16" s="164"/>
      <c r="J16" s="164"/>
      <c r="K16" s="164"/>
      <c r="L16" s="164"/>
      <c r="M16" s="164"/>
      <c r="N16" s="164"/>
      <c r="O16" s="164">
        <f t="shared" si="0"/>
        <v>0</v>
      </c>
      <c r="P16" s="4"/>
      <c r="Q16" s="4"/>
    </row>
    <row r="17" spans="1:17" x14ac:dyDescent="0.25">
      <c r="A17" s="5" t="s">
        <v>94</v>
      </c>
      <c r="B17" s="30" t="s">
        <v>95</v>
      </c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>
        <f t="shared" si="0"/>
        <v>0</v>
      </c>
      <c r="P17" s="4"/>
      <c r="Q17" s="4"/>
    </row>
    <row r="18" spans="1:17" x14ac:dyDescent="0.25">
      <c r="A18" s="5" t="s">
        <v>96</v>
      </c>
      <c r="B18" s="30" t="s">
        <v>97</v>
      </c>
      <c r="C18" s="164"/>
      <c r="D18" s="164"/>
      <c r="E18" s="164"/>
      <c r="F18" s="164"/>
      <c r="G18" s="164"/>
      <c r="H18" s="164"/>
      <c r="I18" s="164"/>
      <c r="J18" s="164"/>
      <c r="K18" s="164"/>
      <c r="L18" s="164"/>
      <c r="M18" s="164"/>
      <c r="N18" s="164"/>
      <c r="O18" s="164">
        <f t="shared" si="0"/>
        <v>0</v>
      </c>
      <c r="P18" s="4"/>
      <c r="Q18" s="4"/>
    </row>
    <row r="19" spans="1:17" x14ac:dyDescent="0.25">
      <c r="A19" s="5" t="s">
        <v>400</v>
      </c>
      <c r="B19" s="30" t="s">
        <v>98</v>
      </c>
      <c r="C19" s="164"/>
      <c r="D19" s="164"/>
      <c r="E19" s="164"/>
      <c r="F19" s="164"/>
      <c r="G19" s="164"/>
      <c r="H19" s="164"/>
      <c r="I19" s="164"/>
      <c r="J19" s="164"/>
      <c r="K19" s="164"/>
      <c r="L19" s="164"/>
      <c r="M19" s="164"/>
      <c r="N19" s="164"/>
      <c r="O19" s="164">
        <f t="shared" si="0"/>
        <v>0</v>
      </c>
      <c r="P19" s="4"/>
      <c r="Q19" s="4"/>
    </row>
    <row r="20" spans="1:17" x14ac:dyDescent="0.25">
      <c r="A20" s="32" t="s">
        <v>373</v>
      </c>
      <c r="B20" s="33" t="s">
        <v>99</v>
      </c>
      <c r="C20" s="164">
        <f>SUM(C7:C19)</f>
        <v>1256057</v>
      </c>
      <c r="D20" s="164">
        <f t="shared" ref="D20:N20" si="1">SUM(D7:D19)</f>
        <v>1256557</v>
      </c>
      <c r="E20" s="164">
        <f t="shared" si="1"/>
        <v>1311057</v>
      </c>
      <c r="F20" s="164">
        <f t="shared" si="1"/>
        <v>1256557</v>
      </c>
      <c r="G20" s="164">
        <f t="shared" si="1"/>
        <v>1256057</v>
      </c>
      <c r="H20" s="164">
        <f t="shared" si="1"/>
        <v>1281557</v>
      </c>
      <c r="I20" s="164">
        <f t="shared" si="1"/>
        <v>1256057</v>
      </c>
      <c r="J20" s="164">
        <f t="shared" si="1"/>
        <v>1256557</v>
      </c>
      <c r="K20" s="164">
        <f t="shared" si="1"/>
        <v>1281057</v>
      </c>
      <c r="L20" s="164">
        <f t="shared" si="1"/>
        <v>1256557</v>
      </c>
      <c r="M20" s="164">
        <f t="shared" si="1"/>
        <v>1256057</v>
      </c>
      <c r="N20" s="164">
        <f t="shared" si="1"/>
        <v>1280565</v>
      </c>
      <c r="O20" s="164">
        <f t="shared" si="0"/>
        <v>15204692</v>
      </c>
      <c r="P20" s="4"/>
      <c r="Q20" s="4"/>
    </row>
    <row r="21" spans="1:17" x14ac:dyDescent="0.25">
      <c r="A21" s="5" t="s">
        <v>100</v>
      </c>
      <c r="B21" s="30" t="s">
        <v>101</v>
      </c>
      <c r="C21" s="164">
        <v>435166</v>
      </c>
      <c r="D21" s="164">
        <v>435166</v>
      </c>
      <c r="E21" s="164">
        <v>435166</v>
      </c>
      <c r="F21" s="164">
        <v>435166</v>
      </c>
      <c r="G21" s="164">
        <v>435166</v>
      </c>
      <c r="H21" s="164">
        <v>435166</v>
      </c>
      <c r="I21" s="164">
        <v>435166</v>
      </c>
      <c r="J21" s="164">
        <v>435166</v>
      </c>
      <c r="K21" s="164">
        <v>435166</v>
      </c>
      <c r="L21" s="164">
        <v>435166</v>
      </c>
      <c r="M21" s="164">
        <v>435166</v>
      </c>
      <c r="N21" s="164">
        <v>435174</v>
      </c>
      <c r="O21" s="164">
        <f t="shared" si="0"/>
        <v>5222000</v>
      </c>
      <c r="P21" s="4"/>
      <c r="Q21" s="4"/>
    </row>
    <row r="22" spans="1:17" ht="45" x14ac:dyDescent="0.25">
      <c r="A22" s="5" t="s">
        <v>102</v>
      </c>
      <c r="B22" s="30" t="s">
        <v>103</v>
      </c>
      <c r="C22" s="164">
        <v>53750</v>
      </c>
      <c r="D22" s="164">
        <v>53750</v>
      </c>
      <c r="E22" s="164">
        <v>53750</v>
      </c>
      <c r="F22" s="164">
        <v>53750</v>
      </c>
      <c r="G22" s="164">
        <v>53750</v>
      </c>
      <c r="H22" s="164">
        <v>53750</v>
      </c>
      <c r="I22" s="164">
        <v>53750</v>
      </c>
      <c r="J22" s="164">
        <v>53750</v>
      </c>
      <c r="K22" s="164">
        <v>53750</v>
      </c>
      <c r="L22" s="164">
        <v>53750</v>
      </c>
      <c r="M22" s="164">
        <v>53750</v>
      </c>
      <c r="N22" s="164">
        <v>53750</v>
      </c>
      <c r="O22" s="164">
        <f t="shared" si="0"/>
        <v>645000</v>
      </c>
      <c r="P22" s="4"/>
      <c r="Q22" s="4"/>
    </row>
    <row r="23" spans="1:17" x14ac:dyDescent="0.25">
      <c r="A23" s="6" t="s">
        <v>104</v>
      </c>
      <c r="B23" s="30" t="s">
        <v>105</v>
      </c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>
        <f t="shared" si="0"/>
        <v>0</v>
      </c>
      <c r="P23" s="4"/>
      <c r="Q23" s="4"/>
    </row>
    <row r="24" spans="1:17" x14ac:dyDescent="0.25">
      <c r="A24" s="7" t="s">
        <v>374</v>
      </c>
      <c r="B24" s="33" t="s">
        <v>106</v>
      </c>
      <c r="C24" s="164">
        <f>SUM(C21:C23)</f>
        <v>488916</v>
      </c>
      <c r="D24" s="164">
        <f t="shared" ref="D24:N24" si="2">SUM(D21:D23)</f>
        <v>488916</v>
      </c>
      <c r="E24" s="164">
        <f t="shared" si="2"/>
        <v>488916</v>
      </c>
      <c r="F24" s="164">
        <f t="shared" si="2"/>
        <v>488916</v>
      </c>
      <c r="G24" s="164">
        <f t="shared" si="2"/>
        <v>488916</v>
      </c>
      <c r="H24" s="164">
        <f t="shared" si="2"/>
        <v>488916</v>
      </c>
      <c r="I24" s="164">
        <f t="shared" si="2"/>
        <v>488916</v>
      </c>
      <c r="J24" s="164">
        <f t="shared" si="2"/>
        <v>488916</v>
      </c>
      <c r="K24" s="164">
        <f t="shared" si="2"/>
        <v>488916</v>
      </c>
      <c r="L24" s="164">
        <f t="shared" si="2"/>
        <v>488916</v>
      </c>
      <c r="M24" s="164">
        <f t="shared" si="2"/>
        <v>488916</v>
      </c>
      <c r="N24" s="164">
        <f t="shared" si="2"/>
        <v>488924</v>
      </c>
      <c r="O24" s="164">
        <f t="shared" si="0"/>
        <v>5867000</v>
      </c>
      <c r="P24" s="4"/>
      <c r="Q24" s="4"/>
    </row>
    <row r="25" spans="1:17" x14ac:dyDescent="0.25">
      <c r="A25" s="52" t="s">
        <v>430</v>
      </c>
      <c r="B25" s="53" t="s">
        <v>107</v>
      </c>
      <c r="C25" s="164">
        <f>SUM(C20,C24)</f>
        <v>1744973</v>
      </c>
      <c r="D25" s="164">
        <f t="shared" ref="D25:N25" si="3">SUM(D20,D24)</f>
        <v>1745473</v>
      </c>
      <c r="E25" s="164">
        <f t="shared" si="3"/>
        <v>1799973</v>
      </c>
      <c r="F25" s="164">
        <f t="shared" si="3"/>
        <v>1745473</v>
      </c>
      <c r="G25" s="164">
        <f t="shared" si="3"/>
        <v>1744973</v>
      </c>
      <c r="H25" s="164">
        <f t="shared" si="3"/>
        <v>1770473</v>
      </c>
      <c r="I25" s="164">
        <f t="shared" si="3"/>
        <v>1744973</v>
      </c>
      <c r="J25" s="164">
        <f t="shared" si="3"/>
        <v>1745473</v>
      </c>
      <c r="K25" s="164">
        <f t="shared" si="3"/>
        <v>1769973</v>
      </c>
      <c r="L25" s="164">
        <f t="shared" si="3"/>
        <v>1745473</v>
      </c>
      <c r="M25" s="164">
        <f t="shared" si="3"/>
        <v>1744973</v>
      </c>
      <c r="N25" s="164">
        <f t="shared" si="3"/>
        <v>1769489</v>
      </c>
      <c r="O25" s="164">
        <f>SUM(O20,O24)</f>
        <v>21071692</v>
      </c>
      <c r="P25" s="4"/>
      <c r="Q25" s="4"/>
    </row>
    <row r="26" spans="1:17" ht="30" x14ac:dyDescent="0.25">
      <c r="A26" s="39" t="s">
        <v>401</v>
      </c>
      <c r="B26" s="53" t="s">
        <v>108</v>
      </c>
      <c r="C26" s="164">
        <v>220021</v>
      </c>
      <c r="D26" s="164">
        <v>220014</v>
      </c>
      <c r="E26" s="164">
        <v>220014</v>
      </c>
      <c r="F26" s="164">
        <v>220014</v>
      </c>
      <c r="G26" s="164">
        <v>220014</v>
      </c>
      <c r="H26" s="164">
        <v>220014</v>
      </c>
      <c r="I26" s="164">
        <v>220014</v>
      </c>
      <c r="J26" s="164">
        <v>220014</v>
      </c>
      <c r="K26" s="164">
        <v>220014</v>
      </c>
      <c r="L26" s="164">
        <v>220014</v>
      </c>
      <c r="M26" s="164">
        <v>220014</v>
      </c>
      <c r="N26" s="164">
        <v>220014</v>
      </c>
      <c r="O26" s="164">
        <f t="shared" si="0"/>
        <v>2640175</v>
      </c>
      <c r="P26" s="4"/>
      <c r="Q26" s="4"/>
    </row>
    <row r="27" spans="1:17" x14ac:dyDescent="0.25">
      <c r="A27" s="5" t="s">
        <v>109</v>
      </c>
      <c r="B27" s="30" t="s">
        <v>110</v>
      </c>
      <c r="C27" s="164"/>
      <c r="D27" s="164">
        <v>5000</v>
      </c>
      <c r="E27" s="164"/>
      <c r="F27" s="164"/>
      <c r="G27" s="164"/>
      <c r="H27" s="164"/>
      <c r="I27" s="164">
        <v>5000</v>
      </c>
      <c r="J27" s="164"/>
      <c r="K27" s="164"/>
      <c r="L27" s="164"/>
      <c r="M27" s="164"/>
      <c r="N27" s="164"/>
      <c r="O27" s="164">
        <f t="shared" si="0"/>
        <v>10000</v>
      </c>
      <c r="P27" s="4"/>
      <c r="Q27" s="4"/>
    </row>
    <row r="28" spans="1:17" x14ac:dyDescent="0.25">
      <c r="A28" s="5" t="s">
        <v>111</v>
      </c>
      <c r="B28" s="30" t="s">
        <v>112</v>
      </c>
      <c r="C28" s="164">
        <v>212745</v>
      </c>
      <c r="D28" s="164">
        <v>212745</v>
      </c>
      <c r="E28" s="164">
        <v>212745</v>
      </c>
      <c r="F28" s="164">
        <v>212745</v>
      </c>
      <c r="G28" s="164">
        <v>212745</v>
      </c>
      <c r="H28" s="164">
        <v>212745</v>
      </c>
      <c r="I28" s="164">
        <v>212745</v>
      </c>
      <c r="J28" s="164">
        <v>212745</v>
      </c>
      <c r="K28" s="164">
        <v>212745</v>
      </c>
      <c r="L28" s="164">
        <v>212745</v>
      </c>
      <c r="M28" s="164">
        <v>212745</v>
      </c>
      <c r="N28" s="164">
        <v>212746</v>
      </c>
      <c r="O28" s="164">
        <f t="shared" si="0"/>
        <v>2552941</v>
      </c>
      <c r="P28" s="4"/>
      <c r="Q28" s="4"/>
    </row>
    <row r="29" spans="1:17" x14ac:dyDescent="0.25">
      <c r="A29" s="5" t="s">
        <v>113</v>
      </c>
      <c r="B29" s="30" t="s">
        <v>114</v>
      </c>
      <c r="C29" s="164"/>
      <c r="D29" s="164"/>
      <c r="E29" s="164"/>
      <c r="F29" s="164"/>
      <c r="G29" s="164"/>
      <c r="H29" s="164"/>
      <c r="I29" s="164"/>
      <c r="J29" s="164"/>
      <c r="K29" s="164"/>
      <c r="L29" s="164"/>
      <c r="M29" s="164"/>
      <c r="N29" s="164"/>
      <c r="O29" s="164">
        <f t="shared" si="0"/>
        <v>0</v>
      </c>
      <c r="P29" s="4"/>
      <c r="Q29" s="4"/>
    </row>
    <row r="30" spans="1:17" x14ac:dyDescent="0.25">
      <c r="A30" s="7" t="s">
        <v>375</v>
      </c>
      <c r="B30" s="33" t="s">
        <v>115</v>
      </c>
      <c r="C30" s="164">
        <f>SUM(C27,C28,C29)</f>
        <v>212745</v>
      </c>
      <c r="D30" s="164">
        <f t="shared" ref="D30:N30" si="4">SUM(D27,D28,D29)</f>
        <v>217745</v>
      </c>
      <c r="E30" s="164">
        <f t="shared" si="4"/>
        <v>212745</v>
      </c>
      <c r="F30" s="164">
        <f t="shared" si="4"/>
        <v>212745</v>
      </c>
      <c r="G30" s="164">
        <f t="shared" si="4"/>
        <v>212745</v>
      </c>
      <c r="H30" s="164">
        <f t="shared" si="4"/>
        <v>212745</v>
      </c>
      <c r="I30" s="164">
        <f t="shared" si="4"/>
        <v>217745</v>
      </c>
      <c r="J30" s="164">
        <f t="shared" si="4"/>
        <v>212745</v>
      </c>
      <c r="K30" s="164">
        <f t="shared" si="4"/>
        <v>212745</v>
      </c>
      <c r="L30" s="164">
        <f t="shared" si="4"/>
        <v>212745</v>
      </c>
      <c r="M30" s="164">
        <f t="shared" si="4"/>
        <v>212745</v>
      </c>
      <c r="N30" s="164">
        <f t="shared" si="4"/>
        <v>212746</v>
      </c>
      <c r="O30" s="164">
        <f t="shared" si="0"/>
        <v>2562941</v>
      </c>
      <c r="P30" s="4"/>
      <c r="Q30" s="4"/>
    </row>
    <row r="31" spans="1:17" x14ac:dyDescent="0.25">
      <c r="A31" s="5" t="s">
        <v>116</v>
      </c>
      <c r="B31" s="30" t="s">
        <v>117</v>
      </c>
      <c r="C31" s="164">
        <v>7000</v>
      </c>
      <c r="D31" s="164">
        <v>7000</v>
      </c>
      <c r="E31" s="164">
        <v>7000</v>
      </c>
      <c r="F31" s="164">
        <v>7000</v>
      </c>
      <c r="G31" s="164">
        <v>7000</v>
      </c>
      <c r="H31" s="164">
        <v>7000</v>
      </c>
      <c r="I31" s="164">
        <v>7000</v>
      </c>
      <c r="J31" s="164">
        <v>7000</v>
      </c>
      <c r="K31" s="164">
        <v>7000</v>
      </c>
      <c r="L31" s="164">
        <v>7000</v>
      </c>
      <c r="M31" s="164">
        <v>7000</v>
      </c>
      <c r="N31" s="164">
        <v>8000</v>
      </c>
      <c r="O31" s="164">
        <f t="shared" si="0"/>
        <v>85000</v>
      </c>
      <c r="P31" s="4"/>
      <c r="Q31" s="4"/>
    </row>
    <row r="32" spans="1:17" x14ac:dyDescent="0.25">
      <c r="A32" s="5" t="s">
        <v>118</v>
      </c>
      <c r="B32" s="30" t="s">
        <v>119</v>
      </c>
      <c r="C32" s="164">
        <v>5000</v>
      </c>
      <c r="D32" s="164">
        <v>5000</v>
      </c>
      <c r="E32" s="164">
        <v>5000</v>
      </c>
      <c r="F32" s="164">
        <v>4500</v>
      </c>
      <c r="G32" s="164">
        <v>4500</v>
      </c>
      <c r="H32" s="164">
        <v>4500</v>
      </c>
      <c r="I32" s="164">
        <v>4500</v>
      </c>
      <c r="J32" s="164">
        <v>4500</v>
      </c>
      <c r="K32" s="164">
        <v>4500</v>
      </c>
      <c r="L32" s="164">
        <v>5500</v>
      </c>
      <c r="M32" s="164">
        <v>5500</v>
      </c>
      <c r="N32" s="164">
        <v>5500</v>
      </c>
      <c r="O32" s="164">
        <f t="shared" si="0"/>
        <v>58500</v>
      </c>
      <c r="P32" s="4"/>
      <c r="Q32" s="4"/>
    </row>
    <row r="33" spans="1:17" x14ac:dyDescent="0.25">
      <c r="A33" s="7" t="s">
        <v>431</v>
      </c>
      <c r="B33" s="33" t="s">
        <v>120</v>
      </c>
      <c r="C33" s="164">
        <f>SUM(C31,C32)</f>
        <v>12000</v>
      </c>
      <c r="D33" s="164">
        <f t="shared" ref="D33:N33" si="5">SUM(D31,D32)</f>
        <v>12000</v>
      </c>
      <c r="E33" s="164">
        <f t="shared" si="5"/>
        <v>12000</v>
      </c>
      <c r="F33" s="164">
        <f t="shared" si="5"/>
        <v>11500</v>
      </c>
      <c r="G33" s="164">
        <f t="shared" si="5"/>
        <v>11500</v>
      </c>
      <c r="H33" s="164">
        <f t="shared" si="5"/>
        <v>11500</v>
      </c>
      <c r="I33" s="164">
        <f t="shared" si="5"/>
        <v>11500</v>
      </c>
      <c r="J33" s="164">
        <f t="shared" si="5"/>
        <v>11500</v>
      </c>
      <c r="K33" s="164">
        <f t="shared" si="5"/>
        <v>11500</v>
      </c>
      <c r="L33" s="164">
        <f t="shared" si="5"/>
        <v>12500</v>
      </c>
      <c r="M33" s="164">
        <f t="shared" si="5"/>
        <v>12500</v>
      </c>
      <c r="N33" s="164">
        <f t="shared" si="5"/>
        <v>13500</v>
      </c>
      <c r="O33" s="164">
        <f t="shared" si="0"/>
        <v>143500</v>
      </c>
      <c r="P33" s="4"/>
      <c r="Q33" s="4"/>
    </row>
    <row r="34" spans="1:17" x14ac:dyDescent="0.25">
      <c r="A34" s="5" t="s">
        <v>121</v>
      </c>
      <c r="B34" s="30" t="s">
        <v>122</v>
      </c>
      <c r="C34" s="164">
        <v>111666</v>
      </c>
      <c r="D34" s="164">
        <v>111666</v>
      </c>
      <c r="E34" s="164">
        <v>111666</v>
      </c>
      <c r="F34" s="164">
        <v>111666</v>
      </c>
      <c r="G34" s="164">
        <v>111666</v>
      </c>
      <c r="H34" s="164">
        <v>111666</v>
      </c>
      <c r="I34" s="164">
        <v>111666</v>
      </c>
      <c r="J34" s="164">
        <v>111666</v>
      </c>
      <c r="K34" s="164">
        <v>111666</v>
      </c>
      <c r="L34" s="164">
        <v>111666</v>
      </c>
      <c r="M34" s="164">
        <v>111666</v>
      </c>
      <c r="N34" s="164">
        <v>111674</v>
      </c>
      <c r="O34" s="164">
        <f t="shared" si="0"/>
        <v>1340000</v>
      </c>
      <c r="P34" s="4"/>
      <c r="Q34" s="4"/>
    </row>
    <row r="35" spans="1:17" x14ac:dyDescent="0.25">
      <c r="A35" s="5" t="s">
        <v>123</v>
      </c>
      <c r="B35" s="30" t="s">
        <v>124</v>
      </c>
      <c r="C35" s="164"/>
      <c r="D35" s="164"/>
      <c r="E35" s="164"/>
      <c r="F35" s="164"/>
      <c r="G35" s="164"/>
      <c r="H35" s="164"/>
      <c r="I35" s="164">
        <v>47126</v>
      </c>
      <c r="J35" s="164"/>
      <c r="K35" s="164"/>
      <c r="L35" s="164"/>
      <c r="M35" s="164"/>
      <c r="N35" s="164"/>
      <c r="O35" s="164">
        <f t="shared" si="0"/>
        <v>47126</v>
      </c>
      <c r="P35" s="4"/>
      <c r="Q35" s="4"/>
    </row>
    <row r="36" spans="1:17" x14ac:dyDescent="0.25">
      <c r="A36" s="5" t="s">
        <v>402</v>
      </c>
      <c r="B36" s="30" t="s">
        <v>125</v>
      </c>
      <c r="C36" s="164">
        <v>22500</v>
      </c>
      <c r="D36" s="164">
        <v>22500</v>
      </c>
      <c r="E36" s="164">
        <v>22500</v>
      </c>
      <c r="F36" s="164">
        <v>22500</v>
      </c>
      <c r="G36" s="164">
        <v>22500</v>
      </c>
      <c r="H36" s="164">
        <v>22500</v>
      </c>
      <c r="I36" s="164">
        <v>22500</v>
      </c>
      <c r="J36" s="164">
        <v>22500</v>
      </c>
      <c r="K36" s="164">
        <v>22500</v>
      </c>
      <c r="L36" s="164">
        <v>22500</v>
      </c>
      <c r="M36" s="164">
        <v>22500</v>
      </c>
      <c r="N36" s="164">
        <v>22500</v>
      </c>
      <c r="O36" s="164">
        <f t="shared" si="0"/>
        <v>270000</v>
      </c>
      <c r="P36" s="4"/>
      <c r="Q36" s="4"/>
    </row>
    <row r="37" spans="1:17" x14ac:dyDescent="0.25">
      <c r="A37" s="5" t="s">
        <v>126</v>
      </c>
      <c r="B37" s="30" t="s">
        <v>127</v>
      </c>
      <c r="C37" s="164">
        <v>39583</v>
      </c>
      <c r="D37" s="164">
        <v>39583</v>
      </c>
      <c r="E37" s="164">
        <v>39583</v>
      </c>
      <c r="F37" s="164">
        <v>39583</v>
      </c>
      <c r="G37" s="164">
        <v>39583</v>
      </c>
      <c r="H37" s="164">
        <v>39583</v>
      </c>
      <c r="I37" s="164">
        <v>39583</v>
      </c>
      <c r="J37" s="164">
        <v>39583</v>
      </c>
      <c r="K37" s="164">
        <v>39583</v>
      </c>
      <c r="L37" s="164">
        <v>39583</v>
      </c>
      <c r="M37" s="164">
        <v>39583</v>
      </c>
      <c r="N37" s="164">
        <v>39587</v>
      </c>
      <c r="O37" s="164">
        <f t="shared" si="0"/>
        <v>475000</v>
      </c>
      <c r="P37" s="4"/>
      <c r="Q37" s="4"/>
    </row>
    <row r="38" spans="1:17" x14ac:dyDescent="0.25">
      <c r="A38" s="5" t="s">
        <v>403</v>
      </c>
      <c r="B38" s="30" t="s">
        <v>128</v>
      </c>
      <c r="C38" s="164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4">
        <f t="shared" si="0"/>
        <v>0</v>
      </c>
      <c r="P38" s="4"/>
      <c r="Q38" s="4"/>
    </row>
    <row r="39" spans="1:17" x14ac:dyDescent="0.25">
      <c r="A39" s="6" t="s">
        <v>129</v>
      </c>
      <c r="B39" s="30" t="s">
        <v>130</v>
      </c>
      <c r="C39" s="164">
        <v>16666</v>
      </c>
      <c r="D39" s="164">
        <v>16666</v>
      </c>
      <c r="E39" s="164">
        <v>16666</v>
      </c>
      <c r="F39" s="164">
        <v>16666</v>
      </c>
      <c r="G39" s="164">
        <v>16666</v>
      </c>
      <c r="H39" s="164">
        <v>16666</v>
      </c>
      <c r="I39" s="164">
        <v>16666</v>
      </c>
      <c r="J39" s="164">
        <v>16666</v>
      </c>
      <c r="K39" s="164">
        <v>16666</v>
      </c>
      <c r="L39" s="164">
        <v>16666</v>
      </c>
      <c r="M39" s="164">
        <v>16666</v>
      </c>
      <c r="N39" s="164">
        <v>16674</v>
      </c>
      <c r="O39" s="164">
        <f t="shared" si="0"/>
        <v>200000</v>
      </c>
      <c r="P39" s="4"/>
      <c r="Q39" s="4"/>
    </row>
    <row r="40" spans="1:17" x14ac:dyDescent="0.25">
      <c r="A40" s="5" t="s">
        <v>404</v>
      </c>
      <c r="B40" s="30" t="s">
        <v>131</v>
      </c>
      <c r="C40" s="164">
        <v>200000</v>
      </c>
      <c r="D40" s="164">
        <v>200000</v>
      </c>
      <c r="E40" s="164">
        <v>200000</v>
      </c>
      <c r="F40" s="164">
        <v>200000</v>
      </c>
      <c r="G40" s="164">
        <v>200000</v>
      </c>
      <c r="H40" s="164">
        <v>200000</v>
      </c>
      <c r="I40" s="164">
        <v>200000</v>
      </c>
      <c r="J40" s="164">
        <v>200000</v>
      </c>
      <c r="K40" s="164">
        <v>200000</v>
      </c>
      <c r="L40" s="164">
        <v>200000</v>
      </c>
      <c r="M40" s="164">
        <v>200000</v>
      </c>
      <c r="N40" s="164">
        <v>200000</v>
      </c>
      <c r="O40" s="164">
        <f t="shared" si="0"/>
        <v>2400000</v>
      </c>
      <c r="P40" s="4"/>
      <c r="Q40" s="4"/>
    </row>
    <row r="41" spans="1:17" x14ac:dyDescent="0.25">
      <c r="A41" s="7" t="s">
        <v>376</v>
      </c>
      <c r="B41" s="33" t="s">
        <v>132</v>
      </c>
      <c r="C41" s="164">
        <f>SUM(C34:C40)</f>
        <v>390415</v>
      </c>
      <c r="D41" s="164">
        <f t="shared" ref="D41:N41" si="6">SUM(D34:D40)</f>
        <v>390415</v>
      </c>
      <c r="E41" s="164">
        <f t="shared" si="6"/>
        <v>390415</v>
      </c>
      <c r="F41" s="164">
        <f t="shared" si="6"/>
        <v>390415</v>
      </c>
      <c r="G41" s="164">
        <f t="shared" si="6"/>
        <v>390415</v>
      </c>
      <c r="H41" s="164">
        <f t="shared" si="6"/>
        <v>390415</v>
      </c>
      <c r="I41" s="164">
        <f t="shared" si="6"/>
        <v>437541</v>
      </c>
      <c r="J41" s="164">
        <f t="shared" si="6"/>
        <v>390415</v>
      </c>
      <c r="K41" s="164">
        <f t="shared" si="6"/>
        <v>390415</v>
      </c>
      <c r="L41" s="164">
        <f t="shared" si="6"/>
        <v>390415</v>
      </c>
      <c r="M41" s="164">
        <f t="shared" si="6"/>
        <v>390415</v>
      </c>
      <c r="N41" s="164">
        <f t="shared" si="6"/>
        <v>390435</v>
      </c>
      <c r="O41" s="164">
        <f>SUM(O34:O40)</f>
        <v>4732126</v>
      </c>
      <c r="P41" s="4"/>
      <c r="Q41" s="4"/>
    </row>
    <row r="42" spans="1:17" x14ac:dyDescent="0.25">
      <c r="A42" s="5" t="s">
        <v>133</v>
      </c>
      <c r="B42" s="30" t="s">
        <v>134</v>
      </c>
      <c r="C42" s="164"/>
      <c r="D42" s="164"/>
      <c r="E42" s="164"/>
      <c r="F42" s="164"/>
      <c r="G42" s="164"/>
      <c r="H42" s="164"/>
      <c r="I42" s="164"/>
      <c r="J42" s="164"/>
      <c r="K42" s="164"/>
      <c r="L42" s="164"/>
      <c r="M42" s="164"/>
      <c r="N42" s="164"/>
      <c r="O42" s="164">
        <f t="shared" si="0"/>
        <v>0</v>
      </c>
      <c r="P42" s="4"/>
      <c r="Q42" s="4"/>
    </row>
    <row r="43" spans="1:17" x14ac:dyDescent="0.25">
      <c r="A43" s="5" t="s">
        <v>135</v>
      </c>
      <c r="B43" s="30" t="s">
        <v>136</v>
      </c>
      <c r="C43" s="164"/>
      <c r="D43" s="164"/>
      <c r="E43" s="164"/>
      <c r="F43" s="164">
        <v>15000</v>
      </c>
      <c r="G43" s="164"/>
      <c r="H43" s="164"/>
      <c r="I43" s="164">
        <v>15000</v>
      </c>
      <c r="J43" s="164"/>
      <c r="K43" s="164"/>
      <c r="L43" s="164"/>
      <c r="M43" s="164"/>
      <c r="N43" s="164"/>
      <c r="O43" s="164">
        <f t="shared" si="0"/>
        <v>30000</v>
      </c>
      <c r="P43" s="4"/>
      <c r="Q43" s="4"/>
    </row>
    <row r="44" spans="1:17" ht="25.5" x14ac:dyDescent="0.25">
      <c r="A44" s="7" t="s">
        <v>377</v>
      </c>
      <c r="B44" s="33" t="s">
        <v>137</v>
      </c>
      <c r="C44" s="164">
        <f>SUM(C42:C43)</f>
        <v>0</v>
      </c>
      <c r="D44" s="164">
        <f t="shared" ref="D44:N44" si="7">SUM(D42:D43)</f>
        <v>0</v>
      </c>
      <c r="E44" s="164">
        <f t="shared" si="7"/>
        <v>0</v>
      </c>
      <c r="F44" s="164">
        <f t="shared" si="7"/>
        <v>15000</v>
      </c>
      <c r="G44" s="164">
        <f t="shared" si="7"/>
        <v>0</v>
      </c>
      <c r="H44" s="164">
        <f t="shared" si="7"/>
        <v>0</v>
      </c>
      <c r="I44" s="164">
        <f t="shared" si="7"/>
        <v>15000</v>
      </c>
      <c r="J44" s="164">
        <f t="shared" si="7"/>
        <v>0</v>
      </c>
      <c r="K44" s="164">
        <f t="shared" si="7"/>
        <v>0</v>
      </c>
      <c r="L44" s="164">
        <f t="shared" si="7"/>
        <v>0</v>
      </c>
      <c r="M44" s="164">
        <f t="shared" si="7"/>
        <v>0</v>
      </c>
      <c r="N44" s="164">
        <f t="shared" si="7"/>
        <v>0</v>
      </c>
      <c r="O44" s="164">
        <f t="shared" si="0"/>
        <v>30000</v>
      </c>
      <c r="P44" s="4"/>
      <c r="Q44" s="4"/>
    </row>
    <row r="45" spans="1:17" ht="30" x14ac:dyDescent="0.25">
      <c r="A45" s="5" t="s">
        <v>138</v>
      </c>
      <c r="B45" s="30" t="s">
        <v>139</v>
      </c>
      <c r="C45" s="164">
        <v>135151</v>
      </c>
      <c r="D45" s="164">
        <v>135151</v>
      </c>
      <c r="E45" s="164">
        <v>135151</v>
      </c>
      <c r="F45" s="164">
        <v>135151</v>
      </c>
      <c r="G45" s="164">
        <v>135151</v>
      </c>
      <c r="H45" s="164">
        <v>135151</v>
      </c>
      <c r="I45" s="164">
        <v>135151</v>
      </c>
      <c r="J45" s="164">
        <v>135151</v>
      </c>
      <c r="K45" s="164">
        <v>135151</v>
      </c>
      <c r="L45" s="164">
        <v>135151</v>
      </c>
      <c r="M45" s="164">
        <v>135151</v>
      </c>
      <c r="N45" s="164">
        <v>135157</v>
      </c>
      <c r="O45" s="164">
        <f t="shared" si="0"/>
        <v>1621818</v>
      </c>
      <c r="P45" s="4"/>
      <c r="Q45" s="4"/>
    </row>
    <row r="46" spans="1:17" x14ac:dyDescent="0.25">
      <c r="A46" s="5" t="s">
        <v>140</v>
      </c>
      <c r="B46" s="30" t="s">
        <v>141</v>
      </c>
      <c r="C46" s="164"/>
      <c r="D46" s="164"/>
      <c r="E46" s="164"/>
      <c r="F46" s="164"/>
      <c r="G46" s="164"/>
      <c r="H46" s="164"/>
      <c r="I46" s="164"/>
      <c r="J46" s="164"/>
      <c r="K46" s="164"/>
      <c r="L46" s="164"/>
      <c r="M46" s="164"/>
      <c r="N46" s="164"/>
      <c r="O46" s="164">
        <f t="shared" si="0"/>
        <v>0</v>
      </c>
      <c r="P46" s="4"/>
      <c r="Q46" s="4"/>
    </row>
    <row r="47" spans="1:17" x14ac:dyDescent="0.25">
      <c r="A47" s="5" t="s">
        <v>405</v>
      </c>
      <c r="B47" s="30" t="s">
        <v>142</v>
      </c>
      <c r="C47" s="164"/>
      <c r="D47" s="164"/>
      <c r="E47" s="164"/>
      <c r="F47" s="164"/>
      <c r="G47" s="164"/>
      <c r="H47" s="164"/>
      <c r="I47" s="164"/>
      <c r="J47" s="164">
        <v>40000</v>
      </c>
      <c r="K47" s="164"/>
      <c r="L47" s="164"/>
      <c r="M47" s="164"/>
      <c r="N47" s="164"/>
      <c r="O47" s="164">
        <f t="shared" si="0"/>
        <v>40000</v>
      </c>
      <c r="P47" s="4"/>
      <c r="Q47" s="4"/>
    </row>
    <row r="48" spans="1:17" x14ac:dyDescent="0.25">
      <c r="A48" s="5" t="s">
        <v>406</v>
      </c>
      <c r="B48" s="30" t="s">
        <v>143</v>
      </c>
      <c r="C48" s="164"/>
      <c r="D48" s="164"/>
      <c r="E48" s="164"/>
      <c r="F48" s="164"/>
      <c r="G48" s="164"/>
      <c r="H48" s="164"/>
      <c r="I48" s="164"/>
      <c r="J48" s="164"/>
      <c r="K48" s="164"/>
      <c r="L48" s="164"/>
      <c r="M48" s="164"/>
      <c r="N48" s="164"/>
      <c r="O48" s="164">
        <f t="shared" si="0"/>
        <v>0</v>
      </c>
      <c r="P48" s="4"/>
      <c r="Q48" s="4"/>
    </row>
    <row r="49" spans="1:17" x14ac:dyDescent="0.25">
      <c r="A49" s="5" t="s">
        <v>144</v>
      </c>
      <c r="B49" s="30" t="s">
        <v>145</v>
      </c>
      <c r="C49" s="164">
        <v>20000</v>
      </c>
      <c r="D49" s="164">
        <v>20000</v>
      </c>
      <c r="E49" s="164">
        <v>20000</v>
      </c>
      <c r="F49" s="164">
        <v>20000</v>
      </c>
      <c r="G49" s="164">
        <v>20000</v>
      </c>
      <c r="H49" s="164">
        <v>20000</v>
      </c>
      <c r="I49" s="164">
        <v>20000</v>
      </c>
      <c r="J49" s="164">
        <v>20000</v>
      </c>
      <c r="K49" s="164">
        <v>20000</v>
      </c>
      <c r="L49" s="164">
        <v>20000</v>
      </c>
      <c r="M49" s="164">
        <v>20000</v>
      </c>
      <c r="N49" s="164">
        <v>20000</v>
      </c>
      <c r="O49" s="164">
        <f t="shared" si="0"/>
        <v>240000</v>
      </c>
      <c r="P49" s="4"/>
      <c r="Q49" s="4"/>
    </row>
    <row r="50" spans="1:17" ht="25.5" x14ac:dyDescent="0.25">
      <c r="A50" s="7" t="s">
        <v>378</v>
      </c>
      <c r="B50" s="33" t="s">
        <v>146</v>
      </c>
      <c r="C50" s="164">
        <f>SUM(C45:C49)</f>
        <v>155151</v>
      </c>
      <c r="D50" s="164">
        <f t="shared" ref="D50:N50" si="8">SUM(D45:D49)</f>
        <v>155151</v>
      </c>
      <c r="E50" s="164">
        <f t="shared" si="8"/>
        <v>155151</v>
      </c>
      <c r="F50" s="164">
        <f t="shared" si="8"/>
        <v>155151</v>
      </c>
      <c r="G50" s="164">
        <f t="shared" si="8"/>
        <v>155151</v>
      </c>
      <c r="H50" s="164">
        <f t="shared" si="8"/>
        <v>155151</v>
      </c>
      <c r="I50" s="164">
        <f t="shared" si="8"/>
        <v>155151</v>
      </c>
      <c r="J50" s="164">
        <f t="shared" si="8"/>
        <v>195151</v>
      </c>
      <c r="K50" s="164">
        <f t="shared" si="8"/>
        <v>155151</v>
      </c>
      <c r="L50" s="164">
        <f t="shared" si="8"/>
        <v>155151</v>
      </c>
      <c r="M50" s="164">
        <f t="shared" si="8"/>
        <v>155151</v>
      </c>
      <c r="N50" s="164">
        <f t="shared" si="8"/>
        <v>155157</v>
      </c>
      <c r="O50" s="164">
        <f>SUM(O45:O49)</f>
        <v>1901818</v>
      </c>
      <c r="P50" s="4"/>
      <c r="Q50" s="4"/>
    </row>
    <row r="51" spans="1:17" x14ac:dyDescent="0.25">
      <c r="A51" s="39" t="s">
        <v>379</v>
      </c>
      <c r="B51" s="53" t="s">
        <v>147</v>
      </c>
      <c r="C51" s="164">
        <f>SUM(C30,C33,C41,C44,C50)</f>
        <v>770311</v>
      </c>
      <c r="D51" s="164">
        <f t="shared" ref="D51:N51" si="9">SUM(D30,D33,D41,D44,D50)</f>
        <v>775311</v>
      </c>
      <c r="E51" s="164">
        <f t="shared" si="9"/>
        <v>770311</v>
      </c>
      <c r="F51" s="164">
        <f t="shared" si="9"/>
        <v>784811</v>
      </c>
      <c r="G51" s="164">
        <f t="shared" si="9"/>
        <v>769811</v>
      </c>
      <c r="H51" s="164">
        <f t="shared" si="9"/>
        <v>769811</v>
      </c>
      <c r="I51" s="164">
        <f t="shared" si="9"/>
        <v>836937</v>
      </c>
      <c r="J51" s="164">
        <f t="shared" si="9"/>
        <v>809811</v>
      </c>
      <c r="K51" s="164">
        <f t="shared" si="9"/>
        <v>769811</v>
      </c>
      <c r="L51" s="164">
        <f t="shared" si="9"/>
        <v>770811</v>
      </c>
      <c r="M51" s="164">
        <f t="shared" si="9"/>
        <v>770811</v>
      </c>
      <c r="N51" s="164">
        <f t="shared" si="9"/>
        <v>771838</v>
      </c>
      <c r="O51" s="164">
        <f>SUM(O30,O33,O41,O44,O50)</f>
        <v>9370385</v>
      </c>
      <c r="P51" s="4"/>
      <c r="Q51" s="4"/>
    </row>
    <row r="52" spans="1:17" x14ac:dyDescent="0.25">
      <c r="A52" s="13" t="s">
        <v>148</v>
      </c>
      <c r="B52" s="30" t="s">
        <v>149</v>
      </c>
      <c r="C52" s="164"/>
      <c r="D52" s="164"/>
      <c r="E52" s="164"/>
      <c r="F52" s="164"/>
      <c r="G52" s="164"/>
      <c r="H52" s="164"/>
      <c r="I52" s="164"/>
      <c r="J52" s="164"/>
      <c r="K52" s="164"/>
      <c r="L52" s="164"/>
      <c r="M52" s="164"/>
      <c r="N52" s="164"/>
      <c r="O52" s="164">
        <f t="shared" si="0"/>
        <v>0</v>
      </c>
      <c r="P52" s="4"/>
      <c r="Q52" s="4"/>
    </row>
    <row r="53" spans="1:17" x14ac:dyDescent="0.25">
      <c r="A53" s="13" t="s">
        <v>380</v>
      </c>
      <c r="B53" s="30" t="s">
        <v>150</v>
      </c>
      <c r="C53" s="164"/>
      <c r="D53" s="164"/>
      <c r="E53" s="164"/>
      <c r="F53" s="164"/>
      <c r="G53" s="164"/>
      <c r="H53" s="164"/>
      <c r="I53" s="164"/>
      <c r="J53" s="164"/>
      <c r="K53" s="164"/>
      <c r="L53" s="164"/>
      <c r="M53" s="164"/>
      <c r="N53" s="164"/>
      <c r="O53" s="164">
        <f t="shared" si="0"/>
        <v>0</v>
      </c>
      <c r="P53" s="4"/>
      <c r="Q53" s="4"/>
    </row>
    <row r="54" spans="1:17" x14ac:dyDescent="0.25">
      <c r="A54" s="13" t="s">
        <v>407</v>
      </c>
      <c r="B54" s="30" t="s">
        <v>151</v>
      </c>
      <c r="C54" s="164"/>
      <c r="D54" s="164"/>
      <c r="E54" s="164"/>
      <c r="F54" s="164"/>
      <c r="G54" s="164"/>
      <c r="H54" s="164"/>
      <c r="I54" s="164"/>
      <c r="J54" s="164"/>
      <c r="K54" s="164"/>
      <c r="L54" s="164"/>
      <c r="M54" s="164"/>
      <c r="N54" s="164"/>
      <c r="O54" s="164">
        <f t="shared" si="0"/>
        <v>0</v>
      </c>
      <c r="P54" s="4"/>
      <c r="Q54" s="4"/>
    </row>
    <row r="55" spans="1:17" ht="30" x14ac:dyDescent="0.25">
      <c r="A55" s="13" t="s">
        <v>408</v>
      </c>
      <c r="B55" s="30" t="s">
        <v>152</v>
      </c>
      <c r="C55" s="164"/>
      <c r="D55" s="164"/>
      <c r="E55" s="164"/>
      <c r="F55" s="164"/>
      <c r="G55" s="164"/>
      <c r="H55" s="164"/>
      <c r="I55" s="164"/>
      <c r="J55" s="164"/>
      <c r="K55" s="164"/>
      <c r="L55" s="164"/>
      <c r="M55" s="164"/>
      <c r="N55" s="164"/>
      <c r="O55" s="164">
        <f t="shared" si="0"/>
        <v>0</v>
      </c>
      <c r="P55" s="4"/>
      <c r="Q55" s="4"/>
    </row>
    <row r="56" spans="1:17" ht="30" x14ac:dyDescent="0.25">
      <c r="A56" s="13" t="s">
        <v>409</v>
      </c>
      <c r="B56" s="30" t="s">
        <v>153</v>
      </c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164"/>
      <c r="N56" s="164"/>
      <c r="O56" s="164">
        <f t="shared" si="0"/>
        <v>0</v>
      </c>
      <c r="P56" s="4"/>
      <c r="Q56" s="4"/>
    </row>
    <row r="57" spans="1:17" x14ac:dyDescent="0.25">
      <c r="A57" s="13" t="s">
        <v>410</v>
      </c>
      <c r="B57" s="30" t="s">
        <v>154</v>
      </c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  <c r="N57" s="164"/>
      <c r="O57" s="164">
        <f>SUM(C57:N57)</f>
        <v>0</v>
      </c>
      <c r="P57" s="4"/>
      <c r="Q57" s="4"/>
    </row>
    <row r="58" spans="1:17" x14ac:dyDescent="0.25">
      <c r="A58" s="13" t="s">
        <v>411</v>
      </c>
      <c r="B58" s="30" t="s">
        <v>155</v>
      </c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  <c r="N58" s="164"/>
      <c r="O58" s="164">
        <f t="shared" si="0"/>
        <v>0</v>
      </c>
      <c r="P58" s="4"/>
      <c r="Q58" s="4"/>
    </row>
    <row r="59" spans="1:17" x14ac:dyDescent="0.25">
      <c r="A59" s="13" t="s">
        <v>412</v>
      </c>
      <c r="B59" s="30" t="s">
        <v>156</v>
      </c>
      <c r="C59" s="164">
        <v>177000</v>
      </c>
      <c r="D59" s="164">
        <v>177000</v>
      </c>
      <c r="E59" s="164">
        <v>177000</v>
      </c>
      <c r="F59" s="164">
        <v>177000</v>
      </c>
      <c r="G59" s="164">
        <v>177000</v>
      </c>
      <c r="H59" s="164">
        <v>177000</v>
      </c>
      <c r="I59" s="164">
        <v>177000</v>
      </c>
      <c r="J59" s="164">
        <v>177000</v>
      </c>
      <c r="K59" s="164">
        <v>177000</v>
      </c>
      <c r="L59" s="164">
        <v>177000</v>
      </c>
      <c r="M59" s="164">
        <v>177000</v>
      </c>
      <c r="N59" s="164">
        <v>181000</v>
      </c>
      <c r="O59" s="164">
        <f t="shared" si="0"/>
        <v>2128000</v>
      </c>
      <c r="P59" s="4"/>
      <c r="Q59" s="4"/>
    </row>
    <row r="60" spans="1:17" x14ac:dyDescent="0.25">
      <c r="A60" s="50" t="s">
        <v>381</v>
      </c>
      <c r="B60" s="53" t="s">
        <v>157</v>
      </c>
      <c r="C60" s="164">
        <f>SUM(C52:C59)</f>
        <v>177000</v>
      </c>
      <c r="D60" s="164">
        <f t="shared" ref="D60:N60" si="10">SUM(D52:D59)</f>
        <v>177000</v>
      </c>
      <c r="E60" s="164">
        <f t="shared" si="10"/>
        <v>177000</v>
      </c>
      <c r="F60" s="164">
        <f t="shared" si="10"/>
        <v>177000</v>
      </c>
      <c r="G60" s="164">
        <f>SUM(G52:G59)</f>
        <v>177000</v>
      </c>
      <c r="H60" s="164">
        <f t="shared" si="10"/>
        <v>177000</v>
      </c>
      <c r="I60" s="164">
        <f t="shared" si="10"/>
        <v>177000</v>
      </c>
      <c r="J60" s="164">
        <f t="shared" si="10"/>
        <v>177000</v>
      </c>
      <c r="K60" s="164">
        <f t="shared" si="10"/>
        <v>177000</v>
      </c>
      <c r="L60" s="164">
        <f t="shared" si="10"/>
        <v>177000</v>
      </c>
      <c r="M60" s="164">
        <f t="shared" si="10"/>
        <v>177000</v>
      </c>
      <c r="N60" s="164">
        <f t="shared" si="10"/>
        <v>181000</v>
      </c>
      <c r="O60" s="164">
        <f>SUM(O52:O59)</f>
        <v>2128000</v>
      </c>
      <c r="P60" s="4"/>
      <c r="Q60" s="4"/>
    </row>
    <row r="61" spans="1:17" x14ac:dyDescent="0.25">
      <c r="A61" s="12" t="s">
        <v>413</v>
      </c>
      <c r="B61" s="30" t="s">
        <v>158</v>
      </c>
      <c r="C61" s="164"/>
      <c r="D61" s="164"/>
      <c r="E61" s="164"/>
      <c r="F61" s="164"/>
      <c r="G61" s="164"/>
      <c r="H61" s="164"/>
      <c r="I61" s="164"/>
      <c r="J61" s="164"/>
      <c r="K61" s="164"/>
      <c r="L61" s="164"/>
      <c r="M61" s="164"/>
      <c r="N61" s="164"/>
      <c r="O61" s="164">
        <f t="shared" si="0"/>
        <v>0</v>
      </c>
      <c r="P61" s="4"/>
      <c r="Q61" s="4"/>
    </row>
    <row r="62" spans="1:17" x14ac:dyDescent="0.25">
      <c r="A62" s="12" t="s">
        <v>159</v>
      </c>
      <c r="B62" s="30" t="s">
        <v>160</v>
      </c>
      <c r="C62" s="164">
        <v>1000000</v>
      </c>
      <c r="D62" s="164"/>
      <c r="E62" s="164"/>
      <c r="F62" s="164"/>
      <c r="G62" s="164"/>
      <c r="H62" s="164"/>
      <c r="I62" s="164"/>
      <c r="J62" s="164"/>
      <c r="K62" s="164"/>
      <c r="L62" s="164"/>
      <c r="M62" s="164"/>
      <c r="N62" s="164"/>
      <c r="O62" s="164">
        <f t="shared" si="0"/>
        <v>1000000</v>
      </c>
      <c r="P62" s="4"/>
      <c r="Q62" s="4"/>
    </row>
    <row r="63" spans="1:17" ht="45" x14ac:dyDescent="0.25">
      <c r="A63" s="12" t="s">
        <v>161</v>
      </c>
      <c r="B63" s="30" t="s">
        <v>162</v>
      </c>
      <c r="C63" s="164"/>
      <c r="D63" s="164"/>
      <c r="E63" s="164"/>
      <c r="F63" s="164"/>
      <c r="G63" s="164"/>
      <c r="H63" s="164"/>
      <c r="I63" s="164"/>
      <c r="J63" s="164"/>
      <c r="K63" s="164"/>
      <c r="L63" s="164"/>
      <c r="M63" s="164"/>
      <c r="N63" s="164"/>
      <c r="O63" s="164">
        <f>C63</f>
        <v>0</v>
      </c>
      <c r="P63" s="4"/>
      <c r="Q63" s="4"/>
    </row>
    <row r="64" spans="1:17" ht="45" x14ac:dyDescent="0.25">
      <c r="A64" s="12" t="s">
        <v>382</v>
      </c>
      <c r="B64" s="30" t="s">
        <v>163</v>
      </c>
      <c r="C64" s="164"/>
      <c r="D64" s="164"/>
      <c r="E64" s="164"/>
      <c r="F64" s="164"/>
      <c r="G64" s="164"/>
      <c r="H64" s="164"/>
      <c r="I64" s="164"/>
      <c r="J64" s="164"/>
      <c r="K64" s="164"/>
      <c r="L64" s="164"/>
      <c r="M64" s="164"/>
      <c r="N64" s="164"/>
      <c r="O64" s="164">
        <f t="shared" si="0"/>
        <v>0</v>
      </c>
      <c r="P64" s="4"/>
      <c r="Q64" s="4"/>
    </row>
    <row r="65" spans="1:17" ht="45" x14ac:dyDescent="0.25">
      <c r="A65" s="12" t="s">
        <v>414</v>
      </c>
      <c r="B65" s="30" t="s">
        <v>164</v>
      </c>
      <c r="C65" s="164"/>
      <c r="D65" s="164"/>
      <c r="E65" s="164"/>
      <c r="F65" s="164"/>
      <c r="G65" s="164"/>
      <c r="H65" s="164"/>
      <c r="I65" s="164"/>
      <c r="J65" s="164"/>
      <c r="K65" s="164"/>
      <c r="L65" s="164"/>
      <c r="M65" s="164"/>
      <c r="N65" s="164"/>
      <c r="O65" s="164">
        <f t="shared" si="0"/>
        <v>0</v>
      </c>
      <c r="P65" s="4"/>
      <c r="Q65" s="4"/>
    </row>
    <row r="66" spans="1:17" ht="30" x14ac:dyDescent="0.25">
      <c r="A66" s="12" t="s">
        <v>383</v>
      </c>
      <c r="B66" s="30" t="s">
        <v>165</v>
      </c>
      <c r="C66" s="164"/>
      <c r="D66" s="164">
        <v>102700</v>
      </c>
      <c r="E66" s="164"/>
      <c r="F66" s="164">
        <v>102700</v>
      </c>
      <c r="G66" s="164"/>
      <c r="H66" s="164">
        <v>102700</v>
      </c>
      <c r="I66" s="164"/>
      <c r="J66" s="164">
        <v>102600</v>
      </c>
      <c r="K66" s="164"/>
      <c r="L66" s="164">
        <v>102600</v>
      </c>
      <c r="M66" s="164"/>
      <c r="N66" s="164">
        <v>102830</v>
      </c>
      <c r="O66" s="164">
        <f t="shared" si="0"/>
        <v>616130</v>
      </c>
      <c r="P66" s="4"/>
      <c r="Q66" s="4"/>
    </row>
    <row r="67" spans="1:17" ht="45" x14ac:dyDescent="0.25">
      <c r="A67" s="12" t="s">
        <v>415</v>
      </c>
      <c r="B67" s="30" t="s">
        <v>166</v>
      </c>
      <c r="C67" s="164"/>
      <c r="D67" s="164"/>
      <c r="E67" s="164"/>
      <c r="F67" s="164"/>
      <c r="G67" s="164"/>
      <c r="H67" s="164"/>
      <c r="I67" s="164"/>
      <c r="J67" s="164"/>
      <c r="K67" s="164"/>
      <c r="L67" s="164"/>
      <c r="M67" s="164"/>
      <c r="N67" s="164"/>
      <c r="O67" s="164">
        <f t="shared" si="0"/>
        <v>0</v>
      </c>
      <c r="P67" s="4"/>
      <c r="Q67" s="4"/>
    </row>
    <row r="68" spans="1:17" ht="45" x14ac:dyDescent="0.25">
      <c r="A68" s="12" t="s">
        <v>416</v>
      </c>
      <c r="B68" s="30" t="s">
        <v>167</v>
      </c>
      <c r="C68" s="164"/>
      <c r="D68" s="164"/>
      <c r="E68" s="164"/>
      <c r="F68" s="164"/>
      <c r="G68" s="164"/>
      <c r="H68" s="164"/>
      <c r="I68" s="164"/>
      <c r="J68" s="164"/>
      <c r="K68" s="164"/>
      <c r="L68" s="164"/>
      <c r="M68" s="164"/>
      <c r="N68" s="164"/>
      <c r="O68" s="164">
        <f t="shared" si="0"/>
        <v>0</v>
      </c>
      <c r="P68" s="4"/>
      <c r="Q68" s="4"/>
    </row>
    <row r="69" spans="1:17" x14ac:dyDescent="0.25">
      <c r="A69" s="12" t="s">
        <v>168</v>
      </c>
      <c r="B69" s="30" t="s">
        <v>169</v>
      </c>
      <c r="C69" s="164"/>
      <c r="D69" s="164"/>
      <c r="E69" s="164"/>
      <c r="F69" s="164"/>
      <c r="G69" s="164"/>
      <c r="H69" s="164"/>
      <c r="I69" s="164"/>
      <c r="J69" s="164"/>
      <c r="K69" s="164"/>
      <c r="L69" s="164"/>
      <c r="M69" s="164"/>
      <c r="N69" s="164"/>
      <c r="O69" s="164">
        <f t="shared" si="0"/>
        <v>0</v>
      </c>
      <c r="P69" s="4"/>
      <c r="Q69" s="4"/>
    </row>
    <row r="70" spans="1:17" x14ac:dyDescent="0.25">
      <c r="A70" s="19" t="s">
        <v>170</v>
      </c>
      <c r="B70" s="30" t="s">
        <v>171</v>
      </c>
      <c r="C70" s="164"/>
      <c r="D70" s="164"/>
      <c r="E70" s="164"/>
      <c r="F70" s="164"/>
      <c r="G70" s="164"/>
      <c r="H70" s="164"/>
      <c r="I70" s="164"/>
      <c r="J70" s="164"/>
      <c r="K70" s="164"/>
      <c r="L70" s="164"/>
      <c r="M70" s="164"/>
      <c r="N70" s="164"/>
      <c r="O70" s="164">
        <f t="shared" si="0"/>
        <v>0</v>
      </c>
      <c r="P70" s="4"/>
      <c r="Q70" s="4"/>
    </row>
    <row r="71" spans="1:17" ht="30" x14ac:dyDescent="0.25">
      <c r="A71" s="12" t="s">
        <v>417</v>
      </c>
      <c r="B71" s="30" t="s">
        <v>172</v>
      </c>
      <c r="C71" s="164"/>
      <c r="D71" s="164">
        <v>100000</v>
      </c>
      <c r="E71" s="164"/>
      <c r="F71" s="164"/>
      <c r="G71" s="164"/>
      <c r="H71" s="164"/>
      <c r="I71" s="164">
        <v>100000</v>
      </c>
      <c r="J71" s="164"/>
      <c r="K71" s="164"/>
      <c r="L71" s="164"/>
      <c r="M71" s="164"/>
      <c r="N71" s="164"/>
      <c r="O71" s="164">
        <f>SUM(C71:N71)</f>
        <v>200000</v>
      </c>
      <c r="P71" s="4"/>
      <c r="Q71" s="4"/>
    </row>
    <row r="72" spans="1:17" x14ac:dyDescent="0.25">
      <c r="A72" s="19" t="s">
        <v>548</v>
      </c>
      <c r="B72" s="30" t="s">
        <v>569</v>
      </c>
      <c r="C72" s="164"/>
      <c r="D72" s="164"/>
      <c r="E72" s="164"/>
      <c r="F72" s="164">
        <v>636517</v>
      </c>
      <c r="G72" s="164"/>
      <c r="H72" s="164"/>
      <c r="I72" s="164"/>
      <c r="J72" s="164"/>
      <c r="K72" s="164"/>
      <c r="L72" s="164"/>
      <c r="M72" s="164"/>
      <c r="N72" s="164"/>
      <c r="O72" s="164">
        <f t="shared" ref="O72:O135" si="11">SUM(C72:N72)</f>
        <v>636517</v>
      </c>
      <c r="P72" s="4"/>
      <c r="Q72" s="4"/>
    </row>
    <row r="73" spans="1:17" x14ac:dyDescent="0.25">
      <c r="A73" s="19" t="s">
        <v>549</v>
      </c>
      <c r="B73" s="30" t="s">
        <v>569</v>
      </c>
      <c r="C73" s="164"/>
      <c r="D73" s="164"/>
      <c r="E73" s="164"/>
      <c r="F73" s="164"/>
      <c r="G73" s="164"/>
      <c r="H73" s="164"/>
      <c r="I73" s="164"/>
      <c r="J73" s="164"/>
      <c r="K73" s="164"/>
      <c r="L73" s="164"/>
      <c r="M73" s="164"/>
      <c r="N73" s="164"/>
      <c r="O73" s="164">
        <f t="shared" si="11"/>
        <v>0</v>
      </c>
      <c r="P73" s="4"/>
      <c r="Q73" s="4"/>
    </row>
    <row r="74" spans="1:17" x14ac:dyDescent="0.25">
      <c r="A74" s="50" t="s">
        <v>384</v>
      </c>
      <c r="B74" s="53" t="s">
        <v>173</v>
      </c>
      <c r="C74" s="164">
        <f>SUM(C61:C73)</f>
        <v>1000000</v>
      </c>
      <c r="D74" s="164">
        <f t="shared" ref="D74:N74" si="12">SUM(D61:D73)</f>
        <v>202700</v>
      </c>
      <c r="E74" s="164">
        <f t="shared" si="12"/>
        <v>0</v>
      </c>
      <c r="F74" s="164">
        <f t="shared" si="12"/>
        <v>739217</v>
      </c>
      <c r="G74" s="164">
        <f t="shared" si="12"/>
        <v>0</v>
      </c>
      <c r="H74" s="164">
        <f t="shared" si="12"/>
        <v>102700</v>
      </c>
      <c r="I74" s="164">
        <f t="shared" si="12"/>
        <v>100000</v>
      </c>
      <c r="J74" s="164">
        <f t="shared" si="12"/>
        <v>102600</v>
      </c>
      <c r="K74" s="164">
        <f t="shared" si="12"/>
        <v>0</v>
      </c>
      <c r="L74" s="164">
        <f t="shared" si="12"/>
        <v>102600</v>
      </c>
      <c r="M74" s="164">
        <f t="shared" si="12"/>
        <v>0</v>
      </c>
      <c r="N74" s="164">
        <f t="shared" si="12"/>
        <v>102830</v>
      </c>
      <c r="O74" s="164">
        <f>SUM(O61:O73)</f>
        <v>2452647</v>
      </c>
      <c r="P74" s="4"/>
      <c r="Q74" s="4"/>
    </row>
    <row r="75" spans="1:17" ht="15.75" x14ac:dyDescent="0.25">
      <c r="A75" s="189" t="s">
        <v>536</v>
      </c>
      <c r="B75" s="53"/>
      <c r="C75" s="164">
        <f>SUM(C25+C26+C51+C60+C74)</f>
        <v>3912305</v>
      </c>
      <c r="D75" s="164">
        <f t="shared" ref="D75:N75" si="13">SUM(D25+D26+D51+D60+D74)</f>
        <v>3120498</v>
      </c>
      <c r="E75" s="164">
        <f t="shared" si="13"/>
        <v>2967298</v>
      </c>
      <c r="F75" s="164">
        <f t="shared" si="13"/>
        <v>3666515</v>
      </c>
      <c r="G75" s="164">
        <f t="shared" si="13"/>
        <v>2911798</v>
      </c>
      <c r="H75" s="164">
        <f t="shared" si="13"/>
        <v>3039998</v>
      </c>
      <c r="I75" s="164">
        <f t="shared" si="13"/>
        <v>3078924</v>
      </c>
      <c r="J75" s="164">
        <f t="shared" si="13"/>
        <v>3054898</v>
      </c>
      <c r="K75" s="164">
        <f t="shared" si="13"/>
        <v>2936798</v>
      </c>
      <c r="L75" s="164">
        <f t="shared" si="13"/>
        <v>3015898</v>
      </c>
      <c r="M75" s="164">
        <f t="shared" si="13"/>
        <v>2912798</v>
      </c>
      <c r="N75" s="164">
        <f t="shared" si="13"/>
        <v>3045171</v>
      </c>
      <c r="O75" s="164">
        <f t="shared" si="11"/>
        <v>37662899</v>
      </c>
      <c r="P75" s="4"/>
      <c r="Q75" s="4"/>
    </row>
    <row r="76" spans="1:17" x14ac:dyDescent="0.25">
      <c r="A76" s="34" t="s">
        <v>174</v>
      </c>
      <c r="B76" s="30" t="s">
        <v>175</v>
      </c>
      <c r="C76" s="164"/>
      <c r="D76" s="164"/>
      <c r="E76" s="164"/>
      <c r="F76" s="164"/>
      <c r="G76" s="164"/>
      <c r="H76" s="164"/>
      <c r="I76" s="164"/>
      <c r="J76" s="164"/>
      <c r="K76" s="164"/>
      <c r="L76" s="164"/>
      <c r="M76" s="164"/>
      <c r="N76" s="164"/>
      <c r="O76" s="164">
        <f t="shared" si="11"/>
        <v>0</v>
      </c>
      <c r="P76" s="4"/>
      <c r="Q76" s="4"/>
    </row>
    <row r="77" spans="1:17" x14ac:dyDescent="0.25">
      <c r="A77" s="34" t="s">
        <v>418</v>
      </c>
      <c r="B77" s="30" t="s">
        <v>176</v>
      </c>
      <c r="C77" s="164"/>
      <c r="D77" s="164"/>
      <c r="E77" s="164"/>
      <c r="F77" s="164">
        <v>4340000</v>
      </c>
      <c r="G77" s="164"/>
      <c r="H77" s="164"/>
      <c r="I77" s="164"/>
      <c r="J77" s="164"/>
      <c r="K77" s="164"/>
      <c r="L77" s="164"/>
      <c r="M77" s="164"/>
      <c r="N77" s="164"/>
      <c r="O77" s="164">
        <f t="shared" si="11"/>
        <v>4340000</v>
      </c>
      <c r="P77" s="4"/>
      <c r="Q77" s="4"/>
    </row>
    <row r="78" spans="1:17" x14ac:dyDescent="0.25">
      <c r="A78" s="34" t="s">
        <v>177</v>
      </c>
      <c r="B78" s="30" t="s">
        <v>178</v>
      </c>
      <c r="C78" s="164"/>
      <c r="D78" s="164"/>
      <c r="E78" s="164"/>
      <c r="F78" s="164"/>
      <c r="G78" s="164"/>
      <c r="H78" s="164"/>
      <c r="I78" s="164"/>
      <c r="J78" s="164"/>
      <c r="K78" s="164"/>
      <c r="L78" s="164"/>
      <c r="M78" s="164"/>
      <c r="N78" s="164"/>
      <c r="O78" s="164">
        <f t="shared" si="11"/>
        <v>0</v>
      </c>
      <c r="P78" s="4"/>
      <c r="Q78" s="4"/>
    </row>
    <row r="79" spans="1:17" x14ac:dyDescent="0.25">
      <c r="A79" s="34" t="s">
        <v>179</v>
      </c>
      <c r="B79" s="30" t="s">
        <v>180</v>
      </c>
      <c r="C79" s="164"/>
      <c r="D79" s="164"/>
      <c r="E79" s="164"/>
      <c r="F79" s="164"/>
      <c r="G79" s="164"/>
      <c r="H79" s="164"/>
      <c r="I79" s="164"/>
      <c r="J79" s="164"/>
      <c r="K79" s="164"/>
      <c r="L79" s="164"/>
      <c r="M79" s="164"/>
      <c r="N79" s="164"/>
      <c r="O79" s="164">
        <f t="shared" si="11"/>
        <v>0</v>
      </c>
      <c r="P79" s="4"/>
      <c r="Q79" s="4"/>
    </row>
    <row r="80" spans="1:17" x14ac:dyDescent="0.25">
      <c r="A80" s="6" t="s">
        <v>181</v>
      </c>
      <c r="B80" s="30" t="s">
        <v>182</v>
      </c>
      <c r="C80" s="164"/>
      <c r="D80" s="164"/>
      <c r="E80" s="164"/>
      <c r="F80" s="164"/>
      <c r="G80" s="164"/>
      <c r="H80" s="164"/>
      <c r="I80" s="164"/>
      <c r="J80" s="164"/>
      <c r="K80" s="164"/>
      <c r="L80" s="164"/>
      <c r="M80" s="164"/>
      <c r="N80" s="164"/>
      <c r="O80" s="164">
        <f t="shared" si="11"/>
        <v>0</v>
      </c>
      <c r="P80" s="4"/>
      <c r="Q80" s="4"/>
    </row>
    <row r="81" spans="1:17" x14ac:dyDescent="0.25">
      <c r="A81" s="6" t="s">
        <v>183</v>
      </c>
      <c r="B81" s="30" t="s">
        <v>184</v>
      </c>
      <c r="C81" s="164"/>
      <c r="D81" s="164"/>
      <c r="E81" s="164"/>
      <c r="F81" s="164"/>
      <c r="G81" s="164"/>
      <c r="H81" s="164"/>
      <c r="I81" s="164"/>
      <c r="J81" s="164"/>
      <c r="K81" s="164"/>
      <c r="L81" s="164"/>
      <c r="M81" s="164"/>
      <c r="N81" s="164"/>
      <c r="O81" s="164">
        <f t="shared" si="11"/>
        <v>0</v>
      </c>
      <c r="P81" s="4"/>
      <c r="Q81" s="4"/>
    </row>
    <row r="82" spans="1:17" x14ac:dyDescent="0.25">
      <c r="A82" s="6" t="s">
        <v>185</v>
      </c>
      <c r="B82" s="30" t="s">
        <v>186</v>
      </c>
      <c r="C82" s="164"/>
      <c r="D82" s="164"/>
      <c r="E82" s="164"/>
      <c r="F82" s="164">
        <v>1160000</v>
      </c>
      <c r="G82" s="164"/>
      <c r="H82" s="164"/>
      <c r="I82" s="164"/>
      <c r="J82" s="164"/>
      <c r="K82" s="164"/>
      <c r="L82" s="164"/>
      <c r="M82" s="164"/>
      <c r="N82" s="164"/>
      <c r="O82" s="164">
        <f t="shared" si="11"/>
        <v>1160000</v>
      </c>
      <c r="P82" s="4"/>
      <c r="Q82" s="4"/>
    </row>
    <row r="83" spans="1:17" x14ac:dyDescent="0.25">
      <c r="A83" s="51" t="s">
        <v>386</v>
      </c>
      <c r="B83" s="53" t="s">
        <v>187</v>
      </c>
      <c r="C83" s="164">
        <f>SUM(C76:C82)</f>
        <v>0</v>
      </c>
      <c r="D83" s="164">
        <f t="shared" ref="D83:N83" si="14">SUM(D76:D82)</f>
        <v>0</v>
      </c>
      <c r="E83" s="164">
        <f t="shared" si="14"/>
        <v>0</v>
      </c>
      <c r="F83" s="164">
        <f t="shared" si="14"/>
        <v>5500000</v>
      </c>
      <c r="G83" s="164">
        <f t="shared" si="14"/>
        <v>0</v>
      </c>
      <c r="H83" s="164">
        <f t="shared" si="14"/>
        <v>0</v>
      </c>
      <c r="I83" s="164">
        <f t="shared" si="14"/>
        <v>0</v>
      </c>
      <c r="J83" s="164">
        <f t="shared" si="14"/>
        <v>0</v>
      </c>
      <c r="K83" s="164">
        <f t="shared" si="14"/>
        <v>0</v>
      </c>
      <c r="L83" s="164">
        <f t="shared" si="14"/>
        <v>0</v>
      </c>
      <c r="M83" s="164">
        <f t="shared" si="14"/>
        <v>0</v>
      </c>
      <c r="N83" s="164">
        <f t="shared" si="14"/>
        <v>0</v>
      </c>
      <c r="O83" s="164">
        <f t="shared" ref="O83" si="15">SUM(O76:O82)</f>
        <v>5500000</v>
      </c>
      <c r="P83" s="4"/>
      <c r="Q83" s="4"/>
    </row>
    <row r="84" spans="1:17" x14ac:dyDescent="0.25">
      <c r="A84" s="13" t="s">
        <v>188</v>
      </c>
      <c r="B84" s="30" t="s">
        <v>189</v>
      </c>
      <c r="C84" s="164"/>
      <c r="D84" s="164"/>
      <c r="E84" s="164">
        <v>4654061</v>
      </c>
      <c r="F84" s="164"/>
      <c r="G84" s="164"/>
      <c r="H84" s="164"/>
      <c r="I84" s="164"/>
      <c r="J84" s="164"/>
      <c r="K84" s="164"/>
      <c r="L84" s="164"/>
      <c r="M84" s="164"/>
      <c r="N84" s="164"/>
      <c r="O84" s="164">
        <f t="shared" si="11"/>
        <v>4654061</v>
      </c>
      <c r="P84" s="4"/>
      <c r="Q84" s="4"/>
    </row>
    <row r="85" spans="1:17" x14ac:dyDescent="0.25">
      <c r="A85" s="13" t="s">
        <v>190</v>
      </c>
      <c r="B85" s="30" t="s">
        <v>191</v>
      </c>
      <c r="C85" s="164"/>
      <c r="D85" s="164"/>
      <c r="E85" s="164"/>
      <c r="F85" s="164"/>
      <c r="G85" s="164"/>
      <c r="H85" s="164"/>
      <c r="I85" s="164"/>
      <c r="J85" s="164"/>
      <c r="K85" s="164"/>
      <c r="L85" s="164"/>
      <c r="M85" s="164"/>
      <c r="N85" s="164"/>
      <c r="O85" s="164">
        <f t="shared" si="11"/>
        <v>0</v>
      </c>
      <c r="P85" s="4"/>
      <c r="Q85" s="4"/>
    </row>
    <row r="86" spans="1:17" x14ac:dyDescent="0.25">
      <c r="A86" s="13" t="s">
        <v>192</v>
      </c>
      <c r="B86" s="30" t="s">
        <v>193</v>
      </c>
      <c r="C86" s="164"/>
      <c r="D86" s="164"/>
      <c r="E86" s="164"/>
      <c r="F86" s="164"/>
      <c r="G86" s="164"/>
      <c r="H86" s="164"/>
      <c r="I86" s="164"/>
      <c r="J86" s="164"/>
      <c r="K86" s="164"/>
      <c r="L86" s="164"/>
      <c r="M86" s="164"/>
      <c r="N86" s="164"/>
      <c r="O86" s="164">
        <f t="shared" si="11"/>
        <v>0</v>
      </c>
      <c r="P86" s="4"/>
      <c r="Q86" s="4"/>
    </row>
    <row r="87" spans="1:17" ht="30" x14ac:dyDescent="0.25">
      <c r="A87" s="13" t="s">
        <v>194</v>
      </c>
      <c r="B87" s="30" t="s">
        <v>195</v>
      </c>
      <c r="C87" s="164"/>
      <c r="D87" s="164"/>
      <c r="E87" s="164">
        <v>1256597</v>
      </c>
      <c r="F87" s="164"/>
      <c r="G87" s="164"/>
      <c r="H87" s="164"/>
      <c r="I87" s="164"/>
      <c r="J87" s="164"/>
      <c r="K87" s="164"/>
      <c r="L87" s="164"/>
      <c r="M87" s="164"/>
      <c r="N87" s="164"/>
      <c r="O87" s="164">
        <f t="shared" si="11"/>
        <v>1256597</v>
      </c>
      <c r="P87" s="4"/>
      <c r="Q87" s="4"/>
    </row>
    <row r="88" spans="1:17" x14ac:dyDescent="0.25">
      <c r="A88" s="50" t="s">
        <v>387</v>
      </c>
      <c r="B88" s="53" t="s">
        <v>196</v>
      </c>
      <c r="C88" s="164">
        <f>SUM(C84:C87)</f>
        <v>0</v>
      </c>
      <c r="D88" s="164">
        <f t="shared" ref="D88:N88" si="16">SUM(D84:D87)</f>
        <v>0</v>
      </c>
      <c r="E88" s="164">
        <f t="shared" si="16"/>
        <v>5910658</v>
      </c>
      <c r="F88" s="164">
        <f t="shared" si="16"/>
        <v>0</v>
      </c>
      <c r="G88" s="164">
        <f t="shared" si="16"/>
        <v>0</v>
      </c>
      <c r="H88" s="164">
        <f t="shared" si="16"/>
        <v>0</v>
      </c>
      <c r="I88" s="164">
        <f t="shared" si="16"/>
        <v>0</v>
      </c>
      <c r="J88" s="164">
        <f t="shared" si="16"/>
        <v>0</v>
      </c>
      <c r="K88" s="164">
        <f t="shared" si="16"/>
        <v>0</v>
      </c>
      <c r="L88" s="164">
        <f t="shared" si="16"/>
        <v>0</v>
      </c>
      <c r="M88" s="164">
        <f t="shared" si="16"/>
        <v>0</v>
      </c>
      <c r="N88" s="164">
        <f t="shared" si="16"/>
        <v>0</v>
      </c>
      <c r="O88" s="164">
        <f t="shared" ref="O88" si="17">SUM(O84:O87)</f>
        <v>5910658</v>
      </c>
      <c r="P88" s="4"/>
      <c r="Q88" s="4"/>
    </row>
    <row r="89" spans="1:17" ht="45" x14ac:dyDescent="0.25">
      <c r="A89" s="13" t="s">
        <v>197</v>
      </c>
      <c r="B89" s="30" t="s">
        <v>198</v>
      </c>
      <c r="C89" s="164"/>
      <c r="D89" s="164"/>
      <c r="E89" s="164"/>
      <c r="F89" s="164"/>
      <c r="G89" s="164"/>
      <c r="H89" s="164"/>
      <c r="I89" s="164"/>
      <c r="J89" s="164"/>
      <c r="K89" s="164"/>
      <c r="L89" s="164"/>
      <c r="M89" s="164"/>
      <c r="N89" s="164"/>
      <c r="O89" s="164">
        <f t="shared" si="11"/>
        <v>0</v>
      </c>
      <c r="P89" s="4"/>
      <c r="Q89" s="4"/>
    </row>
    <row r="90" spans="1:17" ht="45" x14ac:dyDescent="0.25">
      <c r="A90" s="13" t="s">
        <v>419</v>
      </c>
      <c r="B90" s="30" t="s">
        <v>199</v>
      </c>
      <c r="C90" s="164"/>
      <c r="D90" s="164"/>
      <c r="E90" s="164"/>
      <c r="F90" s="164"/>
      <c r="G90" s="164"/>
      <c r="H90" s="164"/>
      <c r="I90" s="164"/>
      <c r="J90" s="164"/>
      <c r="K90" s="164"/>
      <c r="L90" s="164"/>
      <c r="M90" s="164"/>
      <c r="N90" s="164"/>
      <c r="O90" s="164">
        <f t="shared" si="11"/>
        <v>0</v>
      </c>
      <c r="P90" s="4"/>
      <c r="Q90" s="4"/>
    </row>
    <row r="91" spans="1:17" ht="45" x14ac:dyDescent="0.25">
      <c r="A91" s="13" t="s">
        <v>420</v>
      </c>
      <c r="B91" s="30" t="s">
        <v>200</v>
      </c>
      <c r="C91" s="164"/>
      <c r="D91" s="164"/>
      <c r="E91" s="164"/>
      <c r="F91" s="164"/>
      <c r="G91" s="164"/>
      <c r="H91" s="164"/>
      <c r="I91" s="164"/>
      <c r="J91" s="164"/>
      <c r="K91" s="164"/>
      <c r="L91" s="164"/>
      <c r="M91" s="164"/>
      <c r="N91" s="164"/>
      <c r="O91" s="164">
        <f t="shared" si="11"/>
        <v>0</v>
      </c>
      <c r="P91" s="4"/>
      <c r="Q91" s="4"/>
    </row>
    <row r="92" spans="1:17" ht="30" x14ac:dyDescent="0.25">
      <c r="A92" s="13" t="s">
        <v>421</v>
      </c>
      <c r="B92" s="30" t="s">
        <v>201</v>
      </c>
      <c r="C92" s="164"/>
      <c r="D92" s="164"/>
      <c r="E92" s="164"/>
      <c r="F92" s="164"/>
      <c r="G92" s="164"/>
      <c r="H92" s="164"/>
      <c r="I92" s="164"/>
      <c r="J92" s="164"/>
      <c r="K92" s="164"/>
      <c r="L92" s="164"/>
      <c r="M92" s="164"/>
      <c r="N92" s="164"/>
      <c r="O92" s="164">
        <f t="shared" si="11"/>
        <v>0</v>
      </c>
      <c r="P92" s="4"/>
      <c r="Q92" s="4"/>
    </row>
    <row r="93" spans="1:17" ht="45" x14ac:dyDescent="0.25">
      <c r="A93" s="13" t="s">
        <v>422</v>
      </c>
      <c r="B93" s="30" t="s">
        <v>202</v>
      </c>
      <c r="C93" s="164"/>
      <c r="D93" s="164"/>
      <c r="E93" s="164"/>
      <c r="F93" s="164"/>
      <c r="G93" s="164"/>
      <c r="H93" s="164"/>
      <c r="I93" s="164"/>
      <c r="J93" s="164"/>
      <c r="K93" s="164"/>
      <c r="L93" s="164"/>
      <c r="M93" s="164"/>
      <c r="N93" s="164"/>
      <c r="O93" s="164">
        <f t="shared" si="11"/>
        <v>0</v>
      </c>
      <c r="P93" s="4"/>
      <c r="Q93" s="4"/>
    </row>
    <row r="94" spans="1:17" ht="45" x14ac:dyDescent="0.25">
      <c r="A94" s="13" t="s">
        <v>423</v>
      </c>
      <c r="B94" s="30" t="s">
        <v>203</v>
      </c>
      <c r="C94" s="164"/>
      <c r="D94" s="164"/>
      <c r="E94" s="164"/>
      <c r="F94" s="164"/>
      <c r="G94" s="164"/>
      <c r="H94" s="164"/>
      <c r="I94" s="164"/>
      <c r="J94" s="164"/>
      <c r="K94" s="164"/>
      <c r="L94" s="164"/>
      <c r="M94" s="164"/>
      <c r="N94" s="164"/>
      <c r="O94" s="164">
        <f t="shared" si="11"/>
        <v>0</v>
      </c>
      <c r="P94" s="4"/>
      <c r="Q94" s="4"/>
    </row>
    <row r="95" spans="1:17" x14ac:dyDescent="0.25">
      <c r="A95" s="13" t="s">
        <v>204</v>
      </c>
      <c r="B95" s="30" t="s">
        <v>205</v>
      </c>
      <c r="C95" s="164"/>
      <c r="D95" s="164"/>
      <c r="E95" s="164"/>
      <c r="F95" s="164"/>
      <c r="G95" s="164"/>
      <c r="H95" s="164"/>
      <c r="I95" s="164"/>
      <c r="J95" s="164"/>
      <c r="K95" s="164"/>
      <c r="L95" s="164"/>
      <c r="M95" s="164"/>
      <c r="N95" s="164"/>
      <c r="O95" s="164">
        <f t="shared" si="11"/>
        <v>0</v>
      </c>
      <c r="P95" s="4"/>
      <c r="Q95" s="4"/>
    </row>
    <row r="96" spans="1:17" ht="30" x14ac:dyDescent="0.25">
      <c r="A96" s="13" t="s">
        <v>424</v>
      </c>
      <c r="B96" s="30" t="s">
        <v>206</v>
      </c>
      <c r="C96" s="164"/>
      <c r="D96" s="164"/>
      <c r="E96" s="164"/>
      <c r="F96" s="164"/>
      <c r="G96" s="164"/>
      <c r="H96" s="164"/>
      <c r="I96" s="164"/>
      <c r="J96" s="164"/>
      <c r="K96" s="164"/>
      <c r="L96" s="164"/>
      <c r="M96" s="164"/>
      <c r="N96" s="164"/>
      <c r="O96" s="164">
        <f t="shared" si="11"/>
        <v>0</v>
      </c>
      <c r="P96" s="4"/>
      <c r="Q96" s="4"/>
    </row>
    <row r="97" spans="1:17" x14ac:dyDescent="0.25">
      <c r="A97" s="50" t="s">
        <v>388</v>
      </c>
      <c r="B97" s="53" t="s">
        <v>207</v>
      </c>
      <c r="C97" s="164">
        <f>SUM(C89:C96)</f>
        <v>0</v>
      </c>
      <c r="D97" s="164">
        <f t="shared" ref="D97:N97" si="18">SUM(D89:D96)</f>
        <v>0</v>
      </c>
      <c r="E97" s="164">
        <f t="shared" si="18"/>
        <v>0</v>
      </c>
      <c r="F97" s="164">
        <f t="shared" si="18"/>
        <v>0</v>
      </c>
      <c r="G97" s="164">
        <f t="shared" si="18"/>
        <v>0</v>
      </c>
      <c r="H97" s="164">
        <f t="shared" si="18"/>
        <v>0</v>
      </c>
      <c r="I97" s="164">
        <f t="shared" si="18"/>
        <v>0</v>
      </c>
      <c r="J97" s="164">
        <f t="shared" si="18"/>
        <v>0</v>
      </c>
      <c r="K97" s="164">
        <f t="shared" si="18"/>
        <v>0</v>
      </c>
      <c r="L97" s="164">
        <f t="shared" si="18"/>
        <v>0</v>
      </c>
      <c r="M97" s="164">
        <f t="shared" si="18"/>
        <v>0</v>
      </c>
      <c r="N97" s="164">
        <f t="shared" si="18"/>
        <v>0</v>
      </c>
      <c r="O97" s="164">
        <f t="shared" si="11"/>
        <v>0</v>
      </c>
      <c r="P97" s="4"/>
      <c r="Q97" s="4"/>
    </row>
    <row r="98" spans="1:17" ht="15.75" x14ac:dyDescent="0.25">
      <c r="A98" s="189" t="s">
        <v>535</v>
      </c>
      <c r="B98" s="53"/>
      <c r="C98" s="164">
        <f>SUM(C83+C88+C97)</f>
        <v>0</v>
      </c>
      <c r="D98" s="164">
        <f t="shared" ref="D98:N98" si="19">SUM(D83+D88+D97)</f>
        <v>0</v>
      </c>
      <c r="E98" s="164">
        <f t="shared" si="19"/>
        <v>5910658</v>
      </c>
      <c r="F98" s="164">
        <f t="shared" si="19"/>
        <v>5500000</v>
      </c>
      <c r="G98" s="164">
        <f t="shared" si="19"/>
        <v>0</v>
      </c>
      <c r="H98" s="164">
        <f t="shared" si="19"/>
        <v>0</v>
      </c>
      <c r="I98" s="164">
        <f t="shared" si="19"/>
        <v>0</v>
      </c>
      <c r="J98" s="164">
        <f t="shared" si="19"/>
        <v>0</v>
      </c>
      <c r="K98" s="164">
        <f t="shared" si="19"/>
        <v>0</v>
      </c>
      <c r="L98" s="164">
        <f t="shared" si="19"/>
        <v>0</v>
      </c>
      <c r="M98" s="164">
        <f t="shared" si="19"/>
        <v>0</v>
      </c>
      <c r="N98" s="164">
        <f t="shared" si="19"/>
        <v>0</v>
      </c>
      <c r="O98" s="164">
        <f t="shared" si="11"/>
        <v>11410658</v>
      </c>
      <c r="P98" s="4"/>
      <c r="Q98" s="4"/>
    </row>
    <row r="99" spans="1:17" ht="15.75" x14ac:dyDescent="0.25">
      <c r="A99" s="190" t="s">
        <v>432</v>
      </c>
      <c r="B99" s="191" t="s">
        <v>208</v>
      </c>
      <c r="C99" s="164">
        <f>SUM(C25,C26,C51,C60,C74,C83,C88,C97)</f>
        <v>3912305</v>
      </c>
      <c r="D99" s="164">
        <f t="shared" ref="D99:N99" si="20">SUM(D25,D26,D51,D60,D74,D83,D88,D97)</f>
        <v>3120498</v>
      </c>
      <c r="E99" s="164">
        <f t="shared" si="20"/>
        <v>8877956</v>
      </c>
      <c r="F99" s="164">
        <f t="shared" si="20"/>
        <v>9166515</v>
      </c>
      <c r="G99" s="164">
        <f t="shared" si="20"/>
        <v>2911798</v>
      </c>
      <c r="H99" s="164">
        <f t="shared" si="20"/>
        <v>3039998</v>
      </c>
      <c r="I99" s="164">
        <f t="shared" si="20"/>
        <v>3078924</v>
      </c>
      <c r="J99" s="164">
        <f t="shared" si="20"/>
        <v>3054898</v>
      </c>
      <c r="K99" s="164">
        <f t="shared" si="20"/>
        <v>2936798</v>
      </c>
      <c r="L99" s="164">
        <f t="shared" si="20"/>
        <v>3015898</v>
      </c>
      <c r="M99" s="164">
        <f t="shared" si="20"/>
        <v>2912798</v>
      </c>
      <c r="N99" s="164">
        <f t="shared" si="20"/>
        <v>3045171</v>
      </c>
      <c r="O99" s="164">
        <f t="shared" ref="O99" si="21">SUM(O25,O26,O51,O60,O74,O83,O88,O97)</f>
        <v>49073557</v>
      </c>
      <c r="P99" s="4"/>
      <c r="Q99" s="4"/>
    </row>
    <row r="100" spans="1:17" ht="30" x14ac:dyDescent="0.25">
      <c r="A100" s="13" t="s">
        <v>425</v>
      </c>
      <c r="B100" s="5" t="s">
        <v>209</v>
      </c>
      <c r="C100" s="164"/>
      <c r="D100" s="164"/>
      <c r="E100" s="164"/>
      <c r="F100" s="164"/>
      <c r="G100" s="164"/>
      <c r="H100" s="164"/>
      <c r="I100" s="164"/>
      <c r="J100" s="164"/>
      <c r="K100" s="164"/>
      <c r="L100" s="164"/>
      <c r="M100" s="164"/>
      <c r="N100" s="164"/>
      <c r="O100" s="164">
        <f t="shared" si="11"/>
        <v>0</v>
      </c>
      <c r="P100" s="4"/>
      <c r="Q100" s="4"/>
    </row>
    <row r="101" spans="1:17" ht="30" x14ac:dyDescent="0.25">
      <c r="A101" s="13" t="s">
        <v>212</v>
      </c>
      <c r="B101" s="5" t="s">
        <v>213</v>
      </c>
      <c r="C101" s="164"/>
      <c r="D101" s="164"/>
      <c r="E101" s="164"/>
      <c r="F101" s="164"/>
      <c r="G101" s="164"/>
      <c r="H101" s="164"/>
      <c r="I101" s="164"/>
      <c r="J101" s="164"/>
      <c r="K101" s="164"/>
      <c r="L101" s="164"/>
      <c r="M101" s="164"/>
      <c r="N101" s="164"/>
      <c r="O101" s="164">
        <f t="shared" si="11"/>
        <v>0</v>
      </c>
      <c r="P101" s="4"/>
      <c r="Q101" s="4"/>
    </row>
    <row r="102" spans="1:17" ht="30" x14ac:dyDescent="0.25">
      <c r="A102" s="13" t="s">
        <v>426</v>
      </c>
      <c r="B102" s="5" t="s">
        <v>214</v>
      </c>
      <c r="C102" s="164"/>
      <c r="D102" s="164"/>
      <c r="E102" s="164"/>
      <c r="F102" s="164"/>
      <c r="G102" s="164"/>
      <c r="H102" s="164"/>
      <c r="I102" s="164"/>
      <c r="J102" s="164"/>
      <c r="K102" s="164"/>
      <c r="L102" s="164"/>
      <c r="M102" s="164"/>
      <c r="N102" s="164"/>
      <c r="O102" s="164">
        <f t="shared" si="11"/>
        <v>0</v>
      </c>
      <c r="P102" s="4"/>
      <c r="Q102" s="4"/>
    </row>
    <row r="103" spans="1:17" ht="25.5" x14ac:dyDescent="0.25">
      <c r="A103" s="15" t="s">
        <v>389</v>
      </c>
      <c r="B103" s="7" t="s">
        <v>216</v>
      </c>
      <c r="C103" s="164">
        <f>SUM(C100:C102)</f>
        <v>0</v>
      </c>
      <c r="D103" s="164">
        <f t="shared" ref="D103:N103" si="22">SUM(D100:D102)</f>
        <v>0</v>
      </c>
      <c r="E103" s="164">
        <f t="shared" si="22"/>
        <v>0</v>
      </c>
      <c r="F103" s="164">
        <f t="shared" si="22"/>
        <v>0</v>
      </c>
      <c r="G103" s="164">
        <f t="shared" si="22"/>
        <v>0</v>
      </c>
      <c r="H103" s="164">
        <f t="shared" si="22"/>
        <v>0</v>
      </c>
      <c r="I103" s="164">
        <f t="shared" si="22"/>
        <v>0</v>
      </c>
      <c r="J103" s="164">
        <f t="shared" si="22"/>
        <v>0</v>
      </c>
      <c r="K103" s="164">
        <f t="shared" si="22"/>
        <v>0</v>
      </c>
      <c r="L103" s="164">
        <f t="shared" si="22"/>
        <v>0</v>
      </c>
      <c r="M103" s="164">
        <f t="shared" si="22"/>
        <v>0</v>
      </c>
      <c r="N103" s="164">
        <f t="shared" si="22"/>
        <v>0</v>
      </c>
      <c r="O103" s="164">
        <f t="shared" si="11"/>
        <v>0</v>
      </c>
      <c r="P103" s="4"/>
      <c r="Q103" s="4"/>
    </row>
    <row r="104" spans="1:17" x14ac:dyDescent="0.25">
      <c r="A104" s="37" t="s">
        <v>427</v>
      </c>
      <c r="B104" s="5" t="s">
        <v>217</v>
      </c>
      <c r="C104" s="164"/>
      <c r="D104" s="164"/>
      <c r="E104" s="164"/>
      <c r="F104" s="164"/>
      <c r="G104" s="164"/>
      <c r="H104" s="164"/>
      <c r="I104" s="164"/>
      <c r="J104" s="164"/>
      <c r="K104" s="164"/>
      <c r="L104" s="164"/>
      <c r="M104" s="164"/>
      <c r="N104" s="164"/>
      <c r="O104" s="164">
        <f t="shared" si="11"/>
        <v>0</v>
      </c>
      <c r="P104" s="4"/>
      <c r="Q104" s="4"/>
    </row>
    <row r="105" spans="1:17" x14ac:dyDescent="0.25">
      <c r="A105" s="37" t="s">
        <v>395</v>
      </c>
      <c r="B105" s="5" t="s">
        <v>220</v>
      </c>
      <c r="C105" s="164"/>
      <c r="D105" s="164"/>
      <c r="E105" s="164"/>
      <c r="F105" s="164"/>
      <c r="G105" s="164"/>
      <c r="H105" s="164"/>
      <c r="I105" s="164"/>
      <c r="J105" s="164"/>
      <c r="K105" s="164"/>
      <c r="L105" s="164"/>
      <c r="M105" s="164"/>
      <c r="N105" s="164"/>
      <c r="O105" s="164">
        <f t="shared" si="11"/>
        <v>0</v>
      </c>
      <c r="P105" s="4"/>
      <c r="Q105" s="4"/>
    </row>
    <row r="106" spans="1:17" ht="30" x14ac:dyDescent="0.25">
      <c r="A106" s="13" t="s">
        <v>221</v>
      </c>
      <c r="B106" s="5" t="s">
        <v>222</v>
      </c>
      <c r="C106" s="164"/>
      <c r="D106" s="164"/>
      <c r="E106" s="164"/>
      <c r="F106" s="164"/>
      <c r="G106" s="164"/>
      <c r="H106" s="164"/>
      <c r="I106" s="164"/>
      <c r="J106" s="164"/>
      <c r="K106" s="164"/>
      <c r="L106" s="164"/>
      <c r="M106" s="164"/>
      <c r="N106" s="164"/>
      <c r="O106" s="164">
        <f t="shared" si="11"/>
        <v>0</v>
      </c>
      <c r="P106" s="4"/>
      <c r="Q106" s="4"/>
    </row>
    <row r="107" spans="1:17" ht="30" x14ac:dyDescent="0.25">
      <c r="A107" s="13" t="s">
        <v>428</v>
      </c>
      <c r="B107" s="5" t="s">
        <v>223</v>
      </c>
      <c r="C107" s="164"/>
      <c r="D107" s="164"/>
      <c r="E107" s="164"/>
      <c r="F107" s="164"/>
      <c r="G107" s="164"/>
      <c r="H107" s="164"/>
      <c r="I107" s="164"/>
      <c r="J107" s="164"/>
      <c r="K107" s="164"/>
      <c r="L107" s="164"/>
      <c r="M107" s="164"/>
      <c r="N107" s="164"/>
      <c r="O107" s="164">
        <f t="shared" si="11"/>
        <v>0</v>
      </c>
      <c r="P107" s="4"/>
      <c r="Q107" s="4"/>
    </row>
    <row r="108" spans="1:17" x14ac:dyDescent="0.25">
      <c r="A108" s="14" t="s">
        <v>392</v>
      </c>
      <c r="B108" s="7" t="s">
        <v>224</v>
      </c>
      <c r="C108" s="164"/>
      <c r="D108" s="164"/>
      <c r="E108" s="164"/>
      <c r="F108" s="164"/>
      <c r="G108" s="164"/>
      <c r="H108" s="164"/>
      <c r="I108" s="164"/>
      <c r="J108" s="164"/>
      <c r="K108" s="164"/>
      <c r="L108" s="164"/>
      <c r="M108" s="164"/>
      <c r="N108" s="164"/>
      <c r="O108" s="164">
        <f t="shared" si="11"/>
        <v>0</v>
      </c>
      <c r="P108" s="4"/>
      <c r="Q108" s="4"/>
    </row>
    <row r="109" spans="1:17" x14ac:dyDescent="0.25">
      <c r="A109" s="37" t="s">
        <v>225</v>
      </c>
      <c r="B109" s="5" t="s">
        <v>226</v>
      </c>
      <c r="C109" s="164"/>
      <c r="D109" s="164"/>
      <c r="E109" s="164"/>
      <c r="F109" s="164"/>
      <c r="G109" s="164"/>
      <c r="H109" s="164"/>
      <c r="I109" s="164"/>
      <c r="J109" s="164"/>
      <c r="K109" s="164"/>
      <c r="L109" s="164"/>
      <c r="M109" s="164"/>
      <c r="N109" s="164"/>
      <c r="O109" s="164">
        <f t="shared" si="11"/>
        <v>0</v>
      </c>
      <c r="P109" s="4"/>
      <c r="Q109" s="4"/>
    </row>
    <row r="110" spans="1:17" x14ac:dyDescent="0.25">
      <c r="A110" s="37" t="s">
        <v>227</v>
      </c>
      <c r="B110" s="5" t="s">
        <v>228</v>
      </c>
      <c r="C110" s="164"/>
      <c r="D110" s="164"/>
      <c r="E110" s="164"/>
      <c r="F110" s="164">
        <v>832888</v>
      </c>
      <c r="G110" s="164"/>
      <c r="H110" s="164"/>
      <c r="I110" s="164"/>
      <c r="J110" s="164"/>
      <c r="K110" s="164"/>
      <c r="L110" s="164"/>
      <c r="M110" s="164"/>
      <c r="N110" s="164"/>
      <c r="O110" s="164">
        <f t="shared" si="11"/>
        <v>832888</v>
      </c>
      <c r="P110" s="4"/>
      <c r="Q110" s="4"/>
    </row>
    <row r="111" spans="1:17" x14ac:dyDescent="0.25">
      <c r="A111" s="14" t="s">
        <v>229</v>
      </c>
      <c r="B111" s="7" t="s">
        <v>230</v>
      </c>
      <c r="C111" s="164"/>
      <c r="D111" s="164"/>
      <c r="E111" s="164"/>
      <c r="F111" s="164"/>
      <c r="G111" s="164"/>
      <c r="H111" s="164"/>
      <c r="I111" s="164"/>
      <c r="J111" s="164"/>
      <c r="K111" s="164"/>
      <c r="L111" s="164"/>
      <c r="M111" s="164"/>
      <c r="N111" s="164"/>
      <c r="O111" s="164">
        <f t="shared" si="11"/>
        <v>0</v>
      </c>
      <c r="P111" s="4"/>
      <c r="Q111" s="4"/>
    </row>
    <row r="112" spans="1:17" x14ac:dyDescent="0.25">
      <c r="A112" s="37" t="s">
        <v>231</v>
      </c>
      <c r="B112" s="5" t="s">
        <v>232</v>
      </c>
      <c r="C112" s="164"/>
      <c r="D112" s="164"/>
      <c r="E112" s="164"/>
      <c r="F112" s="164"/>
      <c r="G112" s="164"/>
      <c r="H112" s="164"/>
      <c r="I112" s="164"/>
      <c r="J112" s="164"/>
      <c r="K112" s="164"/>
      <c r="L112" s="164"/>
      <c r="M112" s="164"/>
      <c r="N112" s="164"/>
      <c r="O112" s="164">
        <f t="shared" si="11"/>
        <v>0</v>
      </c>
      <c r="P112" s="4"/>
      <c r="Q112" s="4"/>
    </row>
    <row r="113" spans="1:17" x14ac:dyDescent="0.25">
      <c r="A113" s="37" t="s">
        <v>233</v>
      </c>
      <c r="B113" s="5" t="s">
        <v>234</v>
      </c>
      <c r="C113" s="164"/>
      <c r="D113" s="164"/>
      <c r="E113" s="164"/>
      <c r="F113" s="164"/>
      <c r="G113" s="164"/>
      <c r="H113" s="164"/>
      <c r="I113" s="164"/>
      <c r="J113" s="164"/>
      <c r="K113" s="164"/>
      <c r="L113" s="164"/>
      <c r="M113" s="164"/>
      <c r="N113" s="164"/>
      <c r="O113" s="164">
        <f t="shared" si="11"/>
        <v>0</v>
      </c>
      <c r="P113" s="4"/>
      <c r="Q113" s="4"/>
    </row>
    <row r="114" spans="1:17" x14ac:dyDescent="0.25">
      <c r="A114" s="37" t="s">
        <v>235</v>
      </c>
      <c r="B114" s="5" t="s">
        <v>236</v>
      </c>
      <c r="C114" s="164"/>
      <c r="D114" s="164"/>
      <c r="E114" s="164"/>
      <c r="F114" s="164"/>
      <c r="G114" s="164"/>
      <c r="H114" s="164"/>
      <c r="I114" s="164"/>
      <c r="J114" s="164"/>
      <c r="K114" s="164"/>
      <c r="L114" s="164"/>
      <c r="M114" s="164"/>
      <c r="N114" s="164"/>
      <c r="O114" s="164">
        <f t="shared" si="11"/>
        <v>0</v>
      </c>
      <c r="P114" s="4"/>
      <c r="Q114" s="4"/>
    </row>
    <row r="115" spans="1:17" x14ac:dyDescent="0.25">
      <c r="A115" s="38" t="s">
        <v>393</v>
      </c>
      <c r="B115" s="39" t="s">
        <v>237</v>
      </c>
      <c r="C115" s="164">
        <f>SUM(C103,C108,C109:C114)</f>
        <v>0</v>
      </c>
      <c r="D115" s="164">
        <f t="shared" ref="D115:N115" si="23">SUM(D103,D108,D109:D114)</f>
        <v>0</v>
      </c>
      <c r="E115" s="164">
        <f t="shared" si="23"/>
        <v>0</v>
      </c>
      <c r="F115" s="164">
        <f t="shared" si="23"/>
        <v>832888</v>
      </c>
      <c r="G115" s="164">
        <f t="shared" si="23"/>
        <v>0</v>
      </c>
      <c r="H115" s="164">
        <f t="shared" si="23"/>
        <v>0</v>
      </c>
      <c r="I115" s="164">
        <f t="shared" si="23"/>
        <v>0</v>
      </c>
      <c r="J115" s="164">
        <f t="shared" si="23"/>
        <v>0</v>
      </c>
      <c r="K115" s="164">
        <f t="shared" si="23"/>
        <v>0</v>
      </c>
      <c r="L115" s="164">
        <f t="shared" si="23"/>
        <v>0</v>
      </c>
      <c r="M115" s="164">
        <f t="shared" si="23"/>
        <v>0</v>
      </c>
      <c r="N115" s="164">
        <f t="shared" si="23"/>
        <v>0</v>
      </c>
      <c r="O115" s="164">
        <f t="shared" si="11"/>
        <v>832888</v>
      </c>
      <c r="P115" s="4"/>
      <c r="Q115" s="4"/>
    </row>
    <row r="116" spans="1:17" x14ac:dyDescent="0.25">
      <c r="A116" s="37" t="s">
        <v>238</v>
      </c>
      <c r="B116" s="5" t="s">
        <v>239</v>
      </c>
      <c r="C116" s="164"/>
      <c r="D116" s="164"/>
      <c r="E116" s="164"/>
      <c r="F116" s="164"/>
      <c r="G116" s="164"/>
      <c r="H116" s="164"/>
      <c r="I116" s="164"/>
      <c r="J116" s="164"/>
      <c r="K116" s="164"/>
      <c r="L116" s="164"/>
      <c r="M116" s="164"/>
      <c r="N116" s="164"/>
      <c r="O116" s="164">
        <f t="shared" si="11"/>
        <v>0</v>
      </c>
      <c r="P116" s="4"/>
      <c r="Q116" s="4"/>
    </row>
    <row r="117" spans="1:17" ht="30" x14ac:dyDescent="0.25">
      <c r="A117" s="13" t="s">
        <v>240</v>
      </c>
      <c r="B117" s="5" t="s">
        <v>241</v>
      </c>
      <c r="C117" s="164"/>
      <c r="D117" s="164"/>
      <c r="E117" s="164"/>
      <c r="F117" s="164"/>
      <c r="G117" s="164"/>
      <c r="H117" s="164"/>
      <c r="I117" s="164"/>
      <c r="J117" s="164"/>
      <c r="K117" s="164"/>
      <c r="L117" s="164"/>
      <c r="M117" s="164"/>
      <c r="N117" s="164"/>
      <c r="O117" s="164">
        <f t="shared" si="11"/>
        <v>0</v>
      </c>
      <c r="P117" s="4"/>
      <c r="Q117" s="4"/>
    </row>
    <row r="118" spans="1:17" x14ac:dyDescent="0.25">
      <c r="A118" s="37" t="s">
        <v>429</v>
      </c>
      <c r="B118" s="5" t="s">
        <v>242</v>
      </c>
      <c r="C118" s="164"/>
      <c r="D118" s="164"/>
      <c r="E118" s="164"/>
      <c r="F118" s="164"/>
      <c r="G118" s="164"/>
      <c r="H118" s="164"/>
      <c r="I118" s="164"/>
      <c r="J118" s="164"/>
      <c r="K118" s="164"/>
      <c r="L118" s="164"/>
      <c r="M118" s="164"/>
      <c r="N118" s="164"/>
      <c r="O118" s="164">
        <f t="shared" si="11"/>
        <v>0</v>
      </c>
      <c r="P118" s="4"/>
      <c r="Q118" s="4"/>
    </row>
    <row r="119" spans="1:17" x14ac:dyDescent="0.25">
      <c r="A119" s="37" t="s">
        <v>398</v>
      </c>
      <c r="B119" s="5" t="s">
        <v>243</v>
      </c>
      <c r="C119" s="164"/>
      <c r="D119" s="164"/>
      <c r="E119" s="164"/>
      <c r="F119" s="164"/>
      <c r="G119" s="164"/>
      <c r="H119" s="164"/>
      <c r="I119" s="164"/>
      <c r="J119" s="164"/>
      <c r="K119" s="164"/>
      <c r="L119" s="164"/>
      <c r="M119" s="164"/>
      <c r="N119" s="164"/>
      <c r="O119" s="164">
        <f t="shared" si="11"/>
        <v>0</v>
      </c>
      <c r="P119" s="4"/>
      <c r="Q119" s="4"/>
    </row>
    <row r="120" spans="1:17" x14ac:dyDescent="0.25">
      <c r="A120" s="38" t="s">
        <v>399</v>
      </c>
      <c r="B120" s="39" t="s">
        <v>247</v>
      </c>
      <c r="C120" s="164"/>
      <c r="D120" s="164"/>
      <c r="E120" s="164"/>
      <c r="F120" s="164"/>
      <c r="G120" s="164"/>
      <c r="H120" s="164"/>
      <c r="I120" s="164"/>
      <c r="J120" s="164"/>
      <c r="K120" s="164"/>
      <c r="L120" s="164"/>
      <c r="M120" s="164"/>
      <c r="N120" s="164"/>
      <c r="O120" s="164">
        <f t="shared" si="11"/>
        <v>0</v>
      </c>
      <c r="P120" s="4"/>
      <c r="Q120" s="4"/>
    </row>
    <row r="121" spans="1:17" ht="30" x14ac:dyDescent="0.25">
      <c r="A121" s="13" t="s">
        <v>248</v>
      </c>
      <c r="B121" s="5" t="s">
        <v>249</v>
      </c>
      <c r="C121" s="164"/>
      <c r="D121" s="164"/>
      <c r="E121" s="164"/>
      <c r="F121" s="164"/>
      <c r="G121" s="164"/>
      <c r="H121" s="164"/>
      <c r="I121" s="164"/>
      <c r="J121" s="164"/>
      <c r="K121" s="164"/>
      <c r="L121" s="164"/>
      <c r="M121" s="164"/>
      <c r="N121" s="164"/>
      <c r="O121" s="164">
        <f t="shared" si="11"/>
        <v>0</v>
      </c>
      <c r="P121" s="4"/>
      <c r="Q121" s="4"/>
    </row>
    <row r="122" spans="1:17" ht="15.75" x14ac:dyDescent="0.25">
      <c r="A122" s="192" t="s">
        <v>433</v>
      </c>
      <c r="B122" s="193" t="s">
        <v>250</v>
      </c>
      <c r="C122" s="164">
        <f>SUM(C115,C120,C121)</f>
        <v>0</v>
      </c>
      <c r="D122" s="164">
        <f t="shared" ref="D122:N122" si="24">SUM(D115,D120,D121)</f>
        <v>0</v>
      </c>
      <c r="E122" s="164">
        <f t="shared" si="24"/>
        <v>0</v>
      </c>
      <c r="F122" s="164">
        <f t="shared" si="24"/>
        <v>832888</v>
      </c>
      <c r="G122" s="164">
        <f t="shared" si="24"/>
        <v>0</v>
      </c>
      <c r="H122" s="164">
        <f t="shared" si="24"/>
        <v>0</v>
      </c>
      <c r="I122" s="164">
        <f t="shared" si="24"/>
        <v>0</v>
      </c>
      <c r="J122" s="164">
        <f t="shared" si="24"/>
        <v>0</v>
      </c>
      <c r="K122" s="164">
        <f t="shared" si="24"/>
        <v>0</v>
      </c>
      <c r="L122" s="164">
        <f t="shared" si="24"/>
        <v>0</v>
      </c>
      <c r="M122" s="164">
        <f t="shared" si="24"/>
        <v>0</v>
      </c>
      <c r="N122" s="164">
        <f t="shared" si="24"/>
        <v>0</v>
      </c>
      <c r="O122" s="164">
        <f t="shared" si="11"/>
        <v>832888</v>
      </c>
      <c r="P122" s="4"/>
      <c r="Q122" s="4"/>
    </row>
    <row r="123" spans="1:17" ht="15.75" x14ac:dyDescent="0.25">
      <c r="A123" s="194" t="s">
        <v>470</v>
      </c>
      <c r="B123" s="195"/>
      <c r="C123" s="164">
        <f>SUM(C99,C122)</f>
        <v>3912305</v>
      </c>
      <c r="D123" s="164">
        <f t="shared" ref="D123:N123" si="25">SUM(D99,D122)</f>
        <v>3120498</v>
      </c>
      <c r="E123" s="164">
        <f t="shared" si="25"/>
        <v>8877956</v>
      </c>
      <c r="F123" s="164">
        <f t="shared" si="25"/>
        <v>9999403</v>
      </c>
      <c r="G123" s="164">
        <f t="shared" si="25"/>
        <v>2911798</v>
      </c>
      <c r="H123" s="164">
        <f t="shared" si="25"/>
        <v>3039998</v>
      </c>
      <c r="I123" s="164">
        <f t="shared" si="25"/>
        <v>3078924</v>
      </c>
      <c r="J123" s="164">
        <f t="shared" si="25"/>
        <v>3054898</v>
      </c>
      <c r="K123" s="164">
        <f t="shared" si="25"/>
        <v>2936798</v>
      </c>
      <c r="L123" s="164">
        <f t="shared" si="25"/>
        <v>3015898</v>
      </c>
      <c r="M123" s="164">
        <f t="shared" si="25"/>
        <v>2912798</v>
      </c>
      <c r="N123" s="164">
        <f t="shared" si="25"/>
        <v>3045171</v>
      </c>
      <c r="O123" s="164">
        <f>SUM(C123:N123)</f>
        <v>49906445</v>
      </c>
      <c r="P123" s="4"/>
      <c r="Q123" s="4"/>
    </row>
    <row r="124" spans="1:17" ht="25.5" x14ac:dyDescent="0.25">
      <c r="A124" s="2" t="s">
        <v>72</v>
      </c>
      <c r="B124" s="3" t="s">
        <v>463</v>
      </c>
      <c r="C124" s="164"/>
      <c r="D124" s="164"/>
      <c r="E124" s="164"/>
      <c r="F124" s="164"/>
      <c r="G124" s="164"/>
      <c r="H124" s="164"/>
      <c r="I124" s="164"/>
      <c r="J124" s="164"/>
      <c r="K124" s="164"/>
      <c r="L124" s="164"/>
      <c r="M124" s="164"/>
      <c r="N124" s="164"/>
      <c r="O124" s="164">
        <f t="shared" si="11"/>
        <v>0</v>
      </c>
      <c r="P124" s="4"/>
      <c r="Q124" s="4"/>
    </row>
    <row r="125" spans="1:17" ht="30" x14ac:dyDescent="0.25">
      <c r="A125" s="31" t="s">
        <v>251</v>
      </c>
      <c r="B125" s="6" t="s">
        <v>252</v>
      </c>
      <c r="C125" s="164">
        <v>1144530</v>
      </c>
      <c r="D125" s="164">
        <v>1144530</v>
      </c>
      <c r="E125" s="164">
        <v>1144530</v>
      </c>
      <c r="F125" s="164">
        <v>1144530</v>
      </c>
      <c r="G125" s="164">
        <v>1144530</v>
      </c>
      <c r="H125" s="164">
        <v>1144530</v>
      </c>
      <c r="I125" s="164">
        <v>1144530</v>
      </c>
      <c r="J125" s="164">
        <v>1144530</v>
      </c>
      <c r="K125" s="164">
        <v>1144530</v>
      </c>
      <c r="L125" s="164">
        <v>1144530</v>
      </c>
      <c r="M125" s="164">
        <v>1144530</v>
      </c>
      <c r="N125" s="164">
        <v>1144528</v>
      </c>
      <c r="O125" s="164">
        <f t="shared" si="11"/>
        <v>13734358</v>
      </c>
      <c r="P125" s="4"/>
      <c r="Q125" s="4"/>
    </row>
    <row r="126" spans="1:17" ht="30" x14ac:dyDescent="0.25">
      <c r="A126" s="5" t="s">
        <v>253</v>
      </c>
      <c r="B126" s="6" t="s">
        <v>254</v>
      </c>
      <c r="C126" s="164"/>
      <c r="D126" s="164"/>
      <c r="E126" s="164"/>
      <c r="F126" s="164"/>
      <c r="G126" s="164"/>
      <c r="H126" s="164"/>
      <c r="I126" s="164"/>
      <c r="J126" s="164"/>
      <c r="K126" s="164"/>
      <c r="L126" s="164"/>
      <c r="M126" s="164"/>
      <c r="N126" s="164"/>
      <c r="O126" s="164">
        <f t="shared" si="11"/>
        <v>0</v>
      </c>
      <c r="P126" s="4"/>
      <c r="Q126" s="4"/>
    </row>
    <row r="127" spans="1:17" ht="30" x14ac:dyDescent="0.25">
      <c r="A127" s="5" t="s">
        <v>255</v>
      </c>
      <c r="B127" s="6" t="s">
        <v>256</v>
      </c>
      <c r="C127" s="164">
        <v>440654</v>
      </c>
      <c r="D127" s="164">
        <v>440654</v>
      </c>
      <c r="E127" s="164">
        <v>440654</v>
      </c>
      <c r="F127" s="164">
        <v>440654</v>
      </c>
      <c r="G127" s="164">
        <v>440654</v>
      </c>
      <c r="H127" s="164">
        <v>440654</v>
      </c>
      <c r="I127" s="164">
        <v>440654</v>
      </c>
      <c r="J127" s="164">
        <v>440654</v>
      </c>
      <c r="K127" s="164">
        <v>440654</v>
      </c>
      <c r="L127" s="164">
        <v>440654</v>
      </c>
      <c r="M127" s="164">
        <v>440654</v>
      </c>
      <c r="N127" s="164">
        <v>440656</v>
      </c>
      <c r="O127" s="164">
        <f t="shared" si="11"/>
        <v>5287850</v>
      </c>
      <c r="P127" s="4"/>
      <c r="Q127" s="4"/>
    </row>
    <row r="128" spans="1:17" ht="30" x14ac:dyDescent="0.25">
      <c r="A128" s="5" t="s">
        <v>257</v>
      </c>
      <c r="B128" s="6" t="s">
        <v>258</v>
      </c>
      <c r="C128" s="164">
        <v>150000</v>
      </c>
      <c r="D128" s="164">
        <v>150000</v>
      </c>
      <c r="E128" s="164">
        <v>150000</v>
      </c>
      <c r="F128" s="164">
        <v>150000</v>
      </c>
      <c r="G128" s="164">
        <v>150000</v>
      </c>
      <c r="H128" s="164">
        <v>150000</v>
      </c>
      <c r="I128" s="164">
        <v>150000</v>
      </c>
      <c r="J128" s="164">
        <v>150000</v>
      </c>
      <c r="K128" s="164">
        <v>150000</v>
      </c>
      <c r="L128" s="164">
        <v>150000</v>
      </c>
      <c r="M128" s="164">
        <v>150000</v>
      </c>
      <c r="N128" s="164">
        <v>150000</v>
      </c>
      <c r="O128" s="164">
        <f>SUM(C128:N128)</f>
        <v>1800000</v>
      </c>
      <c r="P128" s="4"/>
      <c r="Q128" s="4"/>
    </row>
    <row r="129" spans="1:17" x14ac:dyDescent="0.25">
      <c r="A129" s="5" t="s">
        <v>259</v>
      </c>
      <c r="B129" s="6" t="s">
        <v>260</v>
      </c>
      <c r="C129" s="164"/>
      <c r="D129" s="164"/>
      <c r="E129" s="164"/>
      <c r="F129" s="164"/>
      <c r="G129" s="164"/>
      <c r="H129" s="164"/>
      <c r="I129" s="164"/>
      <c r="J129" s="164"/>
      <c r="K129" s="164"/>
      <c r="L129" s="164"/>
      <c r="M129" s="164"/>
      <c r="N129" s="164"/>
      <c r="O129" s="164">
        <f t="shared" si="11"/>
        <v>0</v>
      </c>
      <c r="P129" s="4"/>
      <c r="Q129" s="4"/>
    </row>
    <row r="130" spans="1:17" ht="30" x14ac:dyDescent="0.25">
      <c r="A130" s="5" t="s">
        <v>261</v>
      </c>
      <c r="B130" s="6" t="s">
        <v>262</v>
      </c>
      <c r="C130" s="164"/>
      <c r="D130" s="164"/>
      <c r="E130" s="164"/>
      <c r="F130" s="164"/>
      <c r="G130" s="164"/>
      <c r="H130" s="164"/>
      <c r="I130" s="164"/>
      <c r="J130" s="164"/>
      <c r="K130" s="164"/>
      <c r="L130" s="164"/>
      <c r="M130" s="164"/>
      <c r="N130" s="164"/>
      <c r="O130" s="164">
        <f t="shared" si="11"/>
        <v>0</v>
      </c>
      <c r="P130" s="4"/>
      <c r="Q130" s="4"/>
    </row>
    <row r="131" spans="1:17" x14ac:dyDescent="0.25">
      <c r="A131" s="7" t="s">
        <v>472</v>
      </c>
      <c r="B131" s="8" t="s">
        <v>263</v>
      </c>
      <c r="C131" s="164">
        <f>SUM(C125:C130)</f>
        <v>1735184</v>
      </c>
      <c r="D131" s="164">
        <f t="shared" ref="D131:O131" si="26">SUM(D125:D130)</f>
        <v>1735184</v>
      </c>
      <c r="E131" s="164">
        <f t="shared" si="26"/>
        <v>1735184</v>
      </c>
      <c r="F131" s="164">
        <f t="shared" si="26"/>
        <v>1735184</v>
      </c>
      <c r="G131" s="164">
        <f t="shared" si="26"/>
        <v>1735184</v>
      </c>
      <c r="H131" s="164">
        <f t="shared" si="26"/>
        <v>1735184</v>
      </c>
      <c r="I131" s="164">
        <f t="shared" si="26"/>
        <v>1735184</v>
      </c>
      <c r="J131" s="164">
        <f t="shared" si="26"/>
        <v>1735184</v>
      </c>
      <c r="K131" s="164">
        <f t="shared" si="26"/>
        <v>1735184</v>
      </c>
      <c r="L131" s="164">
        <f t="shared" si="26"/>
        <v>1735184</v>
      </c>
      <c r="M131" s="164">
        <f t="shared" si="26"/>
        <v>1735184</v>
      </c>
      <c r="N131" s="164">
        <f t="shared" si="26"/>
        <v>1735184</v>
      </c>
      <c r="O131" s="164">
        <f t="shared" si="26"/>
        <v>20822208</v>
      </c>
      <c r="P131" s="4"/>
      <c r="Q131" s="4"/>
    </row>
    <row r="132" spans="1:17" x14ac:dyDescent="0.25">
      <c r="A132" s="5" t="s">
        <v>264</v>
      </c>
      <c r="B132" s="6" t="s">
        <v>265</v>
      </c>
      <c r="C132" s="164"/>
      <c r="D132" s="164"/>
      <c r="E132" s="164"/>
      <c r="F132" s="164"/>
      <c r="G132" s="164"/>
      <c r="H132" s="164"/>
      <c r="I132" s="164"/>
      <c r="J132" s="164"/>
      <c r="K132" s="164"/>
      <c r="L132" s="164"/>
      <c r="M132" s="164"/>
      <c r="N132" s="164"/>
      <c r="O132" s="164">
        <f t="shared" si="11"/>
        <v>0</v>
      </c>
      <c r="P132" s="4"/>
      <c r="Q132" s="4"/>
    </row>
    <row r="133" spans="1:17" ht="45" x14ac:dyDescent="0.25">
      <c r="A133" s="5" t="s">
        <v>266</v>
      </c>
      <c r="B133" s="6" t="s">
        <v>267</v>
      </c>
      <c r="C133" s="164"/>
      <c r="D133" s="164"/>
      <c r="E133" s="164"/>
      <c r="F133" s="164"/>
      <c r="G133" s="164"/>
      <c r="H133" s="164"/>
      <c r="I133" s="164"/>
      <c r="J133" s="164"/>
      <c r="K133" s="164"/>
      <c r="L133" s="164"/>
      <c r="M133" s="164"/>
      <c r="N133" s="164"/>
      <c r="O133" s="164">
        <f t="shared" si="11"/>
        <v>0</v>
      </c>
      <c r="P133" s="4"/>
      <c r="Q133" s="4"/>
    </row>
    <row r="134" spans="1:17" ht="45" x14ac:dyDescent="0.25">
      <c r="A134" s="5" t="s">
        <v>434</v>
      </c>
      <c r="B134" s="6" t="s">
        <v>268</v>
      </c>
      <c r="C134" s="164"/>
      <c r="D134" s="164"/>
      <c r="E134" s="164"/>
      <c r="F134" s="164"/>
      <c r="G134" s="164"/>
      <c r="H134" s="164"/>
      <c r="I134" s="164"/>
      <c r="J134" s="164"/>
      <c r="K134" s="164"/>
      <c r="L134" s="164"/>
      <c r="M134" s="164"/>
      <c r="N134" s="164"/>
      <c r="O134" s="164">
        <f t="shared" si="11"/>
        <v>0</v>
      </c>
      <c r="P134" s="4"/>
      <c r="Q134" s="4"/>
    </row>
    <row r="135" spans="1:17" ht="45" x14ac:dyDescent="0.25">
      <c r="A135" s="5" t="s">
        <v>435</v>
      </c>
      <c r="B135" s="6" t="s">
        <v>269</v>
      </c>
      <c r="C135" s="164"/>
      <c r="D135" s="164"/>
      <c r="E135" s="164"/>
      <c r="F135" s="164"/>
      <c r="G135" s="164"/>
      <c r="H135" s="164"/>
      <c r="I135" s="164"/>
      <c r="J135" s="164"/>
      <c r="K135" s="164"/>
      <c r="L135" s="164"/>
      <c r="M135" s="164"/>
      <c r="N135" s="164"/>
      <c r="O135" s="164">
        <f t="shared" si="11"/>
        <v>0</v>
      </c>
      <c r="P135" s="4"/>
      <c r="Q135" s="4"/>
    </row>
    <row r="136" spans="1:17" ht="30" x14ac:dyDescent="0.25">
      <c r="A136" s="5" t="s">
        <v>436</v>
      </c>
      <c r="B136" s="6" t="s">
        <v>270</v>
      </c>
      <c r="C136" s="164">
        <v>1248767</v>
      </c>
      <c r="D136" s="164">
        <v>1248767</v>
      </c>
      <c r="E136" s="164">
        <v>1248767</v>
      </c>
      <c r="F136" s="164">
        <v>1248767</v>
      </c>
      <c r="G136" s="164">
        <v>1248767</v>
      </c>
      <c r="H136" s="164">
        <v>1248767</v>
      </c>
      <c r="I136" s="164">
        <v>1248767</v>
      </c>
      <c r="J136" s="164">
        <v>1248767</v>
      </c>
      <c r="K136" s="164">
        <v>1248767</v>
      </c>
      <c r="L136" s="164">
        <v>1248767</v>
      </c>
      <c r="M136" s="164">
        <v>1248767</v>
      </c>
      <c r="N136" s="164">
        <v>1248775</v>
      </c>
      <c r="O136" s="164">
        <f t="shared" ref="O136:O199" si="27">SUM(C136:N136)</f>
        <v>14985212</v>
      </c>
      <c r="P136" s="4"/>
      <c r="Q136" s="4"/>
    </row>
    <row r="137" spans="1:17" ht="30" x14ac:dyDescent="0.25">
      <c r="A137" s="39" t="s">
        <v>473</v>
      </c>
      <c r="B137" s="51" t="s">
        <v>271</v>
      </c>
      <c r="C137" s="164">
        <f>SUM(C131:C136)</f>
        <v>2983951</v>
      </c>
      <c r="D137" s="164">
        <f t="shared" ref="D137:N137" si="28">SUM(D131:D136)</f>
        <v>2983951</v>
      </c>
      <c r="E137" s="164">
        <f t="shared" si="28"/>
        <v>2983951</v>
      </c>
      <c r="F137" s="164">
        <f t="shared" si="28"/>
        <v>2983951</v>
      </c>
      <c r="G137" s="164">
        <f t="shared" si="28"/>
        <v>2983951</v>
      </c>
      <c r="H137" s="164">
        <f t="shared" si="28"/>
        <v>2983951</v>
      </c>
      <c r="I137" s="164">
        <f t="shared" si="28"/>
        <v>2983951</v>
      </c>
      <c r="J137" s="164">
        <f t="shared" si="28"/>
        <v>2983951</v>
      </c>
      <c r="K137" s="164">
        <f t="shared" si="28"/>
        <v>2983951</v>
      </c>
      <c r="L137" s="164">
        <f t="shared" si="28"/>
        <v>2983951</v>
      </c>
      <c r="M137" s="164">
        <f t="shared" si="28"/>
        <v>2983951</v>
      </c>
      <c r="N137" s="164">
        <f t="shared" si="28"/>
        <v>2983959</v>
      </c>
      <c r="O137" s="164">
        <f>SUM(O131:O136)</f>
        <v>35807420</v>
      </c>
      <c r="P137" s="4"/>
      <c r="Q137" s="4"/>
    </row>
    <row r="138" spans="1:17" x14ac:dyDescent="0.25">
      <c r="A138" s="5" t="s">
        <v>440</v>
      </c>
      <c r="B138" s="6" t="s">
        <v>280</v>
      </c>
      <c r="C138" s="164"/>
      <c r="D138" s="164"/>
      <c r="E138" s="164"/>
      <c r="F138" s="164"/>
      <c r="G138" s="164"/>
      <c r="H138" s="164"/>
      <c r="I138" s="164"/>
      <c r="J138" s="164"/>
      <c r="K138" s="164"/>
      <c r="L138" s="164"/>
      <c r="M138" s="164"/>
      <c r="N138" s="164"/>
      <c r="O138" s="164">
        <f t="shared" si="27"/>
        <v>0</v>
      </c>
      <c r="P138" s="4"/>
      <c r="Q138" s="4"/>
    </row>
    <row r="139" spans="1:17" x14ac:dyDescent="0.25">
      <c r="A139" s="5" t="s">
        <v>441</v>
      </c>
      <c r="B139" s="6" t="s">
        <v>281</v>
      </c>
      <c r="C139" s="164"/>
      <c r="D139" s="164"/>
      <c r="E139" s="164"/>
      <c r="F139" s="164"/>
      <c r="G139" s="164"/>
      <c r="H139" s="164"/>
      <c r="I139" s="164"/>
      <c r="J139" s="164"/>
      <c r="K139" s="164"/>
      <c r="L139" s="164"/>
      <c r="M139" s="164"/>
      <c r="N139" s="164"/>
      <c r="O139" s="164">
        <f t="shared" si="27"/>
        <v>0</v>
      </c>
      <c r="P139" s="4"/>
      <c r="Q139" s="4"/>
    </row>
    <row r="140" spans="1:17" x14ac:dyDescent="0.25">
      <c r="A140" s="7" t="s">
        <v>475</v>
      </c>
      <c r="B140" s="8" t="s">
        <v>282</v>
      </c>
      <c r="C140" s="164"/>
      <c r="D140" s="164"/>
      <c r="E140" s="164"/>
      <c r="F140" s="164"/>
      <c r="G140" s="164"/>
      <c r="H140" s="164"/>
      <c r="I140" s="164"/>
      <c r="J140" s="164"/>
      <c r="K140" s="164"/>
      <c r="L140" s="164"/>
      <c r="M140" s="164"/>
      <c r="N140" s="164"/>
      <c r="O140" s="164">
        <f t="shared" si="27"/>
        <v>0</v>
      </c>
      <c r="P140" s="4"/>
      <c r="Q140" s="4"/>
    </row>
    <row r="141" spans="1:17" x14ac:dyDescent="0.25">
      <c r="A141" s="5" t="s">
        <v>442</v>
      </c>
      <c r="B141" s="6" t="s">
        <v>283</v>
      </c>
      <c r="C141" s="164"/>
      <c r="D141" s="164"/>
      <c r="E141" s="164"/>
      <c r="F141" s="164"/>
      <c r="G141" s="164"/>
      <c r="H141" s="164"/>
      <c r="I141" s="164"/>
      <c r="J141" s="164"/>
      <c r="K141" s="164"/>
      <c r="L141" s="164"/>
      <c r="M141" s="164"/>
      <c r="N141" s="164"/>
      <c r="O141" s="164">
        <f t="shared" si="27"/>
        <v>0</v>
      </c>
      <c r="P141" s="4"/>
      <c r="Q141" s="4"/>
    </row>
    <row r="142" spans="1:17" ht="30" x14ac:dyDescent="0.25">
      <c r="A142" s="5" t="s">
        <v>443</v>
      </c>
      <c r="B142" s="6" t="s">
        <v>284</v>
      </c>
      <c r="C142" s="164"/>
      <c r="D142" s="164"/>
      <c r="E142" s="164"/>
      <c r="F142" s="164"/>
      <c r="G142" s="164"/>
      <c r="H142" s="164"/>
      <c r="I142" s="164"/>
      <c r="J142" s="164"/>
      <c r="K142" s="164"/>
      <c r="L142" s="164"/>
      <c r="M142" s="164"/>
      <c r="N142" s="164"/>
      <c r="O142" s="164">
        <f t="shared" si="27"/>
        <v>0</v>
      </c>
      <c r="P142" s="4"/>
      <c r="Q142" s="4"/>
    </row>
    <row r="143" spans="1:17" x14ac:dyDescent="0.25">
      <c r="A143" s="5" t="s">
        <v>444</v>
      </c>
      <c r="B143" s="6" t="s">
        <v>285</v>
      </c>
      <c r="C143" s="164"/>
      <c r="D143" s="164"/>
      <c r="E143" s="164">
        <v>250000</v>
      </c>
      <c r="F143" s="164">
        <v>100000</v>
      </c>
      <c r="G143" s="164">
        <v>50000</v>
      </c>
      <c r="H143" s="164"/>
      <c r="I143" s="164"/>
      <c r="J143" s="164"/>
      <c r="K143" s="164">
        <v>200000</v>
      </c>
      <c r="L143" s="164">
        <v>50000</v>
      </c>
      <c r="M143" s="164"/>
      <c r="N143" s="164"/>
      <c r="O143" s="164">
        <f t="shared" si="27"/>
        <v>650000</v>
      </c>
      <c r="P143" s="4"/>
      <c r="Q143" s="4"/>
    </row>
    <row r="144" spans="1:17" x14ac:dyDescent="0.25">
      <c r="A144" s="5" t="s">
        <v>445</v>
      </c>
      <c r="B144" s="6" t="s">
        <v>286</v>
      </c>
      <c r="C144" s="164"/>
      <c r="D144" s="164"/>
      <c r="E144" s="164">
        <v>100000</v>
      </c>
      <c r="F144" s="164"/>
      <c r="G144" s="164">
        <v>50000</v>
      </c>
      <c r="H144" s="164"/>
      <c r="I144" s="164"/>
      <c r="J144" s="164"/>
      <c r="K144" s="164">
        <v>100000</v>
      </c>
      <c r="L144" s="164">
        <v>50000</v>
      </c>
      <c r="M144" s="164"/>
      <c r="N144" s="164"/>
      <c r="O144" s="164">
        <f t="shared" si="27"/>
        <v>300000</v>
      </c>
      <c r="P144" s="4"/>
      <c r="Q144" s="4"/>
    </row>
    <row r="145" spans="1:17" x14ac:dyDescent="0.25">
      <c r="A145" s="5" t="s">
        <v>446</v>
      </c>
      <c r="B145" s="6" t="s">
        <v>289</v>
      </c>
      <c r="C145" s="164"/>
      <c r="D145" s="164"/>
      <c r="E145" s="164"/>
      <c r="F145" s="164"/>
      <c r="G145" s="164"/>
      <c r="H145" s="164"/>
      <c r="I145" s="164"/>
      <c r="J145" s="164"/>
      <c r="K145" s="164"/>
      <c r="L145" s="164"/>
      <c r="M145" s="164"/>
      <c r="N145" s="164"/>
      <c r="O145" s="164">
        <f t="shared" si="27"/>
        <v>0</v>
      </c>
      <c r="P145" s="4"/>
      <c r="Q145" s="4"/>
    </row>
    <row r="146" spans="1:17" ht="30" x14ac:dyDescent="0.25">
      <c r="A146" s="5" t="s">
        <v>290</v>
      </c>
      <c r="B146" s="6" t="s">
        <v>291</v>
      </c>
      <c r="C146" s="164"/>
      <c r="D146" s="164"/>
      <c r="E146" s="164"/>
      <c r="F146" s="164"/>
      <c r="G146" s="164"/>
      <c r="H146" s="164"/>
      <c r="I146" s="164"/>
      <c r="J146" s="164"/>
      <c r="K146" s="164"/>
      <c r="L146" s="164"/>
      <c r="M146" s="164"/>
      <c r="N146" s="164"/>
      <c r="O146" s="164">
        <f t="shared" si="27"/>
        <v>0</v>
      </c>
      <c r="P146" s="4"/>
      <c r="Q146" s="4"/>
    </row>
    <row r="147" spans="1:17" x14ac:dyDescent="0.25">
      <c r="A147" s="5" t="s">
        <v>447</v>
      </c>
      <c r="B147" s="6" t="s">
        <v>292</v>
      </c>
      <c r="C147" s="164"/>
      <c r="D147" s="164"/>
      <c r="E147" s="164">
        <v>50000</v>
      </c>
      <c r="F147" s="164"/>
      <c r="G147" s="164"/>
      <c r="H147" s="164"/>
      <c r="I147" s="164"/>
      <c r="J147" s="164"/>
      <c r="K147" s="164">
        <v>40000</v>
      </c>
      <c r="L147" s="164">
        <v>20000</v>
      </c>
      <c r="M147" s="164"/>
      <c r="N147" s="164"/>
      <c r="O147" s="164">
        <f t="shared" si="27"/>
        <v>110000</v>
      </c>
      <c r="P147" s="4"/>
      <c r="Q147" s="4"/>
    </row>
    <row r="148" spans="1:17" x14ac:dyDescent="0.25">
      <c r="A148" s="5" t="s">
        <v>448</v>
      </c>
      <c r="B148" s="6" t="s">
        <v>297</v>
      </c>
      <c r="C148" s="164"/>
      <c r="D148" s="164"/>
      <c r="E148" s="164"/>
      <c r="F148" s="164"/>
      <c r="G148" s="164"/>
      <c r="H148" s="164"/>
      <c r="I148" s="164"/>
      <c r="J148" s="164"/>
      <c r="K148" s="164"/>
      <c r="L148" s="164"/>
      <c r="M148" s="164"/>
      <c r="N148" s="164"/>
      <c r="O148" s="164">
        <f t="shared" si="27"/>
        <v>0</v>
      </c>
      <c r="P148" s="4"/>
      <c r="Q148" s="4"/>
    </row>
    <row r="149" spans="1:17" x14ac:dyDescent="0.25">
      <c r="A149" s="7" t="s">
        <v>476</v>
      </c>
      <c r="B149" s="8" t="s">
        <v>300</v>
      </c>
      <c r="C149" s="164">
        <f>SUM(C144:C148)</f>
        <v>0</v>
      </c>
      <c r="D149" s="164">
        <f t="shared" ref="D149:O149" si="29">SUM(D144:D148)</f>
        <v>0</v>
      </c>
      <c r="E149" s="164">
        <f t="shared" si="29"/>
        <v>150000</v>
      </c>
      <c r="F149" s="164">
        <f t="shared" si="29"/>
        <v>0</v>
      </c>
      <c r="G149" s="164">
        <f t="shared" si="29"/>
        <v>50000</v>
      </c>
      <c r="H149" s="164">
        <f t="shared" si="29"/>
        <v>0</v>
      </c>
      <c r="I149" s="164">
        <f t="shared" si="29"/>
        <v>0</v>
      </c>
      <c r="J149" s="164">
        <f t="shared" si="29"/>
        <v>0</v>
      </c>
      <c r="K149" s="164">
        <f>SUM(K144:K148)</f>
        <v>140000</v>
      </c>
      <c r="L149" s="164">
        <f t="shared" si="29"/>
        <v>70000</v>
      </c>
      <c r="M149" s="164">
        <f t="shared" si="29"/>
        <v>0</v>
      </c>
      <c r="N149" s="164">
        <f t="shared" si="29"/>
        <v>0</v>
      </c>
      <c r="O149" s="164">
        <f t="shared" si="29"/>
        <v>410000</v>
      </c>
      <c r="P149" s="4"/>
      <c r="Q149" s="4"/>
    </row>
    <row r="150" spans="1:17" x14ac:dyDescent="0.25">
      <c r="A150" s="5" t="s">
        <v>449</v>
      </c>
      <c r="B150" s="6" t="s">
        <v>301</v>
      </c>
      <c r="C150" s="164"/>
      <c r="D150" s="164"/>
      <c r="E150" s="164">
        <v>100000</v>
      </c>
      <c r="F150" s="164">
        <v>40000</v>
      </c>
      <c r="G150" s="164">
        <v>10000</v>
      </c>
      <c r="H150" s="164"/>
      <c r="I150" s="164"/>
      <c r="J150" s="164"/>
      <c r="K150" s="164">
        <v>100000</v>
      </c>
      <c r="L150" s="164">
        <v>40000</v>
      </c>
      <c r="M150" s="164">
        <v>10000</v>
      </c>
      <c r="N150" s="164"/>
      <c r="O150" s="164">
        <f t="shared" si="27"/>
        <v>300000</v>
      </c>
      <c r="P150" s="4"/>
      <c r="Q150" s="4"/>
    </row>
    <row r="151" spans="1:17" x14ac:dyDescent="0.25">
      <c r="A151" s="39" t="s">
        <v>477</v>
      </c>
      <c r="B151" s="51" t="s">
        <v>302</v>
      </c>
      <c r="C151" s="164">
        <f>SUM(C141,C142,C143,C149,C150)</f>
        <v>0</v>
      </c>
      <c r="D151" s="164">
        <f t="shared" ref="D151:O151" si="30">SUM(D141,D142,D143,D149,D150)</f>
        <v>0</v>
      </c>
      <c r="E151" s="164">
        <f t="shared" si="30"/>
        <v>500000</v>
      </c>
      <c r="F151" s="164">
        <f t="shared" si="30"/>
        <v>140000</v>
      </c>
      <c r="G151" s="164">
        <f t="shared" si="30"/>
        <v>110000</v>
      </c>
      <c r="H151" s="164">
        <f t="shared" si="30"/>
        <v>0</v>
      </c>
      <c r="I151" s="164">
        <f t="shared" si="30"/>
        <v>0</v>
      </c>
      <c r="J151" s="164">
        <f t="shared" si="30"/>
        <v>0</v>
      </c>
      <c r="K151" s="164">
        <f t="shared" si="30"/>
        <v>440000</v>
      </c>
      <c r="L151" s="164">
        <f t="shared" si="30"/>
        <v>160000</v>
      </c>
      <c r="M151" s="164">
        <f t="shared" si="30"/>
        <v>10000</v>
      </c>
      <c r="N151" s="164">
        <f t="shared" si="30"/>
        <v>0</v>
      </c>
      <c r="O151" s="164">
        <f t="shared" si="30"/>
        <v>1360000</v>
      </c>
      <c r="P151" s="4"/>
      <c r="Q151" s="4"/>
    </row>
    <row r="152" spans="1:17" x14ac:dyDescent="0.25">
      <c r="A152" s="13" t="s">
        <v>303</v>
      </c>
      <c r="B152" s="6" t="s">
        <v>304</v>
      </c>
      <c r="C152" s="164"/>
      <c r="D152" s="164"/>
      <c r="E152" s="164"/>
      <c r="F152" s="164"/>
      <c r="G152" s="164"/>
      <c r="H152" s="164">
        <v>70000</v>
      </c>
      <c r="I152" s="164">
        <v>70000</v>
      </c>
      <c r="J152" s="164">
        <v>70000</v>
      </c>
      <c r="K152" s="164">
        <v>60000</v>
      </c>
      <c r="L152" s="164"/>
      <c r="M152" s="164"/>
      <c r="N152" s="164"/>
      <c r="O152" s="164">
        <f t="shared" si="27"/>
        <v>270000</v>
      </c>
      <c r="P152" s="4"/>
      <c r="Q152" s="4"/>
    </row>
    <row r="153" spans="1:17" x14ac:dyDescent="0.25">
      <c r="A153" s="13" t="s">
        <v>450</v>
      </c>
      <c r="B153" s="6" t="s">
        <v>305</v>
      </c>
      <c r="C153" s="164"/>
      <c r="D153" s="164"/>
      <c r="E153" s="164"/>
      <c r="F153" s="164"/>
      <c r="G153" s="164"/>
      <c r="H153" s="164">
        <v>100000</v>
      </c>
      <c r="I153" s="164">
        <v>95000</v>
      </c>
      <c r="J153" s="164"/>
      <c r="K153" s="164">
        <v>100000</v>
      </c>
      <c r="L153" s="164">
        <v>80000</v>
      </c>
      <c r="M153" s="164"/>
      <c r="N153" s="164"/>
      <c r="O153" s="164">
        <f>SUM(C153:N153)</f>
        <v>375000</v>
      </c>
      <c r="P153" s="4"/>
      <c r="Q153" s="4"/>
    </row>
    <row r="154" spans="1:17" x14ac:dyDescent="0.25">
      <c r="A154" s="13" t="s">
        <v>451</v>
      </c>
      <c r="B154" s="6" t="s">
        <v>306</v>
      </c>
      <c r="C154" s="164"/>
      <c r="D154" s="164"/>
      <c r="E154" s="164"/>
      <c r="F154" s="164"/>
      <c r="G154" s="164"/>
      <c r="H154" s="164"/>
      <c r="I154" s="164"/>
      <c r="J154" s="164"/>
      <c r="K154" s="164"/>
      <c r="L154" s="164"/>
      <c r="M154" s="164"/>
      <c r="N154" s="164"/>
      <c r="O154" s="164">
        <f t="shared" si="27"/>
        <v>0</v>
      </c>
      <c r="P154" s="4"/>
      <c r="Q154" s="4"/>
    </row>
    <row r="155" spans="1:17" x14ac:dyDescent="0.25">
      <c r="A155" s="13" t="s">
        <v>452</v>
      </c>
      <c r="B155" s="6" t="s">
        <v>307</v>
      </c>
      <c r="C155" s="164"/>
      <c r="D155" s="164"/>
      <c r="E155" s="164"/>
      <c r="F155" s="164"/>
      <c r="G155" s="164"/>
      <c r="H155" s="164"/>
      <c r="I155" s="164"/>
      <c r="J155" s="164"/>
      <c r="K155" s="164"/>
      <c r="L155" s="164"/>
      <c r="M155" s="164"/>
      <c r="N155" s="164"/>
      <c r="O155" s="164">
        <f t="shared" si="27"/>
        <v>0</v>
      </c>
      <c r="P155" s="4"/>
      <c r="Q155" s="4"/>
    </row>
    <row r="156" spans="1:17" x14ac:dyDescent="0.25">
      <c r="A156" s="13" t="s">
        <v>308</v>
      </c>
      <c r="B156" s="6" t="s">
        <v>309</v>
      </c>
      <c r="C156" s="164"/>
      <c r="D156" s="164"/>
      <c r="E156" s="164"/>
      <c r="F156" s="164"/>
      <c r="G156" s="164"/>
      <c r="H156" s="164"/>
      <c r="I156" s="164"/>
      <c r="J156" s="164"/>
      <c r="K156" s="164"/>
      <c r="L156" s="164"/>
      <c r="M156" s="164"/>
      <c r="N156" s="164"/>
      <c r="O156" s="164">
        <f t="shared" si="27"/>
        <v>0</v>
      </c>
      <c r="P156" s="4"/>
      <c r="Q156" s="4"/>
    </row>
    <row r="157" spans="1:17" x14ac:dyDescent="0.25">
      <c r="A157" s="13" t="s">
        <v>310</v>
      </c>
      <c r="B157" s="6" t="s">
        <v>311</v>
      </c>
      <c r="C157" s="164"/>
      <c r="D157" s="164"/>
      <c r="E157" s="164"/>
      <c r="F157" s="164"/>
      <c r="G157" s="164"/>
      <c r="H157" s="164"/>
      <c r="I157" s="164"/>
      <c r="J157" s="164"/>
      <c r="K157" s="164"/>
      <c r="L157" s="164"/>
      <c r="M157" s="164"/>
      <c r="N157" s="164"/>
      <c r="O157" s="164">
        <f t="shared" si="27"/>
        <v>0</v>
      </c>
      <c r="P157" s="4"/>
      <c r="Q157" s="4"/>
    </row>
    <row r="158" spans="1:17" x14ac:dyDescent="0.25">
      <c r="A158" s="13" t="s">
        <v>312</v>
      </c>
      <c r="B158" s="6" t="s">
        <v>313</v>
      </c>
      <c r="C158" s="164"/>
      <c r="D158" s="164"/>
      <c r="E158" s="164"/>
      <c r="F158" s="164"/>
      <c r="G158" s="164"/>
      <c r="H158" s="164"/>
      <c r="I158" s="164"/>
      <c r="J158" s="164"/>
      <c r="K158" s="164"/>
      <c r="L158" s="164"/>
      <c r="M158" s="164"/>
      <c r="N158" s="164"/>
      <c r="O158" s="164">
        <f t="shared" si="27"/>
        <v>0</v>
      </c>
      <c r="P158" s="4"/>
      <c r="Q158" s="4"/>
    </row>
    <row r="159" spans="1:17" x14ac:dyDescent="0.25">
      <c r="A159" s="13" t="s">
        <v>453</v>
      </c>
      <c r="B159" s="6" t="s">
        <v>314</v>
      </c>
      <c r="C159" s="164"/>
      <c r="D159" s="164"/>
      <c r="E159" s="164"/>
      <c r="F159" s="164"/>
      <c r="G159" s="164"/>
      <c r="H159" s="164"/>
      <c r="I159" s="164"/>
      <c r="J159" s="164"/>
      <c r="K159" s="164"/>
      <c r="L159" s="164"/>
      <c r="M159" s="164"/>
      <c r="N159" s="164"/>
      <c r="O159" s="164">
        <f t="shared" si="27"/>
        <v>0</v>
      </c>
      <c r="P159" s="4"/>
      <c r="Q159" s="4"/>
    </row>
    <row r="160" spans="1:17" x14ac:dyDescent="0.25">
      <c r="A160" s="13" t="s">
        <v>454</v>
      </c>
      <c r="B160" s="6" t="s">
        <v>315</v>
      </c>
      <c r="C160" s="164"/>
      <c r="D160" s="164"/>
      <c r="E160" s="164"/>
      <c r="F160" s="164"/>
      <c r="G160" s="164"/>
      <c r="H160" s="164"/>
      <c r="I160" s="164"/>
      <c r="J160" s="164"/>
      <c r="K160" s="164"/>
      <c r="L160" s="164"/>
      <c r="M160" s="164"/>
      <c r="N160" s="164"/>
      <c r="O160" s="164">
        <f t="shared" si="27"/>
        <v>0</v>
      </c>
      <c r="P160" s="4"/>
      <c r="Q160" s="4"/>
    </row>
    <row r="161" spans="1:17" x14ac:dyDescent="0.25">
      <c r="A161" s="13" t="s">
        <v>455</v>
      </c>
      <c r="B161" s="6" t="s">
        <v>570</v>
      </c>
      <c r="C161" s="164"/>
      <c r="D161" s="164"/>
      <c r="E161" s="164"/>
      <c r="F161" s="164">
        <v>15000</v>
      </c>
      <c r="G161" s="164">
        <v>5000</v>
      </c>
      <c r="H161" s="164">
        <v>5000</v>
      </c>
      <c r="I161" s="164"/>
      <c r="J161" s="164">
        <v>15000</v>
      </c>
      <c r="K161" s="164">
        <v>5000</v>
      </c>
      <c r="L161" s="164">
        <v>5000</v>
      </c>
      <c r="M161" s="164"/>
      <c r="N161" s="164"/>
      <c r="O161" s="164">
        <f t="shared" si="27"/>
        <v>50000</v>
      </c>
      <c r="P161" s="4"/>
      <c r="Q161" s="4"/>
    </row>
    <row r="162" spans="1:17" x14ac:dyDescent="0.25">
      <c r="A162" s="50" t="s">
        <v>478</v>
      </c>
      <c r="B162" s="51" t="s">
        <v>316</v>
      </c>
      <c r="C162" s="164">
        <f>SUM(C152:C161)</f>
        <v>0</v>
      </c>
      <c r="D162" s="164">
        <f t="shared" ref="D162:O162" si="31">SUM(D152:D161)</f>
        <v>0</v>
      </c>
      <c r="E162" s="164">
        <f t="shared" si="31"/>
        <v>0</v>
      </c>
      <c r="F162" s="164">
        <f t="shared" si="31"/>
        <v>15000</v>
      </c>
      <c r="G162" s="164">
        <f t="shared" si="31"/>
        <v>5000</v>
      </c>
      <c r="H162" s="164">
        <f t="shared" si="31"/>
        <v>175000</v>
      </c>
      <c r="I162" s="164">
        <f t="shared" si="31"/>
        <v>165000</v>
      </c>
      <c r="J162" s="164">
        <f t="shared" si="31"/>
        <v>85000</v>
      </c>
      <c r="K162" s="164">
        <f t="shared" si="31"/>
        <v>165000</v>
      </c>
      <c r="L162" s="164">
        <f t="shared" si="31"/>
        <v>85000</v>
      </c>
      <c r="M162" s="164">
        <f t="shared" si="31"/>
        <v>0</v>
      </c>
      <c r="N162" s="164">
        <f t="shared" si="31"/>
        <v>0</v>
      </c>
      <c r="O162" s="164">
        <f t="shared" si="31"/>
        <v>695000</v>
      </c>
      <c r="P162" s="4"/>
      <c r="Q162" s="4"/>
    </row>
    <row r="163" spans="1:17" ht="45" x14ac:dyDescent="0.25">
      <c r="A163" s="13" t="s">
        <v>325</v>
      </c>
      <c r="B163" s="6" t="s">
        <v>326</v>
      </c>
      <c r="C163" s="164"/>
      <c r="D163" s="164"/>
      <c r="E163" s="164"/>
      <c r="F163" s="164"/>
      <c r="G163" s="164"/>
      <c r="H163" s="164"/>
      <c r="I163" s="164"/>
      <c r="J163" s="164"/>
      <c r="K163" s="164"/>
      <c r="L163" s="164"/>
      <c r="M163" s="164"/>
      <c r="N163" s="164"/>
      <c r="O163" s="164">
        <f t="shared" si="27"/>
        <v>0</v>
      </c>
      <c r="P163" s="4"/>
      <c r="Q163" s="4"/>
    </row>
    <row r="164" spans="1:17" ht="45" x14ac:dyDescent="0.25">
      <c r="A164" s="5" t="s">
        <v>459</v>
      </c>
      <c r="B164" s="6" t="s">
        <v>327</v>
      </c>
      <c r="C164" s="164"/>
      <c r="D164" s="164"/>
      <c r="E164" s="164"/>
      <c r="F164" s="164"/>
      <c r="G164" s="164"/>
      <c r="H164" s="164"/>
      <c r="I164" s="164"/>
      <c r="J164" s="164"/>
      <c r="K164" s="164"/>
      <c r="L164" s="164"/>
      <c r="M164" s="164"/>
      <c r="N164" s="164"/>
      <c r="O164" s="164">
        <f t="shared" si="27"/>
        <v>0</v>
      </c>
      <c r="P164" s="4"/>
      <c r="Q164" s="4"/>
    </row>
    <row r="165" spans="1:17" x14ac:dyDescent="0.25">
      <c r="A165" s="13" t="s">
        <v>460</v>
      </c>
      <c r="B165" s="6" t="s">
        <v>328</v>
      </c>
      <c r="C165" s="164"/>
      <c r="D165" s="164"/>
      <c r="E165" s="164"/>
      <c r="F165" s="164"/>
      <c r="G165" s="164"/>
      <c r="H165" s="164"/>
      <c r="I165" s="164"/>
      <c r="J165" s="164"/>
      <c r="K165" s="164"/>
      <c r="L165" s="164"/>
      <c r="M165" s="164"/>
      <c r="N165" s="164"/>
      <c r="O165" s="164">
        <f t="shared" si="27"/>
        <v>0</v>
      </c>
      <c r="P165" s="4"/>
      <c r="Q165" s="4"/>
    </row>
    <row r="166" spans="1:17" x14ac:dyDescent="0.25">
      <c r="A166" s="39" t="s">
        <v>480</v>
      </c>
      <c r="B166" s="51" t="s">
        <v>329</v>
      </c>
      <c r="C166" s="164"/>
      <c r="D166" s="164"/>
      <c r="E166" s="164"/>
      <c r="F166" s="164"/>
      <c r="G166" s="164"/>
      <c r="H166" s="164"/>
      <c r="I166" s="164"/>
      <c r="J166" s="164"/>
      <c r="K166" s="164"/>
      <c r="L166" s="164"/>
      <c r="M166" s="164"/>
      <c r="N166" s="164"/>
      <c r="O166" s="164">
        <f t="shared" si="27"/>
        <v>0</v>
      </c>
      <c r="P166" s="4"/>
      <c r="Q166" s="4"/>
    </row>
    <row r="167" spans="1:17" ht="15.75" x14ac:dyDescent="0.25">
      <c r="A167" s="189" t="s">
        <v>536</v>
      </c>
      <c r="B167" s="51"/>
      <c r="C167" s="164">
        <f>SUM(C137+C151+C162+C166)</f>
        <v>2983951</v>
      </c>
      <c r="D167" s="164">
        <f t="shared" ref="D167:N167" si="32">SUM(D137+D151+D162+D166)</f>
        <v>2983951</v>
      </c>
      <c r="E167" s="164">
        <f t="shared" si="32"/>
        <v>3483951</v>
      </c>
      <c r="F167" s="164">
        <f t="shared" si="32"/>
        <v>3138951</v>
      </c>
      <c r="G167" s="164">
        <f t="shared" si="32"/>
        <v>3098951</v>
      </c>
      <c r="H167" s="164">
        <f t="shared" si="32"/>
        <v>3158951</v>
      </c>
      <c r="I167" s="164">
        <f t="shared" si="32"/>
        <v>3148951</v>
      </c>
      <c r="J167" s="164">
        <f t="shared" si="32"/>
        <v>3068951</v>
      </c>
      <c r="K167" s="164">
        <f t="shared" si="32"/>
        <v>3588951</v>
      </c>
      <c r="L167" s="164">
        <f t="shared" si="32"/>
        <v>3228951</v>
      </c>
      <c r="M167" s="164">
        <f t="shared" si="32"/>
        <v>2993951</v>
      </c>
      <c r="N167" s="164">
        <f t="shared" si="32"/>
        <v>2983959</v>
      </c>
      <c r="O167" s="164">
        <f t="shared" si="27"/>
        <v>37862420</v>
      </c>
      <c r="P167" s="4"/>
      <c r="Q167" s="4"/>
    </row>
    <row r="168" spans="1:17" ht="30" x14ac:dyDescent="0.25">
      <c r="A168" s="5" t="s">
        <v>272</v>
      </c>
      <c r="B168" s="6" t="s">
        <v>273</v>
      </c>
      <c r="C168" s="164"/>
      <c r="D168" s="164"/>
      <c r="E168" s="164"/>
      <c r="F168" s="164"/>
      <c r="G168" s="164"/>
      <c r="H168" s="164"/>
      <c r="I168" s="164"/>
      <c r="J168" s="164"/>
      <c r="K168" s="164"/>
      <c r="L168" s="164"/>
      <c r="M168" s="164"/>
      <c r="N168" s="164"/>
      <c r="O168" s="164">
        <f t="shared" si="27"/>
        <v>0</v>
      </c>
      <c r="P168" s="4"/>
      <c r="Q168" s="4"/>
    </row>
    <row r="169" spans="1:17" ht="45" x14ac:dyDescent="0.25">
      <c r="A169" s="5" t="s">
        <v>274</v>
      </c>
      <c r="B169" s="6" t="s">
        <v>275</v>
      </c>
      <c r="C169" s="164"/>
      <c r="D169" s="164"/>
      <c r="E169" s="164"/>
      <c r="F169" s="164"/>
      <c r="G169" s="164"/>
      <c r="H169" s="164"/>
      <c r="I169" s="164"/>
      <c r="J169" s="164"/>
      <c r="K169" s="164"/>
      <c r="L169" s="164"/>
      <c r="M169" s="164"/>
      <c r="N169" s="164"/>
      <c r="O169" s="164">
        <f t="shared" si="27"/>
        <v>0</v>
      </c>
      <c r="P169" s="4"/>
      <c r="Q169" s="4"/>
    </row>
    <row r="170" spans="1:17" ht="45" x14ac:dyDescent="0.25">
      <c r="A170" s="5" t="s">
        <v>437</v>
      </c>
      <c r="B170" s="6" t="s">
        <v>276</v>
      </c>
      <c r="C170" s="164"/>
      <c r="D170" s="164"/>
      <c r="E170" s="164"/>
      <c r="F170" s="164"/>
      <c r="G170" s="164"/>
      <c r="H170" s="164"/>
      <c r="I170" s="164"/>
      <c r="J170" s="164"/>
      <c r="K170" s="164"/>
      <c r="L170" s="164"/>
      <c r="M170" s="164"/>
      <c r="N170" s="164"/>
      <c r="O170" s="164">
        <f t="shared" si="27"/>
        <v>0</v>
      </c>
      <c r="P170" s="4"/>
      <c r="Q170" s="4"/>
    </row>
    <row r="171" spans="1:17" ht="45" x14ac:dyDescent="0.25">
      <c r="A171" s="5" t="s">
        <v>438</v>
      </c>
      <c r="B171" s="6" t="s">
        <v>277</v>
      </c>
      <c r="C171" s="164"/>
      <c r="D171" s="164"/>
      <c r="E171" s="164"/>
      <c r="F171" s="164"/>
      <c r="G171" s="164"/>
      <c r="H171" s="164"/>
      <c r="I171" s="164"/>
      <c r="J171" s="164"/>
      <c r="K171" s="164"/>
      <c r="L171" s="164"/>
      <c r="M171" s="164"/>
      <c r="N171" s="164"/>
      <c r="O171" s="164">
        <f t="shared" si="27"/>
        <v>0</v>
      </c>
      <c r="P171" s="4"/>
      <c r="Q171" s="4"/>
    </row>
    <row r="172" spans="1:17" ht="30" x14ac:dyDescent="0.25">
      <c r="A172" s="5" t="s">
        <v>439</v>
      </c>
      <c r="B172" s="6" t="s">
        <v>278</v>
      </c>
      <c r="C172" s="164"/>
      <c r="D172" s="164"/>
      <c r="E172" s="164">
        <v>5000000</v>
      </c>
      <c r="F172" s="164"/>
      <c r="G172" s="164"/>
      <c r="H172" s="164"/>
      <c r="I172" s="164"/>
      <c r="J172" s="164"/>
      <c r="K172" s="164"/>
      <c r="L172" s="164"/>
      <c r="M172" s="164"/>
      <c r="N172" s="164"/>
      <c r="O172" s="164">
        <f t="shared" si="27"/>
        <v>5000000</v>
      </c>
      <c r="P172" s="4"/>
      <c r="Q172" s="4"/>
    </row>
    <row r="173" spans="1:17" ht="30" x14ac:dyDescent="0.25">
      <c r="A173" s="39" t="s">
        <v>474</v>
      </c>
      <c r="B173" s="51" t="s">
        <v>279</v>
      </c>
      <c r="C173" s="164">
        <f>SUM(C168:C172)</f>
        <v>0</v>
      </c>
      <c r="D173" s="164">
        <f t="shared" ref="D173:O173" si="33">SUM(D168:D172)</f>
        <v>0</v>
      </c>
      <c r="E173" s="164">
        <f t="shared" si="33"/>
        <v>5000000</v>
      </c>
      <c r="F173" s="164">
        <f t="shared" si="33"/>
        <v>0</v>
      </c>
      <c r="G173" s="164">
        <f t="shared" si="33"/>
        <v>0</v>
      </c>
      <c r="H173" s="164">
        <f t="shared" si="33"/>
        <v>0</v>
      </c>
      <c r="I173" s="164">
        <f t="shared" si="33"/>
        <v>0</v>
      </c>
      <c r="J173" s="164">
        <f t="shared" si="33"/>
        <v>0</v>
      </c>
      <c r="K173" s="164">
        <f t="shared" si="33"/>
        <v>0</v>
      </c>
      <c r="L173" s="164">
        <f t="shared" si="33"/>
        <v>0</v>
      </c>
      <c r="M173" s="164">
        <f t="shared" si="33"/>
        <v>0</v>
      </c>
      <c r="N173" s="164">
        <f t="shared" si="33"/>
        <v>0</v>
      </c>
      <c r="O173" s="164">
        <f t="shared" si="33"/>
        <v>5000000</v>
      </c>
      <c r="P173" s="4"/>
      <c r="Q173" s="4"/>
    </row>
    <row r="174" spans="1:17" x14ac:dyDescent="0.25">
      <c r="A174" s="13" t="s">
        <v>456</v>
      </c>
      <c r="B174" s="6" t="s">
        <v>317</v>
      </c>
      <c r="C174" s="164"/>
      <c r="D174" s="164"/>
      <c r="E174" s="164"/>
      <c r="F174" s="164"/>
      <c r="G174" s="164"/>
      <c r="H174" s="164"/>
      <c r="I174" s="164"/>
      <c r="J174" s="164"/>
      <c r="K174" s="164"/>
      <c r="L174" s="164"/>
      <c r="M174" s="164"/>
      <c r="N174" s="164"/>
      <c r="O174" s="164">
        <f t="shared" si="27"/>
        <v>0</v>
      </c>
      <c r="P174" s="4"/>
      <c r="Q174" s="4"/>
    </row>
    <row r="175" spans="1:17" x14ac:dyDescent="0.25">
      <c r="A175" s="13" t="s">
        <v>457</v>
      </c>
      <c r="B175" s="6" t="s">
        <v>318</v>
      </c>
      <c r="C175" s="164"/>
      <c r="D175" s="164"/>
      <c r="E175" s="164"/>
      <c r="F175" s="164"/>
      <c r="G175" s="164"/>
      <c r="H175" s="164"/>
      <c r="I175" s="164"/>
      <c r="J175" s="164"/>
      <c r="K175" s="164"/>
      <c r="L175" s="164"/>
      <c r="M175" s="164"/>
      <c r="N175" s="164"/>
      <c r="O175" s="164">
        <f t="shared" si="27"/>
        <v>0</v>
      </c>
      <c r="P175" s="4"/>
      <c r="Q175" s="4"/>
    </row>
    <row r="176" spans="1:17" x14ac:dyDescent="0.25">
      <c r="A176" s="13" t="s">
        <v>319</v>
      </c>
      <c r="B176" s="6" t="s">
        <v>320</v>
      </c>
      <c r="C176" s="164"/>
      <c r="D176" s="164"/>
      <c r="E176" s="164"/>
      <c r="F176" s="164"/>
      <c r="G176" s="164"/>
      <c r="H176" s="164"/>
      <c r="I176" s="164"/>
      <c r="J176" s="164"/>
      <c r="K176" s="164"/>
      <c r="L176" s="164"/>
      <c r="M176" s="164"/>
      <c r="N176" s="164"/>
      <c r="O176" s="164">
        <f t="shared" si="27"/>
        <v>0</v>
      </c>
      <c r="P176" s="4"/>
      <c r="Q176" s="4"/>
    </row>
    <row r="177" spans="1:17" x14ac:dyDescent="0.25">
      <c r="A177" s="13" t="s">
        <v>458</v>
      </c>
      <c r="B177" s="6" t="s">
        <v>321</v>
      </c>
      <c r="C177" s="164"/>
      <c r="D177" s="164"/>
      <c r="E177" s="164"/>
      <c r="F177" s="164"/>
      <c r="G177" s="164"/>
      <c r="H177" s="164"/>
      <c r="I177" s="164"/>
      <c r="J177" s="164"/>
      <c r="K177" s="164"/>
      <c r="L177" s="164"/>
      <c r="M177" s="164"/>
      <c r="N177" s="164"/>
      <c r="O177" s="164">
        <f t="shared" si="27"/>
        <v>0</v>
      </c>
      <c r="P177" s="4"/>
      <c r="Q177" s="4"/>
    </row>
    <row r="178" spans="1:17" ht="30" x14ac:dyDescent="0.25">
      <c r="A178" s="13" t="s">
        <v>322</v>
      </c>
      <c r="B178" s="6" t="s">
        <v>323</v>
      </c>
      <c r="C178" s="164"/>
      <c r="D178" s="164"/>
      <c r="E178" s="164"/>
      <c r="F178" s="164"/>
      <c r="G178" s="164"/>
      <c r="H178" s="164"/>
      <c r="I178" s="164"/>
      <c r="J178" s="164"/>
      <c r="K178" s="164"/>
      <c r="L178" s="164"/>
      <c r="M178" s="164"/>
      <c r="N178" s="164"/>
      <c r="O178" s="164">
        <f t="shared" si="27"/>
        <v>0</v>
      </c>
      <c r="P178" s="4"/>
      <c r="Q178" s="4"/>
    </row>
    <row r="179" spans="1:17" x14ac:dyDescent="0.25">
      <c r="A179" s="39" t="s">
        <v>479</v>
      </c>
      <c r="B179" s="51" t="s">
        <v>324</v>
      </c>
      <c r="C179" s="164"/>
      <c r="D179" s="164"/>
      <c r="E179" s="164"/>
      <c r="F179" s="164"/>
      <c r="G179" s="164"/>
      <c r="H179" s="164"/>
      <c r="I179" s="164"/>
      <c r="J179" s="164"/>
      <c r="K179" s="164"/>
      <c r="L179" s="164"/>
      <c r="M179" s="164"/>
      <c r="N179" s="164"/>
      <c r="O179" s="164">
        <f t="shared" si="27"/>
        <v>0</v>
      </c>
      <c r="P179" s="4"/>
      <c r="Q179" s="4"/>
    </row>
    <row r="180" spans="1:17" ht="45" x14ac:dyDescent="0.25">
      <c r="A180" s="13" t="s">
        <v>330</v>
      </c>
      <c r="B180" s="6" t="s">
        <v>331</v>
      </c>
      <c r="C180" s="164"/>
      <c r="D180" s="164"/>
      <c r="E180" s="164"/>
      <c r="F180" s="164"/>
      <c r="G180" s="164"/>
      <c r="H180" s="164"/>
      <c r="I180" s="164"/>
      <c r="J180" s="164"/>
      <c r="K180" s="164"/>
      <c r="L180" s="164"/>
      <c r="M180" s="164"/>
      <c r="N180" s="164"/>
      <c r="O180" s="164">
        <f t="shared" si="27"/>
        <v>0</v>
      </c>
      <c r="P180" s="4"/>
      <c r="Q180" s="4"/>
    </row>
    <row r="181" spans="1:17" ht="45" x14ac:dyDescent="0.25">
      <c r="A181" s="5" t="s">
        <v>461</v>
      </c>
      <c r="B181" s="6" t="s">
        <v>332</v>
      </c>
      <c r="C181" s="164"/>
      <c r="D181" s="164"/>
      <c r="E181" s="164"/>
      <c r="F181" s="164"/>
      <c r="G181" s="164"/>
      <c r="H181" s="164"/>
      <c r="I181" s="164"/>
      <c r="J181" s="164"/>
      <c r="K181" s="164"/>
      <c r="L181" s="164"/>
      <c r="M181" s="164"/>
      <c r="N181" s="164"/>
      <c r="O181" s="164">
        <f t="shared" si="27"/>
        <v>0</v>
      </c>
      <c r="P181" s="4"/>
      <c r="Q181" s="4"/>
    </row>
    <row r="182" spans="1:17" ht="30" x14ac:dyDescent="0.25">
      <c r="A182" s="13" t="s">
        <v>462</v>
      </c>
      <c r="B182" s="6" t="s">
        <v>333</v>
      </c>
      <c r="C182" s="164"/>
      <c r="D182" s="164"/>
      <c r="E182" s="164"/>
      <c r="F182" s="164"/>
      <c r="G182" s="164"/>
      <c r="H182" s="164"/>
      <c r="I182" s="164"/>
      <c r="J182" s="164"/>
      <c r="K182" s="164"/>
      <c r="L182" s="164"/>
      <c r="M182" s="164"/>
      <c r="N182" s="164"/>
      <c r="O182" s="164">
        <f t="shared" si="27"/>
        <v>0</v>
      </c>
      <c r="P182" s="4"/>
      <c r="Q182" s="4"/>
    </row>
    <row r="183" spans="1:17" ht="30" x14ac:dyDescent="0.25">
      <c r="A183" s="39" t="s">
        <v>482</v>
      </c>
      <c r="B183" s="51" t="s">
        <v>334</v>
      </c>
      <c r="C183" s="164"/>
      <c r="D183" s="164"/>
      <c r="E183" s="164"/>
      <c r="F183" s="164"/>
      <c r="G183" s="164"/>
      <c r="H183" s="164"/>
      <c r="I183" s="164"/>
      <c r="J183" s="164"/>
      <c r="K183" s="164"/>
      <c r="L183" s="164"/>
      <c r="M183" s="164"/>
      <c r="N183" s="164"/>
      <c r="O183" s="164">
        <f t="shared" si="27"/>
        <v>0</v>
      </c>
      <c r="P183" s="4"/>
      <c r="Q183" s="4"/>
    </row>
    <row r="184" spans="1:17" ht="15.75" x14ac:dyDescent="0.25">
      <c r="A184" s="189" t="s">
        <v>535</v>
      </c>
      <c r="B184" s="51"/>
      <c r="C184" s="164"/>
      <c r="D184" s="164"/>
      <c r="E184" s="164"/>
      <c r="F184" s="164"/>
      <c r="G184" s="164"/>
      <c r="H184" s="164"/>
      <c r="I184" s="164"/>
      <c r="J184" s="164"/>
      <c r="K184" s="164"/>
      <c r="L184" s="164"/>
      <c r="M184" s="164"/>
      <c r="N184" s="164"/>
      <c r="O184" s="164">
        <f t="shared" si="27"/>
        <v>0</v>
      </c>
      <c r="P184" s="4"/>
      <c r="Q184" s="4"/>
    </row>
    <row r="185" spans="1:17" ht="15.75" x14ac:dyDescent="0.25">
      <c r="A185" s="21" t="s">
        <v>481</v>
      </c>
      <c r="B185" s="190" t="s">
        <v>335</v>
      </c>
      <c r="C185" s="164">
        <f>SUM(C137,C151,C162,C166,C173,C179,C183)</f>
        <v>2983951</v>
      </c>
      <c r="D185" s="164">
        <f t="shared" ref="D185:O185" si="34">SUM(D137,D151,D162,D166,D173,D179,D183)</f>
        <v>2983951</v>
      </c>
      <c r="E185" s="164">
        <f t="shared" si="34"/>
        <v>8483951</v>
      </c>
      <c r="F185" s="164">
        <f t="shared" si="34"/>
        <v>3138951</v>
      </c>
      <c r="G185" s="164">
        <f t="shared" si="34"/>
        <v>3098951</v>
      </c>
      <c r="H185" s="164">
        <f t="shared" si="34"/>
        <v>3158951</v>
      </c>
      <c r="I185" s="164">
        <f t="shared" si="34"/>
        <v>3148951</v>
      </c>
      <c r="J185" s="164">
        <f t="shared" si="34"/>
        <v>3068951</v>
      </c>
      <c r="K185" s="164">
        <f t="shared" si="34"/>
        <v>3588951</v>
      </c>
      <c r="L185" s="164">
        <f t="shared" si="34"/>
        <v>3228951</v>
      </c>
      <c r="M185" s="164">
        <f t="shared" si="34"/>
        <v>2993951</v>
      </c>
      <c r="N185" s="164">
        <f t="shared" si="34"/>
        <v>2983959</v>
      </c>
      <c r="O185" s="164">
        <f t="shared" si="34"/>
        <v>42862420</v>
      </c>
      <c r="P185" s="4"/>
      <c r="Q185" s="4"/>
    </row>
    <row r="186" spans="1:17" ht="15.75" x14ac:dyDescent="0.25">
      <c r="A186" s="194" t="s">
        <v>546</v>
      </c>
      <c r="B186" s="190"/>
      <c r="C186" s="164"/>
      <c r="D186" s="164"/>
      <c r="E186" s="164"/>
      <c r="F186" s="164"/>
      <c r="G186" s="164"/>
      <c r="H186" s="164"/>
      <c r="I186" s="164"/>
      <c r="J186" s="164"/>
      <c r="K186" s="164"/>
      <c r="L186" s="164"/>
      <c r="M186" s="164"/>
      <c r="N186" s="164"/>
      <c r="O186" s="164">
        <f t="shared" si="27"/>
        <v>0</v>
      </c>
      <c r="P186" s="4"/>
      <c r="Q186" s="4"/>
    </row>
    <row r="187" spans="1:17" ht="15.75" x14ac:dyDescent="0.25">
      <c r="A187" s="194" t="s">
        <v>547</v>
      </c>
      <c r="B187" s="190"/>
      <c r="C187" s="164"/>
      <c r="D187" s="164"/>
      <c r="E187" s="164"/>
      <c r="F187" s="164"/>
      <c r="G187" s="164"/>
      <c r="H187" s="164"/>
      <c r="I187" s="164"/>
      <c r="J187" s="164"/>
      <c r="K187" s="164"/>
      <c r="L187" s="164"/>
      <c r="M187" s="164"/>
      <c r="N187" s="164"/>
      <c r="O187" s="164">
        <f t="shared" si="27"/>
        <v>0</v>
      </c>
      <c r="P187" s="4"/>
      <c r="Q187" s="4"/>
    </row>
    <row r="188" spans="1:17" x14ac:dyDescent="0.25">
      <c r="A188" s="37" t="s">
        <v>464</v>
      </c>
      <c r="B188" s="5" t="s">
        <v>336</v>
      </c>
      <c r="C188" s="164"/>
      <c r="D188" s="164"/>
      <c r="E188" s="164"/>
      <c r="F188" s="164"/>
      <c r="G188" s="164"/>
      <c r="H188" s="164"/>
      <c r="I188" s="164"/>
      <c r="J188" s="164"/>
      <c r="K188" s="164"/>
      <c r="L188" s="164"/>
      <c r="M188" s="164"/>
      <c r="N188" s="164"/>
      <c r="O188" s="164">
        <f t="shared" si="27"/>
        <v>0</v>
      </c>
      <c r="P188" s="4"/>
      <c r="Q188" s="4"/>
    </row>
    <row r="189" spans="1:17" ht="30" x14ac:dyDescent="0.25">
      <c r="A189" s="13" t="s">
        <v>337</v>
      </c>
      <c r="B189" s="5" t="s">
        <v>338</v>
      </c>
      <c r="C189" s="164"/>
      <c r="D189" s="164"/>
      <c r="E189" s="164"/>
      <c r="F189" s="164"/>
      <c r="G189" s="164"/>
      <c r="H189" s="164"/>
      <c r="I189" s="164"/>
      <c r="J189" s="164"/>
      <c r="K189" s="164"/>
      <c r="L189" s="164"/>
      <c r="M189" s="164"/>
      <c r="N189" s="164"/>
      <c r="O189" s="164">
        <f t="shared" si="27"/>
        <v>0</v>
      </c>
      <c r="P189" s="4"/>
      <c r="Q189" s="4"/>
    </row>
    <row r="190" spans="1:17" x14ac:dyDescent="0.25">
      <c r="A190" s="37" t="s">
        <v>465</v>
      </c>
      <c r="B190" s="5" t="s">
        <v>339</v>
      </c>
      <c r="C190" s="164"/>
      <c r="D190" s="164"/>
      <c r="E190" s="164"/>
      <c r="F190" s="164"/>
      <c r="G190" s="164"/>
      <c r="H190" s="164"/>
      <c r="I190" s="164"/>
      <c r="J190" s="164"/>
      <c r="K190" s="164"/>
      <c r="L190" s="164"/>
      <c r="M190" s="164"/>
      <c r="N190" s="164"/>
      <c r="O190" s="164">
        <f t="shared" si="27"/>
        <v>0</v>
      </c>
      <c r="P190" s="4"/>
      <c r="Q190" s="4"/>
    </row>
    <row r="191" spans="1:17" ht="25.5" x14ac:dyDescent="0.25">
      <c r="A191" s="15" t="s">
        <v>483</v>
      </c>
      <c r="B191" s="7" t="s">
        <v>340</v>
      </c>
      <c r="C191" s="164">
        <f>SUM(C188:C190)</f>
        <v>0</v>
      </c>
      <c r="D191" s="164">
        <f t="shared" ref="D191:O191" si="35">SUM(D188:D190)</f>
        <v>0</v>
      </c>
      <c r="E191" s="164">
        <f t="shared" si="35"/>
        <v>0</v>
      </c>
      <c r="F191" s="164">
        <f t="shared" si="35"/>
        <v>0</v>
      </c>
      <c r="G191" s="164">
        <f t="shared" si="35"/>
        <v>0</v>
      </c>
      <c r="H191" s="164">
        <f t="shared" si="35"/>
        <v>0</v>
      </c>
      <c r="I191" s="164">
        <f t="shared" si="35"/>
        <v>0</v>
      </c>
      <c r="J191" s="164">
        <f t="shared" si="35"/>
        <v>0</v>
      </c>
      <c r="K191" s="164">
        <f t="shared" si="35"/>
        <v>0</v>
      </c>
      <c r="L191" s="164">
        <f t="shared" si="35"/>
        <v>0</v>
      </c>
      <c r="M191" s="164">
        <f t="shared" si="35"/>
        <v>0</v>
      </c>
      <c r="N191" s="164">
        <f t="shared" si="35"/>
        <v>0</v>
      </c>
      <c r="O191" s="164">
        <f t="shared" si="35"/>
        <v>0</v>
      </c>
      <c r="P191" s="4"/>
      <c r="Q191" s="4"/>
    </row>
    <row r="192" spans="1:17" ht="30" x14ac:dyDescent="0.25">
      <c r="A192" s="13" t="s">
        <v>466</v>
      </c>
      <c r="B192" s="5" t="s">
        <v>341</v>
      </c>
      <c r="C192" s="164"/>
      <c r="D192" s="164"/>
      <c r="E192" s="164"/>
      <c r="F192" s="164"/>
      <c r="G192" s="164"/>
      <c r="H192" s="164"/>
      <c r="I192" s="164"/>
      <c r="J192" s="164"/>
      <c r="K192" s="164"/>
      <c r="L192" s="164"/>
      <c r="M192" s="164"/>
      <c r="N192" s="164"/>
      <c r="O192" s="164">
        <f t="shared" si="27"/>
        <v>0</v>
      </c>
      <c r="P192" s="4"/>
      <c r="Q192" s="4"/>
    </row>
    <row r="193" spans="1:17" x14ac:dyDescent="0.25">
      <c r="A193" s="37" t="s">
        <v>342</v>
      </c>
      <c r="B193" s="5" t="s">
        <v>343</v>
      </c>
      <c r="C193" s="164"/>
      <c r="D193" s="164"/>
      <c r="E193" s="164"/>
      <c r="F193" s="164"/>
      <c r="G193" s="164"/>
      <c r="H193" s="164"/>
      <c r="I193" s="164"/>
      <c r="J193" s="164"/>
      <c r="K193" s="164"/>
      <c r="L193" s="164"/>
      <c r="M193" s="164"/>
      <c r="N193" s="164"/>
      <c r="O193" s="164">
        <f t="shared" si="27"/>
        <v>0</v>
      </c>
      <c r="P193" s="4"/>
      <c r="Q193" s="4"/>
    </row>
    <row r="194" spans="1:17" ht="30" x14ac:dyDescent="0.25">
      <c r="A194" s="13" t="s">
        <v>467</v>
      </c>
      <c r="B194" s="5" t="s">
        <v>344</v>
      </c>
      <c r="C194" s="164"/>
      <c r="D194" s="164"/>
      <c r="E194" s="164"/>
      <c r="F194" s="164"/>
      <c r="G194" s="164"/>
      <c r="H194" s="164"/>
      <c r="I194" s="164"/>
      <c r="J194" s="164"/>
      <c r="K194" s="164"/>
      <c r="L194" s="164"/>
      <c r="M194" s="164"/>
      <c r="N194" s="164"/>
      <c r="O194" s="164">
        <f t="shared" si="27"/>
        <v>0</v>
      </c>
      <c r="P194" s="4"/>
      <c r="Q194" s="4"/>
    </row>
    <row r="195" spans="1:17" x14ac:dyDescent="0.25">
      <c r="A195" s="37" t="s">
        <v>345</v>
      </c>
      <c r="B195" s="5" t="s">
        <v>346</v>
      </c>
      <c r="C195" s="164"/>
      <c r="D195" s="164"/>
      <c r="E195" s="164"/>
      <c r="F195" s="164"/>
      <c r="G195" s="164"/>
      <c r="H195" s="164"/>
      <c r="I195" s="164"/>
      <c r="J195" s="164"/>
      <c r="K195" s="164"/>
      <c r="L195" s="164"/>
      <c r="M195" s="164"/>
      <c r="N195" s="164"/>
      <c r="O195" s="164">
        <f t="shared" si="27"/>
        <v>0</v>
      </c>
      <c r="P195" s="4"/>
      <c r="Q195" s="4"/>
    </row>
    <row r="196" spans="1:17" x14ac:dyDescent="0.25">
      <c r="A196" s="14" t="s">
        <v>484</v>
      </c>
      <c r="B196" s="7" t="s">
        <v>347</v>
      </c>
      <c r="C196" s="164"/>
      <c r="D196" s="164"/>
      <c r="E196" s="164"/>
      <c r="F196" s="164"/>
      <c r="G196" s="164"/>
      <c r="H196" s="164"/>
      <c r="I196" s="164"/>
      <c r="J196" s="164"/>
      <c r="K196" s="164"/>
      <c r="L196" s="164"/>
      <c r="M196" s="164"/>
      <c r="N196" s="164"/>
      <c r="O196" s="164">
        <f t="shared" si="27"/>
        <v>0</v>
      </c>
      <c r="P196" s="4"/>
      <c r="Q196" s="4"/>
    </row>
    <row r="197" spans="1:17" ht="30" x14ac:dyDescent="0.25">
      <c r="A197" s="5" t="s">
        <v>544</v>
      </c>
      <c r="B197" s="5" t="s">
        <v>348</v>
      </c>
      <c r="C197" s="164"/>
      <c r="D197" s="164"/>
      <c r="E197" s="164"/>
      <c r="F197" s="164"/>
      <c r="G197" s="164"/>
      <c r="H197" s="164"/>
      <c r="I197" s="164"/>
      <c r="J197" s="164"/>
      <c r="K197" s="164"/>
      <c r="L197" s="164"/>
      <c r="M197" s="164"/>
      <c r="N197" s="164"/>
      <c r="O197" s="164">
        <f t="shared" si="27"/>
        <v>0</v>
      </c>
      <c r="P197" s="4"/>
      <c r="Q197" s="4"/>
    </row>
    <row r="198" spans="1:17" ht="30" x14ac:dyDescent="0.25">
      <c r="A198" s="5" t="s">
        <v>545</v>
      </c>
      <c r="B198" s="5" t="s">
        <v>348</v>
      </c>
      <c r="C198" s="164"/>
      <c r="D198" s="164"/>
      <c r="E198" s="164"/>
      <c r="F198" s="164">
        <v>7044025</v>
      </c>
      <c r="G198" s="164"/>
      <c r="H198" s="164"/>
      <c r="I198" s="164"/>
      <c r="J198" s="164"/>
      <c r="K198" s="164"/>
      <c r="L198" s="164"/>
      <c r="M198" s="164"/>
      <c r="N198" s="164"/>
      <c r="O198" s="164">
        <f t="shared" si="27"/>
        <v>7044025</v>
      </c>
      <c r="P198" s="4"/>
      <c r="Q198" s="4"/>
    </row>
    <row r="199" spans="1:17" ht="30" x14ac:dyDescent="0.25">
      <c r="A199" s="5" t="s">
        <v>542</v>
      </c>
      <c r="B199" s="5" t="s">
        <v>349</v>
      </c>
      <c r="C199" s="164"/>
      <c r="D199" s="164"/>
      <c r="E199" s="164"/>
      <c r="F199" s="164"/>
      <c r="G199" s="164"/>
      <c r="H199" s="164"/>
      <c r="I199" s="164"/>
      <c r="J199" s="164"/>
      <c r="K199" s="164"/>
      <c r="L199" s="164"/>
      <c r="M199" s="164"/>
      <c r="N199" s="164"/>
      <c r="O199" s="164">
        <f t="shared" si="27"/>
        <v>0</v>
      </c>
      <c r="P199" s="4"/>
      <c r="Q199" s="4"/>
    </row>
    <row r="200" spans="1:17" ht="30" x14ac:dyDescent="0.25">
      <c r="A200" s="5" t="s">
        <v>543</v>
      </c>
      <c r="B200" s="5" t="s">
        <v>349</v>
      </c>
      <c r="C200" s="164"/>
      <c r="D200" s="164"/>
      <c r="E200" s="164"/>
      <c r="F200" s="164"/>
      <c r="G200" s="164"/>
      <c r="H200" s="164"/>
      <c r="I200" s="164"/>
      <c r="J200" s="164"/>
      <c r="K200" s="164"/>
      <c r="L200" s="164"/>
      <c r="M200" s="164"/>
      <c r="N200" s="164"/>
      <c r="O200" s="164">
        <f t="shared" ref="O200:O213" si="36">SUM(C200:N200)</f>
        <v>0</v>
      </c>
      <c r="P200" s="4"/>
      <c r="Q200" s="4"/>
    </row>
    <row r="201" spans="1:17" x14ac:dyDescent="0.25">
      <c r="A201" s="7" t="s">
        <v>485</v>
      </c>
      <c r="B201" s="7" t="s">
        <v>350</v>
      </c>
      <c r="C201" s="164">
        <f>SUM(C197:C200)</f>
        <v>0</v>
      </c>
      <c r="D201" s="164">
        <f t="shared" ref="D201:O201" si="37">SUM(D197:D200)</f>
        <v>0</v>
      </c>
      <c r="E201" s="164">
        <f t="shared" si="37"/>
        <v>0</v>
      </c>
      <c r="F201" s="164">
        <f t="shared" si="37"/>
        <v>7044025</v>
      </c>
      <c r="G201" s="164">
        <f t="shared" si="37"/>
        <v>0</v>
      </c>
      <c r="H201" s="164">
        <f t="shared" si="37"/>
        <v>0</v>
      </c>
      <c r="I201" s="164">
        <f t="shared" si="37"/>
        <v>0</v>
      </c>
      <c r="J201" s="164">
        <f t="shared" si="37"/>
        <v>0</v>
      </c>
      <c r="K201" s="164">
        <f t="shared" si="37"/>
        <v>0</v>
      </c>
      <c r="L201" s="164">
        <f t="shared" si="37"/>
        <v>0</v>
      </c>
      <c r="M201" s="164">
        <f t="shared" si="37"/>
        <v>0</v>
      </c>
      <c r="N201" s="164">
        <f t="shared" si="37"/>
        <v>0</v>
      </c>
      <c r="O201" s="164">
        <f t="shared" si="37"/>
        <v>7044025</v>
      </c>
      <c r="P201" s="4"/>
      <c r="Q201" s="4"/>
    </row>
    <row r="202" spans="1:17" x14ac:dyDescent="0.25">
      <c r="A202" s="37" t="s">
        <v>351</v>
      </c>
      <c r="B202" s="5" t="s">
        <v>352</v>
      </c>
      <c r="C202" s="164"/>
      <c r="D202" s="164"/>
      <c r="E202" s="164"/>
      <c r="F202" s="164"/>
      <c r="G202" s="164"/>
      <c r="H202" s="164"/>
      <c r="I202" s="164"/>
      <c r="J202" s="164"/>
      <c r="K202" s="164"/>
      <c r="L202" s="164"/>
      <c r="M202" s="164"/>
      <c r="N202" s="164"/>
      <c r="O202" s="164">
        <f t="shared" si="36"/>
        <v>0</v>
      </c>
      <c r="P202" s="4"/>
      <c r="Q202" s="4"/>
    </row>
    <row r="203" spans="1:17" x14ac:dyDescent="0.25">
      <c r="A203" s="37" t="s">
        <v>353</v>
      </c>
      <c r="B203" s="5" t="s">
        <v>354</v>
      </c>
      <c r="C203" s="164"/>
      <c r="D203" s="164"/>
      <c r="E203" s="164"/>
      <c r="F203" s="164"/>
      <c r="G203" s="164"/>
      <c r="H203" s="164"/>
      <c r="I203" s="164"/>
      <c r="J203" s="164"/>
      <c r="K203" s="164"/>
      <c r="L203" s="164"/>
      <c r="M203" s="164"/>
      <c r="N203" s="164"/>
      <c r="O203" s="164">
        <f t="shared" si="36"/>
        <v>0</v>
      </c>
      <c r="P203" s="4"/>
      <c r="Q203" s="4"/>
    </row>
    <row r="204" spans="1:17" x14ac:dyDescent="0.25">
      <c r="A204" s="37" t="s">
        <v>355</v>
      </c>
      <c r="B204" s="5" t="s">
        <v>356</v>
      </c>
      <c r="C204" s="164"/>
      <c r="D204" s="164"/>
      <c r="E204" s="164"/>
      <c r="F204" s="164"/>
      <c r="G204" s="164"/>
      <c r="H204" s="164"/>
      <c r="I204" s="164"/>
      <c r="J204" s="164"/>
      <c r="K204" s="164"/>
      <c r="L204" s="164"/>
      <c r="M204" s="164"/>
      <c r="N204" s="164"/>
      <c r="O204" s="164">
        <f t="shared" si="36"/>
        <v>0</v>
      </c>
      <c r="P204" s="4"/>
      <c r="Q204" s="4"/>
    </row>
    <row r="205" spans="1:17" x14ac:dyDescent="0.25">
      <c r="A205" s="37" t="s">
        <v>357</v>
      </c>
      <c r="B205" s="5" t="s">
        <v>358</v>
      </c>
      <c r="C205" s="164"/>
      <c r="D205" s="164"/>
      <c r="E205" s="164"/>
      <c r="F205" s="164"/>
      <c r="G205" s="164"/>
      <c r="H205" s="164"/>
      <c r="I205" s="164"/>
      <c r="J205" s="164"/>
      <c r="K205" s="164"/>
      <c r="L205" s="164"/>
      <c r="M205" s="164"/>
      <c r="N205" s="164"/>
      <c r="O205" s="164">
        <f t="shared" si="36"/>
        <v>0</v>
      </c>
      <c r="P205" s="4"/>
      <c r="Q205" s="4"/>
    </row>
    <row r="206" spans="1:17" ht="30" x14ac:dyDescent="0.25">
      <c r="A206" s="13" t="s">
        <v>468</v>
      </c>
      <c r="B206" s="5" t="s">
        <v>359</v>
      </c>
      <c r="C206" s="164"/>
      <c r="D206" s="164"/>
      <c r="E206" s="164"/>
      <c r="F206" s="164"/>
      <c r="G206" s="164"/>
      <c r="H206" s="164"/>
      <c r="I206" s="164"/>
      <c r="J206" s="164"/>
      <c r="K206" s="164"/>
      <c r="L206" s="164"/>
      <c r="M206" s="164"/>
      <c r="N206" s="164"/>
      <c r="O206" s="164">
        <f t="shared" si="36"/>
        <v>0</v>
      </c>
      <c r="P206" s="4"/>
      <c r="Q206" s="4"/>
    </row>
    <row r="207" spans="1:17" x14ac:dyDescent="0.25">
      <c r="A207" s="15" t="s">
        <v>486</v>
      </c>
      <c r="B207" s="7" t="s">
        <v>361</v>
      </c>
      <c r="C207" s="164">
        <f>SUM(C191,C196,C201,C202,C203,C204,C205,C206)</f>
        <v>0</v>
      </c>
      <c r="D207" s="164">
        <f t="shared" ref="D207:O207" si="38">SUM(D191,D196,D201,D202,D203,D204,D205,D206)</f>
        <v>0</v>
      </c>
      <c r="E207" s="164">
        <f t="shared" si="38"/>
        <v>0</v>
      </c>
      <c r="F207" s="164">
        <f t="shared" si="38"/>
        <v>7044025</v>
      </c>
      <c r="G207" s="164">
        <f t="shared" si="38"/>
        <v>0</v>
      </c>
      <c r="H207" s="164">
        <f t="shared" si="38"/>
        <v>0</v>
      </c>
      <c r="I207" s="164">
        <f t="shared" si="38"/>
        <v>0</v>
      </c>
      <c r="J207" s="164">
        <f t="shared" si="38"/>
        <v>0</v>
      </c>
      <c r="K207" s="164">
        <f t="shared" si="38"/>
        <v>0</v>
      </c>
      <c r="L207" s="164">
        <f t="shared" si="38"/>
        <v>0</v>
      </c>
      <c r="M207" s="164">
        <f t="shared" si="38"/>
        <v>0</v>
      </c>
      <c r="N207" s="164">
        <f t="shared" si="38"/>
        <v>0</v>
      </c>
      <c r="O207" s="164">
        <f t="shared" si="38"/>
        <v>7044025</v>
      </c>
      <c r="P207" s="4"/>
      <c r="Q207" s="4"/>
    </row>
    <row r="208" spans="1:17" ht="30" x14ac:dyDescent="0.25">
      <c r="A208" s="13" t="s">
        <v>362</v>
      </c>
      <c r="B208" s="5" t="s">
        <v>363</v>
      </c>
      <c r="C208" s="164"/>
      <c r="D208" s="164"/>
      <c r="E208" s="164"/>
      <c r="F208" s="164"/>
      <c r="G208" s="164"/>
      <c r="H208" s="164"/>
      <c r="I208" s="164"/>
      <c r="J208" s="164"/>
      <c r="K208" s="164"/>
      <c r="L208" s="164"/>
      <c r="M208" s="164"/>
      <c r="N208" s="164"/>
      <c r="O208" s="164">
        <f t="shared" si="36"/>
        <v>0</v>
      </c>
      <c r="P208" s="4"/>
      <c r="Q208" s="4"/>
    </row>
    <row r="209" spans="1:17" ht="30" x14ac:dyDescent="0.25">
      <c r="A209" s="13" t="s">
        <v>364</v>
      </c>
      <c r="B209" s="5" t="s">
        <v>365</v>
      </c>
      <c r="C209" s="164"/>
      <c r="D209" s="164"/>
      <c r="E209" s="164"/>
      <c r="F209" s="164"/>
      <c r="G209" s="164"/>
      <c r="H209" s="164"/>
      <c r="I209" s="164"/>
      <c r="J209" s="164"/>
      <c r="K209" s="164"/>
      <c r="L209" s="164"/>
      <c r="M209" s="164"/>
      <c r="N209" s="164"/>
      <c r="O209" s="164">
        <f t="shared" si="36"/>
        <v>0</v>
      </c>
      <c r="P209" s="4"/>
      <c r="Q209" s="4"/>
    </row>
    <row r="210" spans="1:17" x14ac:dyDescent="0.25">
      <c r="A210" s="37" t="s">
        <v>366</v>
      </c>
      <c r="B210" s="5" t="s">
        <v>367</v>
      </c>
      <c r="C210" s="164"/>
      <c r="D210" s="164"/>
      <c r="E210" s="164"/>
      <c r="F210" s="164"/>
      <c r="G210" s="164"/>
      <c r="H210" s="164"/>
      <c r="I210" s="164"/>
      <c r="J210" s="164"/>
      <c r="K210" s="164"/>
      <c r="L210" s="164"/>
      <c r="M210" s="164"/>
      <c r="N210" s="164"/>
      <c r="O210" s="164">
        <f t="shared" si="36"/>
        <v>0</v>
      </c>
      <c r="P210" s="4"/>
      <c r="Q210" s="4"/>
    </row>
    <row r="211" spans="1:17" x14ac:dyDescent="0.25">
      <c r="A211" s="37" t="s">
        <v>469</v>
      </c>
      <c r="B211" s="5" t="s">
        <v>368</v>
      </c>
      <c r="C211" s="164"/>
      <c r="D211" s="164"/>
      <c r="E211" s="164"/>
      <c r="F211" s="164"/>
      <c r="G211" s="164"/>
      <c r="H211" s="164"/>
      <c r="I211" s="164"/>
      <c r="J211" s="164"/>
      <c r="K211" s="164"/>
      <c r="L211" s="164"/>
      <c r="M211" s="164"/>
      <c r="N211" s="164"/>
      <c r="O211" s="164">
        <f t="shared" si="36"/>
        <v>0</v>
      </c>
      <c r="P211" s="4"/>
      <c r="Q211" s="4"/>
    </row>
    <row r="212" spans="1:17" x14ac:dyDescent="0.25">
      <c r="A212" s="14" t="s">
        <v>487</v>
      </c>
      <c r="B212" s="7" t="s">
        <v>369</v>
      </c>
      <c r="C212" s="164"/>
      <c r="D212" s="164"/>
      <c r="E212" s="164"/>
      <c r="F212" s="164"/>
      <c r="G212" s="164"/>
      <c r="H212" s="164"/>
      <c r="I212" s="164"/>
      <c r="J212" s="164"/>
      <c r="K212" s="164"/>
      <c r="L212" s="164"/>
      <c r="M212" s="164"/>
      <c r="N212" s="164"/>
      <c r="O212" s="164">
        <f t="shared" si="36"/>
        <v>0</v>
      </c>
      <c r="P212" s="4"/>
      <c r="Q212" s="4"/>
    </row>
    <row r="213" spans="1:17" ht="25.5" x14ac:dyDescent="0.25">
      <c r="A213" s="15" t="s">
        <v>370</v>
      </c>
      <c r="B213" s="7" t="s">
        <v>371</v>
      </c>
      <c r="C213" s="164"/>
      <c r="D213" s="164"/>
      <c r="E213" s="164"/>
      <c r="F213" s="164"/>
      <c r="G213" s="164"/>
      <c r="H213" s="164"/>
      <c r="I213" s="164"/>
      <c r="J213" s="164"/>
      <c r="K213" s="164"/>
      <c r="L213" s="164"/>
      <c r="M213" s="164"/>
      <c r="N213" s="164"/>
      <c r="O213" s="164">
        <f t="shared" si="36"/>
        <v>0</v>
      </c>
      <c r="P213" s="4"/>
      <c r="Q213" s="4"/>
    </row>
    <row r="214" spans="1:17" ht="15.75" x14ac:dyDescent="0.25">
      <c r="A214" s="192" t="s">
        <v>488</v>
      </c>
      <c r="B214" s="193" t="s">
        <v>372</v>
      </c>
      <c r="C214" s="164">
        <f>SUM(C207,C212,C213)</f>
        <v>0</v>
      </c>
      <c r="D214" s="164">
        <f t="shared" ref="D214:O214" si="39">SUM(D207,D212,D213)</f>
        <v>0</v>
      </c>
      <c r="E214" s="164">
        <f t="shared" si="39"/>
        <v>0</v>
      </c>
      <c r="F214" s="164">
        <f t="shared" si="39"/>
        <v>7044025</v>
      </c>
      <c r="G214" s="164">
        <f t="shared" si="39"/>
        <v>0</v>
      </c>
      <c r="H214" s="164">
        <f t="shared" si="39"/>
        <v>0</v>
      </c>
      <c r="I214" s="164">
        <f t="shared" si="39"/>
        <v>0</v>
      </c>
      <c r="J214" s="164">
        <f t="shared" si="39"/>
        <v>0</v>
      </c>
      <c r="K214" s="164">
        <f t="shared" si="39"/>
        <v>0</v>
      </c>
      <c r="L214" s="164">
        <f t="shared" si="39"/>
        <v>0</v>
      </c>
      <c r="M214" s="164">
        <f t="shared" si="39"/>
        <v>0</v>
      </c>
      <c r="N214" s="164">
        <f t="shared" si="39"/>
        <v>0</v>
      </c>
      <c r="O214" s="164">
        <f t="shared" si="39"/>
        <v>7044025</v>
      </c>
      <c r="P214" s="4"/>
      <c r="Q214" s="4"/>
    </row>
    <row r="215" spans="1:17" ht="15.75" x14ac:dyDescent="0.25">
      <c r="A215" s="194" t="s">
        <v>471</v>
      </c>
      <c r="B215" s="195"/>
      <c r="C215" s="164">
        <f>SUM(C185,C214)</f>
        <v>2983951</v>
      </c>
      <c r="D215" s="164">
        <f t="shared" ref="D215:O215" si="40">SUM(D185,D214)</f>
        <v>2983951</v>
      </c>
      <c r="E215" s="164">
        <f t="shared" si="40"/>
        <v>8483951</v>
      </c>
      <c r="F215" s="164">
        <f t="shared" si="40"/>
        <v>10182976</v>
      </c>
      <c r="G215" s="164">
        <f t="shared" si="40"/>
        <v>3098951</v>
      </c>
      <c r="H215" s="164">
        <f t="shared" si="40"/>
        <v>3158951</v>
      </c>
      <c r="I215" s="164">
        <f t="shared" si="40"/>
        <v>3148951</v>
      </c>
      <c r="J215" s="164">
        <f t="shared" si="40"/>
        <v>3068951</v>
      </c>
      <c r="K215" s="164">
        <f t="shared" si="40"/>
        <v>3588951</v>
      </c>
      <c r="L215" s="164">
        <f t="shared" si="40"/>
        <v>3228951</v>
      </c>
      <c r="M215" s="164">
        <f t="shared" si="40"/>
        <v>2993951</v>
      </c>
      <c r="N215" s="164">
        <f t="shared" si="40"/>
        <v>2983959</v>
      </c>
      <c r="O215" s="164">
        <f t="shared" si="40"/>
        <v>49906445</v>
      </c>
      <c r="P215" s="4"/>
      <c r="Q215" s="4"/>
    </row>
    <row r="216" spans="1:17" x14ac:dyDescent="0.25">
      <c r="B216" s="186"/>
      <c r="C216" s="186"/>
      <c r="D216" s="186"/>
      <c r="E216" s="186"/>
      <c r="F216" s="186"/>
      <c r="G216" s="186"/>
      <c r="H216" s="186"/>
      <c r="I216" s="186"/>
      <c r="J216" s="186"/>
      <c r="K216" s="186"/>
      <c r="L216" s="186"/>
      <c r="M216" s="186"/>
      <c r="N216" s="186"/>
      <c r="O216" s="186"/>
      <c r="P216" s="4"/>
      <c r="Q216" s="4"/>
    </row>
    <row r="217" spans="1:17" x14ac:dyDescent="0.25">
      <c r="B217" s="186"/>
      <c r="C217" s="186"/>
      <c r="D217" s="186"/>
      <c r="E217" s="186"/>
      <c r="F217" s="186"/>
      <c r="G217" s="186"/>
      <c r="H217" s="186"/>
      <c r="I217" s="186"/>
      <c r="J217" s="186"/>
      <c r="K217" s="186"/>
      <c r="L217" s="186"/>
      <c r="M217" s="186"/>
      <c r="N217" s="186"/>
      <c r="O217" s="186"/>
      <c r="P217" s="4"/>
      <c r="Q217" s="4"/>
    </row>
    <row r="218" spans="1:17" x14ac:dyDescent="0.25">
      <c r="B218" s="186"/>
      <c r="C218" s="186"/>
      <c r="D218" s="186"/>
      <c r="E218" s="186"/>
      <c r="F218" s="186"/>
      <c r="G218" s="186"/>
      <c r="H218" s="186"/>
      <c r="I218" s="186"/>
      <c r="J218" s="186"/>
      <c r="K218" s="186"/>
      <c r="L218" s="186"/>
      <c r="M218" s="186"/>
      <c r="N218" s="186"/>
      <c r="O218" s="186"/>
      <c r="P218" s="4"/>
      <c r="Q218" s="4"/>
    </row>
    <row r="219" spans="1:17" x14ac:dyDescent="0.25">
      <c r="B219" s="186"/>
      <c r="C219" s="186"/>
      <c r="D219" s="186"/>
      <c r="E219" s="186"/>
      <c r="F219" s="186"/>
      <c r="G219" s="186"/>
      <c r="H219" s="186"/>
      <c r="I219" s="186"/>
      <c r="J219" s="186"/>
      <c r="K219" s="186"/>
      <c r="L219" s="186"/>
      <c r="M219" s="186"/>
      <c r="N219" s="186"/>
      <c r="O219" s="186"/>
      <c r="P219" s="4"/>
      <c r="Q219" s="4"/>
    </row>
    <row r="220" spans="1:17" x14ac:dyDescent="0.25">
      <c r="B220" s="186"/>
      <c r="C220" s="186"/>
      <c r="D220" s="186"/>
      <c r="E220" s="186"/>
      <c r="F220" s="186"/>
      <c r="G220" s="186"/>
      <c r="H220" s="186"/>
      <c r="I220" s="186"/>
      <c r="J220" s="186"/>
      <c r="K220" s="186"/>
      <c r="L220" s="186"/>
      <c r="M220" s="186"/>
      <c r="N220" s="186"/>
      <c r="O220" s="186"/>
      <c r="P220" s="4"/>
      <c r="Q220" s="4"/>
    </row>
    <row r="221" spans="1:17" x14ac:dyDescent="0.25">
      <c r="B221" s="186"/>
      <c r="C221" s="186"/>
      <c r="D221" s="186"/>
      <c r="E221" s="186"/>
      <c r="F221" s="186"/>
      <c r="G221" s="186"/>
      <c r="H221" s="186"/>
      <c r="I221" s="186"/>
      <c r="J221" s="186"/>
      <c r="K221" s="186"/>
      <c r="L221" s="186"/>
      <c r="M221" s="186"/>
      <c r="N221" s="186"/>
      <c r="O221" s="186"/>
      <c r="P221" s="4"/>
      <c r="Q221" s="4"/>
    </row>
    <row r="222" spans="1:17" x14ac:dyDescent="0.25">
      <c r="B222" s="186"/>
      <c r="C222" s="186"/>
      <c r="D222" s="186"/>
      <c r="E222" s="186"/>
      <c r="F222" s="186"/>
      <c r="G222" s="186"/>
      <c r="H222" s="186"/>
      <c r="I222" s="186"/>
      <c r="J222" s="186"/>
      <c r="K222" s="186"/>
      <c r="L222" s="186"/>
      <c r="M222" s="186"/>
      <c r="N222" s="186"/>
      <c r="O222" s="186"/>
      <c r="P222" s="4"/>
      <c r="Q222" s="4"/>
    </row>
    <row r="223" spans="1:17" x14ac:dyDescent="0.25">
      <c r="B223" s="186"/>
      <c r="C223" s="186"/>
      <c r="D223" s="186"/>
      <c r="E223" s="186"/>
      <c r="F223" s="186"/>
      <c r="G223" s="186"/>
      <c r="H223" s="186"/>
      <c r="I223" s="186"/>
      <c r="J223" s="186"/>
      <c r="K223" s="186"/>
      <c r="L223" s="186"/>
      <c r="M223" s="186"/>
      <c r="N223" s="186"/>
      <c r="O223" s="186"/>
      <c r="P223" s="4"/>
      <c r="Q223" s="4"/>
    </row>
    <row r="224" spans="1:17" x14ac:dyDescent="0.25">
      <c r="B224" s="186"/>
      <c r="C224" s="186"/>
      <c r="D224" s="186"/>
      <c r="E224" s="186"/>
      <c r="F224" s="186"/>
      <c r="G224" s="186"/>
      <c r="H224" s="186"/>
      <c r="I224" s="186"/>
      <c r="J224" s="186"/>
      <c r="K224" s="186"/>
      <c r="L224" s="186"/>
      <c r="M224" s="186"/>
      <c r="N224" s="186"/>
      <c r="O224" s="186"/>
      <c r="P224" s="4"/>
      <c r="Q224" s="4"/>
    </row>
    <row r="225" spans="2:17" x14ac:dyDescent="0.25">
      <c r="B225" s="186"/>
      <c r="C225" s="186"/>
      <c r="D225" s="186"/>
      <c r="E225" s="186"/>
      <c r="F225" s="186"/>
      <c r="G225" s="186"/>
      <c r="H225" s="186"/>
      <c r="I225" s="186"/>
      <c r="J225" s="186"/>
      <c r="K225" s="186"/>
      <c r="L225" s="186"/>
      <c r="M225" s="186"/>
      <c r="N225" s="186"/>
      <c r="O225" s="186"/>
      <c r="P225" s="4"/>
      <c r="Q225" s="4"/>
    </row>
    <row r="226" spans="2:17" x14ac:dyDescent="0.25">
      <c r="B226" s="186"/>
      <c r="C226" s="186"/>
      <c r="D226" s="186"/>
      <c r="E226" s="186"/>
      <c r="F226" s="186"/>
      <c r="G226" s="186"/>
      <c r="H226" s="186"/>
      <c r="I226" s="186"/>
      <c r="J226" s="186"/>
      <c r="K226" s="186"/>
      <c r="L226" s="186"/>
      <c r="M226" s="186"/>
      <c r="N226" s="186"/>
      <c r="O226" s="186"/>
      <c r="P226" s="4"/>
      <c r="Q226" s="4"/>
    </row>
    <row r="227" spans="2:17" x14ac:dyDescent="0.25">
      <c r="B227" s="186"/>
      <c r="C227" s="186"/>
      <c r="D227" s="186"/>
      <c r="E227" s="186"/>
      <c r="F227" s="186"/>
      <c r="G227" s="186"/>
      <c r="H227" s="186"/>
      <c r="I227" s="186"/>
      <c r="J227" s="186"/>
      <c r="K227" s="186"/>
      <c r="L227" s="186"/>
      <c r="M227" s="186"/>
      <c r="N227" s="186"/>
      <c r="O227" s="186"/>
      <c r="P227" s="4"/>
      <c r="Q227" s="4"/>
    </row>
    <row r="228" spans="2:17" x14ac:dyDescent="0.25">
      <c r="B228" s="186"/>
      <c r="C228" s="186"/>
      <c r="D228" s="186"/>
      <c r="E228" s="186"/>
      <c r="F228" s="186"/>
      <c r="G228" s="186"/>
      <c r="H228" s="186"/>
      <c r="I228" s="186"/>
      <c r="J228" s="186"/>
      <c r="K228" s="186"/>
      <c r="L228" s="186"/>
      <c r="M228" s="186"/>
      <c r="N228" s="186"/>
      <c r="O228" s="186"/>
      <c r="P228" s="4"/>
      <c r="Q228" s="4"/>
    </row>
  </sheetData>
  <mergeCells count="2">
    <mergeCell ref="A2:O2"/>
    <mergeCell ref="A3:O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46" fitToHeight="100" orientation="landscape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I31"/>
  <sheetViews>
    <sheetView topLeftCell="A4" workbookViewId="0">
      <selection activeCell="B13" sqref="B13"/>
    </sheetView>
  </sheetViews>
  <sheetFormatPr defaultRowHeight="15" x14ac:dyDescent="0.25"/>
  <cols>
    <col min="1" max="1" width="101.28515625" customWidth="1"/>
    <col min="2" max="2" width="14" customWidth="1"/>
    <col min="3" max="3" width="10.85546875" customWidth="1"/>
    <col min="4" max="4" width="14.140625" customWidth="1"/>
    <col min="8" max="8" width="11.42578125" customWidth="1"/>
    <col min="9" max="9" width="13.85546875" customWidth="1"/>
  </cols>
  <sheetData>
    <row r="1" spans="1:9" x14ac:dyDescent="0.25">
      <c r="A1" s="121" t="s">
        <v>568</v>
      </c>
      <c r="B1" s="87"/>
      <c r="C1" s="87"/>
      <c r="D1" s="87"/>
      <c r="E1" s="87"/>
      <c r="F1" s="87"/>
    </row>
    <row r="2" spans="1:9" ht="30.75" customHeight="1" x14ac:dyDescent="0.25">
      <c r="A2" s="169" t="s">
        <v>594</v>
      </c>
      <c r="B2" s="170"/>
      <c r="C2" s="170"/>
      <c r="D2" s="170"/>
      <c r="E2" s="170"/>
      <c r="F2" s="170"/>
      <c r="G2" s="170"/>
      <c r="H2" s="170"/>
      <c r="I2" s="170"/>
    </row>
    <row r="3" spans="1:9" ht="23.25" customHeight="1" x14ac:dyDescent="0.25">
      <c r="A3" s="172" t="s">
        <v>581</v>
      </c>
      <c r="B3" s="173"/>
      <c r="C3" s="173"/>
      <c r="D3" s="173"/>
      <c r="E3" s="173"/>
      <c r="F3" s="173"/>
      <c r="G3" s="173"/>
      <c r="H3" s="173"/>
      <c r="I3" s="173"/>
    </row>
    <row r="5" spans="1:9" x14ac:dyDescent="0.25">
      <c r="A5" s="4" t="s">
        <v>17</v>
      </c>
    </row>
    <row r="6" spans="1:9" ht="36.75" x14ac:dyDescent="0.25">
      <c r="A6" s="90" t="s">
        <v>53</v>
      </c>
      <c r="B6" s="91" t="s">
        <v>54</v>
      </c>
      <c r="C6" s="91" t="s">
        <v>55</v>
      </c>
      <c r="D6" s="91" t="s">
        <v>602</v>
      </c>
      <c r="E6" s="91" t="s">
        <v>586</v>
      </c>
      <c r="F6" s="91" t="s">
        <v>593</v>
      </c>
      <c r="G6" s="91" t="s">
        <v>603</v>
      </c>
      <c r="H6" s="91" t="s">
        <v>604</v>
      </c>
      <c r="I6" s="98" t="s">
        <v>56</v>
      </c>
    </row>
    <row r="7" spans="1:9" ht="15.75" x14ac:dyDescent="0.3">
      <c r="A7" s="92"/>
      <c r="B7" s="92"/>
      <c r="C7" s="93"/>
      <c r="D7" s="93"/>
      <c r="E7" s="93"/>
      <c r="F7" s="93"/>
      <c r="G7" s="93"/>
      <c r="H7" s="93"/>
      <c r="I7" s="93"/>
    </row>
    <row r="8" spans="1:9" ht="15.75" x14ac:dyDescent="0.3">
      <c r="A8" s="92"/>
      <c r="B8" s="92"/>
      <c r="C8" s="93"/>
      <c r="D8" s="93"/>
      <c r="E8" s="93"/>
      <c r="F8" s="93"/>
      <c r="G8" s="93"/>
      <c r="H8" s="93"/>
      <c r="I8" s="93"/>
    </row>
    <row r="9" spans="1:9" ht="15.75" x14ac:dyDescent="0.3">
      <c r="A9" s="92"/>
      <c r="B9" s="92"/>
      <c r="C9" s="93"/>
      <c r="D9" s="93"/>
      <c r="E9" s="93"/>
      <c r="F9" s="93"/>
      <c r="G9" s="93"/>
      <c r="H9" s="93"/>
      <c r="I9" s="93"/>
    </row>
    <row r="10" spans="1:9" ht="15.75" x14ac:dyDescent="0.3">
      <c r="A10" s="92"/>
      <c r="B10" s="92"/>
      <c r="C10" s="93"/>
      <c r="D10" s="93"/>
      <c r="E10" s="93"/>
      <c r="F10" s="93"/>
      <c r="G10" s="93"/>
      <c r="H10" s="93"/>
      <c r="I10" s="93"/>
    </row>
    <row r="11" spans="1:9" x14ac:dyDescent="0.25">
      <c r="A11" s="94" t="s">
        <v>57</v>
      </c>
      <c r="B11" s="94"/>
      <c r="C11" s="95"/>
      <c r="D11" s="95"/>
      <c r="E11" s="95"/>
      <c r="F11" s="95"/>
      <c r="G11" s="95"/>
      <c r="H11" s="95"/>
      <c r="I11" s="95"/>
    </row>
    <row r="12" spans="1:9" ht="15.75" x14ac:dyDescent="0.3">
      <c r="A12" s="92"/>
      <c r="B12" s="92"/>
      <c r="C12" s="93"/>
      <c r="D12" s="93"/>
      <c r="E12" s="93"/>
      <c r="F12" s="93"/>
      <c r="G12" s="93"/>
      <c r="H12" s="93"/>
      <c r="I12" s="93"/>
    </row>
    <row r="13" spans="1:9" ht="15.75" x14ac:dyDescent="0.3">
      <c r="A13" s="92"/>
      <c r="B13" s="92"/>
      <c r="C13" s="93"/>
      <c r="D13" s="93"/>
      <c r="E13" s="93"/>
      <c r="F13" s="93"/>
      <c r="G13" s="93"/>
      <c r="H13" s="93"/>
      <c r="I13" s="93"/>
    </row>
    <row r="14" spans="1:9" ht="15.75" x14ac:dyDescent="0.3">
      <c r="A14" s="92"/>
      <c r="B14" s="92"/>
      <c r="C14" s="93"/>
      <c r="D14" s="93"/>
      <c r="E14" s="93"/>
      <c r="F14" s="93"/>
      <c r="G14" s="93"/>
      <c r="H14" s="93"/>
      <c r="I14" s="93"/>
    </row>
    <row r="15" spans="1:9" ht="15.75" x14ac:dyDescent="0.3">
      <c r="A15" s="92"/>
      <c r="B15" s="92"/>
      <c r="C15" s="93"/>
      <c r="D15" s="93"/>
      <c r="E15" s="93"/>
      <c r="F15" s="93"/>
      <c r="G15" s="93"/>
      <c r="H15" s="93"/>
      <c r="I15" s="93"/>
    </row>
    <row r="16" spans="1:9" x14ac:dyDescent="0.25">
      <c r="A16" s="94" t="s">
        <v>58</v>
      </c>
      <c r="B16" s="94"/>
      <c r="C16" s="95"/>
      <c r="D16" s="95"/>
      <c r="E16" s="95"/>
      <c r="F16" s="95"/>
      <c r="G16" s="95"/>
      <c r="H16" s="95"/>
      <c r="I16" s="95"/>
    </row>
    <row r="17" spans="1:9" ht="15.75" x14ac:dyDescent="0.3">
      <c r="A17" s="124"/>
      <c r="B17" s="92"/>
      <c r="C17" s="93"/>
      <c r="D17" s="93"/>
      <c r="E17" s="93"/>
      <c r="F17" s="93"/>
      <c r="G17" s="93"/>
      <c r="H17" s="93"/>
      <c r="I17" s="93"/>
    </row>
    <row r="18" spans="1:9" ht="15.75" x14ac:dyDescent="0.3">
      <c r="A18" s="92"/>
      <c r="B18" s="92"/>
      <c r="C18" s="93"/>
      <c r="D18" s="93"/>
      <c r="E18" s="93"/>
      <c r="F18" s="93"/>
      <c r="G18" s="93"/>
      <c r="H18" s="93"/>
      <c r="I18" s="93"/>
    </row>
    <row r="19" spans="1:9" ht="15.75" x14ac:dyDescent="0.3">
      <c r="A19" s="92"/>
      <c r="B19" s="92"/>
      <c r="C19" s="93"/>
      <c r="D19" s="93"/>
      <c r="E19" s="93"/>
      <c r="F19" s="93"/>
      <c r="G19" s="93"/>
      <c r="H19" s="93"/>
      <c r="I19" s="93"/>
    </row>
    <row r="20" spans="1:9" ht="15.75" x14ac:dyDescent="0.3">
      <c r="A20" s="92"/>
      <c r="B20" s="92"/>
      <c r="C20" s="93"/>
      <c r="D20" s="93"/>
      <c r="E20" s="93"/>
      <c r="F20" s="93"/>
      <c r="G20" s="93"/>
      <c r="H20" s="93"/>
      <c r="I20" s="93"/>
    </row>
    <row r="21" spans="1:9" x14ac:dyDescent="0.25">
      <c r="A21" s="94" t="s">
        <v>59</v>
      </c>
      <c r="B21" s="94"/>
      <c r="C21" s="95"/>
      <c r="D21" s="95"/>
      <c r="E21" s="95"/>
      <c r="F21" s="95"/>
      <c r="G21" s="95"/>
      <c r="H21" s="95"/>
      <c r="I21" s="95"/>
    </row>
    <row r="22" spans="1:9" ht="15.75" x14ac:dyDescent="0.3">
      <c r="A22" s="92"/>
      <c r="B22" s="92"/>
      <c r="C22" s="93"/>
      <c r="D22" s="93"/>
      <c r="E22" s="93"/>
      <c r="F22" s="93"/>
      <c r="G22" s="93"/>
      <c r="H22" s="93"/>
      <c r="I22" s="93"/>
    </row>
    <row r="23" spans="1:9" ht="15.75" x14ac:dyDescent="0.3">
      <c r="A23" s="92"/>
      <c r="B23" s="92"/>
      <c r="C23" s="93"/>
      <c r="D23" s="93"/>
      <c r="E23" s="93"/>
      <c r="F23" s="93"/>
      <c r="G23" s="93"/>
      <c r="H23" s="93"/>
      <c r="I23" s="93"/>
    </row>
    <row r="24" spans="1:9" ht="15.75" x14ac:dyDescent="0.3">
      <c r="A24" s="92"/>
      <c r="B24" s="92"/>
      <c r="C24" s="93"/>
      <c r="D24" s="93"/>
      <c r="E24" s="93"/>
      <c r="F24" s="93"/>
      <c r="G24" s="93"/>
      <c r="H24" s="93"/>
      <c r="I24" s="93"/>
    </row>
    <row r="25" spans="1:9" ht="15.75" x14ac:dyDescent="0.3">
      <c r="A25" s="92"/>
      <c r="B25" s="92"/>
      <c r="C25" s="93"/>
      <c r="D25" s="93"/>
      <c r="E25" s="93"/>
      <c r="F25" s="93"/>
      <c r="G25" s="93"/>
      <c r="H25" s="93"/>
      <c r="I25" s="93"/>
    </row>
    <row r="26" spans="1:9" x14ac:dyDescent="0.25">
      <c r="A26" s="94" t="s">
        <v>60</v>
      </c>
      <c r="B26" s="94"/>
      <c r="C26" s="95"/>
      <c r="D26" s="95"/>
      <c r="E26" s="95"/>
      <c r="F26" s="95"/>
      <c r="G26" s="95"/>
      <c r="H26" s="95"/>
      <c r="I26" s="95"/>
    </row>
    <row r="27" spans="1:9" x14ac:dyDescent="0.25">
      <c r="A27" s="94"/>
      <c r="B27" s="94"/>
      <c r="C27" s="95"/>
      <c r="D27" s="95"/>
      <c r="E27" s="95"/>
      <c r="F27" s="95"/>
      <c r="G27" s="95"/>
      <c r="H27" s="95"/>
      <c r="I27" s="95"/>
    </row>
    <row r="28" spans="1:9" x14ac:dyDescent="0.25">
      <c r="A28" s="94"/>
      <c r="B28" s="94"/>
      <c r="C28" s="95"/>
      <c r="D28" s="95"/>
      <c r="E28" s="95"/>
      <c r="F28" s="95"/>
      <c r="G28" s="95"/>
      <c r="H28" s="95"/>
      <c r="I28" s="95"/>
    </row>
    <row r="29" spans="1:9" x14ac:dyDescent="0.25">
      <c r="A29" s="94"/>
      <c r="B29" s="94"/>
      <c r="C29" s="95"/>
      <c r="D29" s="95"/>
      <c r="E29" s="95"/>
      <c r="F29" s="95"/>
      <c r="G29" s="95"/>
      <c r="H29" s="95"/>
      <c r="I29" s="95"/>
    </row>
    <row r="30" spans="1:9" x14ac:dyDescent="0.25">
      <c r="A30" s="94"/>
      <c r="B30" s="94"/>
      <c r="C30" s="95"/>
      <c r="D30" s="95"/>
      <c r="E30" s="95"/>
      <c r="F30" s="95"/>
      <c r="G30" s="95"/>
      <c r="H30" s="95"/>
      <c r="I30" s="95"/>
    </row>
    <row r="31" spans="1:9" ht="16.5" x14ac:dyDescent="0.3">
      <c r="A31" s="96" t="s">
        <v>61</v>
      </c>
      <c r="B31" s="92"/>
      <c r="C31" s="97"/>
      <c r="D31" s="97"/>
      <c r="E31" s="97"/>
      <c r="F31" s="97"/>
      <c r="G31" s="97"/>
      <c r="H31" s="97"/>
      <c r="I31" s="97"/>
    </row>
  </sheetData>
  <mergeCells count="2">
    <mergeCell ref="A2:I2"/>
    <mergeCell ref="A3:I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67" orientation="landscape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F37"/>
  <sheetViews>
    <sheetView workbookViewId="0">
      <selection activeCell="D25" sqref="D25"/>
    </sheetView>
  </sheetViews>
  <sheetFormatPr defaultRowHeight="15" x14ac:dyDescent="0.25"/>
  <cols>
    <col min="1" max="1" width="101.28515625" customWidth="1"/>
    <col min="3" max="3" width="19.5703125" customWidth="1"/>
    <col min="4" max="4" width="16.5703125" customWidth="1"/>
    <col min="5" max="5" width="15" customWidth="1"/>
  </cols>
  <sheetData>
    <row r="1" spans="1:5" x14ac:dyDescent="0.25">
      <c r="A1" s="86"/>
      <c r="B1" s="87"/>
      <c r="C1" s="87"/>
      <c r="D1" s="87"/>
    </row>
    <row r="2" spans="1:5" ht="27" customHeight="1" x14ac:dyDescent="0.25">
      <c r="A2" s="169" t="s">
        <v>594</v>
      </c>
      <c r="B2" s="170"/>
      <c r="C2" s="170"/>
      <c r="D2" s="170"/>
      <c r="E2" s="170"/>
    </row>
    <row r="3" spans="1:5" ht="22.5" customHeight="1" x14ac:dyDescent="0.25">
      <c r="A3" s="172" t="s">
        <v>582</v>
      </c>
      <c r="B3" s="173"/>
      <c r="C3" s="173"/>
      <c r="D3" s="173"/>
      <c r="E3" s="173"/>
    </row>
    <row r="4" spans="1:5" ht="18" x14ac:dyDescent="0.25">
      <c r="A4" s="79"/>
    </row>
    <row r="5" spans="1:5" x14ac:dyDescent="0.25">
      <c r="A5" s="4" t="s">
        <v>17</v>
      </c>
    </row>
    <row r="6" spans="1:5" ht="31.5" customHeight="1" x14ac:dyDescent="0.25">
      <c r="A6" s="80" t="s">
        <v>72</v>
      </c>
      <c r="B6" s="81" t="s">
        <v>73</v>
      </c>
      <c r="C6" s="74" t="s">
        <v>43</v>
      </c>
      <c r="D6" s="74" t="s">
        <v>44</v>
      </c>
      <c r="E6" s="74" t="s">
        <v>45</v>
      </c>
    </row>
    <row r="7" spans="1:5" ht="15" customHeight="1" x14ac:dyDescent="0.25">
      <c r="A7" s="82"/>
      <c r="B7" s="42"/>
      <c r="C7" s="42"/>
      <c r="D7" s="42"/>
      <c r="E7" s="42"/>
    </row>
    <row r="8" spans="1:5" ht="15" customHeight="1" x14ac:dyDescent="0.25">
      <c r="A8" s="82"/>
      <c r="B8" s="42"/>
      <c r="C8" s="42"/>
      <c r="D8" s="42"/>
      <c r="E8" s="42"/>
    </row>
    <row r="9" spans="1:5" ht="15" customHeight="1" x14ac:dyDescent="0.25">
      <c r="A9" s="82"/>
      <c r="B9" s="42"/>
      <c r="C9" s="42"/>
      <c r="D9" s="42"/>
      <c r="E9" s="42"/>
    </row>
    <row r="10" spans="1:5" ht="15" customHeight="1" x14ac:dyDescent="0.25">
      <c r="A10" s="42"/>
      <c r="B10" s="42"/>
      <c r="C10" s="42"/>
      <c r="D10" s="42"/>
      <c r="E10" s="42"/>
    </row>
    <row r="11" spans="1:5" ht="15" customHeight="1" x14ac:dyDescent="0.25">
      <c r="A11" s="83" t="s">
        <v>36</v>
      </c>
      <c r="B11" s="51" t="s">
        <v>309</v>
      </c>
      <c r="C11" s="42"/>
      <c r="D11" s="42"/>
      <c r="E11" s="42"/>
    </row>
    <row r="12" spans="1:5" ht="15" customHeight="1" x14ac:dyDescent="0.25">
      <c r="A12" s="83"/>
      <c r="B12" s="42"/>
      <c r="C12" s="42"/>
      <c r="D12" s="42"/>
      <c r="E12" s="42"/>
    </row>
    <row r="13" spans="1:5" ht="15" customHeight="1" x14ac:dyDescent="0.25">
      <c r="A13" s="83"/>
      <c r="B13" s="42"/>
      <c r="C13" s="42"/>
      <c r="D13" s="42"/>
      <c r="E13" s="42"/>
    </row>
    <row r="14" spans="1:5" ht="15" customHeight="1" x14ac:dyDescent="0.25">
      <c r="A14" s="84"/>
      <c r="B14" s="42"/>
      <c r="C14" s="42"/>
      <c r="D14" s="42"/>
      <c r="E14" s="42"/>
    </row>
    <row r="15" spans="1:5" ht="15" customHeight="1" x14ac:dyDescent="0.25">
      <c r="A15" s="84"/>
      <c r="B15" s="42"/>
      <c r="C15" s="42"/>
      <c r="D15" s="42"/>
      <c r="E15" s="42"/>
    </row>
    <row r="16" spans="1:5" ht="15" customHeight="1" x14ac:dyDescent="0.25">
      <c r="A16" s="83" t="s">
        <v>37</v>
      </c>
      <c r="B16" s="39" t="s">
        <v>332</v>
      </c>
      <c r="C16" s="42"/>
      <c r="D16" s="42"/>
      <c r="E16" s="42"/>
    </row>
    <row r="17" spans="1:6" ht="15" customHeight="1" x14ac:dyDescent="0.25">
      <c r="A17" s="75" t="s">
        <v>489</v>
      </c>
      <c r="B17" s="75" t="s">
        <v>285</v>
      </c>
      <c r="C17" s="42"/>
      <c r="D17" s="42"/>
      <c r="E17" s="42"/>
    </row>
    <row r="18" spans="1:6" ht="15" customHeight="1" x14ac:dyDescent="0.25">
      <c r="A18" s="75" t="s">
        <v>490</v>
      </c>
      <c r="B18" s="75" t="s">
        <v>285</v>
      </c>
      <c r="C18" s="42"/>
      <c r="D18" s="42"/>
      <c r="E18" s="42"/>
    </row>
    <row r="19" spans="1:6" ht="15" customHeight="1" x14ac:dyDescent="0.25">
      <c r="A19" s="75" t="s">
        <v>491</v>
      </c>
      <c r="B19" s="75" t="s">
        <v>285</v>
      </c>
      <c r="C19" s="147">
        <v>1000000</v>
      </c>
      <c r="D19" s="147">
        <v>350000</v>
      </c>
      <c r="E19" s="114">
        <f>C19-D19</f>
        <v>650000</v>
      </c>
      <c r="F19" s="113"/>
    </row>
    <row r="20" spans="1:6" ht="15" customHeight="1" x14ac:dyDescent="0.25">
      <c r="A20" s="75" t="s">
        <v>584</v>
      </c>
      <c r="B20" s="75" t="s">
        <v>285</v>
      </c>
      <c r="C20" s="114"/>
      <c r="D20" s="114"/>
      <c r="E20" s="114"/>
      <c r="F20" s="113"/>
    </row>
    <row r="21" spans="1:6" ht="15" customHeight="1" x14ac:dyDescent="0.25">
      <c r="A21" s="75" t="s">
        <v>447</v>
      </c>
      <c r="B21" s="85" t="s">
        <v>292</v>
      </c>
      <c r="C21" s="114">
        <v>110000</v>
      </c>
      <c r="D21" s="114"/>
      <c r="E21" s="114">
        <v>110000</v>
      </c>
      <c r="F21" s="113"/>
    </row>
    <row r="22" spans="1:6" ht="15" customHeight="1" x14ac:dyDescent="0.25">
      <c r="A22" s="75" t="s">
        <v>445</v>
      </c>
      <c r="B22" s="85" t="s">
        <v>286</v>
      </c>
      <c r="C22" s="114">
        <v>300000</v>
      </c>
      <c r="D22" s="114"/>
      <c r="E22" s="114">
        <v>300000</v>
      </c>
      <c r="F22" s="113"/>
    </row>
    <row r="23" spans="1:6" ht="15" customHeight="1" x14ac:dyDescent="0.25">
      <c r="A23" s="84"/>
      <c r="B23" s="42"/>
      <c r="C23" s="114"/>
      <c r="D23" s="114"/>
      <c r="E23" s="114"/>
      <c r="F23" s="113"/>
    </row>
    <row r="24" spans="1:6" ht="15" customHeight="1" x14ac:dyDescent="0.25">
      <c r="A24" s="83" t="s">
        <v>38</v>
      </c>
      <c r="B24" s="43" t="s">
        <v>41</v>
      </c>
      <c r="C24" s="114"/>
      <c r="D24" s="114">
        <v>350000</v>
      </c>
      <c r="E24" s="114"/>
      <c r="F24" s="113"/>
    </row>
    <row r="25" spans="1:6" ht="15" customHeight="1" x14ac:dyDescent="0.25">
      <c r="A25" s="83"/>
      <c r="B25" s="42" t="s">
        <v>305</v>
      </c>
      <c r="C25" s="114"/>
      <c r="D25" s="114"/>
      <c r="E25" s="114"/>
      <c r="F25" s="113"/>
    </row>
    <row r="26" spans="1:6" ht="15" customHeight="1" x14ac:dyDescent="0.25">
      <c r="A26" s="83"/>
      <c r="B26" s="42" t="s">
        <v>324</v>
      </c>
      <c r="C26" s="42"/>
      <c r="D26" s="42"/>
      <c r="E26" s="42"/>
    </row>
    <row r="27" spans="1:6" ht="15" customHeight="1" x14ac:dyDescent="0.25">
      <c r="A27" s="84"/>
      <c r="B27" s="42"/>
      <c r="C27" s="42"/>
      <c r="D27" s="42"/>
      <c r="E27" s="42"/>
    </row>
    <row r="28" spans="1:6" ht="15" customHeight="1" x14ac:dyDescent="0.25">
      <c r="A28" s="84"/>
      <c r="B28" s="42"/>
      <c r="C28" s="42"/>
      <c r="D28" s="42"/>
      <c r="E28" s="42"/>
    </row>
    <row r="29" spans="1:6" ht="15" customHeight="1" x14ac:dyDescent="0.25">
      <c r="A29" s="83" t="s">
        <v>39</v>
      </c>
      <c r="B29" s="43" t="s">
        <v>42</v>
      </c>
      <c r="C29" s="42"/>
      <c r="D29" s="42"/>
      <c r="E29" s="42"/>
    </row>
    <row r="30" spans="1:6" ht="15" customHeight="1" x14ac:dyDescent="0.25">
      <c r="A30" s="83"/>
      <c r="B30" s="42"/>
      <c r="C30" s="42"/>
      <c r="D30" s="42"/>
      <c r="E30" s="42"/>
    </row>
    <row r="31" spans="1:6" ht="15" customHeight="1" x14ac:dyDescent="0.25">
      <c r="A31" s="83"/>
      <c r="B31" s="42"/>
      <c r="C31" s="42"/>
      <c r="D31" s="42"/>
      <c r="E31" s="42"/>
    </row>
    <row r="32" spans="1:6" ht="15" customHeight="1" x14ac:dyDescent="0.25">
      <c r="A32" s="84"/>
      <c r="B32" s="42"/>
      <c r="C32" s="42"/>
      <c r="D32" s="42"/>
      <c r="E32" s="42"/>
    </row>
    <row r="33" spans="1:5" ht="15" customHeight="1" x14ac:dyDescent="0.25">
      <c r="A33" s="84"/>
      <c r="B33" s="42"/>
      <c r="C33" s="42"/>
      <c r="D33" s="42"/>
      <c r="E33" s="42"/>
    </row>
    <row r="34" spans="1:5" ht="15" customHeight="1" x14ac:dyDescent="0.25">
      <c r="A34" s="83" t="s">
        <v>40</v>
      </c>
      <c r="B34" s="43"/>
      <c r="C34" s="42"/>
      <c r="D34" s="42"/>
      <c r="E34" s="42"/>
    </row>
    <row r="35" spans="1:5" ht="15" customHeight="1" x14ac:dyDescent="0.25"/>
    <row r="36" spans="1:5" ht="15" customHeight="1" x14ac:dyDescent="0.25"/>
    <row r="37" spans="1:5" ht="15" customHeight="1" x14ac:dyDescent="0.25"/>
  </sheetData>
  <mergeCells count="2">
    <mergeCell ref="A2:E2"/>
    <mergeCell ref="A3:E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81" orientation="landscape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J53"/>
  <sheetViews>
    <sheetView workbookViewId="0">
      <selection activeCell="K66" sqref="K66"/>
    </sheetView>
  </sheetViews>
  <sheetFormatPr defaultRowHeight="15" x14ac:dyDescent="0.25"/>
  <cols>
    <col min="1" max="1" width="101.28515625" customWidth="1"/>
    <col min="3" max="3" width="22" customWidth="1"/>
    <col min="4" max="4" width="24.85546875" customWidth="1"/>
    <col min="5" max="5" width="23.42578125" customWidth="1"/>
    <col min="6" max="6" width="23.7109375" customWidth="1"/>
    <col min="7" max="7" width="12.140625" customWidth="1"/>
    <col min="8" max="8" width="11.140625" customWidth="1"/>
    <col min="9" max="9" width="12.28515625" customWidth="1"/>
    <col min="10" max="10" width="12" customWidth="1"/>
  </cols>
  <sheetData>
    <row r="1" spans="1:10" x14ac:dyDescent="0.25">
      <c r="A1" s="121" t="s">
        <v>568</v>
      </c>
      <c r="B1" s="87"/>
      <c r="C1" s="87"/>
      <c r="D1" s="87"/>
      <c r="E1" s="87"/>
      <c r="F1" s="87"/>
      <c r="G1" s="87"/>
    </row>
    <row r="2" spans="1:10" ht="30" customHeight="1" x14ac:dyDescent="0.25">
      <c r="A2" s="169" t="s">
        <v>594</v>
      </c>
      <c r="B2" s="170"/>
      <c r="C2" s="170"/>
      <c r="D2" s="170"/>
      <c r="E2" s="170"/>
      <c r="F2" s="170"/>
      <c r="G2" s="170"/>
      <c r="H2" s="170"/>
      <c r="I2" s="170"/>
      <c r="J2" s="170"/>
    </row>
    <row r="3" spans="1:10" ht="43.5" customHeight="1" x14ac:dyDescent="0.25">
      <c r="A3" s="177" t="s">
        <v>35</v>
      </c>
      <c r="B3" s="177"/>
      <c r="C3" s="177"/>
      <c r="D3" s="177"/>
      <c r="E3" s="177"/>
      <c r="F3" s="177"/>
      <c r="G3" s="177"/>
      <c r="H3" s="177"/>
      <c r="I3" s="177"/>
    </row>
    <row r="5" spans="1:10" ht="26.25" x14ac:dyDescent="0.25">
      <c r="A5" s="76" t="s">
        <v>71</v>
      </c>
    </row>
    <row r="6" spans="1:10" ht="26.25" x14ac:dyDescent="0.25">
      <c r="A6" s="77" t="s">
        <v>32</v>
      </c>
    </row>
    <row r="7" spans="1:10" x14ac:dyDescent="0.25">
      <c r="A7" s="77" t="s">
        <v>33</v>
      </c>
    </row>
    <row r="8" spans="1:10" x14ac:dyDescent="0.25">
      <c r="A8" s="78" t="s">
        <v>34</v>
      </c>
    </row>
    <row r="10" spans="1:10" ht="15.75" x14ac:dyDescent="0.25">
      <c r="A10" s="101" t="s">
        <v>62</v>
      </c>
    </row>
    <row r="11" spans="1:10" ht="15.75" x14ac:dyDescent="0.25">
      <c r="A11" s="101" t="s">
        <v>63</v>
      </c>
    </row>
    <row r="12" spans="1:10" ht="15.75" x14ac:dyDescent="0.25">
      <c r="A12" s="102" t="s">
        <v>64</v>
      </c>
    </row>
    <row r="13" spans="1:10" ht="15.75" x14ac:dyDescent="0.25">
      <c r="A13" s="102" t="s">
        <v>65</v>
      </c>
    </row>
    <row r="14" spans="1:10" ht="15.75" x14ac:dyDescent="0.25">
      <c r="A14" s="102" t="s">
        <v>66</v>
      </c>
    </row>
    <row r="15" spans="1:10" ht="15.75" x14ac:dyDescent="0.25">
      <c r="A15" s="102" t="s">
        <v>67</v>
      </c>
    </row>
    <row r="16" spans="1:10" ht="15.75" x14ac:dyDescent="0.25">
      <c r="A16" s="102" t="s">
        <v>68</v>
      </c>
    </row>
    <row r="17" spans="1:10" ht="15.75" x14ac:dyDescent="0.25">
      <c r="A17" s="102" t="s">
        <v>69</v>
      </c>
    </row>
    <row r="18" spans="1:10" ht="15.75" x14ac:dyDescent="0.25">
      <c r="A18" s="102"/>
    </row>
    <row r="19" spans="1:10" x14ac:dyDescent="0.25">
      <c r="A19" s="4" t="s">
        <v>19</v>
      </c>
    </row>
    <row r="20" spans="1:10" ht="78.75" customHeight="1" x14ac:dyDescent="0.3">
      <c r="A20" s="2" t="s">
        <v>72</v>
      </c>
      <c r="B20" s="3" t="s">
        <v>73</v>
      </c>
      <c r="C20" s="111" t="s">
        <v>571</v>
      </c>
      <c r="D20" s="111" t="s">
        <v>605</v>
      </c>
      <c r="E20" s="111" t="s">
        <v>606</v>
      </c>
      <c r="F20" s="111" t="s">
        <v>607</v>
      </c>
      <c r="G20" s="111" t="s">
        <v>572</v>
      </c>
      <c r="H20" s="111" t="s">
        <v>585</v>
      </c>
      <c r="I20" s="111" t="s">
        <v>592</v>
      </c>
      <c r="J20" s="111" t="s">
        <v>600</v>
      </c>
    </row>
    <row r="21" spans="1:10" x14ac:dyDescent="0.25">
      <c r="A21" s="19" t="s">
        <v>464</v>
      </c>
      <c r="B21" s="5" t="s">
        <v>336</v>
      </c>
      <c r="C21" s="42"/>
      <c r="D21" s="42"/>
      <c r="E21" s="67"/>
      <c r="F21" s="67"/>
      <c r="G21" s="42"/>
      <c r="H21" s="42"/>
      <c r="I21" s="42"/>
      <c r="J21" s="27"/>
    </row>
    <row r="22" spans="1:10" x14ac:dyDescent="0.25">
      <c r="A22" s="54" t="s">
        <v>210</v>
      </c>
      <c r="B22" s="54" t="s">
        <v>336</v>
      </c>
      <c r="C22" s="42"/>
      <c r="D22" s="42"/>
      <c r="E22" s="42"/>
      <c r="F22" s="42"/>
      <c r="G22" s="42"/>
      <c r="H22" s="42"/>
      <c r="I22" s="42"/>
      <c r="J22" s="27"/>
    </row>
    <row r="23" spans="1:10" x14ac:dyDescent="0.25">
      <c r="A23" s="12" t="s">
        <v>337</v>
      </c>
      <c r="B23" s="5" t="s">
        <v>338</v>
      </c>
      <c r="C23" s="42"/>
      <c r="D23" s="42"/>
      <c r="E23" s="42"/>
      <c r="F23" s="42"/>
      <c r="G23" s="42"/>
      <c r="H23" s="42"/>
      <c r="I23" s="42"/>
      <c r="J23" s="27"/>
    </row>
    <row r="24" spans="1:10" x14ac:dyDescent="0.25">
      <c r="A24" s="19" t="s">
        <v>503</v>
      </c>
      <c r="B24" s="5" t="s">
        <v>339</v>
      </c>
      <c r="C24" s="136"/>
      <c r="D24" s="42"/>
      <c r="E24" s="42"/>
      <c r="F24" s="42"/>
      <c r="G24" s="42"/>
      <c r="H24" s="42"/>
      <c r="I24" s="42"/>
      <c r="J24" s="27"/>
    </row>
    <row r="25" spans="1:10" x14ac:dyDescent="0.25">
      <c r="A25" s="54" t="s">
        <v>210</v>
      </c>
      <c r="B25" s="54" t="s">
        <v>339</v>
      </c>
      <c r="C25" s="136"/>
      <c r="D25" s="42"/>
      <c r="E25" s="42"/>
      <c r="F25" s="42"/>
      <c r="G25" s="42"/>
      <c r="H25" s="42"/>
      <c r="I25" s="42"/>
      <c r="J25" s="27"/>
    </row>
    <row r="26" spans="1:10" x14ac:dyDescent="0.25">
      <c r="A26" s="11" t="s">
        <v>483</v>
      </c>
      <c r="B26" s="7" t="s">
        <v>340</v>
      </c>
      <c r="C26" s="136"/>
      <c r="D26" s="42"/>
      <c r="E26" s="42"/>
      <c r="F26" s="42"/>
      <c r="G26" s="42"/>
      <c r="H26" s="42"/>
      <c r="I26" s="42"/>
      <c r="J26" s="27"/>
    </row>
    <row r="27" spans="1:10" x14ac:dyDescent="0.25">
      <c r="A27" s="12" t="s">
        <v>504</v>
      </c>
      <c r="B27" s="5" t="s">
        <v>341</v>
      </c>
      <c r="C27" s="42"/>
      <c r="D27" s="42"/>
      <c r="E27" s="42"/>
      <c r="F27" s="42"/>
      <c r="G27" s="42"/>
      <c r="H27" s="42"/>
      <c r="I27" s="42"/>
      <c r="J27" s="27"/>
    </row>
    <row r="28" spans="1:10" x14ac:dyDescent="0.25">
      <c r="A28" s="54" t="s">
        <v>218</v>
      </c>
      <c r="B28" s="54" t="s">
        <v>341</v>
      </c>
      <c r="C28" s="42"/>
      <c r="D28" s="42"/>
      <c r="E28" s="42"/>
      <c r="F28" s="42"/>
      <c r="G28" s="42"/>
      <c r="H28" s="42"/>
      <c r="I28" s="42"/>
      <c r="J28" s="27"/>
    </row>
    <row r="29" spans="1:10" x14ac:dyDescent="0.25">
      <c r="A29" s="19" t="s">
        <v>342</v>
      </c>
      <c r="B29" s="5" t="s">
        <v>343</v>
      </c>
      <c r="C29" s="42"/>
      <c r="D29" s="42"/>
      <c r="E29" s="42"/>
      <c r="F29" s="42"/>
      <c r="G29" s="42"/>
      <c r="H29" s="42"/>
      <c r="I29" s="42"/>
      <c r="J29" s="27"/>
    </row>
    <row r="30" spans="1:10" x14ac:dyDescent="0.25">
      <c r="A30" s="13" t="s">
        <v>505</v>
      </c>
      <c r="B30" s="5" t="s">
        <v>344</v>
      </c>
      <c r="C30" s="27"/>
      <c r="D30" s="27"/>
      <c r="E30" s="27"/>
      <c r="F30" s="27"/>
      <c r="G30" s="27"/>
      <c r="H30" s="27"/>
      <c r="I30" s="27"/>
      <c r="J30" s="27"/>
    </row>
    <row r="31" spans="1:10" x14ac:dyDescent="0.25">
      <c r="A31" s="54" t="s">
        <v>219</v>
      </c>
      <c r="B31" s="54" t="s">
        <v>344</v>
      </c>
      <c r="C31" s="27"/>
      <c r="D31" s="27"/>
      <c r="E31" s="27"/>
      <c r="F31" s="27"/>
      <c r="G31" s="27"/>
      <c r="H31" s="27"/>
      <c r="I31" s="27"/>
      <c r="J31" s="27"/>
    </row>
    <row r="32" spans="1:10" x14ac:dyDescent="0.25">
      <c r="A32" s="19" t="s">
        <v>345</v>
      </c>
      <c r="B32" s="5" t="s">
        <v>346</v>
      </c>
      <c r="C32" s="27"/>
      <c r="D32" s="27"/>
      <c r="E32" s="27"/>
      <c r="F32" s="27"/>
      <c r="G32" s="27"/>
      <c r="H32" s="27"/>
      <c r="I32" s="27"/>
      <c r="J32" s="27"/>
    </row>
    <row r="33" spans="1:10" x14ac:dyDescent="0.25">
      <c r="A33" s="20" t="s">
        <v>484</v>
      </c>
      <c r="B33" s="7" t="s">
        <v>347</v>
      </c>
      <c r="C33" s="27"/>
      <c r="D33" s="27"/>
      <c r="E33" s="27"/>
      <c r="F33" s="27"/>
      <c r="G33" s="27"/>
      <c r="H33" s="27"/>
      <c r="I33" s="27"/>
      <c r="J33" s="27"/>
    </row>
    <row r="34" spans="1:10" x14ac:dyDescent="0.25">
      <c r="A34" s="12" t="s">
        <v>362</v>
      </c>
      <c r="B34" s="5" t="s">
        <v>363</v>
      </c>
      <c r="C34" s="27"/>
      <c r="D34" s="27"/>
      <c r="E34" s="27"/>
      <c r="F34" s="27"/>
      <c r="G34" s="27"/>
      <c r="H34" s="27"/>
      <c r="I34" s="27"/>
      <c r="J34" s="27"/>
    </row>
    <row r="35" spans="1:10" x14ac:dyDescent="0.25">
      <c r="A35" s="13" t="s">
        <v>364</v>
      </c>
      <c r="B35" s="5" t="s">
        <v>365</v>
      </c>
      <c r="C35" s="27"/>
      <c r="D35" s="27"/>
      <c r="E35" s="27"/>
      <c r="F35" s="27"/>
      <c r="G35" s="27"/>
      <c r="H35" s="27"/>
      <c r="I35" s="27"/>
      <c r="J35" s="27"/>
    </row>
    <row r="36" spans="1:10" x14ac:dyDescent="0.25">
      <c r="A36" s="19" t="s">
        <v>366</v>
      </c>
      <c r="B36" s="5" t="s">
        <v>367</v>
      </c>
      <c r="C36" s="27"/>
      <c r="D36" s="27"/>
      <c r="E36" s="27"/>
      <c r="F36" s="27"/>
      <c r="G36" s="27"/>
      <c r="H36" s="27"/>
      <c r="I36" s="27"/>
      <c r="J36" s="27"/>
    </row>
    <row r="37" spans="1:10" x14ac:dyDescent="0.25">
      <c r="A37" s="19" t="s">
        <v>469</v>
      </c>
      <c r="B37" s="5" t="s">
        <v>368</v>
      </c>
      <c r="C37" s="27"/>
      <c r="D37" s="27"/>
      <c r="E37" s="27"/>
      <c r="F37" s="27"/>
      <c r="G37" s="27"/>
      <c r="H37" s="27"/>
      <c r="I37" s="27"/>
      <c r="J37" s="27"/>
    </row>
    <row r="38" spans="1:10" x14ac:dyDescent="0.25">
      <c r="A38" s="54" t="s">
        <v>244</v>
      </c>
      <c r="B38" s="54" t="s">
        <v>368</v>
      </c>
      <c r="C38" s="27"/>
      <c r="D38" s="27"/>
      <c r="E38" s="27"/>
      <c r="F38" s="27"/>
      <c r="G38" s="27"/>
      <c r="H38" s="27"/>
      <c r="I38" s="27"/>
      <c r="J38" s="27"/>
    </row>
    <row r="39" spans="1:10" x14ac:dyDescent="0.25">
      <c r="A39" s="54" t="s">
        <v>245</v>
      </c>
      <c r="B39" s="54" t="s">
        <v>368</v>
      </c>
      <c r="C39" s="27"/>
      <c r="D39" s="27"/>
      <c r="E39" s="27"/>
      <c r="F39" s="27"/>
      <c r="G39" s="27"/>
      <c r="H39" s="27"/>
      <c r="I39" s="27"/>
      <c r="J39" s="27"/>
    </row>
    <row r="40" spans="1:10" x14ac:dyDescent="0.25">
      <c r="A40" s="55" t="s">
        <v>246</v>
      </c>
      <c r="B40" s="55" t="s">
        <v>368</v>
      </c>
      <c r="C40" s="27"/>
      <c r="D40" s="27"/>
      <c r="E40" s="27"/>
      <c r="F40" s="27"/>
      <c r="G40" s="27"/>
      <c r="H40" s="27"/>
      <c r="I40" s="27"/>
      <c r="J40" s="27"/>
    </row>
    <row r="41" spans="1:10" x14ac:dyDescent="0.25">
      <c r="A41" s="56" t="s">
        <v>487</v>
      </c>
      <c r="B41" s="39" t="s">
        <v>369</v>
      </c>
      <c r="C41" s="27"/>
      <c r="D41" s="27"/>
      <c r="E41" s="27"/>
      <c r="F41" s="27"/>
      <c r="G41" s="27"/>
      <c r="H41" s="27"/>
      <c r="I41" s="27"/>
      <c r="J41" s="27"/>
    </row>
    <row r="42" spans="1:10" x14ac:dyDescent="0.25">
      <c r="A42" s="103"/>
      <c r="B42" s="104"/>
      <c r="C42" s="23"/>
      <c r="D42" s="23"/>
      <c r="E42" s="23"/>
      <c r="F42" s="23"/>
      <c r="G42" s="23"/>
      <c r="H42" s="23"/>
      <c r="I42" s="23"/>
      <c r="J42" s="23"/>
    </row>
    <row r="43" spans="1:10" x14ac:dyDescent="0.25">
      <c r="A43" s="103"/>
      <c r="B43" s="104"/>
      <c r="C43" s="23"/>
      <c r="D43" s="23"/>
      <c r="E43" s="23"/>
      <c r="F43" s="23"/>
      <c r="G43" s="23"/>
      <c r="H43" s="23"/>
      <c r="I43" s="23"/>
      <c r="J43" s="23"/>
    </row>
    <row r="44" spans="1:10" x14ac:dyDescent="0.25">
      <c r="A44" s="103"/>
      <c r="B44" s="104"/>
    </row>
    <row r="45" spans="1:10" ht="25.5" x14ac:dyDescent="0.3">
      <c r="A45" s="2" t="s">
        <v>72</v>
      </c>
      <c r="B45" s="3" t="s">
        <v>73</v>
      </c>
      <c r="C45" s="111" t="s">
        <v>572</v>
      </c>
      <c r="D45" s="111" t="s">
        <v>585</v>
      </c>
      <c r="E45" s="111" t="s">
        <v>592</v>
      </c>
      <c r="F45" s="111" t="s">
        <v>600</v>
      </c>
    </row>
    <row r="46" spans="1:10" ht="15.75" x14ac:dyDescent="0.25">
      <c r="A46" s="105" t="s">
        <v>70</v>
      </c>
      <c r="B46" s="39"/>
      <c r="C46" s="27"/>
      <c r="D46" s="27"/>
      <c r="E46" s="27"/>
      <c r="F46" s="27"/>
    </row>
    <row r="47" spans="1:10" ht="15.75" x14ac:dyDescent="0.25">
      <c r="A47" s="106" t="s">
        <v>64</v>
      </c>
      <c r="B47" s="39"/>
      <c r="C47" s="125">
        <v>1360000</v>
      </c>
      <c r="D47" s="125">
        <v>1360000</v>
      </c>
      <c r="E47" s="125">
        <v>1360000</v>
      </c>
      <c r="F47" s="125">
        <v>1360000</v>
      </c>
    </row>
    <row r="48" spans="1:10" ht="31.5" x14ac:dyDescent="0.25">
      <c r="A48" s="106" t="s">
        <v>65</v>
      </c>
      <c r="B48" s="39"/>
      <c r="C48" s="27"/>
      <c r="D48" s="27"/>
      <c r="E48" s="27"/>
      <c r="F48" s="27"/>
    </row>
    <row r="49" spans="1:6" ht="15.75" x14ac:dyDescent="0.25">
      <c r="A49" s="106" t="s">
        <v>66</v>
      </c>
      <c r="B49" s="39"/>
      <c r="C49" s="27"/>
      <c r="D49" s="27"/>
      <c r="E49" s="27"/>
      <c r="F49" s="27"/>
    </row>
    <row r="50" spans="1:6" ht="31.5" x14ac:dyDescent="0.25">
      <c r="A50" s="106" t="s">
        <v>67</v>
      </c>
      <c r="B50" s="39"/>
      <c r="C50" s="27"/>
      <c r="D50" s="27"/>
      <c r="E50" s="27"/>
      <c r="F50" s="27"/>
    </row>
    <row r="51" spans="1:6" ht="15.75" x14ac:dyDescent="0.25">
      <c r="A51" s="106" t="s">
        <v>68</v>
      </c>
      <c r="B51" s="39"/>
      <c r="C51" s="27"/>
      <c r="D51" s="27"/>
      <c r="E51" s="27"/>
      <c r="F51" s="27"/>
    </row>
    <row r="52" spans="1:6" ht="15.75" x14ac:dyDescent="0.25">
      <c r="A52" s="106" t="s">
        <v>69</v>
      </c>
      <c r="B52" s="39"/>
      <c r="C52" s="27"/>
      <c r="D52" s="27"/>
      <c r="E52" s="27"/>
      <c r="F52" s="27"/>
    </row>
    <row r="53" spans="1:6" x14ac:dyDescent="0.25">
      <c r="A53" s="56" t="s">
        <v>47</v>
      </c>
      <c r="B53" s="135"/>
      <c r="C53" s="125">
        <f>SUM(C46:C52)</f>
        <v>1360000</v>
      </c>
      <c r="D53" s="125">
        <f t="shared" ref="D53:F53" si="0">SUM(D46:D52)</f>
        <v>1360000</v>
      </c>
      <c r="E53" s="125">
        <f t="shared" si="0"/>
        <v>1360000</v>
      </c>
      <c r="F53" s="125">
        <f t="shared" si="0"/>
        <v>1360000</v>
      </c>
    </row>
  </sheetData>
  <mergeCells count="2">
    <mergeCell ref="A2:J2"/>
    <mergeCell ref="A3:I3"/>
  </mergeCells>
  <phoneticPr fontId="45" type="noConversion"/>
  <hyperlinks>
    <hyperlink ref="A33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1" orientation="landscape" verticalDpi="300"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Y171"/>
  <sheetViews>
    <sheetView topLeftCell="A106" workbookViewId="0">
      <selection activeCell="C65" sqref="C65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</cols>
  <sheetData>
    <row r="1" spans="1:6" ht="21" customHeight="1" x14ac:dyDescent="0.25">
      <c r="A1" s="169" t="s">
        <v>594</v>
      </c>
      <c r="B1" s="173"/>
      <c r="C1" s="173"/>
      <c r="D1" s="173"/>
      <c r="E1" s="173"/>
      <c r="F1" s="171"/>
    </row>
    <row r="2" spans="1:6" ht="18.75" customHeight="1" x14ac:dyDescent="0.25">
      <c r="A2" s="172" t="s">
        <v>576</v>
      </c>
      <c r="B2" s="173"/>
      <c r="C2" s="173"/>
      <c r="D2" s="173"/>
      <c r="E2" s="173"/>
      <c r="F2" s="171"/>
    </row>
    <row r="3" spans="1:6" ht="18" x14ac:dyDescent="0.25">
      <c r="A3" s="49"/>
      <c r="E3" s="110" t="s">
        <v>562</v>
      </c>
    </row>
    <row r="4" spans="1:6" x14ac:dyDescent="0.25">
      <c r="A4" s="4" t="s">
        <v>17</v>
      </c>
    </row>
    <row r="5" spans="1:6" ht="45" x14ac:dyDescent="0.3">
      <c r="A5" s="2" t="s">
        <v>72</v>
      </c>
      <c r="B5" s="3" t="s">
        <v>73</v>
      </c>
      <c r="C5" s="63" t="s">
        <v>537</v>
      </c>
      <c r="D5" s="63" t="s">
        <v>538</v>
      </c>
      <c r="E5" s="63" t="s">
        <v>539</v>
      </c>
      <c r="F5" s="107" t="s">
        <v>46</v>
      </c>
    </row>
    <row r="6" spans="1:6" x14ac:dyDescent="0.25">
      <c r="A6" s="28" t="s">
        <v>74</v>
      </c>
      <c r="B6" s="29" t="s">
        <v>75</v>
      </c>
      <c r="C6" s="127">
        <v>14874692</v>
      </c>
      <c r="D6" s="127"/>
      <c r="E6" s="127"/>
      <c r="F6" s="128">
        <f>SUM(C6:E6)</f>
        <v>14874692</v>
      </c>
    </row>
    <row r="7" spans="1:6" x14ac:dyDescent="0.25">
      <c r="A7" s="28" t="s">
        <v>76</v>
      </c>
      <c r="B7" s="30" t="s">
        <v>77</v>
      </c>
      <c r="C7" s="127"/>
      <c r="D7" s="127"/>
      <c r="E7" s="127"/>
      <c r="F7" s="128">
        <f t="shared" ref="F7:F70" si="0">SUM(C7:E7)</f>
        <v>0</v>
      </c>
    </row>
    <row r="8" spans="1:6" x14ac:dyDescent="0.25">
      <c r="A8" s="28" t="s">
        <v>78</v>
      </c>
      <c r="B8" s="30" t="s">
        <v>79</v>
      </c>
      <c r="C8" s="127"/>
      <c r="D8" s="127"/>
      <c r="E8" s="127"/>
      <c r="F8" s="128">
        <f t="shared" si="0"/>
        <v>0</v>
      </c>
    </row>
    <row r="9" spans="1:6" x14ac:dyDescent="0.25">
      <c r="A9" s="31" t="s">
        <v>80</v>
      </c>
      <c r="B9" s="30" t="s">
        <v>81</v>
      </c>
      <c r="C9" s="127"/>
      <c r="D9" s="127"/>
      <c r="E9" s="127"/>
      <c r="F9" s="128">
        <f t="shared" si="0"/>
        <v>0</v>
      </c>
    </row>
    <row r="10" spans="1:6" x14ac:dyDescent="0.25">
      <c r="A10" s="31" t="s">
        <v>82</v>
      </c>
      <c r="B10" s="30" t="s">
        <v>83</v>
      </c>
      <c r="C10" s="127"/>
      <c r="D10" s="127"/>
      <c r="E10" s="127"/>
      <c r="F10" s="128">
        <f t="shared" si="0"/>
        <v>0</v>
      </c>
    </row>
    <row r="11" spans="1:6" x14ac:dyDescent="0.25">
      <c r="A11" s="31" t="s">
        <v>84</v>
      </c>
      <c r="B11" s="30" t="s">
        <v>85</v>
      </c>
      <c r="C11" s="127"/>
      <c r="D11" s="127"/>
      <c r="E11" s="127"/>
      <c r="F11" s="128">
        <f t="shared" si="0"/>
        <v>0</v>
      </c>
    </row>
    <row r="12" spans="1:6" x14ac:dyDescent="0.25">
      <c r="A12" s="31" t="s">
        <v>86</v>
      </c>
      <c r="B12" s="30" t="s">
        <v>87</v>
      </c>
      <c r="C12" s="127">
        <v>100000</v>
      </c>
      <c r="D12" s="127"/>
      <c r="E12" s="127"/>
      <c r="F12" s="128">
        <f t="shared" si="0"/>
        <v>100000</v>
      </c>
    </row>
    <row r="13" spans="1:6" x14ac:dyDescent="0.25">
      <c r="A13" s="31" t="s">
        <v>88</v>
      </c>
      <c r="B13" s="30" t="s">
        <v>89</v>
      </c>
      <c r="C13" s="127">
        <v>30000</v>
      </c>
      <c r="D13" s="127"/>
      <c r="E13" s="127"/>
      <c r="F13" s="128">
        <f t="shared" si="0"/>
        <v>30000</v>
      </c>
    </row>
    <row r="14" spans="1:6" x14ac:dyDescent="0.25">
      <c r="A14" s="5" t="s">
        <v>90</v>
      </c>
      <c r="B14" s="30" t="s">
        <v>91</v>
      </c>
      <c r="C14" s="127">
        <v>200000</v>
      </c>
      <c r="D14" s="127"/>
      <c r="E14" s="127"/>
      <c r="F14" s="128">
        <f t="shared" si="0"/>
        <v>200000</v>
      </c>
    </row>
    <row r="15" spans="1:6" x14ac:dyDescent="0.25">
      <c r="A15" s="5" t="s">
        <v>92</v>
      </c>
      <c r="B15" s="30" t="s">
        <v>93</v>
      </c>
      <c r="C15" s="127"/>
      <c r="D15" s="127"/>
      <c r="E15" s="127"/>
      <c r="F15" s="128">
        <f t="shared" si="0"/>
        <v>0</v>
      </c>
    </row>
    <row r="16" spans="1:6" x14ac:dyDescent="0.25">
      <c r="A16" s="5" t="s">
        <v>94</v>
      </c>
      <c r="B16" s="30" t="s">
        <v>95</v>
      </c>
      <c r="C16" s="127"/>
      <c r="D16" s="127"/>
      <c r="E16" s="127"/>
      <c r="F16" s="128">
        <f t="shared" si="0"/>
        <v>0</v>
      </c>
    </row>
    <row r="17" spans="1:6" x14ac:dyDescent="0.25">
      <c r="A17" s="5" t="s">
        <v>96</v>
      </c>
      <c r="B17" s="30" t="s">
        <v>97</v>
      </c>
      <c r="C17" s="127"/>
      <c r="D17" s="127"/>
      <c r="E17" s="127"/>
      <c r="F17" s="128">
        <f t="shared" si="0"/>
        <v>0</v>
      </c>
    </row>
    <row r="18" spans="1:6" x14ac:dyDescent="0.25">
      <c r="A18" s="5" t="s">
        <v>400</v>
      </c>
      <c r="B18" s="30" t="s">
        <v>98</v>
      </c>
      <c r="C18" s="127"/>
      <c r="D18" s="127"/>
      <c r="E18" s="127"/>
      <c r="F18" s="128">
        <f t="shared" si="0"/>
        <v>0</v>
      </c>
    </row>
    <row r="19" spans="1:6" x14ac:dyDescent="0.25">
      <c r="A19" s="32" t="s">
        <v>373</v>
      </c>
      <c r="B19" s="33" t="s">
        <v>99</v>
      </c>
      <c r="C19" s="127">
        <f>SUM(C6:C18)</f>
        <v>15204692</v>
      </c>
      <c r="D19" s="127">
        <f>SUM(D6:D18)</f>
        <v>0</v>
      </c>
      <c r="E19" s="127">
        <f>SUM(E6:E18)</f>
        <v>0</v>
      </c>
      <c r="F19" s="128">
        <f>SUM(C19:E19)</f>
        <v>15204692</v>
      </c>
    </row>
    <row r="20" spans="1:6" x14ac:dyDescent="0.25">
      <c r="A20" s="5" t="s">
        <v>100</v>
      </c>
      <c r="B20" s="30" t="s">
        <v>101</v>
      </c>
      <c r="C20" s="127">
        <v>5222000</v>
      </c>
      <c r="D20" s="127"/>
      <c r="E20" s="127"/>
      <c r="F20" s="128">
        <f t="shared" si="0"/>
        <v>5222000</v>
      </c>
    </row>
    <row r="21" spans="1:6" x14ac:dyDescent="0.25">
      <c r="A21" s="5" t="s">
        <v>102</v>
      </c>
      <c r="B21" s="30" t="s">
        <v>103</v>
      </c>
      <c r="C21" s="127">
        <v>645000</v>
      </c>
      <c r="D21" s="127"/>
      <c r="E21" s="127"/>
      <c r="F21" s="128">
        <f t="shared" si="0"/>
        <v>645000</v>
      </c>
    </row>
    <row r="22" spans="1:6" x14ac:dyDescent="0.25">
      <c r="A22" s="6" t="s">
        <v>104</v>
      </c>
      <c r="B22" s="30" t="s">
        <v>105</v>
      </c>
      <c r="C22" s="127"/>
      <c r="D22" s="127"/>
      <c r="E22" s="127"/>
      <c r="F22" s="128">
        <f t="shared" si="0"/>
        <v>0</v>
      </c>
    </row>
    <row r="23" spans="1:6" x14ac:dyDescent="0.25">
      <c r="A23" s="7" t="s">
        <v>374</v>
      </c>
      <c r="B23" s="33" t="s">
        <v>106</v>
      </c>
      <c r="C23" s="127">
        <f>SUM(C20:C22)</f>
        <v>5867000</v>
      </c>
      <c r="D23" s="127"/>
      <c r="E23" s="127"/>
      <c r="F23" s="128">
        <f t="shared" si="0"/>
        <v>5867000</v>
      </c>
    </row>
    <row r="24" spans="1:6" x14ac:dyDescent="0.25">
      <c r="A24" s="52" t="s">
        <v>430</v>
      </c>
      <c r="B24" s="53" t="s">
        <v>107</v>
      </c>
      <c r="C24" s="126">
        <f>SUM(C19+C23)</f>
        <v>21071692</v>
      </c>
      <c r="D24" s="126">
        <f>SUM(D19+D23)</f>
        <v>0</v>
      </c>
      <c r="E24" s="126">
        <f>SUM(E19+E23)</f>
        <v>0</v>
      </c>
      <c r="F24" s="126">
        <f t="shared" si="0"/>
        <v>21071692</v>
      </c>
    </row>
    <row r="25" spans="1:6" x14ac:dyDescent="0.25">
      <c r="A25" s="39" t="s">
        <v>401</v>
      </c>
      <c r="B25" s="53" t="s">
        <v>108</v>
      </c>
      <c r="C25" s="126">
        <v>2640175</v>
      </c>
      <c r="D25" s="127"/>
      <c r="E25" s="127"/>
      <c r="F25" s="126">
        <f t="shared" si="0"/>
        <v>2640175</v>
      </c>
    </row>
    <row r="26" spans="1:6" x14ac:dyDescent="0.25">
      <c r="A26" s="5" t="s">
        <v>109</v>
      </c>
      <c r="B26" s="30" t="s">
        <v>110</v>
      </c>
      <c r="C26" s="127">
        <v>10000</v>
      </c>
      <c r="D26" s="127"/>
      <c r="E26" s="127"/>
      <c r="F26" s="128">
        <f t="shared" si="0"/>
        <v>10000</v>
      </c>
    </row>
    <row r="27" spans="1:6" x14ac:dyDescent="0.25">
      <c r="A27" s="5" t="s">
        <v>111</v>
      </c>
      <c r="B27" s="30" t="s">
        <v>112</v>
      </c>
      <c r="C27" s="127">
        <v>2552941</v>
      </c>
      <c r="D27" s="127"/>
      <c r="E27" s="127"/>
      <c r="F27" s="128">
        <f t="shared" si="0"/>
        <v>2552941</v>
      </c>
    </row>
    <row r="28" spans="1:6" x14ac:dyDescent="0.25">
      <c r="A28" s="5" t="s">
        <v>113</v>
      </c>
      <c r="B28" s="30" t="s">
        <v>114</v>
      </c>
      <c r="C28" s="127"/>
      <c r="D28" s="127"/>
      <c r="E28" s="127"/>
      <c r="F28" s="128">
        <f t="shared" si="0"/>
        <v>0</v>
      </c>
    </row>
    <row r="29" spans="1:6" x14ac:dyDescent="0.25">
      <c r="A29" s="7" t="s">
        <v>375</v>
      </c>
      <c r="B29" s="33" t="s">
        <v>115</v>
      </c>
      <c r="C29" s="127">
        <f>SUM(C26:C28)</f>
        <v>2562941</v>
      </c>
      <c r="D29" s="127">
        <f>SUM(D26:D28)</f>
        <v>0</v>
      </c>
      <c r="E29" s="127">
        <f>SUM(E26:E28)</f>
        <v>0</v>
      </c>
      <c r="F29" s="128">
        <f t="shared" si="0"/>
        <v>2562941</v>
      </c>
    </row>
    <row r="30" spans="1:6" x14ac:dyDescent="0.25">
      <c r="A30" s="5" t="s">
        <v>116</v>
      </c>
      <c r="B30" s="30" t="s">
        <v>117</v>
      </c>
      <c r="C30" s="127">
        <v>85000</v>
      </c>
      <c r="D30" s="127"/>
      <c r="E30" s="127"/>
      <c r="F30" s="128">
        <f t="shared" si="0"/>
        <v>85000</v>
      </c>
    </row>
    <row r="31" spans="1:6" x14ac:dyDescent="0.25">
      <c r="A31" s="5" t="s">
        <v>118</v>
      </c>
      <c r="B31" s="30" t="s">
        <v>119</v>
      </c>
      <c r="C31" s="127">
        <v>58500</v>
      </c>
      <c r="D31" s="127"/>
      <c r="E31" s="127"/>
      <c r="F31" s="128">
        <f t="shared" si="0"/>
        <v>58500</v>
      </c>
    </row>
    <row r="32" spans="1:6" ht="15" customHeight="1" x14ac:dyDescent="0.25">
      <c r="A32" s="7" t="s">
        <v>431</v>
      </c>
      <c r="B32" s="33" t="s">
        <v>120</v>
      </c>
      <c r="C32" s="127">
        <f>SUM(C30:C31)</f>
        <v>143500</v>
      </c>
      <c r="D32" s="127">
        <f>SUM(D30:D31)</f>
        <v>0</v>
      </c>
      <c r="E32" s="127">
        <f>SUM(E30:E31)</f>
        <v>0</v>
      </c>
      <c r="F32" s="128">
        <f t="shared" si="0"/>
        <v>143500</v>
      </c>
    </row>
    <row r="33" spans="1:6" x14ac:dyDescent="0.25">
      <c r="A33" s="5" t="s">
        <v>121</v>
      </c>
      <c r="B33" s="30" t="s">
        <v>122</v>
      </c>
      <c r="C33" s="127">
        <v>1340000</v>
      </c>
      <c r="D33" s="127"/>
      <c r="E33" s="127"/>
      <c r="F33" s="128">
        <f t="shared" si="0"/>
        <v>1340000</v>
      </c>
    </row>
    <row r="34" spans="1:6" x14ac:dyDescent="0.25">
      <c r="A34" s="5" t="s">
        <v>123</v>
      </c>
      <c r="B34" s="30" t="s">
        <v>124</v>
      </c>
      <c r="C34" s="127">
        <v>47126</v>
      </c>
      <c r="D34" s="127"/>
      <c r="E34" s="127"/>
      <c r="F34" s="128">
        <f t="shared" si="0"/>
        <v>47126</v>
      </c>
    </row>
    <row r="35" spans="1:6" x14ac:dyDescent="0.25">
      <c r="A35" s="5" t="s">
        <v>402</v>
      </c>
      <c r="B35" s="30" t="s">
        <v>125</v>
      </c>
      <c r="C35" s="127">
        <v>270000</v>
      </c>
      <c r="D35" s="127"/>
      <c r="E35" s="127"/>
      <c r="F35" s="128">
        <f t="shared" si="0"/>
        <v>270000</v>
      </c>
    </row>
    <row r="36" spans="1:6" x14ac:dyDescent="0.25">
      <c r="A36" s="5" t="s">
        <v>126</v>
      </c>
      <c r="B36" s="30" t="s">
        <v>127</v>
      </c>
      <c r="C36" s="127">
        <v>475000</v>
      </c>
      <c r="D36" s="127"/>
      <c r="E36" s="127"/>
      <c r="F36" s="128">
        <f t="shared" si="0"/>
        <v>475000</v>
      </c>
    </row>
    <row r="37" spans="1:6" x14ac:dyDescent="0.25">
      <c r="A37" s="10" t="s">
        <v>403</v>
      </c>
      <c r="B37" s="30" t="s">
        <v>128</v>
      </c>
      <c r="C37" s="127"/>
      <c r="D37" s="127"/>
      <c r="E37" s="127"/>
      <c r="F37" s="128">
        <f t="shared" si="0"/>
        <v>0</v>
      </c>
    </row>
    <row r="38" spans="1:6" x14ac:dyDescent="0.25">
      <c r="A38" s="6" t="s">
        <v>129</v>
      </c>
      <c r="B38" s="30" t="s">
        <v>130</v>
      </c>
      <c r="C38" s="127">
        <v>200000</v>
      </c>
      <c r="D38" s="127"/>
      <c r="E38" s="127"/>
      <c r="F38" s="128">
        <f t="shared" si="0"/>
        <v>200000</v>
      </c>
    </row>
    <row r="39" spans="1:6" x14ac:dyDescent="0.25">
      <c r="A39" s="5" t="s">
        <v>404</v>
      </c>
      <c r="B39" s="30" t="s">
        <v>131</v>
      </c>
      <c r="C39" s="127">
        <v>2400000</v>
      </c>
      <c r="D39" s="127"/>
      <c r="E39" s="127"/>
      <c r="F39" s="128">
        <f t="shared" si="0"/>
        <v>2400000</v>
      </c>
    </row>
    <row r="40" spans="1:6" x14ac:dyDescent="0.25">
      <c r="A40" s="7" t="s">
        <v>376</v>
      </c>
      <c r="B40" s="33" t="s">
        <v>132</v>
      </c>
      <c r="C40" s="127">
        <f>SUM(C33:C39)</f>
        <v>4732126</v>
      </c>
      <c r="D40" s="127">
        <f>SUM(D33:D39)</f>
        <v>0</v>
      </c>
      <c r="E40" s="127">
        <f>SUM(E33:E39)</f>
        <v>0</v>
      </c>
      <c r="F40" s="128">
        <f t="shared" si="0"/>
        <v>4732126</v>
      </c>
    </row>
    <row r="41" spans="1:6" x14ac:dyDescent="0.25">
      <c r="A41" s="5" t="s">
        <v>133</v>
      </c>
      <c r="B41" s="30" t="s">
        <v>134</v>
      </c>
      <c r="C41" s="127">
        <v>0</v>
      </c>
      <c r="D41" s="127"/>
      <c r="E41" s="127"/>
      <c r="F41" s="128">
        <f t="shared" si="0"/>
        <v>0</v>
      </c>
    </row>
    <row r="42" spans="1:6" x14ac:dyDescent="0.25">
      <c r="A42" s="5" t="s">
        <v>135</v>
      </c>
      <c r="B42" s="30" t="s">
        <v>136</v>
      </c>
      <c r="C42" s="127">
        <v>30000</v>
      </c>
      <c r="D42" s="127"/>
      <c r="E42" s="127"/>
      <c r="F42" s="128">
        <f t="shared" si="0"/>
        <v>30000</v>
      </c>
    </row>
    <row r="43" spans="1:6" x14ac:dyDescent="0.25">
      <c r="A43" s="7" t="s">
        <v>377</v>
      </c>
      <c r="B43" s="33" t="s">
        <v>137</v>
      </c>
      <c r="C43" s="127">
        <f>SUM(C41:C42)</f>
        <v>30000</v>
      </c>
      <c r="D43" s="127">
        <f>SUM(D41:D42)</f>
        <v>0</v>
      </c>
      <c r="E43" s="127">
        <f>SUM(E41:E42)</f>
        <v>0</v>
      </c>
      <c r="F43" s="128">
        <f t="shared" si="0"/>
        <v>30000</v>
      </c>
    </row>
    <row r="44" spans="1:6" x14ac:dyDescent="0.25">
      <c r="A44" s="5" t="s">
        <v>138</v>
      </c>
      <c r="B44" s="30" t="s">
        <v>139</v>
      </c>
      <c r="C44" s="127">
        <v>1621818</v>
      </c>
      <c r="D44" s="127"/>
      <c r="E44" s="127"/>
      <c r="F44" s="128">
        <f t="shared" si="0"/>
        <v>1621818</v>
      </c>
    </row>
    <row r="45" spans="1:6" x14ac:dyDescent="0.25">
      <c r="A45" s="5" t="s">
        <v>140</v>
      </c>
      <c r="B45" s="30" t="s">
        <v>141</v>
      </c>
      <c r="C45" s="127"/>
      <c r="D45" s="127"/>
      <c r="E45" s="127"/>
      <c r="F45" s="128">
        <f t="shared" si="0"/>
        <v>0</v>
      </c>
    </row>
    <row r="46" spans="1:6" x14ac:dyDescent="0.25">
      <c r="A46" s="5" t="s">
        <v>405</v>
      </c>
      <c r="B46" s="30" t="s">
        <v>142</v>
      </c>
      <c r="C46" s="127">
        <v>40000</v>
      </c>
      <c r="D46" s="127"/>
      <c r="E46" s="127"/>
      <c r="F46" s="128">
        <f t="shared" si="0"/>
        <v>40000</v>
      </c>
    </row>
    <row r="47" spans="1:6" x14ac:dyDescent="0.25">
      <c r="A47" s="5" t="s">
        <v>406</v>
      </c>
      <c r="B47" s="30" t="s">
        <v>143</v>
      </c>
      <c r="C47" s="127"/>
      <c r="D47" s="127"/>
      <c r="E47" s="127"/>
      <c r="F47" s="128">
        <f t="shared" si="0"/>
        <v>0</v>
      </c>
    </row>
    <row r="48" spans="1:6" x14ac:dyDescent="0.25">
      <c r="A48" s="5" t="s">
        <v>144</v>
      </c>
      <c r="B48" s="30" t="s">
        <v>145</v>
      </c>
      <c r="C48" s="127">
        <v>240000</v>
      </c>
      <c r="D48" s="127"/>
      <c r="E48" s="127"/>
      <c r="F48" s="128">
        <f t="shared" si="0"/>
        <v>240000</v>
      </c>
    </row>
    <row r="49" spans="1:6" x14ac:dyDescent="0.25">
      <c r="A49" s="7" t="s">
        <v>378</v>
      </c>
      <c r="B49" s="33" t="s">
        <v>146</v>
      </c>
      <c r="C49" s="127">
        <f>SUM(C44:C48)</f>
        <v>1901818</v>
      </c>
      <c r="D49" s="127">
        <f>SUM(D44:D48)</f>
        <v>0</v>
      </c>
      <c r="E49" s="127">
        <f>SUM(E44:E48)</f>
        <v>0</v>
      </c>
      <c r="F49" s="128">
        <f t="shared" si="0"/>
        <v>1901818</v>
      </c>
    </row>
    <row r="50" spans="1:6" x14ac:dyDescent="0.25">
      <c r="A50" s="39" t="s">
        <v>379</v>
      </c>
      <c r="B50" s="53" t="s">
        <v>147</v>
      </c>
      <c r="C50" s="126">
        <f>SUM(C29+C32+C40+C43+C49)</f>
        <v>9370385</v>
      </c>
      <c r="D50" s="126">
        <f>SUM(D29+D32+D40+D43+D49)</f>
        <v>0</v>
      </c>
      <c r="E50" s="126">
        <f>SUM(E29+E32+E40+E43+E49)</f>
        <v>0</v>
      </c>
      <c r="F50" s="126">
        <f t="shared" si="0"/>
        <v>9370385</v>
      </c>
    </row>
    <row r="51" spans="1:6" x14ac:dyDescent="0.25">
      <c r="A51" s="13" t="s">
        <v>148</v>
      </c>
      <c r="B51" s="30" t="s">
        <v>149</v>
      </c>
      <c r="C51" s="127"/>
      <c r="D51" s="127"/>
      <c r="E51" s="127"/>
      <c r="F51" s="128">
        <f t="shared" si="0"/>
        <v>0</v>
      </c>
    </row>
    <row r="52" spans="1:6" x14ac:dyDescent="0.25">
      <c r="A52" s="13" t="s">
        <v>380</v>
      </c>
      <c r="B52" s="30" t="s">
        <v>150</v>
      </c>
      <c r="C52" s="127"/>
      <c r="D52" s="127"/>
      <c r="E52" s="127"/>
      <c r="F52" s="128">
        <f t="shared" si="0"/>
        <v>0</v>
      </c>
    </row>
    <row r="53" spans="1:6" x14ac:dyDescent="0.25">
      <c r="A53" s="16" t="s">
        <v>407</v>
      </c>
      <c r="B53" s="30" t="s">
        <v>151</v>
      </c>
      <c r="C53" s="127"/>
      <c r="D53" s="127"/>
      <c r="E53" s="127"/>
      <c r="F53" s="128">
        <f t="shared" si="0"/>
        <v>0</v>
      </c>
    </row>
    <row r="54" spans="1:6" x14ac:dyDescent="0.25">
      <c r="A54" s="16" t="s">
        <v>408</v>
      </c>
      <c r="B54" s="30" t="s">
        <v>152</v>
      </c>
      <c r="C54" s="127"/>
      <c r="D54" s="127"/>
      <c r="E54" s="127"/>
      <c r="F54" s="128">
        <f t="shared" si="0"/>
        <v>0</v>
      </c>
    </row>
    <row r="55" spans="1:6" x14ac:dyDescent="0.25">
      <c r="A55" s="16" t="s">
        <v>409</v>
      </c>
      <c r="B55" s="30" t="s">
        <v>153</v>
      </c>
      <c r="C55" s="127"/>
      <c r="D55" s="127"/>
      <c r="E55" s="127"/>
      <c r="F55" s="128">
        <f t="shared" si="0"/>
        <v>0</v>
      </c>
    </row>
    <row r="56" spans="1:6" x14ac:dyDescent="0.25">
      <c r="A56" s="13" t="s">
        <v>410</v>
      </c>
      <c r="B56" s="30" t="s">
        <v>154</v>
      </c>
      <c r="C56" s="127"/>
      <c r="D56" s="127"/>
      <c r="E56" s="127"/>
      <c r="F56" s="128">
        <f t="shared" si="0"/>
        <v>0</v>
      </c>
    </row>
    <row r="57" spans="1:6" x14ac:dyDescent="0.25">
      <c r="A57" s="13" t="s">
        <v>411</v>
      </c>
      <c r="B57" s="30" t="s">
        <v>155</v>
      </c>
      <c r="C57" s="127"/>
      <c r="D57" s="127"/>
      <c r="E57" s="127"/>
      <c r="F57" s="128">
        <f t="shared" si="0"/>
        <v>0</v>
      </c>
    </row>
    <row r="58" spans="1:6" x14ac:dyDescent="0.25">
      <c r="A58" s="13" t="s">
        <v>412</v>
      </c>
      <c r="B58" s="30" t="s">
        <v>156</v>
      </c>
      <c r="C58" s="127">
        <v>2128000</v>
      </c>
      <c r="D58" s="127"/>
      <c r="E58" s="127"/>
      <c r="F58" s="128">
        <f t="shared" si="0"/>
        <v>2128000</v>
      </c>
    </row>
    <row r="59" spans="1:6" x14ac:dyDescent="0.25">
      <c r="A59" s="50" t="s">
        <v>381</v>
      </c>
      <c r="B59" s="53" t="s">
        <v>157</v>
      </c>
      <c r="C59" s="126">
        <f>SUM(C51:C58)</f>
        <v>2128000</v>
      </c>
      <c r="D59" s="126">
        <f>SUM(D51:D58)</f>
        <v>0</v>
      </c>
      <c r="E59" s="126">
        <f>SUM(E51:E58)</f>
        <v>0</v>
      </c>
      <c r="F59" s="126">
        <f t="shared" si="0"/>
        <v>2128000</v>
      </c>
    </row>
    <row r="60" spans="1:6" x14ac:dyDescent="0.25">
      <c r="A60" s="12" t="s">
        <v>413</v>
      </c>
      <c r="B60" s="30" t="s">
        <v>158</v>
      </c>
      <c r="C60" s="127"/>
      <c r="D60" s="127"/>
      <c r="E60" s="127"/>
      <c r="F60" s="128">
        <f t="shared" si="0"/>
        <v>0</v>
      </c>
    </row>
    <row r="61" spans="1:6" x14ac:dyDescent="0.25">
      <c r="A61" s="12" t="s">
        <v>159</v>
      </c>
      <c r="B61" s="30" t="s">
        <v>160</v>
      </c>
      <c r="C61" s="127">
        <v>1000000</v>
      </c>
      <c r="D61" s="127"/>
      <c r="E61" s="127"/>
      <c r="F61" s="128">
        <f t="shared" si="0"/>
        <v>1000000</v>
      </c>
    </row>
    <row r="62" spans="1:6" x14ac:dyDescent="0.25">
      <c r="A62" s="12" t="s">
        <v>161</v>
      </c>
      <c r="B62" s="30" t="s">
        <v>162</v>
      </c>
      <c r="C62" s="127"/>
      <c r="D62" s="127"/>
      <c r="E62" s="127"/>
      <c r="F62" s="128">
        <f t="shared" si="0"/>
        <v>0</v>
      </c>
    </row>
    <row r="63" spans="1:6" x14ac:dyDescent="0.25">
      <c r="A63" s="12" t="s">
        <v>382</v>
      </c>
      <c r="B63" s="30" t="s">
        <v>163</v>
      </c>
      <c r="C63" s="127"/>
      <c r="D63" s="127"/>
      <c r="E63" s="127"/>
      <c r="F63" s="128">
        <f t="shared" si="0"/>
        <v>0</v>
      </c>
    </row>
    <row r="64" spans="1:6" x14ac:dyDescent="0.25">
      <c r="A64" s="12" t="s">
        <v>414</v>
      </c>
      <c r="B64" s="30" t="s">
        <v>164</v>
      </c>
      <c r="C64" s="127"/>
      <c r="D64" s="127"/>
      <c r="E64" s="127"/>
      <c r="F64" s="128">
        <f t="shared" si="0"/>
        <v>0</v>
      </c>
    </row>
    <row r="65" spans="1:6" x14ac:dyDescent="0.25">
      <c r="A65" s="12" t="s">
        <v>383</v>
      </c>
      <c r="B65" s="30" t="s">
        <v>165</v>
      </c>
      <c r="C65" s="127"/>
      <c r="D65" s="127"/>
      <c r="E65" s="127">
        <v>616130</v>
      </c>
      <c r="F65" s="128">
        <f t="shared" si="0"/>
        <v>616130</v>
      </c>
    </row>
    <row r="66" spans="1:6" x14ac:dyDescent="0.25">
      <c r="A66" s="12" t="s">
        <v>415</v>
      </c>
      <c r="B66" s="30" t="s">
        <v>166</v>
      </c>
      <c r="C66" s="127"/>
      <c r="D66" s="127"/>
      <c r="E66" s="127"/>
      <c r="F66" s="128">
        <f t="shared" si="0"/>
        <v>0</v>
      </c>
    </row>
    <row r="67" spans="1:6" x14ac:dyDescent="0.25">
      <c r="A67" s="12" t="s">
        <v>416</v>
      </c>
      <c r="B67" s="30" t="s">
        <v>167</v>
      </c>
      <c r="C67" s="127"/>
      <c r="D67" s="127"/>
      <c r="E67" s="127"/>
      <c r="F67" s="128">
        <f t="shared" si="0"/>
        <v>0</v>
      </c>
    </row>
    <row r="68" spans="1:6" x14ac:dyDescent="0.25">
      <c r="A68" s="12" t="s">
        <v>168</v>
      </c>
      <c r="B68" s="30" t="s">
        <v>169</v>
      </c>
      <c r="C68" s="127"/>
      <c r="D68" s="127"/>
      <c r="E68" s="127"/>
      <c r="F68" s="128">
        <f t="shared" si="0"/>
        <v>0</v>
      </c>
    </row>
    <row r="69" spans="1:6" x14ac:dyDescent="0.25">
      <c r="A69" s="19" t="s">
        <v>170</v>
      </c>
      <c r="B69" s="30" t="s">
        <v>171</v>
      </c>
      <c r="C69" s="127"/>
      <c r="D69" s="127"/>
      <c r="E69" s="127"/>
      <c r="F69" s="128">
        <f t="shared" si="0"/>
        <v>0</v>
      </c>
    </row>
    <row r="70" spans="1:6" x14ac:dyDescent="0.25">
      <c r="A70" s="12" t="s">
        <v>417</v>
      </c>
      <c r="B70" s="30" t="s">
        <v>172</v>
      </c>
      <c r="C70" s="127">
        <v>200000</v>
      </c>
      <c r="D70" s="127"/>
      <c r="E70" s="127"/>
      <c r="F70" s="128">
        <f t="shared" si="0"/>
        <v>200000</v>
      </c>
    </row>
    <row r="71" spans="1:6" x14ac:dyDescent="0.25">
      <c r="A71" s="19" t="s">
        <v>548</v>
      </c>
      <c r="B71" s="30" t="s">
        <v>569</v>
      </c>
      <c r="C71" s="127">
        <v>636517</v>
      </c>
      <c r="D71" s="127"/>
      <c r="E71" s="127"/>
      <c r="F71" s="128">
        <f t="shared" ref="F71:F121" si="1">SUM(C71:E71)</f>
        <v>636517</v>
      </c>
    </row>
    <row r="72" spans="1:6" x14ac:dyDescent="0.25">
      <c r="A72" s="19" t="s">
        <v>549</v>
      </c>
      <c r="B72" s="30" t="s">
        <v>569</v>
      </c>
      <c r="C72" s="127"/>
      <c r="D72" s="127"/>
      <c r="E72" s="127"/>
      <c r="F72" s="128">
        <f t="shared" si="1"/>
        <v>0</v>
      </c>
    </row>
    <row r="73" spans="1:6" x14ac:dyDescent="0.25">
      <c r="A73" s="50" t="s">
        <v>384</v>
      </c>
      <c r="B73" s="53" t="s">
        <v>173</v>
      </c>
      <c r="C73" s="126">
        <f>SUM(C60:C72)</f>
        <v>1836517</v>
      </c>
      <c r="D73" s="126">
        <f>SUM(D60:D72)</f>
        <v>0</v>
      </c>
      <c r="E73" s="126">
        <f>SUM(E60:E72)</f>
        <v>616130</v>
      </c>
      <c r="F73" s="126">
        <f t="shared" si="1"/>
        <v>2452647</v>
      </c>
    </row>
    <row r="74" spans="1:6" ht="15.75" x14ac:dyDescent="0.25">
      <c r="A74" s="61" t="s">
        <v>536</v>
      </c>
      <c r="B74" s="53"/>
      <c r="C74" s="126">
        <f>SUM(C24+C25+C50+C59+C73)</f>
        <v>37046769</v>
      </c>
      <c r="D74" s="126">
        <f>SUM(D24+D25+D50+D59+D73)</f>
        <v>0</v>
      </c>
      <c r="E74" s="126">
        <f>SUM(E24+E25+E50+E59+E73)</f>
        <v>616130</v>
      </c>
      <c r="F74" s="126">
        <f t="shared" si="1"/>
        <v>37662899</v>
      </c>
    </row>
    <row r="75" spans="1:6" x14ac:dyDescent="0.25">
      <c r="A75" s="34" t="s">
        <v>174</v>
      </c>
      <c r="B75" s="30" t="s">
        <v>175</v>
      </c>
      <c r="C75" s="127"/>
      <c r="D75" s="127"/>
      <c r="E75" s="127"/>
      <c r="F75" s="128">
        <f t="shared" si="1"/>
        <v>0</v>
      </c>
    </row>
    <row r="76" spans="1:6" x14ac:dyDescent="0.25">
      <c r="A76" s="34" t="s">
        <v>418</v>
      </c>
      <c r="B76" s="30" t="s">
        <v>176</v>
      </c>
      <c r="C76" s="127">
        <v>4340000</v>
      </c>
      <c r="D76" s="127"/>
      <c r="E76" s="127"/>
      <c r="F76" s="128">
        <f t="shared" si="1"/>
        <v>4340000</v>
      </c>
    </row>
    <row r="77" spans="1:6" x14ac:dyDescent="0.25">
      <c r="A77" s="34" t="s">
        <v>177</v>
      </c>
      <c r="B77" s="30" t="s">
        <v>178</v>
      </c>
      <c r="C77" s="127"/>
      <c r="D77" s="127"/>
      <c r="E77" s="127"/>
      <c r="F77" s="128">
        <f t="shared" si="1"/>
        <v>0</v>
      </c>
    </row>
    <row r="78" spans="1:6" x14ac:dyDescent="0.25">
      <c r="A78" s="34" t="s">
        <v>179</v>
      </c>
      <c r="B78" s="30" t="s">
        <v>180</v>
      </c>
      <c r="C78" s="127"/>
      <c r="D78" s="127"/>
      <c r="E78" s="127"/>
      <c r="F78" s="128">
        <f t="shared" si="1"/>
        <v>0</v>
      </c>
    </row>
    <row r="79" spans="1:6" x14ac:dyDescent="0.25">
      <c r="A79" s="6" t="s">
        <v>181</v>
      </c>
      <c r="B79" s="30" t="s">
        <v>182</v>
      </c>
      <c r="C79" s="127"/>
      <c r="D79" s="127"/>
      <c r="E79" s="127"/>
      <c r="F79" s="128">
        <f t="shared" si="1"/>
        <v>0</v>
      </c>
    </row>
    <row r="80" spans="1:6" x14ac:dyDescent="0.25">
      <c r="A80" s="6" t="s">
        <v>183</v>
      </c>
      <c r="B80" s="30" t="s">
        <v>184</v>
      </c>
      <c r="C80" s="127"/>
      <c r="D80" s="127"/>
      <c r="E80" s="127"/>
      <c r="F80" s="128">
        <f t="shared" si="1"/>
        <v>0</v>
      </c>
    </row>
    <row r="81" spans="1:6" x14ac:dyDescent="0.25">
      <c r="A81" s="6" t="s">
        <v>185</v>
      </c>
      <c r="B81" s="30" t="s">
        <v>186</v>
      </c>
      <c r="C81" s="127">
        <v>1160000</v>
      </c>
      <c r="D81" s="127"/>
      <c r="E81" s="127"/>
      <c r="F81" s="128">
        <f t="shared" si="1"/>
        <v>1160000</v>
      </c>
    </row>
    <row r="82" spans="1:6" x14ac:dyDescent="0.25">
      <c r="A82" s="51" t="s">
        <v>386</v>
      </c>
      <c r="B82" s="53" t="s">
        <v>187</v>
      </c>
      <c r="C82" s="126">
        <f>SUM(C75:C81)</f>
        <v>5500000</v>
      </c>
      <c r="D82" s="126">
        <f>SUM(D75:D81)</f>
        <v>0</v>
      </c>
      <c r="E82" s="126">
        <f>SUM(E75:E81)</f>
        <v>0</v>
      </c>
      <c r="F82" s="126">
        <f t="shared" si="1"/>
        <v>5500000</v>
      </c>
    </row>
    <row r="83" spans="1:6" x14ac:dyDescent="0.25">
      <c r="A83" s="13" t="s">
        <v>188</v>
      </c>
      <c r="B83" s="30" t="s">
        <v>189</v>
      </c>
      <c r="C83" s="127">
        <v>4654061</v>
      </c>
      <c r="D83" s="127"/>
      <c r="E83" s="127"/>
      <c r="F83" s="128">
        <f t="shared" si="1"/>
        <v>4654061</v>
      </c>
    </row>
    <row r="84" spans="1:6" x14ac:dyDescent="0.25">
      <c r="A84" s="13" t="s">
        <v>190</v>
      </c>
      <c r="B84" s="30" t="s">
        <v>191</v>
      </c>
      <c r="C84" s="127"/>
      <c r="D84" s="127"/>
      <c r="E84" s="127"/>
      <c r="F84" s="128">
        <f t="shared" si="1"/>
        <v>0</v>
      </c>
    </row>
    <row r="85" spans="1:6" x14ac:dyDescent="0.25">
      <c r="A85" s="13" t="s">
        <v>192</v>
      </c>
      <c r="B85" s="30" t="s">
        <v>193</v>
      </c>
      <c r="C85" s="127"/>
      <c r="D85" s="127"/>
      <c r="E85" s="127"/>
      <c r="F85" s="128">
        <f t="shared" si="1"/>
        <v>0</v>
      </c>
    </row>
    <row r="86" spans="1:6" x14ac:dyDescent="0.25">
      <c r="A86" s="13" t="s">
        <v>194</v>
      </c>
      <c r="B86" s="30" t="s">
        <v>195</v>
      </c>
      <c r="C86" s="127">
        <v>1256597</v>
      </c>
      <c r="D86" s="127"/>
      <c r="E86" s="127"/>
      <c r="F86" s="128">
        <f t="shared" si="1"/>
        <v>1256597</v>
      </c>
    </row>
    <row r="87" spans="1:6" x14ac:dyDescent="0.25">
      <c r="A87" s="50" t="s">
        <v>387</v>
      </c>
      <c r="B87" s="53" t="s">
        <v>196</v>
      </c>
      <c r="C87" s="126">
        <f>SUM(C83:C86)</f>
        <v>5910658</v>
      </c>
      <c r="D87" s="126">
        <f>SUM(D83:D86)</f>
        <v>0</v>
      </c>
      <c r="E87" s="126">
        <f>SUM(E83:E86)</f>
        <v>0</v>
      </c>
      <c r="F87" s="126">
        <f t="shared" si="1"/>
        <v>5910658</v>
      </c>
    </row>
    <row r="88" spans="1:6" x14ac:dyDescent="0.25">
      <c r="A88" s="13" t="s">
        <v>197</v>
      </c>
      <c r="B88" s="30" t="s">
        <v>198</v>
      </c>
      <c r="C88" s="127"/>
      <c r="D88" s="127"/>
      <c r="E88" s="127"/>
      <c r="F88" s="128">
        <f t="shared" si="1"/>
        <v>0</v>
      </c>
    </row>
    <row r="89" spans="1:6" x14ac:dyDescent="0.25">
      <c r="A89" s="13" t="s">
        <v>419</v>
      </c>
      <c r="B89" s="30" t="s">
        <v>199</v>
      </c>
      <c r="C89" s="127"/>
      <c r="D89" s="127"/>
      <c r="E89" s="127"/>
      <c r="F89" s="128">
        <f t="shared" si="1"/>
        <v>0</v>
      </c>
    </row>
    <row r="90" spans="1:6" x14ac:dyDescent="0.25">
      <c r="A90" s="13" t="s">
        <v>420</v>
      </c>
      <c r="B90" s="30" t="s">
        <v>200</v>
      </c>
      <c r="C90" s="127"/>
      <c r="D90" s="127"/>
      <c r="E90" s="127"/>
      <c r="F90" s="128">
        <f t="shared" si="1"/>
        <v>0</v>
      </c>
    </row>
    <row r="91" spans="1:6" x14ac:dyDescent="0.25">
      <c r="A91" s="13" t="s">
        <v>421</v>
      </c>
      <c r="B91" s="30" t="s">
        <v>201</v>
      </c>
      <c r="C91" s="127"/>
      <c r="D91" s="127"/>
      <c r="E91" s="127"/>
      <c r="F91" s="128">
        <f t="shared" si="1"/>
        <v>0</v>
      </c>
    </row>
    <row r="92" spans="1:6" x14ac:dyDescent="0.25">
      <c r="A92" s="13" t="s">
        <v>422</v>
      </c>
      <c r="B92" s="30" t="s">
        <v>202</v>
      </c>
      <c r="C92" s="127"/>
      <c r="D92" s="127"/>
      <c r="E92" s="127"/>
      <c r="F92" s="128">
        <f t="shared" si="1"/>
        <v>0</v>
      </c>
    </row>
    <row r="93" spans="1:6" x14ac:dyDescent="0.25">
      <c r="A93" s="13" t="s">
        <v>423</v>
      </c>
      <c r="B93" s="30" t="s">
        <v>203</v>
      </c>
      <c r="C93" s="127"/>
      <c r="D93" s="127"/>
      <c r="E93" s="127"/>
      <c r="F93" s="128">
        <f t="shared" si="1"/>
        <v>0</v>
      </c>
    </row>
    <row r="94" spans="1:6" x14ac:dyDescent="0.25">
      <c r="A94" s="13" t="s">
        <v>204</v>
      </c>
      <c r="B94" s="30" t="s">
        <v>205</v>
      </c>
      <c r="C94" s="127"/>
      <c r="D94" s="127"/>
      <c r="E94" s="127"/>
      <c r="F94" s="128">
        <f t="shared" si="1"/>
        <v>0</v>
      </c>
    </row>
    <row r="95" spans="1:6" x14ac:dyDescent="0.25">
      <c r="A95" s="13" t="s">
        <v>424</v>
      </c>
      <c r="B95" s="30" t="s">
        <v>206</v>
      </c>
      <c r="C95" s="127"/>
      <c r="D95" s="127"/>
      <c r="E95" s="127"/>
      <c r="F95" s="128">
        <f t="shared" si="1"/>
        <v>0</v>
      </c>
    </row>
    <row r="96" spans="1:6" x14ac:dyDescent="0.25">
      <c r="A96" s="50" t="s">
        <v>388</v>
      </c>
      <c r="B96" s="53" t="s">
        <v>207</v>
      </c>
      <c r="C96" s="126">
        <f>SUM(C88:C95)</f>
        <v>0</v>
      </c>
      <c r="D96" s="126">
        <f>SUM(D88:D95)</f>
        <v>0</v>
      </c>
      <c r="E96" s="126">
        <f>SUM(E88:E95)</f>
        <v>0</v>
      </c>
      <c r="F96" s="126">
        <f t="shared" si="1"/>
        <v>0</v>
      </c>
    </row>
    <row r="97" spans="1:25" ht="15.75" x14ac:dyDescent="0.25">
      <c r="A97" s="61" t="s">
        <v>535</v>
      </c>
      <c r="B97" s="53"/>
      <c r="C97" s="126">
        <f>SUM(C96,C87,C82)</f>
        <v>11410658</v>
      </c>
      <c r="D97" s="126">
        <f>SUM(D96,D87,D82)</f>
        <v>0</v>
      </c>
      <c r="E97" s="126">
        <f>SUM(E96,E87,E82)</f>
        <v>0</v>
      </c>
      <c r="F97" s="126">
        <f t="shared" si="1"/>
        <v>11410658</v>
      </c>
    </row>
    <row r="98" spans="1:25" ht="15.75" x14ac:dyDescent="0.25">
      <c r="A98" s="35" t="s">
        <v>432</v>
      </c>
      <c r="B98" s="36" t="s">
        <v>208</v>
      </c>
      <c r="C98" s="126">
        <f>SUM(C74+C97)</f>
        <v>48457427</v>
      </c>
      <c r="D98" s="126">
        <f>SUM(D74+D97)</f>
        <v>0</v>
      </c>
      <c r="E98" s="126">
        <f>SUM(E74+E97)</f>
        <v>616130</v>
      </c>
      <c r="F98" s="126">
        <f>SUM(C98:E98)</f>
        <v>49073557</v>
      </c>
    </row>
    <row r="99" spans="1:25" x14ac:dyDescent="0.25">
      <c r="A99" s="13" t="s">
        <v>425</v>
      </c>
      <c r="B99" s="5" t="s">
        <v>209</v>
      </c>
      <c r="C99" s="129"/>
      <c r="D99" s="129"/>
      <c r="E99" s="129"/>
      <c r="F99" s="128">
        <f t="shared" si="1"/>
        <v>0</v>
      </c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3"/>
      <c r="Y99" s="23"/>
    </row>
    <row r="100" spans="1:25" x14ac:dyDescent="0.25">
      <c r="A100" s="13" t="s">
        <v>212</v>
      </c>
      <c r="B100" s="5" t="s">
        <v>213</v>
      </c>
      <c r="C100" s="129"/>
      <c r="D100" s="129"/>
      <c r="E100" s="129"/>
      <c r="F100" s="128">
        <f t="shared" si="1"/>
        <v>0</v>
      </c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3"/>
      <c r="Y100" s="23"/>
    </row>
    <row r="101" spans="1:25" x14ac:dyDescent="0.25">
      <c r="A101" s="13" t="s">
        <v>426</v>
      </c>
      <c r="B101" s="5" t="s">
        <v>214</v>
      </c>
      <c r="C101" s="129"/>
      <c r="D101" s="129"/>
      <c r="E101" s="129"/>
      <c r="F101" s="128">
        <f t="shared" si="1"/>
        <v>0</v>
      </c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3"/>
      <c r="Y101" s="23"/>
    </row>
    <row r="102" spans="1:25" x14ac:dyDescent="0.25">
      <c r="A102" s="15" t="s">
        <v>389</v>
      </c>
      <c r="B102" s="7" t="s">
        <v>216</v>
      </c>
      <c r="C102" s="130">
        <f>SUM(C99:C101)</f>
        <v>0</v>
      </c>
      <c r="D102" s="130">
        <f>SUM(D99:D101)</f>
        <v>0</v>
      </c>
      <c r="E102" s="130">
        <f>SUM(E99:E101)</f>
        <v>0</v>
      </c>
      <c r="F102" s="128">
        <f t="shared" si="1"/>
        <v>0</v>
      </c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3"/>
      <c r="Y102" s="23"/>
    </row>
    <row r="103" spans="1:25" x14ac:dyDescent="0.25">
      <c r="A103" s="37" t="s">
        <v>427</v>
      </c>
      <c r="B103" s="5" t="s">
        <v>217</v>
      </c>
      <c r="C103" s="131"/>
      <c r="D103" s="131"/>
      <c r="E103" s="131"/>
      <c r="F103" s="128">
        <f t="shared" si="1"/>
        <v>0</v>
      </c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23"/>
      <c r="Y103" s="23"/>
    </row>
    <row r="104" spans="1:25" x14ac:dyDescent="0.25">
      <c r="A104" s="37" t="s">
        <v>395</v>
      </c>
      <c r="B104" s="5" t="s">
        <v>220</v>
      </c>
      <c r="C104" s="131"/>
      <c r="D104" s="131"/>
      <c r="E104" s="131"/>
      <c r="F104" s="128">
        <f t="shared" si="1"/>
        <v>0</v>
      </c>
      <c r="G104" s="25"/>
      <c r="H104" s="25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3"/>
      <c r="Y104" s="23"/>
    </row>
    <row r="105" spans="1:25" x14ac:dyDescent="0.25">
      <c r="A105" s="13" t="s">
        <v>221</v>
      </c>
      <c r="B105" s="5" t="s">
        <v>222</v>
      </c>
      <c r="C105" s="129"/>
      <c r="D105" s="129"/>
      <c r="E105" s="129"/>
      <c r="F105" s="128">
        <f t="shared" si="1"/>
        <v>0</v>
      </c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3"/>
      <c r="Y105" s="23"/>
    </row>
    <row r="106" spans="1:25" x14ac:dyDescent="0.25">
      <c r="A106" s="13" t="s">
        <v>428</v>
      </c>
      <c r="B106" s="5" t="s">
        <v>223</v>
      </c>
      <c r="C106" s="129"/>
      <c r="D106" s="129"/>
      <c r="E106" s="129"/>
      <c r="F106" s="128">
        <f t="shared" si="1"/>
        <v>0</v>
      </c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3"/>
      <c r="Y106" s="23"/>
    </row>
    <row r="107" spans="1:25" x14ac:dyDescent="0.25">
      <c r="A107" s="14" t="s">
        <v>392</v>
      </c>
      <c r="B107" s="7" t="s">
        <v>224</v>
      </c>
      <c r="C107" s="132">
        <f>SUM(C103:C106)</f>
        <v>0</v>
      </c>
      <c r="D107" s="132">
        <f>SUM(D103:D106)</f>
        <v>0</v>
      </c>
      <c r="E107" s="132">
        <f>SUM(E103:E106)</f>
        <v>0</v>
      </c>
      <c r="F107" s="128">
        <f t="shared" si="1"/>
        <v>0</v>
      </c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3"/>
      <c r="Y107" s="23"/>
    </row>
    <row r="108" spans="1:25" x14ac:dyDescent="0.25">
      <c r="A108" s="37" t="s">
        <v>225</v>
      </c>
      <c r="B108" s="5" t="s">
        <v>226</v>
      </c>
      <c r="C108" s="131"/>
      <c r="D108" s="131"/>
      <c r="E108" s="131"/>
      <c r="F108" s="128">
        <f t="shared" si="1"/>
        <v>0</v>
      </c>
      <c r="G108" s="25"/>
      <c r="H108" s="25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3"/>
      <c r="Y108" s="23"/>
    </row>
    <row r="109" spans="1:25" x14ac:dyDescent="0.25">
      <c r="A109" s="37" t="s">
        <v>227</v>
      </c>
      <c r="B109" s="5" t="s">
        <v>228</v>
      </c>
      <c r="C109" s="131">
        <v>832888</v>
      </c>
      <c r="D109" s="131"/>
      <c r="E109" s="131"/>
      <c r="F109" s="128">
        <f t="shared" si="1"/>
        <v>832888</v>
      </c>
      <c r="G109" s="25"/>
      <c r="H109" s="25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3"/>
      <c r="Y109" s="23"/>
    </row>
    <row r="110" spans="1:25" x14ac:dyDescent="0.25">
      <c r="A110" s="14" t="s">
        <v>229</v>
      </c>
      <c r="B110" s="7" t="s">
        <v>230</v>
      </c>
      <c r="C110" s="131"/>
      <c r="D110" s="131"/>
      <c r="E110" s="131"/>
      <c r="F110" s="128">
        <f t="shared" si="1"/>
        <v>0</v>
      </c>
      <c r="G110" s="25"/>
      <c r="H110" s="25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3"/>
      <c r="Y110" s="23"/>
    </row>
    <row r="111" spans="1:25" x14ac:dyDescent="0.25">
      <c r="A111" s="37" t="s">
        <v>231</v>
      </c>
      <c r="B111" s="5" t="s">
        <v>232</v>
      </c>
      <c r="C111" s="131"/>
      <c r="D111" s="131"/>
      <c r="E111" s="131"/>
      <c r="F111" s="128">
        <f t="shared" si="1"/>
        <v>0</v>
      </c>
      <c r="G111" s="25"/>
      <c r="H111" s="25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3"/>
      <c r="Y111" s="23"/>
    </row>
    <row r="112" spans="1:25" x14ac:dyDescent="0.25">
      <c r="A112" s="37" t="s">
        <v>233</v>
      </c>
      <c r="B112" s="5" t="s">
        <v>234</v>
      </c>
      <c r="C112" s="131"/>
      <c r="D112" s="131"/>
      <c r="E112" s="131"/>
      <c r="F112" s="128">
        <f t="shared" si="1"/>
        <v>0</v>
      </c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23"/>
      <c r="Y112" s="23"/>
    </row>
    <row r="113" spans="1:25" x14ac:dyDescent="0.25">
      <c r="A113" s="37" t="s">
        <v>235</v>
      </c>
      <c r="B113" s="5" t="s">
        <v>236</v>
      </c>
      <c r="C113" s="131"/>
      <c r="D113" s="131"/>
      <c r="E113" s="131"/>
      <c r="F113" s="128">
        <f t="shared" si="1"/>
        <v>0</v>
      </c>
      <c r="G113" s="25"/>
      <c r="H113" s="25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23"/>
      <c r="Y113" s="23"/>
    </row>
    <row r="114" spans="1:25" x14ac:dyDescent="0.25">
      <c r="A114" s="38" t="s">
        <v>393</v>
      </c>
      <c r="B114" s="39" t="s">
        <v>237</v>
      </c>
      <c r="C114" s="132">
        <f>SUM(C102+C107,C108:C113)</f>
        <v>832888</v>
      </c>
      <c r="D114" s="132">
        <f>SUM(D111:D113)</f>
        <v>0</v>
      </c>
      <c r="E114" s="132">
        <f>SUM(E111:E113)</f>
        <v>0</v>
      </c>
      <c r="F114" s="128">
        <f t="shared" si="1"/>
        <v>832888</v>
      </c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3"/>
      <c r="Y114" s="23"/>
    </row>
    <row r="115" spans="1:25" x14ac:dyDescent="0.25">
      <c r="A115" s="37" t="s">
        <v>238</v>
      </c>
      <c r="B115" s="5" t="s">
        <v>239</v>
      </c>
      <c r="C115" s="131"/>
      <c r="D115" s="131"/>
      <c r="E115" s="131"/>
      <c r="F115" s="128">
        <f t="shared" si="1"/>
        <v>0</v>
      </c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3"/>
      <c r="Y115" s="23"/>
    </row>
    <row r="116" spans="1:25" x14ac:dyDescent="0.25">
      <c r="A116" s="13" t="s">
        <v>240</v>
      </c>
      <c r="B116" s="5" t="s">
        <v>241</v>
      </c>
      <c r="C116" s="129"/>
      <c r="D116" s="129"/>
      <c r="E116" s="129"/>
      <c r="F116" s="128">
        <f t="shared" si="1"/>
        <v>0</v>
      </c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3"/>
      <c r="Y116" s="23"/>
    </row>
    <row r="117" spans="1:25" x14ac:dyDescent="0.25">
      <c r="A117" s="37" t="s">
        <v>429</v>
      </c>
      <c r="B117" s="5" t="s">
        <v>242</v>
      </c>
      <c r="C117" s="131"/>
      <c r="D117" s="131"/>
      <c r="E117" s="131"/>
      <c r="F117" s="128">
        <f t="shared" si="1"/>
        <v>0</v>
      </c>
      <c r="G117" s="25"/>
      <c r="H117" s="25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3"/>
      <c r="Y117" s="23"/>
    </row>
    <row r="118" spans="1:25" x14ac:dyDescent="0.25">
      <c r="A118" s="37" t="s">
        <v>398</v>
      </c>
      <c r="B118" s="5" t="s">
        <v>243</v>
      </c>
      <c r="C118" s="131"/>
      <c r="D118" s="131"/>
      <c r="E118" s="131"/>
      <c r="F118" s="128">
        <f t="shared" si="1"/>
        <v>0</v>
      </c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3"/>
      <c r="Y118" s="23"/>
    </row>
    <row r="119" spans="1:25" x14ac:dyDescent="0.25">
      <c r="A119" s="38" t="s">
        <v>399</v>
      </c>
      <c r="B119" s="39" t="s">
        <v>247</v>
      </c>
      <c r="C119" s="132">
        <f>SUM(C115:C118)</f>
        <v>0</v>
      </c>
      <c r="D119" s="132">
        <f>SUM(D115:D118)</f>
        <v>0</v>
      </c>
      <c r="E119" s="132">
        <f>SUM(E115:E118)</f>
        <v>0</v>
      </c>
      <c r="F119" s="128">
        <f t="shared" si="1"/>
        <v>0</v>
      </c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3"/>
      <c r="Y119" s="23"/>
    </row>
    <row r="120" spans="1:25" x14ac:dyDescent="0.25">
      <c r="A120" s="13" t="s">
        <v>248</v>
      </c>
      <c r="B120" s="5" t="s">
        <v>249</v>
      </c>
      <c r="C120" s="129"/>
      <c r="D120" s="129"/>
      <c r="E120" s="129"/>
      <c r="F120" s="128">
        <f t="shared" si="1"/>
        <v>0</v>
      </c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3"/>
      <c r="Y120" s="23"/>
    </row>
    <row r="121" spans="1:25" ht="15.75" x14ac:dyDescent="0.25">
      <c r="A121" s="40" t="s">
        <v>433</v>
      </c>
      <c r="B121" s="41" t="s">
        <v>250</v>
      </c>
      <c r="C121" s="132">
        <f>SUM(C114,C119,C120)</f>
        <v>832888</v>
      </c>
      <c r="D121" s="132">
        <f>SUM(D102+D107+D110+D114+D119+D120)</f>
        <v>0</v>
      </c>
      <c r="E121" s="132">
        <f>SUM(E102+E107+E110+E114+E119+E120)</f>
        <v>0</v>
      </c>
      <c r="F121" s="128">
        <f t="shared" si="1"/>
        <v>832888</v>
      </c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3"/>
      <c r="Y121" s="23"/>
    </row>
    <row r="122" spans="1:25" ht="15.75" x14ac:dyDescent="0.25">
      <c r="A122" s="44" t="s">
        <v>470</v>
      </c>
      <c r="B122" s="45"/>
      <c r="C122" s="127">
        <f>SUM(C98+C121)</f>
        <v>49290315</v>
      </c>
      <c r="D122" s="127">
        <f>SUM(D98+D121)</f>
        <v>0</v>
      </c>
      <c r="E122" s="127">
        <f>SUM(E98+E121)</f>
        <v>616130</v>
      </c>
      <c r="F122" s="128">
        <f>SUM(C122:E122)</f>
        <v>49906445</v>
      </c>
      <c r="G122" s="23"/>
      <c r="H122" s="23"/>
      <c r="I122" s="23"/>
      <c r="J122" s="23"/>
      <c r="K122" s="23"/>
      <c r="L122" s="23"/>
      <c r="M122" s="23"/>
      <c r="N122" s="23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</row>
    <row r="123" spans="1:25" x14ac:dyDescent="0.25">
      <c r="B123" s="23"/>
      <c r="C123" s="120"/>
      <c r="D123" s="120"/>
      <c r="E123" s="120"/>
      <c r="F123" s="120"/>
      <c r="G123" s="23"/>
      <c r="H123" s="23"/>
      <c r="I123" s="23"/>
      <c r="J123" s="23"/>
      <c r="K123" s="23"/>
      <c r="L123" s="23"/>
      <c r="M123" s="23"/>
      <c r="N123" s="23"/>
      <c r="O123" s="23"/>
      <c r="P123" s="23"/>
      <c r="Q123" s="23"/>
      <c r="R123" s="23"/>
      <c r="S123" s="23"/>
      <c r="T123" s="23"/>
      <c r="U123" s="23"/>
      <c r="V123" s="23"/>
      <c r="W123" s="23"/>
      <c r="X123" s="23"/>
      <c r="Y123" s="23"/>
    </row>
    <row r="124" spans="1:25" x14ac:dyDescent="0.25">
      <c r="B124" s="23"/>
      <c r="C124" s="120"/>
      <c r="D124" s="120"/>
      <c r="E124" s="120"/>
      <c r="F124" s="120"/>
      <c r="G124" s="23"/>
      <c r="H124" s="23"/>
      <c r="I124" s="23"/>
      <c r="J124" s="23"/>
      <c r="K124" s="23"/>
      <c r="L124" s="23"/>
      <c r="M124" s="23"/>
      <c r="N124" s="23"/>
      <c r="O124" s="23"/>
      <c r="P124" s="23"/>
      <c r="Q124" s="23"/>
      <c r="R124" s="23"/>
      <c r="S124" s="23"/>
      <c r="T124" s="23"/>
      <c r="U124" s="23"/>
      <c r="V124" s="23"/>
      <c r="W124" s="23"/>
      <c r="X124" s="23"/>
      <c r="Y124" s="23"/>
    </row>
    <row r="125" spans="1:25" x14ac:dyDescent="0.25">
      <c r="B125" s="23"/>
      <c r="C125" s="120"/>
      <c r="D125" s="120"/>
      <c r="E125" s="120"/>
      <c r="F125" s="120"/>
      <c r="G125" s="23"/>
      <c r="H125" s="23"/>
      <c r="I125" s="23"/>
      <c r="J125" s="23"/>
      <c r="K125" s="23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</row>
    <row r="126" spans="1:25" x14ac:dyDescent="0.25">
      <c r="B126" s="23"/>
      <c r="C126" s="120"/>
      <c r="D126" s="120"/>
      <c r="E126" s="120"/>
      <c r="F126" s="120"/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  <c r="X126" s="23"/>
      <c r="Y126" s="23"/>
    </row>
    <row r="127" spans="1:25" x14ac:dyDescent="0.25">
      <c r="B127" s="23"/>
      <c r="C127" s="120"/>
      <c r="D127" s="120"/>
      <c r="E127" s="120"/>
      <c r="F127" s="120"/>
      <c r="G127" s="23"/>
      <c r="H127" s="23"/>
      <c r="I127" s="23"/>
      <c r="J127" s="23"/>
      <c r="K127" s="23"/>
      <c r="L127" s="23"/>
      <c r="M127" s="23"/>
      <c r="N127" s="23"/>
      <c r="O127" s="23"/>
      <c r="P127" s="23"/>
      <c r="Q127" s="23"/>
      <c r="R127" s="23"/>
      <c r="S127" s="23"/>
      <c r="T127" s="23"/>
      <c r="U127" s="23"/>
      <c r="V127" s="23"/>
      <c r="W127" s="23"/>
      <c r="X127" s="23"/>
      <c r="Y127" s="23"/>
    </row>
    <row r="128" spans="1:25" x14ac:dyDescent="0.25">
      <c r="B128" s="23"/>
      <c r="C128" s="120"/>
      <c r="D128" s="120"/>
      <c r="E128" s="120"/>
      <c r="F128" s="120"/>
      <c r="G128" s="23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</row>
    <row r="129" spans="2:25" x14ac:dyDescent="0.25">
      <c r="B129" s="23"/>
      <c r="C129" s="120"/>
      <c r="D129" s="120"/>
      <c r="E129" s="120"/>
      <c r="F129" s="120"/>
      <c r="G129" s="23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</row>
    <row r="130" spans="2:25" x14ac:dyDescent="0.25">
      <c r="B130" s="23"/>
      <c r="C130" s="120"/>
      <c r="D130" s="120"/>
      <c r="E130" s="120"/>
      <c r="F130" s="120"/>
      <c r="G130" s="23"/>
      <c r="H130" s="23"/>
      <c r="I130" s="23"/>
      <c r="J130" s="23"/>
      <c r="K130" s="23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</row>
    <row r="131" spans="2:25" x14ac:dyDescent="0.25">
      <c r="B131" s="23"/>
      <c r="C131" s="120"/>
      <c r="D131" s="120"/>
      <c r="E131" s="120"/>
      <c r="F131" s="120"/>
      <c r="G131" s="23"/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</row>
    <row r="132" spans="2:25" x14ac:dyDescent="0.25">
      <c r="B132" s="23"/>
      <c r="C132" s="120"/>
      <c r="D132" s="120"/>
      <c r="E132" s="120"/>
      <c r="F132" s="120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</row>
    <row r="133" spans="2:25" x14ac:dyDescent="0.25">
      <c r="B133" s="23"/>
      <c r="C133" s="120"/>
      <c r="D133" s="120"/>
      <c r="E133" s="120"/>
      <c r="F133" s="120"/>
      <c r="G133" s="23"/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</row>
    <row r="134" spans="2:25" x14ac:dyDescent="0.25">
      <c r="B134" s="23"/>
      <c r="C134" s="120"/>
      <c r="D134" s="120"/>
      <c r="E134" s="120"/>
      <c r="F134" s="120"/>
      <c r="G134" s="23"/>
      <c r="H134" s="23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</row>
    <row r="135" spans="2:25" x14ac:dyDescent="0.25">
      <c r="B135" s="23"/>
      <c r="C135" s="120"/>
      <c r="D135" s="120"/>
      <c r="E135" s="120"/>
      <c r="F135" s="120"/>
      <c r="G135" s="23"/>
      <c r="H135" s="23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</row>
    <row r="136" spans="2:25" x14ac:dyDescent="0.25">
      <c r="B136" s="23"/>
      <c r="C136" s="120"/>
      <c r="D136" s="120"/>
      <c r="E136" s="120"/>
      <c r="F136" s="120"/>
      <c r="G136" s="23"/>
      <c r="H136" s="23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</row>
    <row r="137" spans="2:25" x14ac:dyDescent="0.25">
      <c r="B137" s="23"/>
      <c r="C137" s="120"/>
      <c r="D137" s="120"/>
      <c r="E137" s="120"/>
      <c r="F137" s="120"/>
      <c r="G137" s="23"/>
      <c r="H137" s="23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</row>
    <row r="138" spans="2:25" x14ac:dyDescent="0.25">
      <c r="B138" s="23"/>
      <c r="C138" s="120"/>
      <c r="D138" s="120"/>
      <c r="E138" s="120"/>
      <c r="F138" s="120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</row>
    <row r="139" spans="2:25" x14ac:dyDescent="0.25">
      <c r="B139" s="23"/>
      <c r="C139" s="120"/>
      <c r="D139" s="120"/>
      <c r="E139" s="120"/>
      <c r="F139" s="120"/>
      <c r="G139" s="23"/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</row>
    <row r="140" spans="2:25" x14ac:dyDescent="0.25">
      <c r="B140" s="23"/>
      <c r="C140" s="120"/>
      <c r="D140" s="120"/>
      <c r="E140" s="120"/>
      <c r="F140" s="120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</row>
    <row r="141" spans="2:25" x14ac:dyDescent="0.25">
      <c r="B141" s="23"/>
      <c r="C141" s="120"/>
      <c r="D141" s="120"/>
      <c r="E141" s="120"/>
      <c r="F141" s="120"/>
      <c r="G141" s="23"/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</row>
    <row r="142" spans="2:25" x14ac:dyDescent="0.25">
      <c r="B142" s="23"/>
      <c r="C142" s="120"/>
      <c r="D142" s="120"/>
      <c r="E142" s="120"/>
      <c r="F142" s="120"/>
      <c r="G142" s="23"/>
      <c r="H142" s="23"/>
      <c r="I142" s="23"/>
      <c r="J142" s="23"/>
      <c r="K142" s="23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</row>
    <row r="143" spans="2:25" x14ac:dyDescent="0.25">
      <c r="B143" s="23"/>
      <c r="C143" s="120"/>
      <c r="D143" s="120"/>
      <c r="E143" s="120"/>
      <c r="F143" s="120"/>
      <c r="G143" s="23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</row>
    <row r="144" spans="2:25" x14ac:dyDescent="0.25">
      <c r="B144" s="23"/>
      <c r="C144" s="120"/>
      <c r="D144" s="120"/>
      <c r="E144" s="120"/>
      <c r="F144" s="120"/>
      <c r="G144" s="23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</row>
    <row r="145" spans="2:25" x14ac:dyDescent="0.25">
      <c r="B145" s="23"/>
      <c r="C145" s="120"/>
      <c r="D145" s="120"/>
      <c r="E145" s="120"/>
      <c r="F145" s="120"/>
      <c r="G145" s="23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</row>
    <row r="146" spans="2:25" x14ac:dyDescent="0.25">
      <c r="B146" s="23"/>
      <c r="C146" s="120"/>
      <c r="D146" s="120"/>
      <c r="E146" s="120"/>
      <c r="F146" s="120"/>
      <c r="G146" s="23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</row>
    <row r="147" spans="2:25" x14ac:dyDescent="0.25">
      <c r="B147" s="23"/>
      <c r="C147" s="120"/>
      <c r="D147" s="120"/>
      <c r="E147" s="120"/>
      <c r="F147" s="120"/>
      <c r="G147" s="23"/>
      <c r="H147" s="23"/>
      <c r="I147" s="23"/>
      <c r="J147" s="23"/>
      <c r="K147" s="23"/>
      <c r="L147" s="23"/>
      <c r="M147" s="23"/>
      <c r="N147" s="23"/>
      <c r="O147" s="23"/>
      <c r="P147" s="23"/>
      <c r="Q147" s="23"/>
      <c r="R147" s="23"/>
      <c r="S147" s="23"/>
      <c r="T147" s="23"/>
      <c r="U147" s="23"/>
      <c r="V147" s="23"/>
      <c r="W147" s="23"/>
      <c r="X147" s="23"/>
      <c r="Y147" s="23"/>
    </row>
    <row r="148" spans="2:25" x14ac:dyDescent="0.25">
      <c r="B148" s="23"/>
      <c r="C148" s="120"/>
      <c r="D148" s="120"/>
      <c r="E148" s="120"/>
      <c r="F148" s="120"/>
      <c r="G148" s="23"/>
      <c r="H148" s="23"/>
      <c r="I148" s="23"/>
      <c r="J148" s="23"/>
      <c r="K148" s="23"/>
      <c r="L148" s="23"/>
      <c r="M148" s="23"/>
      <c r="N148" s="23"/>
      <c r="O148" s="23"/>
      <c r="P148" s="23"/>
      <c r="Q148" s="23"/>
      <c r="R148" s="23"/>
      <c r="S148" s="23"/>
      <c r="T148" s="23"/>
      <c r="U148" s="23"/>
      <c r="V148" s="23"/>
      <c r="W148" s="23"/>
      <c r="X148" s="23"/>
      <c r="Y148" s="23"/>
    </row>
    <row r="149" spans="2:25" x14ac:dyDescent="0.25">
      <c r="B149" s="23"/>
      <c r="C149" s="120"/>
      <c r="D149" s="120"/>
      <c r="E149" s="120"/>
      <c r="F149" s="120"/>
      <c r="G149" s="23"/>
      <c r="H149" s="23"/>
      <c r="I149" s="23"/>
      <c r="J149" s="23"/>
      <c r="K149" s="23"/>
      <c r="L149" s="23"/>
      <c r="M149" s="23"/>
      <c r="N149" s="23"/>
      <c r="O149" s="23"/>
      <c r="P149" s="23"/>
      <c r="Q149" s="23"/>
      <c r="R149" s="23"/>
      <c r="S149" s="23"/>
      <c r="T149" s="23"/>
      <c r="U149" s="23"/>
      <c r="V149" s="23"/>
      <c r="W149" s="23"/>
      <c r="X149" s="23"/>
      <c r="Y149" s="23"/>
    </row>
    <row r="150" spans="2:25" x14ac:dyDescent="0.25">
      <c r="B150" s="23"/>
      <c r="C150" s="120"/>
      <c r="D150" s="120"/>
      <c r="E150" s="120"/>
      <c r="F150" s="120"/>
      <c r="G150" s="23"/>
      <c r="H150" s="23"/>
      <c r="I150" s="23"/>
      <c r="J150" s="23"/>
      <c r="K150" s="23"/>
      <c r="L150" s="23"/>
      <c r="M150" s="23"/>
      <c r="N150" s="23"/>
      <c r="O150" s="23"/>
      <c r="P150" s="23"/>
      <c r="Q150" s="23"/>
      <c r="R150" s="23"/>
      <c r="S150" s="23"/>
      <c r="T150" s="23"/>
      <c r="U150" s="23"/>
      <c r="V150" s="23"/>
      <c r="W150" s="23"/>
      <c r="X150" s="23"/>
      <c r="Y150" s="23"/>
    </row>
    <row r="151" spans="2:25" x14ac:dyDescent="0.25">
      <c r="B151" s="23"/>
      <c r="C151" s="120"/>
      <c r="D151" s="120"/>
      <c r="E151" s="120"/>
      <c r="F151" s="120"/>
      <c r="G151" s="23"/>
      <c r="H151" s="23"/>
      <c r="I151" s="23"/>
      <c r="J151" s="23"/>
      <c r="K151" s="23"/>
      <c r="L151" s="23"/>
      <c r="M151" s="23"/>
      <c r="N151" s="23"/>
      <c r="O151" s="23"/>
      <c r="P151" s="23"/>
      <c r="Q151" s="23"/>
      <c r="R151" s="23"/>
      <c r="S151" s="23"/>
      <c r="T151" s="23"/>
      <c r="U151" s="23"/>
      <c r="V151" s="23"/>
      <c r="W151" s="23"/>
      <c r="X151" s="23"/>
      <c r="Y151" s="23"/>
    </row>
    <row r="152" spans="2:25" x14ac:dyDescent="0.25">
      <c r="B152" s="23"/>
      <c r="C152" s="120"/>
      <c r="D152" s="120"/>
      <c r="E152" s="120"/>
      <c r="F152" s="120"/>
      <c r="G152" s="23"/>
      <c r="H152" s="23"/>
      <c r="I152" s="23"/>
      <c r="J152" s="23"/>
      <c r="K152" s="23"/>
      <c r="L152" s="23"/>
      <c r="M152" s="23"/>
      <c r="N152" s="23"/>
      <c r="O152" s="23"/>
      <c r="P152" s="23"/>
      <c r="Q152" s="23"/>
      <c r="R152" s="23"/>
      <c r="S152" s="23"/>
      <c r="T152" s="23"/>
      <c r="U152" s="23"/>
      <c r="V152" s="23"/>
      <c r="W152" s="23"/>
      <c r="X152" s="23"/>
      <c r="Y152" s="23"/>
    </row>
    <row r="153" spans="2:25" x14ac:dyDescent="0.25">
      <c r="B153" s="23"/>
      <c r="C153" s="120"/>
      <c r="D153" s="120"/>
      <c r="E153" s="120"/>
      <c r="F153" s="120"/>
      <c r="G153" s="23"/>
      <c r="H153" s="23"/>
      <c r="I153" s="23"/>
      <c r="J153" s="23"/>
      <c r="K153" s="23"/>
      <c r="L153" s="23"/>
      <c r="M153" s="23"/>
      <c r="N153" s="23"/>
      <c r="O153" s="23"/>
      <c r="P153" s="23"/>
      <c r="Q153" s="23"/>
      <c r="R153" s="23"/>
      <c r="S153" s="23"/>
      <c r="T153" s="23"/>
      <c r="U153" s="23"/>
      <c r="V153" s="23"/>
      <c r="W153" s="23"/>
      <c r="X153" s="23"/>
      <c r="Y153" s="23"/>
    </row>
    <row r="154" spans="2:25" x14ac:dyDescent="0.25">
      <c r="B154" s="23"/>
      <c r="C154" s="120"/>
      <c r="D154" s="120"/>
      <c r="E154" s="120"/>
      <c r="F154" s="120"/>
      <c r="G154" s="23"/>
      <c r="H154" s="23"/>
      <c r="I154" s="23"/>
      <c r="J154" s="23"/>
      <c r="K154" s="23"/>
      <c r="L154" s="23"/>
      <c r="M154" s="23"/>
      <c r="N154" s="23"/>
      <c r="O154" s="23"/>
      <c r="P154" s="23"/>
      <c r="Q154" s="23"/>
      <c r="R154" s="23"/>
      <c r="S154" s="23"/>
      <c r="T154" s="23"/>
      <c r="U154" s="23"/>
      <c r="V154" s="23"/>
      <c r="W154" s="23"/>
      <c r="X154" s="23"/>
      <c r="Y154" s="23"/>
    </row>
    <row r="155" spans="2:25" x14ac:dyDescent="0.25">
      <c r="B155" s="23"/>
      <c r="C155" s="120"/>
      <c r="D155" s="120"/>
      <c r="E155" s="120"/>
      <c r="F155" s="120"/>
      <c r="G155" s="23"/>
      <c r="H155" s="23"/>
      <c r="I155" s="23"/>
      <c r="J155" s="23"/>
      <c r="K155" s="23"/>
      <c r="L155" s="23"/>
      <c r="M155" s="23"/>
      <c r="N155" s="23"/>
      <c r="O155" s="23"/>
      <c r="P155" s="23"/>
      <c r="Q155" s="23"/>
      <c r="R155" s="23"/>
      <c r="S155" s="23"/>
      <c r="T155" s="23"/>
      <c r="U155" s="23"/>
      <c r="V155" s="23"/>
      <c r="W155" s="23"/>
      <c r="X155" s="23"/>
      <c r="Y155" s="23"/>
    </row>
    <row r="156" spans="2:25" x14ac:dyDescent="0.25">
      <c r="B156" s="23"/>
      <c r="C156" s="23"/>
      <c r="D156" s="23"/>
      <c r="E156" s="23"/>
      <c r="F156" s="23"/>
      <c r="G156" s="23"/>
      <c r="H156" s="23"/>
      <c r="I156" s="23"/>
      <c r="J156" s="23"/>
      <c r="K156" s="23"/>
      <c r="L156" s="23"/>
      <c r="M156" s="23"/>
      <c r="N156" s="23"/>
      <c r="O156" s="23"/>
      <c r="P156" s="23"/>
      <c r="Q156" s="23"/>
      <c r="R156" s="23"/>
      <c r="S156" s="23"/>
      <c r="T156" s="23"/>
      <c r="U156" s="23"/>
      <c r="V156" s="23"/>
      <c r="W156" s="23"/>
      <c r="X156" s="23"/>
      <c r="Y156" s="23"/>
    </row>
    <row r="157" spans="2:25" x14ac:dyDescent="0.25">
      <c r="B157" s="23"/>
      <c r="C157" s="23"/>
      <c r="D157" s="23"/>
      <c r="E157" s="23"/>
      <c r="F157" s="23"/>
      <c r="G157" s="23"/>
      <c r="H157" s="23"/>
      <c r="I157" s="23"/>
      <c r="J157" s="23"/>
      <c r="K157" s="23"/>
      <c r="L157" s="23"/>
      <c r="M157" s="23"/>
      <c r="N157" s="23"/>
      <c r="O157" s="23"/>
      <c r="P157" s="23"/>
      <c r="Q157" s="23"/>
      <c r="R157" s="23"/>
      <c r="S157" s="23"/>
      <c r="T157" s="23"/>
      <c r="U157" s="23"/>
      <c r="V157" s="23"/>
      <c r="W157" s="23"/>
      <c r="X157" s="23"/>
      <c r="Y157" s="23"/>
    </row>
    <row r="158" spans="2:25" x14ac:dyDescent="0.25">
      <c r="B158" s="23"/>
      <c r="C158" s="23"/>
      <c r="D158" s="23"/>
      <c r="E158" s="23"/>
      <c r="F158" s="23"/>
      <c r="G158" s="23"/>
      <c r="H158" s="23"/>
      <c r="I158" s="23"/>
      <c r="J158" s="23"/>
      <c r="K158" s="23"/>
      <c r="L158" s="23"/>
      <c r="M158" s="23"/>
      <c r="N158" s="23"/>
      <c r="O158" s="23"/>
      <c r="P158" s="23"/>
      <c r="Q158" s="23"/>
      <c r="R158" s="23"/>
      <c r="S158" s="23"/>
      <c r="T158" s="23"/>
      <c r="U158" s="23"/>
      <c r="V158" s="23"/>
      <c r="W158" s="23"/>
      <c r="X158" s="23"/>
      <c r="Y158" s="23"/>
    </row>
    <row r="159" spans="2:25" x14ac:dyDescent="0.25"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  <c r="O159" s="23"/>
      <c r="P159" s="23"/>
      <c r="Q159" s="23"/>
      <c r="R159" s="23"/>
      <c r="S159" s="23"/>
      <c r="T159" s="23"/>
      <c r="U159" s="23"/>
      <c r="V159" s="23"/>
      <c r="W159" s="23"/>
      <c r="X159" s="23"/>
      <c r="Y159" s="23"/>
    </row>
    <row r="160" spans="2:25" x14ac:dyDescent="0.25"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  <c r="P160" s="23"/>
      <c r="Q160" s="23"/>
      <c r="R160" s="23"/>
      <c r="S160" s="23"/>
      <c r="T160" s="23"/>
      <c r="U160" s="23"/>
      <c r="V160" s="23"/>
      <c r="W160" s="23"/>
      <c r="X160" s="23"/>
      <c r="Y160" s="23"/>
    </row>
    <row r="161" spans="2:25" x14ac:dyDescent="0.25"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  <c r="X161" s="23"/>
      <c r="Y161" s="23"/>
    </row>
    <row r="162" spans="2:25" x14ac:dyDescent="0.25"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/>
      <c r="U162" s="23"/>
      <c r="V162" s="23"/>
      <c r="W162" s="23"/>
      <c r="X162" s="23"/>
      <c r="Y162" s="23"/>
    </row>
    <row r="163" spans="2:25" x14ac:dyDescent="0.25"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</row>
    <row r="164" spans="2:25" x14ac:dyDescent="0.25"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/>
      <c r="U164" s="23"/>
      <c r="V164" s="23"/>
      <c r="W164" s="23"/>
      <c r="X164" s="23"/>
      <c r="Y164" s="23"/>
    </row>
    <row r="165" spans="2:25" x14ac:dyDescent="0.25"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  <c r="O165" s="23"/>
      <c r="P165" s="23"/>
      <c r="Q165" s="23"/>
      <c r="R165" s="23"/>
      <c r="S165" s="23"/>
      <c r="T165" s="23"/>
      <c r="U165" s="23"/>
      <c r="V165" s="23"/>
      <c r="W165" s="23"/>
      <c r="X165" s="23"/>
      <c r="Y165" s="23"/>
    </row>
    <row r="166" spans="2:25" x14ac:dyDescent="0.25"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  <c r="O166" s="23"/>
      <c r="P166" s="23"/>
      <c r="Q166" s="23"/>
      <c r="R166" s="23"/>
      <c r="S166" s="23"/>
      <c r="T166" s="23"/>
      <c r="U166" s="23"/>
      <c r="V166" s="23"/>
      <c r="W166" s="23"/>
      <c r="X166" s="23"/>
      <c r="Y166" s="23"/>
    </row>
    <row r="167" spans="2:25" x14ac:dyDescent="0.25"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  <c r="O167" s="23"/>
      <c r="P167" s="23"/>
      <c r="Q167" s="23"/>
      <c r="R167" s="23"/>
      <c r="S167" s="23"/>
      <c r="T167" s="23"/>
      <c r="U167" s="23"/>
      <c r="V167" s="23"/>
      <c r="W167" s="23"/>
      <c r="X167" s="23"/>
      <c r="Y167" s="23"/>
    </row>
    <row r="168" spans="2:25" x14ac:dyDescent="0.25"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  <c r="O168" s="23"/>
      <c r="P168" s="23"/>
      <c r="Q168" s="23"/>
      <c r="R168" s="23"/>
      <c r="S168" s="23"/>
      <c r="T168" s="23"/>
      <c r="U168" s="23"/>
      <c r="V168" s="23"/>
      <c r="W168" s="23"/>
      <c r="X168" s="23"/>
      <c r="Y168" s="23"/>
    </row>
    <row r="169" spans="2:25" x14ac:dyDescent="0.25"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  <c r="O169" s="23"/>
      <c r="P169" s="23"/>
      <c r="Q169" s="23"/>
      <c r="R169" s="23"/>
      <c r="S169" s="23"/>
      <c r="T169" s="23"/>
      <c r="U169" s="23"/>
      <c r="V169" s="23"/>
      <c r="W169" s="23"/>
      <c r="X169" s="23"/>
      <c r="Y169" s="23"/>
    </row>
    <row r="170" spans="2:25" x14ac:dyDescent="0.25"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  <c r="O170" s="23"/>
      <c r="P170" s="23"/>
      <c r="Q170" s="23"/>
      <c r="R170" s="23"/>
      <c r="S170" s="23"/>
      <c r="T170" s="23"/>
      <c r="U170" s="23"/>
      <c r="V170" s="23"/>
      <c r="W170" s="23"/>
      <c r="X170" s="23"/>
      <c r="Y170" s="23"/>
    </row>
    <row r="171" spans="2:25" x14ac:dyDescent="0.25"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</row>
  </sheetData>
  <mergeCells count="2">
    <mergeCell ref="A1:F1"/>
    <mergeCell ref="A2:F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46" fitToHeight="2" orientation="portrait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F153"/>
  <sheetViews>
    <sheetView topLeftCell="A83" workbookViewId="0">
      <selection activeCell="G82" sqref="G82"/>
    </sheetView>
  </sheetViews>
  <sheetFormatPr defaultRowHeight="15" x14ac:dyDescent="0.25"/>
  <cols>
    <col min="1" max="1" width="101.28515625" customWidth="1"/>
    <col min="2" max="2" width="10.7109375" customWidth="1"/>
    <col min="3" max="3" width="13.85546875" style="100" customWidth="1"/>
    <col min="4" max="4" width="14.5703125" style="144" customWidth="1"/>
    <col min="5" max="5" width="16" style="100" customWidth="1"/>
  </cols>
  <sheetData>
    <row r="1" spans="1:6" x14ac:dyDescent="0.25">
      <c r="A1" s="86"/>
      <c r="B1" s="87"/>
      <c r="F1" s="100"/>
    </row>
    <row r="2" spans="1:6" ht="26.25" customHeight="1" x14ac:dyDescent="0.25">
      <c r="A2" s="169" t="s">
        <v>588</v>
      </c>
      <c r="B2" s="170"/>
      <c r="C2" s="170"/>
      <c r="D2" s="170"/>
      <c r="E2" s="170"/>
    </row>
    <row r="3" spans="1:6" ht="30.75" customHeight="1" x14ac:dyDescent="0.25">
      <c r="A3" s="172" t="s">
        <v>574</v>
      </c>
      <c r="B3" s="173"/>
      <c r="C3" s="173"/>
      <c r="D3" s="173"/>
      <c r="E3" s="173"/>
    </row>
    <row r="5" spans="1:6" x14ac:dyDescent="0.25">
      <c r="A5" s="4" t="s">
        <v>17</v>
      </c>
      <c r="D5" s="145" t="s">
        <v>563</v>
      </c>
    </row>
    <row r="6" spans="1:6" ht="64.5" customHeight="1" x14ac:dyDescent="0.3">
      <c r="A6" s="2" t="s">
        <v>72</v>
      </c>
      <c r="B6" s="3" t="s">
        <v>73</v>
      </c>
      <c r="C6" s="146" t="s">
        <v>595</v>
      </c>
      <c r="D6" s="146" t="s">
        <v>596</v>
      </c>
      <c r="E6" s="163" t="s">
        <v>597</v>
      </c>
    </row>
    <row r="7" spans="1:6" x14ac:dyDescent="0.25">
      <c r="A7" s="31" t="s">
        <v>373</v>
      </c>
      <c r="B7" s="30" t="s">
        <v>99</v>
      </c>
      <c r="C7" s="147">
        <v>24040810</v>
      </c>
      <c r="D7" s="147">
        <v>19049923</v>
      </c>
      <c r="E7" s="164">
        <v>15204692</v>
      </c>
    </row>
    <row r="8" spans="1:6" x14ac:dyDescent="0.25">
      <c r="A8" s="5" t="s">
        <v>374</v>
      </c>
      <c r="B8" s="30" t="s">
        <v>106</v>
      </c>
      <c r="C8" s="147">
        <v>5168100</v>
      </c>
      <c r="D8" s="147">
        <v>5382001</v>
      </c>
      <c r="E8" s="164">
        <v>5867000</v>
      </c>
    </row>
    <row r="9" spans="1:6" x14ac:dyDescent="0.25">
      <c r="A9" s="52" t="s">
        <v>430</v>
      </c>
      <c r="B9" s="53" t="s">
        <v>107</v>
      </c>
      <c r="C9" s="148">
        <f>SUM(C7:C8)</f>
        <v>29208910</v>
      </c>
      <c r="D9" s="148">
        <f>SUM(D7:D8)</f>
        <v>24431924</v>
      </c>
      <c r="E9" s="165">
        <f>SUM(E7:E8)</f>
        <v>21071692</v>
      </c>
    </row>
    <row r="10" spans="1:6" x14ac:dyDescent="0.25">
      <c r="A10" s="39" t="s">
        <v>401</v>
      </c>
      <c r="B10" s="53" t="s">
        <v>108</v>
      </c>
      <c r="C10" s="148">
        <v>3750670</v>
      </c>
      <c r="D10" s="148">
        <v>3175389</v>
      </c>
      <c r="E10" s="165">
        <v>2640175</v>
      </c>
    </row>
    <row r="11" spans="1:6" x14ac:dyDescent="0.25">
      <c r="A11" s="5" t="s">
        <v>375</v>
      </c>
      <c r="B11" s="30" t="s">
        <v>115</v>
      </c>
      <c r="C11" s="147">
        <v>4864358</v>
      </c>
      <c r="D11" s="147">
        <v>7261875</v>
      </c>
      <c r="E11" s="164">
        <v>2562941</v>
      </c>
    </row>
    <row r="12" spans="1:6" x14ac:dyDescent="0.25">
      <c r="A12" s="5" t="s">
        <v>431</v>
      </c>
      <c r="B12" s="30" t="s">
        <v>120</v>
      </c>
      <c r="C12" s="147">
        <v>136814</v>
      </c>
      <c r="D12" s="147">
        <v>120233</v>
      </c>
      <c r="E12" s="164">
        <v>143500</v>
      </c>
    </row>
    <row r="13" spans="1:6" x14ac:dyDescent="0.25">
      <c r="A13" s="5" t="s">
        <v>376</v>
      </c>
      <c r="B13" s="30" t="s">
        <v>132</v>
      </c>
      <c r="C13" s="147">
        <v>5342625</v>
      </c>
      <c r="D13" s="147">
        <v>6566950</v>
      </c>
      <c r="E13" s="164">
        <v>4732126</v>
      </c>
    </row>
    <row r="14" spans="1:6" x14ac:dyDescent="0.25">
      <c r="A14" s="5" t="s">
        <v>377</v>
      </c>
      <c r="B14" s="30" t="s">
        <v>137</v>
      </c>
      <c r="C14" s="147">
        <v>2417</v>
      </c>
      <c r="D14" s="147">
        <v>103520</v>
      </c>
      <c r="E14" s="164">
        <v>30000</v>
      </c>
    </row>
    <row r="15" spans="1:6" x14ac:dyDescent="0.25">
      <c r="A15" s="5" t="s">
        <v>378</v>
      </c>
      <c r="B15" s="30" t="s">
        <v>146</v>
      </c>
      <c r="C15" s="147">
        <v>2455393</v>
      </c>
      <c r="D15" s="147">
        <v>3394295</v>
      </c>
      <c r="E15" s="164">
        <v>1901818</v>
      </c>
    </row>
    <row r="16" spans="1:6" x14ac:dyDescent="0.25">
      <c r="A16" s="39" t="s">
        <v>379</v>
      </c>
      <c r="B16" s="53" t="s">
        <v>147</v>
      </c>
      <c r="C16" s="148">
        <f>SUM(C11:C15)</f>
        <v>12801607</v>
      </c>
      <c r="D16" s="148">
        <f>SUM(D11:D15)</f>
        <v>17446873</v>
      </c>
      <c r="E16" s="165">
        <f>SUM(E11:E15)</f>
        <v>9370385</v>
      </c>
    </row>
    <row r="17" spans="1:5" x14ac:dyDescent="0.25">
      <c r="A17" s="13" t="s">
        <v>148</v>
      </c>
      <c r="B17" s="30" t="s">
        <v>149</v>
      </c>
      <c r="C17" s="147"/>
      <c r="D17" s="147"/>
      <c r="E17" s="164"/>
    </row>
    <row r="18" spans="1:5" x14ac:dyDescent="0.25">
      <c r="A18" s="13" t="s">
        <v>380</v>
      </c>
      <c r="B18" s="30" t="s">
        <v>150</v>
      </c>
      <c r="C18" s="147">
        <v>39000</v>
      </c>
      <c r="D18" s="147">
        <v>39000</v>
      </c>
      <c r="E18" s="164"/>
    </row>
    <row r="19" spans="1:5" x14ac:dyDescent="0.25">
      <c r="A19" s="16" t="s">
        <v>407</v>
      </c>
      <c r="B19" s="30" t="s">
        <v>151</v>
      </c>
      <c r="C19" s="147"/>
      <c r="D19" s="147"/>
      <c r="E19" s="164"/>
    </row>
    <row r="20" spans="1:5" x14ac:dyDescent="0.25">
      <c r="A20" s="16" t="s">
        <v>408</v>
      </c>
      <c r="B20" s="30" t="s">
        <v>152</v>
      </c>
      <c r="C20" s="147"/>
      <c r="D20" s="147"/>
      <c r="E20" s="164"/>
    </row>
    <row r="21" spans="1:5" x14ac:dyDescent="0.25">
      <c r="A21" s="16" t="s">
        <v>409</v>
      </c>
      <c r="B21" s="30" t="s">
        <v>153</v>
      </c>
      <c r="C21" s="147"/>
      <c r="D21" s="147"/>
      <c r="E21" s="164"/>
    </row>
    <row r="22" spans="1:5" x14ac:dyDescent="0.25">
      <c r="A22" s="13" t="s">
        <v>410</v>
      </c>
      <c r="B22" s="30" t="s">
        <v>154</v>
      </c>
      <c r="C22" s="147"/>
      <c r="D22" s="147"/>
      <c r="E22" s="164"/>
    </row>
    <row r="23" spans="1:5" x14ac:dyDescent="0.25">
      <c r="A23" s="13" t="s">
        <v>411</v>
      </c>
      <c r="B23" s="30" t="s">
        <v>155</v>
      </c>
      <c r="C23" s="147"/>
      <c r="D23" s="147"/>
      <c r="E23" s="164"/>
    </row>
    <row r="24" spans="1:5" x14ac:dyDescent="0.25">
      <c r="A24" s="13" t="s">
        <v>412</v>
      </c>
      <c r="B24" s="30" t="s">
        <v>156</v>
      </c>
      <c r="C24" s="147">
        <v>1769008</v>
      </c>
      <c r="D24" s="147">
        <v>1847101</v>
      </c>
      <c r="E24" s="164">
        <v>2128000</v>
      </c>
    </row>
    <row r="25" spans="1:5" x14ac:dyDescent="0.25">
      <c r="A25" s="50" t="s">
        <v>381</v>
      </c>
      <c r="B25" s="53" t="s">
        <v>157</v>
      </c>
      <c r="C25" s="148">
        <f>SUM(C17:C24)</f>
        <v>1808008</v>
      </c>
      <c r="D25" s="148">
        <f>SUM(D17:D24)</f>
        <v>1886101</v>
      </c>
      <c r="E25" s="165">
        <f>SUM(E17:E24)</f>
        <v>2128000</v>
      </c>
    </row>
    <row r="26" spans="1:5" x14ac:dyDescent="0.25">
      <c r="A26" s="12" t="s">
        <v>413</v>
      </c>
      <c r="B26" s="30" t="s">
        <v>158</v>
      </c>
      <c r="C26" s="147"/>
      <c r="D26" s="147"/>
      <c r="E26" s="164"/>
    </row>
    <row r="27" spans="1:5" x14ac:dyDescent="0.25">
      <c r="A27" s="12" t="s">
        <v>159</v>
      </c>
      <c r="B27" s="30" t="s">
        <v>160</v>
      </c>
      <c r="C27" s="147">
        <v>1096378</v>
      </c>
      <c r="D27" s="147">
        <v>93898</v>
      </c>
      <c r="E27" s="164">
        <v>1000000</v>
      </c>
    </row>
    <row r="28" spans="1:5" x14ac:dyDescent="0.25">
      <c r="A28" s="12" t="s">
        <v>161</v>
      </c>
      <c r="B28" s="30" t="s">
        <v>162</v>
      </c>
      <c r="C28" s="147"/>
      <c r="D28" s="147"/>
      <c r="E28" s="164"/>
    </row>
    <row r="29" spans="1:5" x14ac:dyDescent="0.25">
      <c r="A29" s="12" t="s">
        <v>382</v>
      </c>
      <c r="B29" s="30" t="s">
        <v>163</v>
      </c>
      <c r="C29" s="147"/>
      <c r="D29" s="147"/>
      <c r="E29" s="164"/>
    </row>
    <row r="30" spans="1:5" x14ac:dyDescent="0.25">
      <c r="A30" s="12" t="s">
        <v>414</v>
      </c>
      <c r="B30" s="30" t="s">
        <v>164</v>
      </c>
      <c r="C30" s="147">
        <v>950000</v>
      </c>
      <c r="D30" s="147"/>
      <c r="E30" s="164"/>
    </row>
    <row r="31" spans="1:5" x14ac:dyDescent="0.25">
      <c r="A31" s="12" t="s">
        <v>383</v>
      </c>
      <c r="B31" s="30" t="s">
        <v>165</v>
      </c>
      <c r="C31" s="147">
        <v>1740705</v>
      </c>
      <c r="D31" s="147">
        <v>604592</v>
      </c>
      <c r="E31" s="164">
        <v>616130</v>
      </c>
    </row>
    <row r="32" spans="1:5" x14ac:dyDescent="0.25">
      <c r="A32" s="12" t="s">
        <v>415</v>
      </c>
      <c r="B32" s="30" t="s">
        <v>166</v>
      </c>
      <c r="C32" s="147"/>
      <c r="D32" s="147"/>
      <c r="E32" s="164"/>
    </row>
    <row r="33" spans="1:5" x14ac:dyDescent="0.25">
      <c r="A33" s="12" t="s">
        <v>416</v>
      </c>
      <c r="B33" s="30" t="s">
        <v>167</v>
      </c>
      <c r="C33" s="147"/>
      <c r="D33" s="147"/>
      <c r="E33" s="164"/>
    </row>
    <row r="34" spans="1:5" x14ac:dyDescent="0.25">
      <c r="A34" s="12" t="s">
        <v>168</v>
      </c>
      <c r="B34" s="30" t="s">
        <v>169</v>
      </c>
      <c r="C34" s="147"/>
      <c r="D34" s="147"/>
      <c r="E34" s="164"/>
    </row>
    <row r="35" spans="1:5" x14ac:dyDescent="0.25">
      <c r="A35" s="19" t="s">
        <v>170</v>
      </c>
      <c r="B35" s="30" t="s">
        <v>171</v>
      </c>
      <c r="C35" s="147"/>
      <c r="D35" s="147"/>
      <c r="E35" s="164"/>
    </row>
    <row r="36" spans="1:5" x14ac:dyDescent="0.25">
      <c r="A36" s="12" t="s">
        <v>417</v>
      </c>
      <c r="B36" s="30" t="s">
        <v>172</v>
      </c>
      <c r="C36" s="147">
        <v>1053622</v>
      </c>
      <c r="D36" s="147">
        <v>739623</v>
      </c>
      <c r="E36" s="164">
        <v>200000</v>
      </c>
    </row>
    <row r="37" spans="1:5" x14ac:dyDescent="0.25">
      <c r="A37" s="19" t="s">
        <v>548</v>
      </c>
      <c r="B37" s="30" t="s">
        <v>569</v>
      </c>
      <c r="C37" s="147"/>
      <c r="D37" s="147"/>
      <c r="E37" s="164">
        <v>636517</v>
      </c>
    </row>
    <row r="38" spans="1:5" x14ac:dyDescent="0.25">
      <c r="A38" s="19" t="s">
        <v>549</v>
      </c>
      <c r="B38" s="30" t="s">
        <v>569</v>
      </c>
      <c r="C38" s="147"/>
      <c r="D38" s="147"/>
      <c r="E38" s="164"/>
    </row>
    <row r="39" spans="1:5" x14ac:dyDescent="0.25">
      <c r="A39" s="50" t="s">
        <v>384</v>
      </c>
      <c r="B39" s="53" t="s">
        <v>173</v>
      </c>
      <c r="C39" s="148">
        <f>SUM(C26:C38)</f>
        <v>4840705</v>
      </c>
      <c r="D39" s="148">
        <f>SUM(D26:D38)</f>
        <v>1438113</v>
      </c>
      <c r="E39" s="165">
        <f>SUM(E26:E38)</f>
        <v>2452647</v>
      </c>
    </row>
    <row r="40" spans="1:5" ht="15.75" x14ac:dyDescent="0.25">
      <c r="A40" s="61" t="s">
        <v>536</v>
      </c>
      <c r="B40" s="99"/>
      <c r="C40" s="148">
        <f>SUM(C9+C10+C16+C25+C39)</f>
        <v>52409900</v>
      </c>
      <c r="D40" s="148">
        <f>SUM(D9+D10+D16+D25+D39)</f>
        <v>48378400</v>
      </c>
      <c r="E40" s="165">
        <f>SUM(E9+E10+E16+E25+E39)</f>
        <v>37662899</v>
      </c>
    </row>
    <row r="41" spans="1:5" x14ac:dyDescent="0.25">
      <c r="A41" s="34" t="s">
        <v>174</v>
      </c>
      <c r="B41" s="30" t="s">
        <v>175</v>
      </c>
      <c r="C41" s="147"/>
      <c r="D41" s="147">
        <v>1000000</v>
      </c>
      <c r="E41" s="164"/>
    </row>
    <row r="42" spans="1:5" x14ac:dyDescent="0.25">
      <c r="A42" s="34" t="s">
        <v>418</v>
      </c>
      <c r="B42" s="30" t="s">
        <v>176</v>
      </c>
      <c r="C42" s="147">
        <v>6917621</v>
      </c>
      <c r="D42" s="147">
        <v>7285519</v>
      </c>
      <c r="E42" s="164">
        <v>4340000</v>
      </c>
    </row>
    <row r="43" spans="1:5" x14ac:dyDescent="0.25">
      <c r="A43" s="34" t="s">
        <v>177</v>
      </c>
      <c r="B43" s="30" t="s">
        <v>178</v>
      </c>
      <c r="C43" s="147"/>
      <c r="D43" s="147"/>
      <c r="E43" s="164"/>
    </row>
    <row r="44" spans="1:5" x14ac:dyDescent="0.25">
      <c r="A44" s="34" t="s">
        <v>179</v>
      </c>
      <c r="B44" s="30" t="s">
        <v>180</v>
      </c>
      <c r="C44" s="147">
        <v>1779831</v>
      </c>
      <c r="D44" s="147">
        <v>2759531</v>
      </c>
      <c r="E44" s="164"/>
    </row>
    <row r="45" spans="1:5" x14ac:dyDescent="0.25">
      <c r="A45" s="6" t="s">
        <v>181</v>
      </c>
      <c r="B45" s="30" t="s">
        <v>182</v>
      </c>
      <c r="C45" s="147"/>
      <c r="D45" s="147"/>
      <c r="E45" s="164"/>
    </row>
    <row r="46" spans="1:5" x14ac:dyDescent="0.25">
      <c r="A46" s="6" t="s">
        <v>183</v>
      </c>
      <c r="B46" s="30" t="s">
        <v>184</v>
      </c>
      <c r="C46" s="147"/>
      <c r="D46" s="147"/>
      <c r="E46" s="164"/>
    </row>
    <row r="47" spans="1:5" x14ac:dyDescent="0.25">
      <c r="A47" s="6" t="s">
        <v>185</v>
      </c>
      <c r="B47" s="30" t="s">
        <v>186</v>
      </c>
      <c r="C47" s="147">
        <v>957953</v>
      </c>
      <c r="D47" s="147">
        <v>1262402</v>
      </c>
      <c r="E47" s="164">
        <v>1160000</v>
      </c>
    </row>
    <row r="48" spans="1:5" x14ac:dyDescent="0.25">
      <c r="A48" s="51" t="s">
        <v>386</v>
      </c>
      <c r="B48" s="53" t="s">
        <v>187</v>
      </c>
      <c r="C48" s="148">
        <f>SUM(C41:C47)</f>
        <v>9655405</v>
      </c>
      <c r="D48" s="148">
        <f>SUM(D41:D47)</f>
        <v>12307452</v>
      </c>
      <c r="E48" s="165">
        <f>SUM(E41:E47)</f>
        <v>5500000</v>
      </c>
    </row>
    <row r="49" spans="1:5" x14ac:dyDescent="0.25">
      <c r="A49" s="13" t="s">
        <v>188</v>
      </c>
      <c r="B49" s="30" t="s">
        <v>189</v>
      </c>
      <c r="C49" s="147">
        <v>361000</v>
      </c>
      <c r="D49" s="147">
        <v>12890937</v>
      </c>
      <c r="E49" s="164">
        <v>4654061</v>
      </c>
    </row>
    <row r="50" spans="1:5" x14ac:dyDescent="0.25">
      <c r="A50" s="13" t="s">
        <v>190</v>
      </c>
      <c r="B50" s="30" t="s">
        <v>191</v>
      </c>
      <c r="C50" s="147"/>
      <c r="D50" s="147"/>
      <c r="E50" s="164"/>
    </row>
    <row r="51" spans="1:5" x14ac:dyDescent="0.25">
      <c r="A51" s="13" t="s">
        <v>192</v>
      </c>
      <c r="B51" s="30" t="s">
        <v>193</v>
      </c>
      <c r="C51" s="147"/>
      <c r="D51" s="147"/>
      <c r="E51" s="164"/>
    </row>
    <row r="52" spans="1:5" x14ac:dyDescent="0.25">
      <c r="A52" s="13" t="s">
        <v>194</v>
      </c>
      <c r="B52" s="30" t="s">
        <v>195</v>
      </c>
      <c r="C52" s="147">
        <v>97200</v>
      </c>
      <c r="D52" s="147">
        <v>3221353</v>
      </c>
      <c r="E52" s="164">
        <v>1256597</v>
      </c>
    </row>
    <row r="53" spans="1:5" x14ac:dyDescent="0.25">
      <c r="A53" s="50" t="s">
        <v>387</v>
      </c>
      <c r="B53" s="53" t="s">
        <v>196</v>
      </c>
      <c r="C53" s="148">
        <f>SUM(C49:C52)</f>
        <v>458200</v>
      </c>
      <c r="D53" s="148">
        <f>SUM(D49:D52)</f>
        <v>16112290</v>
      </c>
      <c r="E53" s="165">
        <f>SUM(E49:E52)</f>
        <v>5910658</v>
      </c>
    </row>
    <row r="54" spans="1:5" x14ac:dyDescent="0.25">
      <c r="A54" s="13" t="s">
        <v>197</v>
      </c>
      <c r="B54" s="30" t="s">
        <v>198</v>
      </c>
      <c r="C54" s="147"/>
      <c r="D54" s="147"/>
      <c r="E54" s="164"/>
    </row>
    <row r="55" spans="1:5" x14ac:dyDescent="0.25">
      <c r="A55" s="13" t="s">
        <v>419</v>
      </c>
      <c r="B55" s="30" t="s">
        <v>199</v>
      </c>
      <c r="C55" s="147"/>
      <c r="D55" s="147"/>
      <c r="E55" s="164"/>
    </row>
    <row r="56" spans="1:5" x14ac:dyDescent="0.25">
      <c r="A56" s="13" t="s">
        <v>420</v>
      </c>
      <c r="B56" s="30" t="s">
        <v>200</v>
      </c>
      <c r="C56" s="147"/>
      <c r="D56" s="147"/>
      <c r="E56" s="164"/>
    </row>
    <row r="57" spans="1:5" x14ac:dyDescent="0.25">
      <c r="A57" s="13" t="s">
        <v>421</v>
      </c>
      <c r="B57" s="30" t="s">
        <v>201</v>
      </c>
      <c r="C57" s="147"/>
      <c r="D57" s="147"/>
      <c r="E57" s="164"/>
    </row>
    <row r="58" spans="1:5" x14ac:dyDescent="0.25">
      <c r="A58" s="13" t="s">
        <v>422</v>
      </c>
      <c r="B58" s="30" t="s">
        <v>202</v>
      </c>
      <c r="C58" s="147"/>
      <c r="D58" s="147"/>
      <c r="E58" s="164"/>
    </row>
    <row r="59" spans="1:5" x14ac:dyDescent="0.25">
      <c r="A59" s="13" t="s">
        <v>423</v>
      </c>
      <c r="B59" s="30" t="s">
        <v>203</v>
      </c>
      <c r="C59" s="147"/>
      <c r="D59" s="147"/>
      <c r="E59" s="164"/>
    </row>
    <row r="60" spans="1:5" x14ac:dyDescent="0.25">
      <c r="A60" s="13" t="s">
        <v>204</v>
      </c>
      <c r="B60" s="30" t="s">
        <v>205</v>
      </c>
      <c r="C60" s="147"/>
      <c r="D60" s="147"/>
      <c r="E60" s="164"/>
    </row>
    <row r="61" spans="1:5" x14ac:dyDescent="0.25">
      <c r="A61" s="13" t="s">
        <v>424</v>
      </c>
      <c r="B61" s="30" t="s">
        <v>206</v>
      </c>
      <c r="C61" s="147"/>
      <c r="D61" s="147"/>
      <c r="E61" s="164"/>
    </row>
    <row r="62" spans="1:5" x14ac:dyDescent="0.25">
      <c r="A62" s="50" t="s">
        <v>388</v>
      </c>
      <c r="B62" s="53" t="s">
        <v>207</v>
      </c>
      <c r="C62" s="148">
        <f>SUM(C54:C61)</f>
        <v>0</v>
      </c>
      <c r="D62" s="148">
        <f>SUM(D54:D61)</f>
        <v>0</v>
      </c>
      <c r="E62" s="165">
        <f>SUM(E54:E61)</f>
        <v>0</v>
      </c>
    </row>
    <row r="63" spans="1:5" ht="15.75" x14ac:dyDescent="0.25">
      <c r="A63" s="61" t="s">
        <v>535</v>
      </c>
      <c r="B63" s="99"/>
      <c r="C63" s="148">
        <f>SUM(C48+C53+C62)</f>
        <v>10113605</v>
      </c>
      <c r="D63" s="148">
        <f>SUM(D48+D53+D62)</f>
        <v>28419742</v>
      </c>
      <c r="E63" s="165">
        <f>SUM(E48+E53+E62)</f>
        <v>11410658</v>
      </c>
    </row>
    <row r="64" spans="1:5" ht="15.75" x14ac:dyDescent="0.25">
      <c r="A64" s="35" t="s">
        <v>432</v>
      </c>
      <c r="B64" s="36" t="s">
        <v>208</v>
      </c>
      <c r="C64" s="148">
        <f>SUM(C40+C63)</f>
        <v>62523505</v>
      </c>
      <c r="D64" s="148">
        <f>SUM(D40+D63)</f>
        <v>76798142</v>
      </c>
      <c r="E64" s="165">
        <f>SUM(E40+E63)</f>
        <v>49073557</v>
      </c>
    </row>
    <row r="65" spans="1:5" x14ac:dyDescent="0.25">
      <c r="A65" s="15" t="s">
        <v>389</v>
      </c>
      <c r="B65" s="7" t="s">
        <v>216</v>
      </c>
      <c r="C65" s="117">
        <v>3793754</v>
      </c>
      <c r="D65" s="117">
        <v>2770561</v>
      </c>
      <c r="E65" s="117"/>
    </row>
    <row r="66" spans="1:5" x14ac:dyDescent="0.25">
      <c r="A66" s="14" t="s">
        <v>392</v>
      </c>
      <c r="B66" s="7" t="s">
        <v>224</v>
      </c>
      <c r="C66" s="119"/>
      <c r="D66" s="119"/>
      <c r="E66" s="119"/>
    </row>
    <row r="67" spans="1:5" x14ac:dyDescent="0.25">
      <c r="A67" s="37" t="s">
        <v>225</v>
      </c>
      <c r="B67" s="5" t="s">
        <v>226</v>
      </c>
      <c r="C67" s="118"/>
      <c r="D67" s="118"/>
      <c r="E67" s="118"/>
    </row>
    <row r="68" spans="1:5" x14ac:dyDescent="0.25">
      <c r="A68" s="37" t="s">
        <v>227</v>
      </c>
      <c r="B68" s="5" t="s">
        <v>228</v>
      </c>
      <c r="C68" s="118">
        <v>627414</v>
      </c>
      <c r="D68" s="118">
        <v>853448</v>
      </c>
      <c r="E68" s="118">
        <v>832888</v>
      </c>
    </row>
    <row r="69" spans="1:5" x14ac:dyDescent="0.25">
      <c r="A69" s="14" t="s">
        <v>229</v>
      </c>
      <c r="B69" s="7" t="s">
        <v>230</v>
      </c>
      <c r="C69" s="118"/>
      <c r="D69" s="118"/>
      <c r="E69" s="118"/>
    </row>
    <row r="70" spans="1:5" x14ac:dyDescent="0.25">
      <c r="A70" s="37" t="s">
        <v>231</v>
      </c>
      <c r="B70" s="5" t="s">
        <v>232</v>
      </c>
      <c r="C70" s="118"/>
      <c r="D70" s="118"/>
      <c r="E70" s="118"/>
    </row>
    <row r="71" spans="1:5" x14ac:dyDescent="0.25">
      <c r="A71" s="37" t="s">
        <v>233</v>
      </c>
      <c r="B71" s="5" t="s">
        <v>234</v>
      </c>
      <c r="C71" s="118"/>
      <c r="D71" s="118"/>
      <c r="E71" s="118"/>
    </row>
    <row r="72" spans="1:5" x14ac:dyDescent="0.25">
      <c r="A72" s="37" t="s">
        <v>235</v>
      </c>
      <c r="B72" s="5" t="s">
        <v>236</v>
      </c>
      <c r="C72" s="118"/>
      <c r="D72" s="118"/>
      <c r="E72" s="118"/>
    </row>
    <row r="73" spans="1:5" x14ac:dyDescent="0.25">
      <c r="A73" s="38" t="s">
        <v>393</v>
      </c>
      <c r="B73" s="39" t="s">
        <v>237</v>
      </c>
      <c r="C73" s="119">
        <f>SUM(C65,C66,C67,C68,C69,C70,C71,C72)</f>
        <v>4421168</v>
      </c>
      <c r="D73" s="119">
        <f>SUM(D65,D66,D67,D68,D69,D70,D71,D72)</f>
        <v>3624009</v>
      </c>
      <c r="E73" s="119">
        <f>SUM(E65,E66,E67,E68,E69,E70,E71,E72)</f>
        <v>832888</v>
      </c>
    </row>
    <row r="74" spans="1:5" x14ac:dyDescent="0.25">
      <c r="A74" s="37" t="s">
        <v>238</v>
      </c>
      <c r="B74" s="5" t="s">
        <v>239</v>
      </c>
      <c r="C74" s="118"/>
      <c r="D74" s="118"/>
      <c r="E74" s="118"/>
    </row>
    <row r="75" spans="1:5" x14ac:dyDescent="0.25">
      <c r="A75" s="13" t="s">
        <v>240</v>
      </c>
      <c r="B75" s="5" t="s">
        <v>241</v>
      </c>
      <c r="C75" s="116"/>
      <c r="D75" s="116"/>
      <c r="E75" s="116"/>
    </row>
    <row r="76" spans="1:5" x14ac:dyDescent="0.25">
      <c r="A76" s="37" t="s">
        <v>429</v>
      </c>
      <c r="B76" s="5" t="s">
        <v>242</v>
      </c>
      <c r="C76" s="118"/>
      <c r="D76" s="118"/>
      <c r="E76" s="118"/>
    </row>
    <row r="77" spans="1:5" x14ac:dyDescent="0.25">
      <c r="A77" s="37" t="s">
        <v>398</v>
      </c>
      <c r="B77" s="5" t="s">
        <v>243</v>
      </c>
      <c r="C77" s="118"/>
      <c r="D77" s="118"/>
      <c r="E77" s="118"/>
    </row>
    <row r="78" spans="1:5" x14ac:dyDescent="0.25">
      <c r="A78" s="38" t="s">
        <v>399</v>
      </c>
      <c r="B78" s="39" t="s">
        <v>247</v>
      </c>
      <c r="C78" s="119"/>
      <c r="D78" s="119"/>
      <c r="E78" s="119"/>
    </row>
    <row r="79" spans="1:5" x14ac:dyDescent="0.25">
      <c r="A79" s="13" t="s">
        <v>248</v>
      </c>
      <c r="B79" s="5" t="s">
        <v>249</v>
      </c>
      <c r="C79" s="116"/>
      <c r="D79" s="116"/>
      <c r="E79" s="116"/>
    </row>
    <row r="80" spans="1:5" ht="15.75" x14ac:dyDescent="0.25">
      <c r="A80" s="40" t="s">
        <v>433</v>
      </c>
      <c r="B80" s="41" t="s">
        <v>250</v>
      </c>
      <c r="C80" s="119">
        <f>SUM(C73,C78,C79)</f>
        <v>4421168</v>
      </c>
      <c r="D80" s="119">
        <f>SUM(D73,D78,D79)</f>
        <v>3624009</v>
      </c>
      <c r="E80" s="119">
        <f>SUM(E73,E78,E79)</f>
        <v>832888</v>
      </c>
    </row>
    <row r="81" spans="1:5" ht="15.75" x14ac:dyDescent="0.25">
      <c r="A81" s="44" t="s">
        <v>470</v>
      </c>
      <c r="B81" s="45"/>
      <c r="C81" s="148">
        <f>SUM(C64+C80)</f>
        <v>66944673</v>
      </c>
      <c r="D81" s="148">
        <f>SUM(D64+D80)</f>
        <v>80422151</v>
      </c>
      <c r="E81" s="165">
        <f>SUM(E64+E80)</f>
        <v>49906445</v>
      </c>
    </row>
    <row r="82" spans="1:5" ht="66" customHeight="1" x14ac:dyDescent="0.3">
      <c r="A82" s="2" t="s">
        <v>72</v>
      </c>
      <c r="B82" s="3" t="s">
        <v>52</v>
      </c>
      <c r="C82" s="146" t="s">
        <v>595</v>
      </c>
      <c r="D82" s="146" t="s">
        <v>596</v>
      </c>
      <c r="E82" s="163" t="s">
        <v>597</v>
      </c>
    </row>
    <row r="83" spans="1:5" x14ac:dyDescent="0.25">
      <c r="A83" s="5" t="s">
        <v>472</v>
      </c>
      <c r="B83" s="6" t="s">
        <v>263</v>
      </c>
      <c r="C83" s="149">
        <v>21050681</v>
      </c>
      <c r="D83" s="149">
        <v>24654967</v>
      </c>
      <c r="E83" s="152">
        <v>20822208</v>
      </c>
    </row>
    <row r="84" spans="1:5" x14ac:dyDescent="0.25">
      <c r="A84" s="5" t="s">
        <v>264</v>
      </c>
      <c r="B84" s="6" t="s">
        <v>265</v>
      </c>
      <c r="C84" s="149"/>
      <c r="D84" s="149"/>
      <c r="E84" s="152"/>
    </row>
    <row r="85" spans="1:5" x14ac:dyDescent="0.25">
      <c r="A85" s="5" t="s">
        <v>266</v>
      </c>
      <c r="B85" s="6" t="s">
        <v>267</v>
      </c>
      <c r="C85" s="149"/>
      <c r="D85" s="149"/>
      <c r="E85" s="152"/>
    </row>
    <row r="86" spans="1:5" x14ac:dyDescent="0.25">
      <c r="A86" s="5" t="s">
        <v>434</v>
      </c>
      <c r="B86" s="6" t="s">
        <v>268</v>
      </c>
      <c r="C86" s="149"/>
      <c r="D86" s="149"/>
      <c r="E86" s="152"/>
    </row>
    <row r="87" spans="1:5" x14ac:dyDescent="0.25">
      <c r="A87" s="5" t="s">
        <v>435</v>
      </c>
      <c r="B87" s="6" t="s">
        <v>269</v>
      </c>
      <c r="C87" s="149"/>
      <c r="D87" s="149"/>
      <c r="E87" s="152"/>
    </row>
    <row r="88" spans="1:5" x14ac:dyDescent="0.25">
      <c r="A88" s="5" t="s">
        <v>436</v>
      </c>
      <c r="B88" s="6" t="s">
        <v>270</v>
      </c>
      <c r="C88" s="149">
        <v>27197569</v>
      </c>
      <c r="D88" s="149">
        <v>20083739</v>
      </c>
      <c r="E88" s="152">
        <v>14985212</v>
      </c>
    </row>
    <row r="89" spans="1:5" x14ac:dyDescent="0.25">
      <c r="A89" s="39" t="s">
        <v>473</v>
      </c>
      <c r="B89" s="51" t="s">
        <v>271</v>
      </c>
      <c r="C89" s="150">
        <f>SUM(C83:C88)</f>
        <v>48248250</v>
      </c>
      <c r="D89" s="150">
        <f>SUM(D83:D88)</f>
        <v>44738706</v>
      </c>
      <c r="E89" s="166">
        <f>SUM(E83:E88)</f>
        <v>35807420</v>
      </c>
    </row>
    <row r="90" spans="1:5" x14ac:dyDescent="0.25">
      <c r="A90" s="5" t="s">
        <v>475</v>
      </c>
      <c r="B90" s="6" t="s">
        <v>282</v>
      </c>
      <c r="C90" s="149">
        <v>2000</v>
      </c>
      <c r="D90" s="149"/>
      <c r="E90" s="152"/>
    </row>
    <row r="91" spans="1:5" x14ac:dyDescent="0.25">
      <c r="A91" s="5" t="s">
        <v>442</v>
      </c>
      <c r="B91" s="6" t="s">
        <v>283</v>
      </c>
      <c r="C91" s="149"/>
      <c r="D91" s="149"/>
      <c r="E91" s="152"/>
    </row>
    <row r="92" spans="1:5" x14ac:dyDescent="0.25">
      <c r="A92" s="5" t="s">
        <v>443</v>
      </c>
      <c r="B92" s="6" t="s">
        <v>284</v>
      </c>
      <c r="C92" s="149"/>
      <c r="D92" s="149"/>
      <c r="E92" s="152"/>
    </row>
    <row r="93" spans="1:5" x14ac:dyDescent="0.25">
      <c r="A93" s="5" t="s">
        <v>444</v>
      </c>
      <c r="B93" s="6" t="s">
        <v>285</v>
      </c>
      <c r="C93" s="149">
        <v>590000</v>
      </c>
      <c r="D93" s="149">
        <v>642167</v>
      </c>
      <c r="E93" s="152">
        <v>650000</v>
      </c>
    </row>
    <row r="94" spans="1:5" x14ac:dyDescent="0.25">
      <c r="A94" s="5" t="s">
        <v>476</v>
      </c>
      <c r="B94" s="6" t="s">
        <v>300</v>
      </c>
      <c r="C94" s="149">
        <v>451944</v>
      </c>
      <c r="D94" s="149">
        <v>396454</v>
      </c>
      <c r="E94" s="152">
        <v>410000</v>
      </c>
    </row>
    <row r="95" spans="1:5" x14ac:dyDescent="0.25">
      <c r="A95" s="5" t="s">
        <v>449</v>
      </c>
      <c r="B95" s="6" t="s">
        <v>301</v>
      </c>
      <c r="C95" s="149">
        <v>297636</v>
      </c>
      <c r="D95" s="149">
        <v>302693</v>
      </c>
      <c r="E95" s="152">
        <v>300000</v>
      </c>
    </row>
    <row r="96" spans="1:5" x14ac:dyDescent="0.25">
      <c r="A96" s="39" t="s">
        <v>477</v>
      </c>
      <c r="B96" s="51" t="s">
        <v>302</v>
      </c>
      <c r="C96" s="150">
        <f>SUM(C90:C95)</f>
        <v>1341580</v>
      </c>
      <c r="D96" s="150">
        <f>SUM(D90:D95)</f>
        <v>1341314</v>
      </c>
      <c r="E96" s="166">
        <f>SUM(E90:E95)</f>
        <v>1360000</v>
      </c>
    </row>
    <row r="97" spans="1:5" x14ac:dyDescent="0.25">
      <c r="A97" s="13" t="s">
        <v>303</v>
      </c>
      <c r="B97" s="6" t="s">
        <v>304</v>
      </c>
      <c r="C97" s="149">
        <v>490500</v>
      </c>
      <c r="D97" s="149">
        <v>274800</v>
      </c>
      <c r="E97" s="152">
        <v>270000</v>
      </c>
    </row>
    <row r="98" spans="1:5" x14ac:dyDescent="0.25">
      <c r="A98" s="13" t="s">
        <v>450</v>
      </c>
      <c r="B98" s="6" t="s">
        <v>305</v>
      </c>
      <c r="C98" s="149">
        <v>414500</v>
      </c>
      <c r="D98" s="149">
        <v>366000</v>
      </c>
      <c r="E98" s="152">
        <v>375000</v>
      </c>
    </row>
    <row r="99" spans="1:5" x14ac:dyDescent="0.25">
      <c r="A99" s="13" t="s">
        <v>451</v>
      </c>
      <c r="B99" s="6" t="s">
        <v>306</v>
      </c>
      <c r="C99" s="149"/>
      <c r="D99" s="149"/>
      <c r="E99" s="152"/>
    </row>
    <row r="100" spans="1:5" x14ac:dyDescent="0.25">
      <c r="A100" s="13" t="s">
        <v>452</v>
      </c>
      <c r="B100" s="6" t="s">
        <v>307</v>
      </c>
      <c r="C100" s="149"/>
      <c r="D100" s="149"/>
      <c r="E100" s="152"/>
    </row>
    <row r="101" spans="1:5" x14ac:dyDescent="0.25">
      <c r="A101" s="13" t="s">
        <v>308</v>
      </c>
      <c r="B101" s="6" t="s">
        <v>309</v>
      </c>
      <c r="C101" s="149"/>
      <c r="D101" s="149"/>
      <c r="E101" s="152"/>
    </row>
    <row r="102" spans="1:5" x14ac:dyDescent="0.25">
      <c r="A102" s="13" t="s">
        <v>310</v>
      </c>
      <c r="B102" s="6" t="s">
        <v>311</v>
      </c>
      <c r="C102" s="149"/>
      <c r="D102" s="149"/>
      <c r="E102" s="152"/>
    </row>
    <row r="103" spans="1:5" x14ac:dyDescent="0.25">
      <c r="A103" s="13" t="s">
        <v>312</v>
      </c>
      <c r="B103" s="6" t="s">
        <v>313</v>
      </c>
      <c r="C103" s="149"/>
      <c r="D103" s="149"/>
      <c r="E103" s="152"/>
    </row>
    <row r="104" spans="1:5" x14ac:dyDescent="0.25">
      <c r="A104" s="13" t="s">
        <v>453</v>
      </c>
      <c r="B104" s="6" t="s">
        <v>314</v>
      </c>
      <c r="C104" s="149">
        <v>171</v>
      </c>
      <c r="D104" s="149">
        <v>16</v>
      </c>
      <c r="E104" s="152"/>
    </row>
    <row r="105" spans="1:5" x14ac:dyDescent="0.25">
      <c r="A105" s="13" t="s">
        <v>454</v>
      </c>
      <c r="B105" s="6" t="s">
        <v>315</v>
      </c>
      <c r="C105" s="149"/>
      <c r="D105" s="149"/>
      <c r="E105" s="152"/>
    </row>
    <row r="106" spans="1:5" x14ac:dyDescent="0.25">
      <c r="A106" s="13" t="s">
        <v>455</v>
      </c>
      <c r="B106" s="6" t="s">
        <v>570</v>
      </c>
      <c r="C106" s="149">
        <v>13414</v>
      </c>
      <c r="D106" s="149">
        <v>48716</v>
      </c>
      <c r="E106" s="152">
        <v>50000</v>
      </c>
    </row>
    <row r="107" spans="1:5" x14ac:dyDescent="0.25">
      <c r="A107" s="50" t="s">
        <v>478</v>
      </c>
      <c r="B107" s="51" t="s">
        <v>316</v>
      </c>
      <c r="C107" s="150">
        <f>SUM(C97:C106)</f>
        <v>918585</v>
      </c>
      <c r="D107" s="150">
        <f>SUM(D97:D106)</f>
        <v>689532</v>
      </c>
      <c r="E107" s="166">
        <f>SUM(E97:E106)</f>
        <v>695000</v>
      </c>
    </row>
    <row r="108" spans="1:5" x14ac:dyDescent="0.25">
      <c r="A108" s="13" t="s">
        <v>325</v>
      </c>
      <c r="B108" s="6" t="s">
        <v>326</v>
      </c>
      <c r="C108" s="149"/>
      <c r="D108" s="149"/>
      <c r="E108" s="152"/>
    </row>
    <row r="109" spans="1:5" x14ac:dyDescent="0.25">
      <c r="A109" s="5" t="s">
        <v>459</v>
      </c>
      <c r="B109" s="6" t="s">
        <v>327</v>
      </c>
      <c r="C109" s="149"/>
      <c r="D109" s="149"/>
      <c r="E109" s="152"/>
    </row>
    <row r="110" spans="1:5" x14ac:dyDescent="0.25">
      <c r="A110" s="13" t="s">
        <v>460</v>
      </c>
      <c r="B110" s="6" t="s">
        <v>590</v>
      </c>
      <c r="C110" s="149">
        <v>422723</v>
      </c>
      <c r="D110" s="149">
        <v>88038</v>
      </c>
      <c r="E110" s="152"/>
    </row>
    <row r="111" spans="1:5" x14ac:dyDescent="0.25">
      <c r="A111" s="39" t="s">
        <v>480</v>
      </c>
      <c r="B111" s="51" t="s">
        <v>329</v>
      </c>
      <c r="C111" s="150">
        <f>SUM(C108:C110)</f>
        <v>422723</v>
      </c>
      <c r="D111" s="150">
        <f>SUM(D108:D110)</f>
        <v>88038</v>
      </c>
      <c r="E111" s="166">
        <f>SUM(E108:E110)</f>
        <v>0</v>
      </c>
    </row>
    <row r="112" spans="1:5" ht="15.75" x14ac:dyDescent="0.25">
      <c r="A112" s="61" t="s">
        <v>536</v>
      </c>
      <c r="B112" s="66"/>
      <c r="C112" s="150">
        <f>SUM(C89+C96+C107+C111)</f>
        <v>50931138</v>
      </c>
      <c r="D112" s="150">
        <f>SUM(D89+D96+D107+D111)</f>
        <v>46857590</v>
      </c>
      <c r="E112" s="166">
        <f>SUM(E89+E96+E107+E111)</f>
        <v>37862420</v>
      </c>
    </row>
    <row r="113" spans="1:5" x14ac:dyDescent="0.25">
      <c r="A113" s="5" t="s">
        <v>272</v>
      </c>
      <c r="B113" s="6" t="s">
        <v>273</v>
      </c>
      <c r="C113" s="149">
        <v>500000</v>
      </c>
      <c r="D113" s="149">
        <v>17956399</v>
      </c>
      <c r="E113" s="152"/>
    </row>
    <row r="114" spans="1:5" x14ac:dyDescent="0.25">
      <c r="A114" s="5" t="s">
        <v>274</v>
      </c>
      <c r="B114" s="6" t="s">
        <v>275</v>
      </c>
      <c r="C114" s="149"/>
      <c r="D114" s="149"/>
      <c r="E114" s="152"/>
    </row>
    <row r="115" spans="1:5" x14ac:dyDescent="0.25">
      <c r="A115" s="5" t="s">
        <v>437</v>
      </c>
      <c r="B115" s="6" t="s">
        <v>276</v>
      </c>
      <c r="C115" s="149"/>
      <c r="D115" s="149"/>
      <c r="E115" s="152"/>
    </row>
    <row r="116" spans="1:5" x14ac:dyDescent="0.25">
      <c r="A116" s="5" t="s">
        <v>438</v>
      </c>
      <c r="B116" s="6" t="s">
        <v>277</v>
      </c>
      <c r="C116" s="149"/>
      <c r="D116" s="149"/>
      <c r="E116" s="152"/>
    </row>
    <row r="117" spans="1:5" x14ac:dyDescent="0.25">
      <c r="A117" s="5" t="s">
        <v>439</v>
      </c>
      <c r="B117" s="6" t="s">
        <v>278</v>
      </c>
      <c r="C117" s="149">
        <v>14204999</v>
      </c>
      <c r="D117" s="149">
        <v>8077204</v>
      </c>
      <c r="E117" s="152">
        <v>5000000</v>
      </c>
    </row>
    <row r="118" spans="1:5" x14ac:dyDescent="0.25">
      <c r="A118" s="39" t="s">
        <v>474</v>
      </c>
      <c r="B118" s="51" t="s">
        <v>279</v>
      </c>
      <c r="C118" s="150">
        <f>SUM(C113:C117)</f>
        <v>14704999</v>
      </c>
      <c r="D118" s="150">
        <f>SUM(D113:D117)</f>
        <v>26033603</v>
      </c>
      <c r="E118" s="166">
        <f>SUM(E113:E117)</f>
        <v>5000000</v>
      </c>
    </row>
    <row r="119" spans="1:5" x14ac:dyDescent="0.25">
      <c r="A119" s="13" t="s">
        <v>456</v>
      </c>
      <c r="B119" s="6" t="s">
        <v>317</v>
      </c>
      <c r="C119" s="149"/>
      <c r="D119" s="149"/>
      <c r="E119" s="152"/>
    </row>
    <row r="120" spans="1:5" x14ac:dyDescent="0.25">
      <c r="A120" s="13" t="s">
        <v>457</v>
      </c>
      <c r="B120" s="6" t="s">
        <v>318</v>
      </c>
      <c r="C120" s="149"/>
      <c r="D120" s="149"/>
      <c r="E120" s="152"/>
    </row>
    <row r="121" spans="1:5" x14ac:dyDescent="0.25">
      <c r="A121" s="13" t="s">
        <v>319</v>
      </c>
      <c r="B121" s="6" t="s">
        <v>320</v>
      </c>
      <c r="C121" s="149"/>
      <c r="D121" s="149"/>
      <c r="E121" s="152"/>
    </row>
    <row r="122" spans="1:5" x14ac:dyDescent="0.25">
      <c r="A122" s="13" t="s">
        <v>458</v>
      </c>
      <c r="B122" s="6" t="s">
        <v>321</v>
      </c>
      <c r="C122" s="149"/>
      <c r="D122" s="149"/>
      <c r="E122" s="152"/>
    </row>
    <row r="123" spans="1:5" x14ac:dyDescent="0.25">
      <c r="A123" s="13" t="s">
        <v>322</v>
      </c>
      <c r="B123" s="6" t="s">
        <v>323</v>
      </c>
      <c r="C123" s="149"/>
      <c r="D123" s="149"/>
      <c r="E123" s="152"/>
    </row>
    <row r="124" spans="1:5" x14ac:dyDescent="0.25">
      <c r="A124" s="39" t="s">
        <v>479</v>
      </c>
      <c r="B124" s="51" t="s">
        <v>324</v>
      </c>
      <c r="C124" s="150">
        <f>SUM(C119:C123)</f>
        <v>0</v>
      </c>
      <c r="D124" s="150">
        <f>SUM(D119:D123)</f>
        <v>0</v>
      </c>
      <c r="E124" s="166">
        <f>SUM(E119:E123)</f>
        <v>0</v>
      </c>
    </row>
    <row r="125" spans="1:5" x14ac:dyDescent="0.25">
      <c r="A125" s="13" t="s">
        <v>330</v>
      </c>
      <c r="B125" s="6" t="s">
        <v>331</v>
      </c>
      <c r="C125" s="149"/>
      <c r="D125" s="149"/>
      <c r="E125" s="152"/>
    </row>
    <row r="126" spans="1:5" x14ac:dyDescent="0.25">
      <c r="A126" s="5" t="s">
        <v>461</v>
      </c>
      <c r="B126" s="6" t="s">
        <v>332</v>
      </c>
      <c r="C126" s="149"/>
      <c r="D126" s="149"/>
      <c r="E126" s="152"/>
    </row>
    <row r="127" spans="1:5" x14ac:dyDescent="0.25">
      <c r="A127" s="13" t="s">
        <v>462</v>
      </c>
      <c r="B127" s="6" t="s">
        <v>589</v>
      </c>
      <c r="C127" s="149">
        <v>1000000</v>
      </c>
      <c r="D127" s="149"/>
      <c r="E127" s="152"/>
    </row>
    <row r="128" spans="1:5" x14ac:dyDescent="0.25">
      <c r="A128" s="39" t="s">
        <v>482</v>
      </c>
      <c r="B128" s="51" t="s">
        <v>334</v>
      </c>
      <c r="C128" s="150">
        <f>SUM(C125:C127)</f>
        <v>1000000</v>
      </c>
      <c r="D128" s="150">
        <f>SUM(D125:D127)</f>
        <v>0</v>
      </c>
      <c r="E128" s="166">
        <f>SUM(E125:E127)</f>
        <v>0</v>
      </c>
    </row>
    <row r="129" spans="1:5" ht="15.75" x14ac:dyDescent="0.25">
      <c r="A129" s="61" t="s">
        <v>535</v>
      </c>
      <c r="B129" s="66"/>
      <c r="C129" s="150">
        <f>SUM(C118+C124+C128)</f>
        <v>15704999</v>
      </c>
      <c r="D129" s="150">
        <f>SUM(D118+D124+D128)</f>
        <v>26033603</v>
      </c>
      <c r="E129" s="166">
        <f>SUM(E118+E124+E128)</f>
        <v>5000000</v>
      </c>
    </row>
    <row r="130" spans="1:5" ht="15.75" x14ac:dyDescent="0.25">
      <c r="A130" s="48" t="s">
        <v>481</v>
      </c>
      <c r="B130" s="35" t="s">
        <v>335</v>
      </c>
      <c r="C130" s="150">
        <f>SUM(C112+C129)</f>
        <v>66636137</v>
      </c>
      <c r="D130" s="150">
        <f>SUM(D112+D129)</f>
        <v>72891193</v>
      </c>
      <c r="E130" s="166">
        <f>SUM(E112+E129)</f>
        <v>42862420</v>
      </c>
    </row>
    <row r="131" spans="1:5" ht="15.75" x14ac:dyDescent="0.25">
      <c r="A131" s="65" t="s">
        <v>546</v>
      </c>
      <c r="B131" s="64"/>
      <c r="C131" s="149"/>
      <c r="D131" s="149"/>
      <c r="E131" s="152"/>
    </row>
    <row r="132" spans="1:5" ht="15.75" x14ac:dyDescent="0.25">
      <c r="A132" s="65" t="s">
        <v>547</v>
      </c>
      <c r="B132" s="64"/>
      <c r="C132" s="149"/>
      <c r="D132" s="149"/>
      <c r="E132" s="152"/>
    </row>
    <row r="133" spans="1:5" x14ac:dyDescent="0.25">
      <c r="A133" s="15" t="s">
        <v>483</v>
      </c>
      <c r="B133" s="7" t="s">
        <v>340</v>
      </c>
      <c r="C133" s="151">
        <v>3793754</v>
      </c>
      <c r="D133" s="151">
        <v>2770561</v>
      </c>
      <c r="E133" s="167"/>
    </row>
    <row r="134" spans="1:5" x14ac:dyDescent="0.25">
      <c r="A134" s="14" t="s">
        <v>484</v>
      </c>
      <c r="B134" s="7" t="s">
        <v>347</v>
      </c>
      <c r="C134" s="149"/>
      <c r="D134" s="149"/>
      <c r="E134" s="152"/>
    </row>
    <row r="135" spans="1:5" x14ac:dyDescent="0.25">
      <c r="A135" s="5" t="s">
        <v>544</v>
      </c>
      <c r="B135" s="5" t="s">
        <v>348</v>
      </c>
      <c r="C135" s="149">
        <v>6632868</v>
      </c>
      <c r="D135" s="149"/>
      <c r="E135" s="152"/>
    </row>
    <row r="136" spans="1:5" x14ac:dyDescent="0.25">
      <c r="A136" s="5" t="s">
        <v>545</v>
      </c>
      <c r="B136" s="5" t="s">
        <v>348</v>
      </c>
      <c r="C136" s="149"/>
      <c r="D136" s="149">
        <v>10971534</v>
      </c>
      <c r="E136" s="152">
        <v>7044025</v>
      </c>
    </row>
    <row r="137" spans="1:5" x14ac:dyDescent="0.25">
      <c r="A137" s="5" t="s">
        <v>542</v>
      </c>
      <c r="B137" s="5" t="s">
        <v>349</v>
      </c>
      <c r="C137" s="149"/>
      <c r="D137" s="149"/>
      <c r="E137" s="152"/>
    </row>
    <row r="138" spans="1:5" x14ac:dyDescent="0.25">
      <c r="A138" s="5" t="s">
        <v>543</v>
      </c>
      <c r="B138" s="5" t="s">
        <v>349</v>
      </c>
      <c r="C138" s="149"/>
      <c r="D138" s="149"/>
      <c r="E138" s="152"/>
    </row>
    <row r="139" spans="1:5" x14ac:dyDescent="0.25">
      <c r="A139" s="7" t="s">
        <v>485</v>
      </c>
      <c r="B139" s="7" t="s">
        <v>350</v>
      </c>
      <c r="C139" s="151">
        <f t="shared" ref="C139:D139" si="0">SUM(C135:C138)</f>
        <v>6632868</v>
      </c>
      <c r="D139" s="151">
        <f t="shared" si="0"/>
        <v>10971534</v>
      </c>
      <c r="E139" s="167">
        <f>SUM(E135:E138)</f>
        <v>7044025</v>
      </c>
    </row>
    <row r="140" spans="1:5" x14ac:dyDescent="0.25">
      <c r="A140" s="37" t="s">
        <v>351</v>
      </c>
      <c r="B140" s="5" t="s">
        <v>352</v>
      </c>
      <c r="C140" s="149">
        <v>853448</v>
      </c>
      <c r="D140" s="149">
        <v>832888</v>
      </c>
      <c r="E140" s="152"/>
    </row>
    <row r="141" spans="1:5" x14ac:dyDescent="0.25">
      <c r="A141" s="37" t="s">
        <v>353</v>
      </c>
      <c r="B141" s="5" t="s">
        <v>354</v>
      </c>
      <c r="C141" s="149"/>
      <c r="D141" s="149"/>
      <c r="E141" s="152"/>
    </row>
    <row r="142" spans="1:5" x14ac:dyDescent="0.25">
      <c r="A142" s="37" t="s">
        <v>355</v>
      </c>
      <c r="B142" s="5" t="s">
        <v>356</v>
      </c>
      <c r="C142" s="149"/>
      <c r="D142" s="149"/>
      <c r="E142" s="152"/>
    </row>
    <row r="143" spans="1:5" x14ac:dyDescent="0.25">
      <c r="A143" s="37" t="s">
        <v>357</v>
      </c>
      <c r="B143" s="5" t="s">
        <v>358</v>
      </c>
      <c r="C143" s="149"/>
      <c r="D143" s="149"/>
      <c r="E143" s="152"/>
    </row>
    <row r="144" spans="1:5" x14ac:dyDescent="0.25">
      <c r="A144" s="13" t="s">
        <v>468</v>
      </c>
      <c r="B144" s="5" t="s">
        <v>359</v>
      </c>
      <c r="C144" s="149"/>
      <c r="D144" s="149"/>
      <c r="E144" s="152"/>
    </row>
    <row r="145" spans="1:5" x14ac:dyDescent="0.25">
      <c r="A145" s="15" t="s">
        <v>486</v>
      </c>
      <c r="B145" s="7" t="s">
        <v>361</v>
      </c>
      <c r="C145" s="152">
        <f t="shared" ref="C145" si="1">SUM(C133,C134,C139,C140:C144)</f>
        <v>11280070</v>
      </c>
      <c r="D145" s="152">
        <f t="shared" ref="D145:E145" si="2">SUM(D133,D134,D139,D140:D144)</f>
        <v>14574983</v>
      </c>
      <c r="E145" s="152">
        <f t="shared" si="2"/>
        <v>7044025</v>
      </c>
    </row>
    <row r="146" spans="1:5" x14ac:dyDescent="0.25">
      <c r="A146" s="13" t="s">
        <v>362</v>
      </c>
      <c r="B146" s="5" t="s">
        <v>363</v>
      </c>
      <c r="C146" s="149"/>
      <c r="D146" s="149"/>
      <c r="E146" s="152"/>
    </row>
    <row r="147" spans="1:5" x14ac:dyDescent="0.25">
      <c r="A147" s="13" t="s">
        <v>364</v>
      </c>
      <c r="B147" s="5" t="s">
        <v>365</v>
      </c>
      <c r="C147" s="149"/>
      <c r="D147" s="149"/>
      <c r="E147" s="152"/>
    </row>
    <row r="148" spans="1:5" x14ac:dyDescent="0.25">
      <c r="A148" s="37" t="s">
        <v>366</v>
      </c>
      <c r="B148" s="5" t="s">
        <v>367</v>
      </c>
      <c r="C148" s="149"/>
      <c r="D148" s="149"/>
      <c r="E148" s="152"/>
    </row>
    <row r="149" spans="1:5" x14ac:dyDescent="0.25">
      <c r="A149" s="37" t="s">
        <v>469</v>
      </c>
      <c r="B149" s="5" t="s">
        <v>368</v>
      </c>
      <c r="C149" s="149"/>
      <c r="D149" s="149"/>
      <c r="E149" s="152"/>
    </row>
    <row r="150" spans="1:5" x14ac:dyDescent="0.25">
      <c r="A150" s="14" t="s">
        <v>487</v>
      </c>
      <c r="B150" s="7" t="s">
        <v>369</v>
      </c>
      <c r="C150" s="149"/>
      <c r="D150" s="149"/>
      <c r="E150" s="152"/>
    </row>
    <row r="151" spans="1:5" x14ac:dyDescent="0.25">
      <c r="A151" s="15" t="s">
        <v>370</v>
      </c>
      <c r="B151" s="7" t="s">
        <v>371</v>
      </c>
      <c r="C151" s="149"/>
      <c r="D151" s="149"/>
      <c r="E151" s="152"/>
    </row>
    <row r="152" spans="1:5" ht="15.75" x14ac:dyDescent="0.25">
      <c r="A152" s="40" t="s">
        <v>488</v>
      </c>
      <c r="B152" s="41" t="s">
        <v>372</v>
      </c>
      <c r="C152" s="150">
        <f t="shared" ref="C152:D152" si="3">SUM(C145,C150,C151)</f>
        <v>11280070</v>
      </c>
      <c r="D152" s="150">
        <f t="shared" si="3"/>
        <v>14574983</v>
      </c>
      <c r="E152" s="166">
        <f>SUM(E145,E150,E151)</f>
        <v>7044025</v>
      </c>
    </row>
    <row r="153" spans="1:5" ht="15.75" x14ac:dyDescent="0.25">
      <c r="A153" s="44" t="s">
        <v>471</v>
      </c>
      <c r="B153" s="45"/>
      <c r="C153" s="150">
        <f>SUM(C130+C152)</f>
        <v>77916207</v>
      </c>
      <c r="D153" s="150">
        <f>SUM(D130+D152)</f>
        <v>87466176</v>
      </c>
      <c r="E153" s="166">
        <f>SUM(E130+E152)</f>
        <v>49906445</v>
      </c>
    </row>
  </sheetData>
  <mergeCells count="2">
    <mergeCell ref="A2:E2"/>
    <mergeCell ref="A3:E3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5" fitToHeight="2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D34"/>
  <sheetViews>
    <sheetView topLeftCell="A10" workbookViewId="0">
      <selection activeCell="A2" sqref="A2:D2"/>
    </sheetView>
  </sheetViews>
  <sheetFormatPr defaultRowHeight="15" x14ac:dyDescent="0.25"/>
  <cols>
    <col min="1" max="1" width="86.28515625" customWidth="1"/>
    <col min="2" max="2" width="28.28515625" customWidth="1"/>
    <col min="3" max="3" width="29.140625" customWidth="1"/>
    <col min="4" max="4" width="18.42578125" customWidth="1"/>
  </cols>
  <sheetData>
    <row r="1" spans="1:4" ht="25.5" customHeight="1" x14ac:dyDescent="0.25">
      <c r="A1" s="169" t="s">
        <v>594</v>
      </c>
      <c r="B1" s="170"/>
      <c r="C1" s="170"/>
      <c r="D1" s="170"/>
    </row>
    <row r="2" spans="1:4" ht="23.25" customHeight="1" x14ac:dyDescent="0.25">
      <c r="A2" s="177" t="s">
        <v>534</v>
      </c>
      <c r="B2" s="178"/>
      <c r="C2" s="178"/>
      <c r="D2" s="178"/>
    </row>
    <row r="3" spans="1:4" x14ac:dyDescent="0.25">
      <c r="A3" s="1"/>
    </row>
    <row r="4" spans="1:4" x14ac:dyDescent="0.25">
      <c r="A4" s="1"/>
      <c r="C4" s="110" t="s">
        <v>565</v>
      </c>
    </row>
    <row r="5" spans="1:4" ht="51" customHeight="1" x14ac:dyDescent="0.25">
      <c r="A5" s="58" t="s">
        <v>533</v>
      </c>
      <c r="B5" s="59" t="s">
        <v>540</v>
      </c>
      <c r="C5" s="59" t="s">
        <v>541</v>
      </c>
      <c r="D5" s="74" t="s">
        <v>18</v>
      </c>
    </row>
    <row r="6" spans="1:4" ht="15" customHeight="1" x14ac:dyDescent="0.25">
      <c r="A6" s="59" t="s">
        <v>506</v>
      </c>
      <c r="B6" s="60"/>
      <c r="C6" s="60"/>
      <c r="D6" s="27"/>
    </row>
    <row r="7" spans="1:4" ht="15" customHeight="1" x14ac:dyDescent="0.25">
      <c r="A7" s="59" t="s">
        <v>507</v>
      </c>
      <c r="B7" s="60"/>
      <c r="C7" s="60"/>
      <c r="D7" s="27"/>
    </row>
    <row r="8" spans="1:4" ht="15" customHeight="1" x14ac:dyDescent="0.25">
      <c r="A8" s="59" t="s">
        <v>508</v>
      </c>
      <c r="B8" s="60"/>
      <c r="C8" s="60"/>
      <c r="D8" s="27"/>
    </row>
    <row r="9" spans="1:4" ht="15" customHeight="1" x14ac:dyDescent="0.25">
      <c r="A9" s="59" t="s">
        <v>509</v>
      </c>
      <c r="B9" s="60"/>
      <c r="C9" s="60"/>
      <c r="D9" s="27"/>
    </row>
    <row r="10" spans="1:4" ht="15" customHeight="1" x14ac:dyDescent="0.25">
      <c r="A10" s="58" t="s">
        <v>528</v>
      </c>
      <c r="B10" s="60"/>
      <c r="C10" s="60"/>
      <c r="D10" s="27"/>
    </row>
    <row r="11" spans="1:4" ht="15" customHeight="1" x14ac:dyDescent="0.25">
      <c r="A11" s="59" t="s">
        <v>510</v>
      </c>
      <c r="B11" s="60"/>
      <c r="C11" s="60"/>
      <c r="D11" s="27"/>
    </row>
    <row r="12" spans="1:4" ht="15" customHeight="1" x14ac:dyDescent="0.25">
      <c r="A12" s="59" t="s">
        <v>511</v>
      </c>
      <c r="B12" s="60"/>
      <c r="C12" s="60"/>
      <c r="D12" s="27"/>
    </row>
    <row r="13" spans="1:4" ht="15" customHeight="1" x14ac:dyDescent="0.25">
      <c r="A13" s="59" t="s">
        <v>512</v>
      </c>
      <c r="B13" s="60"/>
      <c r="C13" s="60"/>
      <c r="D13" s="27"/>
    </row>
    <row r="14" spans="1:4" ht="15" customHeight="1" x14ac:dyDescent="0.25">
      <c r="A14" s="59" t="s">
        <v>513</v>
      </c>
      <c r="B14" s="60">
        <v>1</v>
      </c>
      <c r="C14" s="60"/>
      <c r="D14" s="155">
        <v>1</v>
      </c>
    </row>
    <row r="15" spans="1:4" ht="15" customHeight="1" x14ac:dyDescent="0.25">
      <c r="A15" s="59" t="s">
        <v>514</v>
      </c>
      <c r="B15" s="60"/>
      <c r="C15" s="60"/>
      <c r="D15" s="155"/>
    </row>
    <row r="16" spans="1:4" ht="15" customHeight="1" x14ac:dyDescent="0.25">
      <c r="A16" s="59" t="s">
        <v>515</v>
      </c>
      <c r="B16" s="60"/>
      <c r="C16" s="60"/>
      <c r="D16" s="155"/>
    </row>
    <row r="17" spans="1:4" ht="15" customHeight="1" x14ac:dyDescent="0.25">
      <c r="A17" s="59" t="s">
        <v>516</v>
      </c>
      <c r="B17" s="60"/>
      <c r="C17" s="60"/>
      <c r="D17" s="155"/>
    </row>
    <row r="18" spans="1:4" ht="15" customHeight="1" x14ac:dyDescent="0.25">
      <c r="A18" s="58" t="s">
        <v>529</v>
      </c>
      <c r="B18" s="60">
        <f>SUM(B11:B17)</f>
        <v>1</v>
      </c>
      <c r="C18" s="60"/>
      <c r="D18" s="155">
        <f>SUM(D11:D17)</f>
        <v>1</v>
      </c>
    </row>
    <row r="19" spans="1:4" ht="15" customHeight="1" x14ac:dyDescent="0.25">
      <c r="A19" s="59" t="s">
        <v>517</v>
      </c>
      <c r="B19" s="60"/>
      <c r="C19" s="60"/>
      <c r="D19" s="155"/>
    </row>
    <row r="20" spans="1:4" ht="15" customHeight="1" x14ac:dyDescent="0.25">
      <c r="A20" s="59" t="s">
        <v>518</v>
      </c>
      <c r="B20" s="60"/>
      <c r="C20" s="60"/>
      <c r="D20" s="156"/>
    </row>
    <row r="21" spans="1:4" ht="15" customHeight="1" x14ac:dyDescent="0.25">
      <c r="A21" s="59" t="s">
        <v>519</v>
      </c>
      <c r="B21" s="60">
        <v>14</v>
      </c>
      <c r="C21" s="60"/>
      <c r="D21" s="157">
        <v>14</v>
      </c>
    </row>
    <row r="22" spans="1:4" ht="15" customHeight="1" x14ac:dyDescent="0.25">
      <c r="A22" s="58" t="s">
        <v>530</v>
      </c>
      <c r="B22" s="60">
        <f>SUM(B19,B20,B21)</f>
        <v>14</v>
      </c>
      <c r="C22" s="60"/>
      <c r="D22" s="157">
        <f t="shared" ref="D22:D27" si="0">SUM(B22)</f>
        <v>14</v>
      </c>
    </row>
    <row r="23" spans="1:4" ht="15" customHeight="1" x14ac:dyDescent="0.25">
      <c r="A23" s="59" t="s">
        <v>520</v>
      </c>
      <c r="B23" s="60">
        <v>1</v>
      </c>
      <c r="C23" s="60"/>
      <c r="D23" s="157">
        <f t="shared" si="0"/>
        <v>1</v>
      </c>
    </row>
    <row r="24" spans="1:4" ht="15" customHeight="1" x14ac:dyDescent="0.25">
      <c r="A24" s="59" t="s">
        <v>521</v>
      </c>
      <c r="B24" s="60">
        <v>1</v>
      </c>
      <c r="C24" s="60"/>
      <c r="D24" s="157">
        <f t="shared" si="0"/>
        <v>1</v>
      </c>
    </row>
    <row r="25" spans="1:4" ht="15" customHeight="1" x14ac:dyDescent="0.25">
      <c r="A25" s="59" t="s">
        <v>522</v>
      </c>
      <c r="B25" s="60">
        <v>1</v>
      </c>
      <c r="C25" s="60"/>
      <c r="D25" s="157">
        <f t="shared" si="0"/>
        <v>1</v>
      </c>
    </row>
    <row r="26" spans="1:4" ht="15" customHeight="1" x14ac:dyDescent="0.25">
      <c r="A26" s="58" t="s">
        <v>531</v>
      </c>
      <c r="B26" s="60">
        <f>SUM(B23,B24,B25)</f>
        <v>3</v>
      </c>
      <c r="C26" s="60"/>
      <c r="D26" s="157">
        <f t="shared" si="0"/>
        <v>3</v>
      </c>
    </row>
    <row r="27" spans="1:4" ht="37.5" customHeight="1" x14ac:dyDescent="0.25">
      <c r="A27" s="58" t="s">
        <v>532</v>
      </c>
      <c r="B27" s="154">
        <f>SUM(B18,B22,B26)</f>
        <v>18</v>
      </c>
      <c r="C27" s="122"/>
      <c r="D27" s="157">
        <f t="shared" si="0"/>
        <v>18</v>
      </c>
    </row>
    <row r="28" spans="1:4" ht="15" customHeight="1" x14ac:dyDescent="0.25">
      <c r="A28" s="59" t="s">
        <v>523</v>
      </c>
      <c r="B28" s="60"/>
      <c r="C28" s="60"/>
      <c r="D28" s="27"/>
    </row>
    <row r="29" spans="1:4" ht="15" customHeight="1" x14ac:dyDescent="0.25">
      <c r="A29" s="59" t="s">
        <v>524</v>
      </c>
      <c r="B29" s="60"/>
      <c r="C29" s="60"/>
      <c r="D29" s="27"/>
    </row>
    <row r="30" spans="1:4" ht="15" customHeight="1" x14ac:dyDescent="0.25">
      <c r="A30" s="59" t="s">
        <v>525</v>
      </c>
      <c r="B30" s="60"/>
      <c r="C30" s="60"/>
      <c r="D30" s="27"/>
    </row>
    <row r="31" spans="1:4" ht="15" customHeight="1" x14ac:dyDescent="0.25">
      <c r="A31" s="59" t="s">
        <v>526</v>
      </c>
      <c r="B31" s="60"/>
      <c r="C31" s="60"/>
      <c r="D31" s="27"/>
    </row>
    <row r="32" spans="1:4" ht="27" customHeight="1" x14ac:dyDescent="0.25">
      <c r="A32" s="58" t="s">
        <v>527</v>
      </c>
      <c r="B32" s="60"/>
      <c r="C32" s="60"/>
      <c r="D32" s="27"/>
    </row>
    <row r="33" spans="1:3" x14ac:dyDescent="0.25">
      <c r="A33" s="174"/>
      <c r="B33" s="175"/>
      <c r="C33" s="175"/>
    </row>
    <row r="34" spans="1:3" x14ac:dyDescent="0.25">
      <c r="A34" s="176"/>
      <c r="B34" s="175"/>
      <c r="C34" s="175"/>
    </row>
  </sheetData>
  <mergeCells count="4">
    <mergeCell ref="A33:C33"/>
    <mergeCell ref="A34:C34"/>
    <mergeCell ref="A1:D1"/>
    <mergeCell ref="A2:D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80"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H111"/>
  <sheetViews>
    <sheetView workbookViewId="0">
      <selection activeCell="C22" sqref="C22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.85546875" customWidth="1"/>
    <col min="5" max="5" width="18.7109375" customWidth="1"/>
    <col min="6" max="6" width="18.28515625" customWidth="1"/>
    <col min="7" max="7" width="18" customWidth="1"/>
    <col min="8" max="8" width="18.7109375" customWidth="1"/>
  </cols>
  <sheetData>
    <row r="1" spans="1:8" ht="21.75" customHeight="1" x14ac:dyDescent="0.25">
      <c r="A1" s="169" t="s">
        <v>594</v>
      </c>
      <c r="B1" s="169"/>
      <c r="C1" s="169"/>
      <c r="D1" s="169"/>
      <c r="E1" s="169"/>
      <c r="F1" s="168"/>
      <c r="G1" s="168"/>
      <c r="H1" s="168"/>
    </row>
    <row r="2" spans="1:8" ht="26.25" customHeight="1" x14ac:dyDescent="0.25">
      <c r="A2" s="172" t="s">
        <v>575</v>
      </c>
      <c r="B2" s="172"/>
      <c r="C2" s="172"/>
      <c r="D2" s="172"/>
      <c r="E2" s="172"/>
      <c r="F2" s="162"/>
      <c r="G2" s="162"/>
      <c r="H2" s="162"/>
    </row>
    <row r="3" spans="1:8" x14ac:dyDescent="0.25">
      <c r="E3" s="110" t="s">
        <v>564</v>
      </c>
      <c r="G3" s="110"/>
    </row>
    <row r="4" spans="1:8" ht="30" x14ac:dyDescent="0.3">
      <c r="A4" s="2" t="s">
        <v>72</v>
      </c>
      <c r="B4" s="3" t="s">
        <v>73</v>
      </c>
      <c r="C4" s="62" t="s">
        <v>17</v>
      </c>
      <c r="D4" s="111" t="s">
        <v>561</v>
      </c>
      <c r="E4" s="74" t="s">
        <v>18</v>
      </c>
    </row>
    <row r="5" spans="1:8" ht="15.75" x14ac:dyDescent="0.3">
      <c r="A5" s="159"/>
      <c r="B5" s="27"/>
      <c r="C5" s="112"/>
      <c r="D5" s="112"/>
      <c r="E5" s="112">
        <f>SUM(C5:D5)</f>
        <v>0</v>
      </c>
    </row>
    <row r="6" spans="1:8" x14ac:dyDescent="0.25">
      <c r="A6" s="27"/>
      <c r="B6" s="27"/>
      <c r="C6" s="112"/>
      <c r="D6" s="112"/>
      <c r="E6" s="112">
        <f t="shared" ref="E6:E59" si="0">SUM(C6:D6)</f>
        <v>0</v>
      </c>
    </row>
    <row r="7" spans="1:8" x14ac:dyDescent="0.25">
      <c r="A7" s="27"/>
      <c r="B7" s="27"/>
      <c r="C7" s="112"/>
      <c r="D7" s="112"/>
      <c r="E7" s="112">
        <f t="shared" si="0"/>
        <v>0</v>
      </c>
    </row>
    <row r="8" spans="1:8" x14ac:dyDescent="0.25">
      <c r="A8" s="27"/>
      <c r="B8" s="27"/>
      <c r="C8" s="112"/>
      <c r="D8" s="112"/>
      <c r="E8" s="112">
        <f t="shared" si="0"/>
        <v>0</v>
      </c>
    </row>
    <row r="9" spans="1:8" x14ac:dyDescent="0.25">
      <c r="A9" s="13" t="s">
        <v>174</v>
      </c>
      <c r="B9" s="6" t="s">
        <v>175</v>
      </c>
      <c r="C9" s="112">
        <f>SUM(C5:C8)</f>
        <v>0</v>
      </c>
      <c r="D9" s="112">
        <f>SUM(D5:D8)</f>
        <v>0</v>
      </c>
      <c r="E9" s="112">
        <f t="shared" si="0"/>
        <v>0</v>
      </c>
    </row>
    <row r="10" spans="1:8" ht="15.75" x14ac:dyDescent="0.3">
      <c r="A10" s="13" t="s">
        <v>598</v>
      </c>
      <c r="B10" s="6"/>
      <c r="C10" s="123">
        <v>400000</v>
      </c>
      <c r="D10" s="123"/>
      <c r="E10" s="161">
        <f>C10+D10</f>
        <v>400000</v>
      </c>
    </row>
    <row r="11" spans="1:8" ht="15.75" x14ac:dyDescent="0.3">
      <c r="A11" s="13" t="s">
        <v>599</v>
      </c>
      <c r="B11" s="6"/>
      <c r="C11" s="123">
        <v>3940000</v>
      </c>
      <c r="D11" s="112"/>
      <c r="E11" s="112">
        <f t="shared" ref="E11" si="1">SUM(C11:D11)</f>
        <v>3940000</v>
      </c>
    </row>
    <row r="12" spans="1:8" ht="15.75" x14ac:dyDescent="0.3">
      <c r="A12" s="13"/>
      <c r="B12" s="6"/>
      <c r="C12" s="123"/>
      <c r="D12" s="112"/>
      <c r="E12" s="112">
        <f t="shared" si="0"/>
        <v>0</v>
      </c>
    </row>
    <row r="13" spans="1:8" ht="15.75" x14ac:dyDescent="0.3">
      <c r="A13" s="13"/>
      <c r="B13" s="6"/>
      <c r="C13" s="123"/>
      <c r="D13" s="112"/>
      <c r="E13" s="112">
        <f t="shared" si="0"/>
        <v>0</v>
      </c>
    </row>
    <row r="14" spans="1:8" ht="15.75" x14ac:dyDescent="0.3">
      <c r="A14" s="13"/>
      <c r="B14" s="6"/>
      <c r="C14" s="123"/>
      <c r="D14" s="112"/>
      <c r="E14" s="112">
        <f t="shared" si="0"/>
        <v>0</v>
      </c>
    </row>
    <row r="15" spans="1:8" ht="15.75" x14ac:dyDescent="0.3">
      <c r="A15" s="13"/>
      <c r="B15" s="6"/>
      <c r="C15" s="123"/>
      <c r="D15" s="112"/>
      <c r="E15" s="112">
        <f t="shared" si="0"/>
        <v>0</v>
      </c>
    </row>
    <row r="16" spans="1:8" x14ac:dyDescent="0.25">
      <c r="A16" s="13"/>
      <c r="B16" s="6" t="s">
        <v>176</v>
      </c>
      <c r="C16" s="112">
        <f>SUM(C10:C15)</f>
        <v>4340000</v>
      </c>
      <c r="D16" s="112">
        <f>SUM(D10:D14)</f>
        <v>0</v>
      </c>
      <c r="E16" s="112">
        <f t="shared" si="0"/>
        <v>4340000</v>
      </c>
    </row>
    <row r="17" spans="1:5" x14ac:dyDescent="0.25">
      <c r="A17" s="13"/>
      <c r="B17" s="6"/>
      <c r="C17" s="112"/>
      <c r="D17" s="112"/>
      <c r="E17" s="112">
        <f t="shared" si="0"/>
        <v>0</v>
      </c>
    </row>
    <row r="18" spans="1:5" x14ac:dyDescent="0.25">
      <c r="A18" s="13"/>
      <c r="B18" s="6"/>
      <c r="C18" s="112"/>
      <c r="D18" s="112"/>
      <c r="E18" s="112">
        <f t="shared" si="0"/>
        <v>0</v>
      </c>
    </row>
    <row r="19" spans="1:5" x14ac:dyDescent="0.25">
      <c r="A19" s="13"/>
      <c r="B19" s="6"/>
      <c r="C19" s="112"/>
      <c r="D19" s="112"/>
      <c r="E19" s="112">
        <f t="shared" si="0"/>
        <v>0</v>
      </c>
    </row>
    <row r="20" spans="1:5" x14ac:dyDescent="0.25">
      <c r="A20" s="13"/>
      <c r="B20" s="6"/>
      <c r="C20" s="112"/>
      <c r="D20" s="112"/>
      <c r="E20" s="112">
        <f t="shared" si="0"/>
        <v>0</v>
      </c>
    </row>
    <row r="21" spans="1:5" x14ac:dyDescent="0.25">
      <c r="A21" s="5" t="s">
        <v>177</v>
      </c>
      <c r="B21" s="6" t="s">
        <v>178</v>
      </c>
      <c r="C21" s="112">
        <f>SUM(C17:C20)</f>
        <v>0</v>
      </c>
      <c r="D21" s="112">
        <f>SUM(D17:D20)</f>
        <v>0</v>
      </c>
      <c r="E21" s="112">
        <f t="shared" si="0"/>
        <v>0</v>
      </c>
    </row>
    <row r="22" spans="1:5" x14ac:dyDescent="0.25">
      <c r="A22" s="5"/>
      <c r="B22" s="6"/>
      <c r="C22" s="112"/>
      <c r="D22" s="112"/>
      <c r="E22" s="112">
        <f t="shared" si="0"/>
        <v>0</v>
      </c>
    </row>
    <row r="23" spans="1:5" x14ac:dyDescent="0.25">
      <c r="A23" s="5"/>
      <c r="B23" s="6"/>
      <c r="C23" s="112"/>
      <c r="D23" s="112"/>
      <c r="E23" s="112">
        <f t="shared" si="0"/>
        <v>0</v>
      </c>
    </row>
    <row r="24" spans="1:5" x14ac:dyDescent="0.25">
      <c r="A24" s="13"/>
      <c r="B24" s="6"/>
      <c r="C24" s="112"/>
      <c r="D24" s="112"/>
      <c r="E24" s="112">
        <f t="shared" si="0"/>
        <v>0</v>
      </c>
    </row>
    <row r="25" spans="1:5" x14ac:dyDescent="0.25">
      <c r="A25" s="13"/>
      <c r="B25" s="6"/>
      <c r="C25" s="112"/>
      <c r="D25" s="112"/>
      <c r="E25" s="112">
        <f t="shared" si="0"/>
        <v>0</v>
      </c>
    </row>
    <row r="26" spans="1:5" x14ac:dyDescent="0.25">
      <c r="A26" s="13"/>
      <c r="B26" s="6"/>
      <c r="C26" s="112"/>
      <c r="D26" s="112"/>
      <c r="E26" s="112">
        <f t="shared" si="0"/>
        <v>0</v>
      </c>
    </row>
    <row r="27" spans="1:5" x14ac:dyDescent="0.25">
      <c r="A27" s="13"/>
      <c r="B27" s="6"/>
      <c r="C27" s="112"/>
      <c r="D27" s="112"/>
      <c r="E27" s="112">
        <f t="shared" si="0"/>
        <v>0</v>
      </c>
    </row>
    <row r="28" spans="1:5" x14ac:dyDescent="0.25">
      <c r="A28" s="13"/>
      <c r="B28" s="6"/>
      <c r="C28" s="112"/>
      <c r="D28" s="112"/>
      <c r="E28" s="112">
        <f t="shared" si="0"/>
        <v>0</v>
      </c>
    </row>
    <row r="29" spans="1:5" x14ac:dyDescent="0.25">
      <c r="A29" s="13" t="s">
        <v>179</v>
      </c>
      <c r="B29" s="6" t="s">
        <v>180</v>
      </c>
      <c r="C29" s="112">
        <f>SUM(C22:C28)</f>
        <v>0</v>
      </c>
      <c r="D29" s="112">
        <f>SUM(D24:D26)</f>
        <v>0</v>
      </c>
      <c r="E29" s="112">
        <f>SUM(C29:D29)</f>
        <v>0</v>
      </c>
    </row>
    <row r="30" spans="1:5" x14ac:dyDescent="0.25">
      <c r="A30" s="13"/>
      <c r="B30" s="6"/>
      <c r="C30" s="112"/>
      <c r="D30" s="112"/>
      <c r="E30" s="112">
        <f t="shared" si="0"/>
        <v>0</v>
      </c>
    </row>
    <row r="31" spans="1:5" x14ac:dyDescent="0.25">
      <c r="A31" s="13"/>
      <c r="B31" s="6"/>
      <c r="C31" s="112"/>
      <c r="D31" s="112"/>
      <c r="E31" s="112">
        <f t="shared" si="0"/>
        <v>0</v>
      </c>
    </row>
    <row r="32" spans="1:5" x14ac:dyDescent="0.25">
      <c r="A32" s="13"/>
      <c r="B32" s="6"/>
      <c r="C32" s="112"/>
      <c r="D32" s="112"/>
      <c r="E32" s="112">
        <f t="shared" si="0"/>
        <v>0</v>
      </c>
    </row>
    <row r="33" spans="1:5" x14ac:dyDescent="0.25">
      <c r="A33" s="13"/>
      <c r="B33" s="6"/>
      <c r="C33" s="112"/>
      <c r="D33" s="112"/>
      <c r="E33" s="112">
        <f t="shared" si="0"/>
        <v>0</v>
      </c>
    </row>
    <row r="34" spans="1:5" x14ac:dyDescent="0.25">
      <c r="A34" s="13"/>
      <c r="B34" s="6"/>
      <c r="C34" s="112"/>
      <c r="D34" s="112"/>
      <c r="E34" s="112">
        <f t="shared" si="0"/>
        <v>0</v>
      </c>
    </row>
    <row r="35" spans="1:5" x14ac:dyDescent="0.25">
      <c r="A35" s="13" t="s">
        <v>181</v>
      </c>
      <c r="B35" s="6" t="s">
        <v>182</v>
      </c>
      <c r="C35" s="112"/>
      <c r="D35" s="112"/>
      <c r="E35" s="112">
        <f t="shared" si="0"/>
        <v>0</v>
      </c>
    </row>
    <row r="36" spans="1:5" x14ac:dyDescent="0.25">
      <c r="A36" s="13"/>
      <c r="B36" s="6"/>
      <c r="C36" s="112"/>
      <c r="D36" s="112"/>
      <c r="E36" s="112">
        <f t="shared" si="0"/>
        <v>0</v>
      </c>
    </row>
    <row r="37" spans="1:5" x14ac:dyDescent="0.25">
      <c r="A37" s="13"/>
      <c r="B37" s="6"/>
      <c r="C37" s="112"/>
      <c r="D37" s="112"/>
      <c r="E37" s="112">
        <f t="shared" si="0"/>
        <v>0</v>
      </c>
    </row>
    <row r="38" spans="1:5" x14ac:dyDescent="0.25">
      <c r="A38" s="5" t="s">
        <v>183</v>
      </c>
      <c r="B38" s="6" t="s">
        <v>184</v>
      </c>
      <c r="C38" s="112"/>
      <c r="D38" s="112"/>
      <c r="E38" s="112">
        <f t="shared" si="0"/>
        <v>0</v>
      </c>
    </row>
    <row r="39" spans="1:5" x14ac:dyDescent="0.25">
      <c r="A39" s="5" t="s">
        <v>185</v>
      </c>
      <c r="B39" s="6" t="s">
        <v>186</v>
      </c>
      <c r="C39" s="112">
        <v>1160000</v>
      </c>
      <c r="D39" s="112"/>
      <c r="E39" s="112">
        <f t="shared" si="0"/>
        <v>1160000</v>
      </c>
    </row>
    <row r="40" spans="1:5" ht="15.75" x14ac:dyDescent="0.25">
      <c r="A40" s="18" t="s">
        <v>386</v>
      </c>
      <c r="B40" s="9" t="s">
        <v>187</v>
      </c>
      <c r="C40" s="112">
        <f>SUM(C9+C16+C21+C29+C35+C38+C39)</f>
        <v>5500000</v>
      </c>
      <c r="D40" s="112">
        <f>SUM(D9+D16+D21+D29+D35+D38+D39)</f>
        <v>0</v>
      </c>
      <c r="E40" s="112">
        <f t="shared" si="0"/>
        <v>5500000</v>
      </c>
    </row>
    <row r="41" spans="1:5" x14ac:dyDescent="0.25">
      <c r="A41" s="13"/>
      <c r="B41" s="8"/>
      <c r="C41" s="112"/>
      <c r="D41" s="112"/>
      <c r="E41" s="112">
        <f t="shared" si="0"/>
        <v>0</v>
      </c>
    </row>
    <row r="42" spans="1:5" x14ac:dyDescent="0.25">
      <c r="A42" s="13"/>
      <c r="B42" s="8"/>
      <c r="C42" s="112"/>
      <c r="D42" s="112"/>
      <c r="E42" s="112">
        <f t="shared" si="0"/>
        <v>0</v>
      </c>
    </row>
    <row r="43" spans="1:5" x14ac:dyDescent="0.25">
      <c r="A43" s="13"/>
      <c r="B43" s="8"/>
      <c r="C43" s="112"/>
      <c r="D43" s="112"/>
      <c r="E43" s="112">
        <f t="shared" si="0"/>
        <v>0</v>
      </c>
    </row>
    <row r="44" spans="1:5" x14ac:dyDescent="0.25">
      <c r="A44" s="13"/>
      <c r="B44" s="8"/>
      <c r="C44" s="112"/>
      <c r="D44" s="112"/>
      <c r="E44" s="112">
        <f t="shared" si="0"/>
        <v>0</v>
      </c>
    </row>
    <row r="45" spans="1:5" x14ac:dyDescent="0.25">
      <c r="A45" s="13" t="s">
        <v>188</v>
      </c>
      <c r="B45" s="6" t="s">
        <v>189</v>
      </c>
      <c r="C45" s="112">
        <f>SUM(C41:C44)</f>
        <v>0</v>
      </c>
      <c r="D45" s="112">
        <f>SUM(D41:D44)</f>
        <v>0</v>
      </c>
      <c r="E45" s="112">
        <f t="shared" si="0"/>
        <v>0</v>
      </c>
    </row>
    <row r="46" spans="1:5" ht="15.75" x14ac:dyDescent="0.3">
      <c r="A46" s="13" t="s">
        <v>591</v>
      </c>
      <c r="B46" s="6"/>
      <c r="C46" s="123">
        <v>4654061</v>
      </c>
      <c r="D46" s="123"/>
      <c r="E46" s="112">
        <f t="shared" si="0"/>
        <v>4654061</v>
      </c>
    </row>
    <row r="47" spans="1:5" ht="15.75" x14ac:dyDescent="0.3">
      <c r="A47" s="13"/>
      <c r="B47" s="6"/>
      <c r="C47" s="123"/>
      <c r="D47" s="112"/>
      <c r="E47" s="112"/>
    </row>
    <row r="48" spans="1:5" ht="15.75" x14ac:dyDescent="0.3">
      <c r="A48" s="13"/>
      <c r="B48" s="6"/>
      <c r="C48" s="123"/>
      <c r="D48" s="112"/>
      <c r="E48" s="112"/>
    </row>
    <row r="49" spans="1:7" ht="15.75" x14ac:dyDescent="0.3">
      <c r="A49" s="13"/>
      <c r="B49" s="6"/>
      <c r="C49" s="123"/>
      <c r="D49" s="112"/>
      <c r="E49" s="112">
        <f t="shared" si="0"/>
        <v>0</v>
      </c>
    </row>
    <row r="50" spans="1:7" ht="15.75" x14ac:dyDescent="0.3">
      <c r="A50" s="13"/>
      <c r="B50" s="6"/>
      <c r="C50" s="123"/>
      <c r="D50" s="112"/>
      <c r="E50" s="112">
        <f t="shared" si="0"/>
        <v>0</v>
      </c>
    </row>
    <row r="51" spans="1:7" ht="15.75" x14ac:dyDescent="0.3">
      <c r="A51" s="13"/>
      <c r="B51" s="6"/>
      <c r="C51" s="123"/>
      <c r="D51" s="112"/>
      <c r="E51" s="112">
        <f t="shared" si="0"/>
        <v>0</v>
      </c>
    </row>
    <row r="52" spans="1:7" x14ac:dyDescent="0.25">
      <c r="A52" s="13"/>
      <c r="B52" s="6" t="s">
        <v>191</v>
      </c>
      <c r="C52" s="112">
        <f>SUM(C46:C51)</f>
        <v>4654061</v>
      </c>
      <c r="D52" s="112">
        <f>SUM(D46:D51)</f>
        <v>0</v>
      </c>
      <c r="E52" s="112">
        <f t="shared" si="0"/>
        <v>4654061</v>
      </c>
    </row>
    <row r="53" spans="1:7" x14ac:dyDescent="0.25">
      <c r="A53" s="13"/>
      <c r="B53" s="6"/>
      <c r="C53" s="112"/>
      <c r="D53" s="112"/>
      <c r="E53" s="112">
        <f t="shared" si="0"/>
        <v>0</v>
      </c>
    </row>
    <row r="54" spans="1:7" x14ac:dyDescent="0.25">
      <c r="A54" s="13"/>
      <c r="B54" s="6"/>
      <c r="C54" s="112"/>
      <c r="D54" s="112"/>
      <c r="E54" s="112">
        <f t="shared" si="0"/>
        <v>0</v>
      </c>
    </row>
    <row r="55" spans="1:7" x14ac:dyDescent="0.25">
      <c r="A55" s="13"/>
      <c r="B55" s="6"/>
      <c r="C55" s="112"/>
      <c r="D55" s="112"/>
      <c r="E55" s="112">
        <f t="shared" si="0"/>
        <v>0</v>
      </c>
    </row>
    <row r="56" spans="1:7" x14ac:dyDescent="0.25">
      <c r="A56" s="13"/>
      <c r="B56" s="6"/>
      <c r="C56" s="112"/>
      <c r="D56" s="112"/>
      <c r="E56" s="112">
        <f t="shared" si="0"/>
        <v>0</v>
      </c>
    </row>
    <row r="57" spans="1:7" x14ac:dyDescent="0.25">
      <c r="A57" s="13" t="s">
        <v>192</v>
      </c>
      <c r="B57" s="6" t="s">
        <v>193</v>
      </c>
      <c r="C57" s="112">
        <f>SUM(C53:C56)</f>
        <v>0</v>
      </c>
      <c r="D57" s="112">
        <f>SUM(D53:D56)</f>
        <v>0</v>
      </c>
      <c r="E57" s="112">
        <f t="shared" si="0"/>
        <v>0</v>
      </c>
    </row>
    <row r="58" spans="1:7" x14ac:dyDescent="0.25">
      <c r="A58" s="13" t="s">
        <v>194</v>
      </c>
      <c r="B58" s="6" t="s">
        <v>195</v>
      </c>
      <c r="C58" s="112">
        <v>1256597</v>
      </c>
      <c r="D58" s="112"/>
      <c r="E58" s="112">
        <f t="shared" si="0"/>
        <v>1256597</v>
      </c>
    </row>
    <row r="59" spans="1:7" ht="15.75" x14ac:dyDescent="0.25">
      <c r="A59" s="18" t="s">
        <v>387</v>
      </c>
      <c r="B59" s="9" t="s">
        <v>196</v>
      </c>
      <c r="C59" s="112">
        <f>SUM(C45+C52+C57+C58)</f>
        <v>5910658</v>
      </c>
      <c r="D59" s="112">
        <f>SUM(D45+D52+D57+D58)</f>
        <v>0</v>
      </c>
      <c r="E59" s="112">
        <f t="shared" si="0"/>
        <v>5910658</v>
      </c>
    </row>
    <row r="62" spans="1:7" x14ac:dyDescent="0.25">
      <c r="A62" s="109" t="s">
        <v>550</v>
      </c>
      <c r="B62" s="109"/>
      <c r="C62" s="109" t="s">
        <v>551</v>
      </c>
      <c r="D62" s="109" t="s">
        <v>552</v>
      </c>
      <c r="E62" s="158" t="s">
        <v>56</v>
      </c>
      <c r="F62" s="4"/>
      <c r="G62" s="4"/>
    </row>
    <row r="63" spans="1:7" ht="15.75" x14ac:dyDescent="0.3">
      <c r="A63" s="159"/>
      <c r="B63" s="158"/>
      <c r="C63" s="123"/>
      <c r="D63" s="123"/>
      <c r="E63" s="158"/>
      <c r="F63" s="4"/>
      <c r="G63" s="4"/>
    </row>
    <row r="64" spans="1:7" ht="15.75" x14ac:dyDescent="0.3">
      <c r="A64" s="158"/>
      <c r="B64" s="158"/>
      <c r="C64" s="123"/>
      <c r="D64" s="123"/>
      <c r="E64" s="158"/>
      <c r="F64" s="4"/>
      <c r="G64" s="4"/>
    </row>
    <row r="65" spans="1:7" ht="15.75" x14ac:dyDescent="0.3">
      <c r="A65" s="158"/>
      <c r="B65" s="158"/>
      <c r="C65" s="123"/>
      <c r="D65" s="123"/>
      <c r="E65" s="158"/>
      <c r="F65" s="4"/>
      <c r="G65" s="4"/>
    </row>
    <row r="66" spans="1:7" ht="15.75" x14ac:dyDescent="0.3">
      <c r="A66" s="158"/>
      <c r="B66" s="158"/>
      <c r="C66" s="123"/>
      <c r="D66" s="123"/>
      <c r="E66" s="158"/>
      <c r="F66" s="4"/>
      <c r="G66" s="4"/>
    </row>
    <row r="67" spans="1:7" x14ac:dyDescent="0.25">
      <c r="A67" s="15" t="s">
        <v>174</v>
      </c>
      <c r="B67" s="8" t="s">
        <v>175</v>
      </c>
      <c r="C67" s="160">
        <f>SUM(C63:C66)</f>
        <v>0</v>
      </c>
      <c r="D67" s="160">
        <f>SUM(D63:D66)</f>
        <v>0</v>
      </c>
      <c r="E67" s="109">
        <f>SUM(E63:E66)</f>
        <v>0</v>
      </c>
      <c r="F67" s="4"/>
      <c r="G67" s="4"/>
    </row>
    <row r="68" spans="1:7" ht="15.75" x14ac:dyDescent="0.3">
      <c r="A68" s="13" t="s">
        <v>598</v>
      </c>
      <c r="B68" s="6"/>
      <c r="C68" s="123">
        <v>400000</v>
      </c>
      <c r="D68" s="123">
        <v>100000</v>
      </c>
      <c r="E68" s="161">
        <f>C68+D68</f>
        <v>500000</v>
      </c>
      <c r="F68" s="4"/>
      <c r="G68" s="4"/>
    </row>
    <row r="69" spans="1:7" ht="15.75" x14ac:dyDescent="0.3">
      <c r="A69" s="13" t="s">
        <v>599</v>
      </c>
      <c r="B69" s="6"/>
      <c r="C69" s="123">
        <v>3940000</v>
      </c>
      <c r="D69" s="112">
        <v>1060000</v>
      </c>
      <c r="E69" s="161">
        <f t="shared" ref="E69:E89" si="2">C69+D69</f>
        <v>5000000</v>
      </c>
      <c r="F69" s="4"/>
      <c r="G69" s="4"/>
    </row>
    <row r="70" spans="1:7" ht="15.75" x14ac:dyDescent="0.3">
      <c r="A70" s="13"/>
      <c r="B70" s="6"/>
      <c r="C70" s="123"/>
      <c r="D70" s="123"/>
      <c r="E70" s="161">
        <f t="shared" si="2"/>
        <v>0</v>
      </c>
      <c r="F70" s="4"/>
      <c r="G70" s="4"/>
    </row>
    <row r="71" spans="1:7" ht="15.75" x14ac:dyDescent="0.3">
      <c r="A71" s="13"/>
      <c r="B71" s="6"/>
      <c r="C71" s="123"/>
      <c r="D71" s="123"/>
      <c r="E71" s="161">
        <f t="shared" si="2"/>
        <v>0</v>
      </c>
      <c r="F71" s="4"/>
      <c r="G71" s="4"/>
    </row>
    <row r="72" spans="1:7" ht="15.75" x14ac:dyDescent="0.3">
      <c r="A72" s="13"/>
      <c r="B72" s="6"/>
      <c r="C72" s="123"/>
      <c r="D72" s="123"/>
      <c r="E72" s="161">
        <f t="shared" si="2"/>
        <v>0</v>
      </c>
      <c r="F72" s="4"/>
      <c r="G72" s="4"/>
    </row>
    <row r="73" spans="1:7" ht="15.75" x14ac:dyDescent="0.3">
      <c r="A73" s="13"/>
      <c r="B73" s="6"/>
      <c r="C73" s="123"/>
      <c r="D73" s="123"/>
      <c r="E73" s="161">
        <f t="shared" si="2"/>
        <v>0</v>
      </c>
      <c r="F73" s="4"/>
      <c r="G73" s="4"/>
    </row>
    <row r="74" spans="1:7" ht="15.75" x14ac:dyDescent="0.3">
      <c r="A74" s="13"/>
      <c r="B74" s="6"/>
      <c r="C74" s="123"/>
      <c r="D74" s="123"/>
      <c r="E74" s="161"/>
      <c r="F74" s="4"/>
      <c r="G74" s="4"/>
    </row>
    <row r="75" spans="1:7" x14ac:dyDescent="0.25">
      <c r="A75" s="15" t="s">
        <v>385</v>
      </c>
      <c r="B75" s="8" t="s">
        <v>176</v>
      </c>
      <c r="C75" s="160">
        <f>SUM(C68:C74)</f>
        <v>4340000</v>
      </c>
      <c r="D75" s="160">
        <f>SUM(D68:D74)</f>
        <v>1160000</v>
      </c>
      <c r="E75" s="161">
        <f t="shared" si="2"/>
        <v>5500000</v>
      </c>
      <c r="F75" s="4"/>
      <c r="G75" s="4"/>
    </row>
    <row r="76" spans="1:7" ht="15.75" x14ac:dyDescent="0.3">
      <c r="A76" s="13"/>
      <c r="B76" s="6"/>
      <c r="C76" s="123"/>
      <c r="D76" s="123"/>
      <c r="E76" s="161"/>
      <c r="F76" s="4"/>
      <c r="G76" s="4"/>
    </row>
    <row r="77" spans="1:7" ht="15.75" x14ac:dyDescent="0.3">
      <c r="A77" s="13"/>
      <c r="B77" s="6"/>
      <c r="C77" s="123"/>
      <c r="D77" s="123"/>
      <c r="E77" s="161"/>
      <c r="F77" s="4"/>
      <c r="G77" s="4"/>
    </row>
    <row r="78" spans="1:7" ht="15.75" x14ac:dyDescent="0.3">
      <c r="A78" s="13"/>
      <c r="B78" s="6"/>
      <c r="C78" s="123"/>
      <c r="D78" s="123"/>
      <c r="E78" s="161"/>
      <c r="F78" s="4"/>
      <c r="G78" s="4"/>
    </row>
    <row r="79" spans="1:7" ht="15.75" x14ac:dyDescent="0.3">
      <c r="A79" s="13"/>
      <c r="B79" s="6"/>
      <c r="C79" s="123"/>
      <c r="D79" s="123"/>
      <c r="E79" s="161"/>
      <c r="F79" s="4"/>
      <c r="G79" s="4"/>
    </row>
    <row r="80" spans="1:7" x14ac:dyDescent="0.25">
      <c r="A80" s="7" t="s">
        <v>177</v>
      </c>
      <c r="B80" s="8" t="s">
        <v>178</v>
      </c>
      <c r="C80" s="160">
        <f>SUM(C76:C79)</f>
        <v>0</v>
      </c>
      <c r="D80" s="160">
        <f>SUM(D76:D79)</f>
        <v>0</v>
      </c>
      <c r="E80" s="161">
        <f t="shared" si="2"/>
        <v>0</v>
      </c>
      <c r="F80" s="4"/>
      <c r="G80" s="4"/>
    </row>
    <row r="81" spans="1:7" ht="15.75" x14ac:dyDescent="0.3">
      <c r="A81" s="5"/>
      <c r="B81" s="6"/>
      <c r="C81" s="112"/>
      <c r="D81" s="123"/>
      <c r="E81" s="161">
        <f t="shared" si="2"/>
        <v>0</v>
      </c>
      <c r="F81" s="4"/>
      <c r="G81" s="4"/>
    </row>
    <row r="82" spans="1:7" ht="15.75" x14ac:dyDescent="0.3">
      <c r="A82" s="5"/>
      <c r="B82" s="6"/>
      <c r="C82" s="112"/>
      <c r="D82" s="123"/>
      <c r="E82" s="161"/>
      <c r="F82" s="4"/>
      <c r="G82" s="4"/>
    </row>
    <row r="83" spans="1:7" ht="15.75" x14ac:dyDescent="0.3">
      <c r="A83" s="13"/>
      <c r="B83" s="6"/>
      <c r="C83" s="112"/>
      <c r="D83" s="123"/>
      <c r="E83" s="161"/>
      <c r="F83" s="4"/>
      <c r="G83" s="4"/>
    </row>
    <row r="84" spans="1:7" ht="15.75" x14ac:dyDescent="0.3">
      <c r="A84" s="13"/>
      <c r="B84" s="6"/>
      <c r="C84" s="112"/>
      <c r="D84" s="123"/>
      <c r="E84" s="161"/>
      <c r="F84" s="4"/>
      <c r="G84" s="4"/>
    </row>
    <row r="85" spans="1:7" ht="15.75" x14ac:dyDescent="0.3">
      <c r="A85" s="13"/>
      <c r="B85" s="6"/>
      <c r="C85" s="112"/>
      <c r="D85" s="123"/>
      <c r="E85" s="161"/>
      <c r="F85" s="4"/>
      <c r="G85" s="4"/>
    </row>
    <row r="86" spans="1:7" ht="15.75" x14ac:dyDescent="0.3">
      <c r="A86" s="13"/>
      <c r="B86" s="6"/>
      <c r="C86" s="112"/>
      <c r="D86" s="123"/>
      <c r="E86" s="161"/>
      <c r="F86" s="4"/>
      <c r="G86" s="4"/>
    </row>
    <row r="87" spans="1:7" ht="15.75" x14ac:dyDescent="0.3">
      <c r="A87" s="13"/>
      <c r="B87" s="6"/>
      <c r="C87" s="123"/>
      <c r="D87" s="123"/>
      <c r="E87" s="161"/>
      <c r="F87" s="4"/>
      <c r="G87" s="4"/>
    </row>
    <row r="88" spans="1:7" ht="15.75" x14ac:dyDescent="0.3">
      <c r="A88" s="13" t="s">
        <v>179</v>
      </c>
      <c r="B88" s="6" t="s">
        <v>180</v>
      </c>
      <c r="C88" s="123">
        <f>SUM(C81:C87)</f>
        <v>0</v>
      </c>
      <c r="D88" s="123">
        <f>SUM(D81:D87)</f>
        <v>0</v>
      </c>
      <c r="E88" s="161">
        <f t="shared" si="2"/>
        <v>0</v>
      </c>
      <c r="F88" s="4"/>
      <c r="G88" s="4"/>
    </row>
    <row r="89" spans="1:7" ht="15.75" x14ac:dyDescent="0.3">
      <c r="A89" s="18" t="s">
        <v>386</v>
      </c>
      <c r="B89" s="9" t="s">
        <v>187</v>
      </c>
      <c r="C89" s="123">
        <f>SUM(C67+C75+C80+C88)</f>
        <v>4340000</v>
      </c>
      <c r="D89" s="123">
        <f>SUM(D67+D75+D80+D88)</f>
        <v>1160000</v>
      </c>
      <c r="E89" s="161">
        <f t="shared" si="2"/>
        <v>5500000</v>
      </c>
      <c r="F89" s="4"/>
      <c r="G89" s="4"/>
    </row>
    <row r="90" spans="1:7" ht="15.75" x14ac:dyDescent="0.3">
      <c r="A90" s="13" t="s">
        <v>591</v>
      </c>
      <c r="B90" s="6"/>
      <c r="C90" s="123">
        <v>4654061</v>
      </c>
      <c r="D90" s="123">
        <v>1256597</v>
      </c>
      <c r="E90" s="161">
        <f>SUM(C90:D90)</f>
        <v>5910658</v>
      </c>
      <c r="F90" s="4"/>
      <c r="G90" s="4"/>
    </row>
    <row r="91" spans="1:7" ht="15.75" x14ac:dyDescent="0.3">
      <c r="A91" s="13"/>
      <c r="B91" s="8"/>
      <c r="C91" s="123"/>
      <c r="D91" s="123"/>
      <c r="E91" s="161">
        <f t="shared" ref="E91:E95" si="3">SUM(C91:D91)</f>
        <v>0</v>
      </c>
      <c r="F91" s="4"/>
      <c r="G91" s="4"/>
    </row>
    <row r="92" spans="1:7" ht="15.75" x14ac:dyDescent="0.3">
      <c r="A92" s="13"/>
      <c r="B92" s="8"/>
      <c r="C92" s="123"/>
      <c r="D92" s="123"/>
      <c r="E92" s="161">
        <f t="shared" si="3"/>
        <v>0</v>
      </c>
      <c r="F92" s="4"/>
      <c r="G92" s="4"/>
    </row>
    <row r="93" spans="1:7" ht="15.75" x14ac:dyDescent="0.3">
      <c r="A93" s="13"/>
      <c r="B93" s="8"/>
      <c r="C93" s="123"/>
      <c r="D93" s="123"/>
      <c r="E93" s="161">
        <f t="shared" si="3"/>
        <v>0</v>
      </c>
      <c r="F93" s="4"/>
      <c r="G93" s="4"/>
    </row>
    <row r="94" spans="1:7" ht="15.75" x14ac:dyDescent="0.3">
      <c r="A94" s="13"/>
      <c r="B94" s="8"/>
      <c r="C94" s="123"/>
      <c r="D94" s="123"/>
      <c r="E94" s="161">
        <f t="shared" si="3"/>
        <v>0</v>
      </c>
      <c r="F94" s="4"/>
      <c r="G94" s="4"/>
    </row>
    <row r="95" spans="1:7" ht="15.75" x14ac:dyDescent="0.3">
      <c r="A95" s="13"/>
      <c r="B95" s="8"/>
      <c r="C95" s="123"/>
      <c r="D95" s="123"/>
      <c r="E95" s="161">
        <f t="shared" si="3"/>
        <v>0</v>
      </c>
      <c r="F95" s="4"/>
      <c r="G95" s="4"/>
    </row>
    <row r="96" spans="1:7" x14ac:dyDescent="0.25">
      <c r="A96" s="15" t="s">
        <v>188</v>
      </c>
      <c r="B96" s="8" t="s">
        <v>189</v>
      </c>
      <c r="C96" s="160">
        <f>SUM(C90:C95)</f>
        <v>4654061</v>
      </c>
      <c r="D96" s="160">
        <f>SUM(D90:D95)</f>
        <v>1256597</v>
      </c>
      <c r="E96" s="115">
        <f>SUM(E90:E95)</f>
        <v>5910658</v>
      </c>
      <c r="F96" s="4"/>
      <c r="G96" s="4"/>
    </row>
    <row r="97" spans="1:7" ht="15.75" x14ac:dyDescent="0.3">
      <c r="A97" s="13"/>
      <c r="B97" s="6"/>
      <c r="C97" s="123"/>
      <c r="D97" s="123"/>
      <c r="E97" s="161">
        <f>SUM(C97:D97)</f>
        <v>0</v>
      </c>
      <c r="F97" s="4"/>
      <c r="G97" s="4"/>
    </row>
    <row r="98" spans="1:7" ht="15.75" x14ac:dyDescent="0.3">
      <c r="A98" s="13"/>
      <c r="B98" s="6"/>
      <c r="C98" s="123"/>
      <c r="D98" s="123"/>
      <c r="E98" s="158"/>
      <c r="F98" s="4"/>
      <c r="G98" s="4"/>
    </row>
    <row r="99" spans="1:7" ht="15.75" x14ac:dyDescent="0.3">
      <c r="A99" s="13"/>
      <c r="B99" s="6"/>
      <c r="C99" s="123"/>
      <c r="D99" s="123"/>
      <c r="E99" s="158"/>
      <c r="F99" s="4"/>
      <c r="G99" s="4"/>
    </row>
    <row r="100" spans="1:7" ht="15.75" x14ac:dyDescent="0.3">
      <c r="A100" s="13"/>
      <c r="B100" s="6"/>
      <c r="C100" s="123"/>
      <c r="D100" s="123"/>
      <c r="E100" s="158"/>
      <c r="F100" s="4"/>
      <c r="G100" s="4"/>
    </row>
    <row r="101" spans="1:7" x14ac:dyDescent="0.25">
      <c r="A101" s="15" t="s">
        <v>190</v>
      </c>
      <c r="B101" s="8" t="s">
        <v>191</v>
      </c>
      <c r="C101" s="160"/>
      <c r="D101" s="160"/>
      <c r="E101" s="109"/>
      <c r="F101" s="4"/>
      <c r="G101" s="4"/>
    </row>
    <row r="102" spans="1:7" ht="15.75" x14ac:dyDescent="0.3">
      <c r="A102" s="13"/>
      <c r="B102" s="6"/>
      <c r="C102" s="123"/>
      <c r="D102" s="123"/>
      <c r="E102" s="158"/>
      <c r="F102" s="4"/>
      <c r="G102" s="4"/>
    </row>
    <row r="103" spans="1:7" ht="15.75" x14ac:dyDescent="0.3">
      <c r="A103" s="13"/>
      <c r="B103" s="6"/>
      <c r="C103" s="123"/>
      <c r="D103" s="123"/>
      <c r="E103" s="158"/>
      <c r="F103" s="4"/>
      <c r="G103" s="4"/>
    </row>
    <row r="104" spans="1:7" ht="15.75" x14ac:dyDescent="0.3">
      <c r="A104" s="13"/>
      <c r="B104" s="6"/>
      <c r="C104" s="123"/>
      <c r="D104" s="123"/>
      <c r="E104" s="158"/>
      <c r="F104" s="4"/>
      <c r="G104" s="4"/>
    </row>
    <row r="105" spans="1:7" ht="15.75" x14ac:dyDescent="0.3">
      <c r="A105" s="13"/>
      <c r="B105" s="6"/>
      <c r="C105" s="123"/>
      <c r="D105" s="123"/>
      <c r="E105" s="158"/>
      <c r="F105" s="4"/>
      <c r="G105" s="4"/>
    </row>
    <row r="106" spans="1:7" x14ac:dyDescent="0.25">
      <c r="A106" s="15" t="s">
        <v>192</v>
      </c>
      <c r="B106" s="8" t="s">
        <v>193</v>
      </c>
      <c r="C106" s="160"/>
      <c r="D106" s="160"/>
      <c r="E106" s="109"/>
      <c r="F106" s="4"/>
      <c r="G106" s="4"/>
    </row>
    <row r="107" spans="1:7" ht="15.75" x14ac:dyDescent="0.3">
      <c r="A107" s="18" t="s">
        <v>387</v>
      </c>
      <c r="B107" s="9" t="s">
        <v>196</v>
      </c>
      <c r="C107" s="123">
        <f>SUM(C96+C101+C106)</f>
        <v>4654061</v>
      </c>
      <c r="D107" s="123">
        <f>SUM(D96+D101+D106)</f>
        <v>1256597</v>
      </c>
      <c r="E107" s="123">
        <f>SUM(E96+E101+E106)</f>
        <v>5910658</v>
      </c>
      <c r="F107" s="4"/>
      <c r="G107" s="4"/>
    </row>
    <row r="108" spans="1:7" x14ac:dyDescent="0.25">
      <c r="A108" s="4"/>
      <c r="B108" s="4"/>
      <c r="C108" s="4"/>
      <c r="D108" s="4"/>
      <c r="E108" s="4"/>
      <c r="F108" s="4"/>
      <c r="G108" s="4"/>
    </row>
    <row r="109" spans="1:7" x14ac:dyDescent="0.25">
      <c r="A109" s="4"/>
      <c r="B109" s="4"/>
      <c r="C109" s="4"/>
      <c r="D109" s="4"/>
      <c r="E109" s="4"/>
      <c r="F109" s="4"/>
      <c r="G109" s="4"/>
    </row>
    <row r="110" spans="1:7" x14ac:dyDescent="0.25">
      <c r="A110" s="4"/>
      <c r="B110" s="4"/>
      <c r="C110" s="4"/>
      <c r="D110" s="4"/>
      <c r="E110" s="4"/>
      <c r="F110" s="4"/>
      <c r="G110" s="4"/>
    </row>
    <row r="111" spans="1:7" x14ac:dyDescent="0.25">
      <c r="A111" s="4"/>
      <c r="B111" s="4"/>
      <c r="C111" s="4"/>
      <c r="D111" s="4"/>
      <c r="E111" s="4"/>
      <c r="F111" s="4"/>
      <c r="G111" s="4"/>
    </row>
  </sheetData>
  <mergeCells count="2">
    <mergeCell ref="A1:E1"/>
    <mergeCell ref="A2:E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5"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J50"/>
  <sheetViews>
    <sheetView topLeftCell="A13" workbookViewId="0">
      <selection activeCell="D6" sqref="D6"/>
    </sheetView>
  </sheetViews>
  <sheetFormatPr defaultRowHeight="15" x14ac:dyDescent="0.25"/>
  <cols>
    <col min="1" max="1" width="64.28515625" customWidth="1"/>
    <col min="3" max="3" width="18.140625" style="113" customWidth="1"/>
    <col min="4" max="4" width="21.5703125" customWidth="1"/>
    <col min="5" max="5" width="21.85546875" customWidth="1"/>
    <col min="6" max="6" width="22.42578125" bestFit="1" customWidth="1"/>
    <col min="7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0" ht="30" customHeight="1" x14ac:dyDescent="0.25">
      <c r="A1" s="169" t="s">
        <v>594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ht="46.5" customHeight="1" x14ac:dyDescent="0.25">
      <c r="A2" s="172" t="s">
        <v>577</v>
      </c>
      <c r="B2" s="173"/>
      <c r="C2" s="173"/>
      <c r="D2" s="173"/>
      <c r="E2" s="173"/>
      <c r="F2" s="173"/>
      <c r="G2" s="173"/>
      <c r="H2" s="173"/>
      <c r="I2" s="173"/>
      <c r="J2" s="173"/>
    </row>
    <row r="3" spans="1:10" ht="16.5" customHeight="1" x14ac:dyDescent="0.25">
      <c r="A3" s="72"/>
      <c r="B3" s="73"/>
      <c r="C3" s="137"/>
      <c r="D3" s="73"/>
      <c r="E3" s="73"/>
      <c r="F3" s="73"/>
      <c r="G3" s="73"/>
      <c r="H3" s="73"/>
      <c r="I3" s="73"/>
      <c r="J3" s="73"/>
    </row>
    <row r="4" spans="1:10" x14ac:dyDescent="0.25">
      <c r="A4" s="4" t="s">
        <v>17</v>
      </c>
      <c r="G4" s="110" t="s">
        <v>566</v>
      </c>
    </row>
    <row r="5" spans="1:10" ht="61.5" customHeight="1" x14ac:dyDescent="0.3">
      <c r="A5" s="2" t="s">
        <v>72</v>
      </c>
      <c r="B5" s="3" t="s">
        <v>73</v>
      </c>
      <c r="C5" s="138" t="s">
        <v>553</v>
      </c>
      <c r="D5" s="62" t="s">
        <v>556</v>
      </c>
      <c r="E5" s="62" t="s">
        <v>557</v>
      </c>
      <c r="F5" s="62" t="s">
        <v>558</v>
      </c>
      <c r="G5" s="62" t="s">
        <v>2</v>
      </c>
      <c r="H5" s="62" t="s">
        <v>554</v>
      </c>
      <c r="I5" s="62" t="s">
        <v>555</v>
      </c>
      <c r="J5" s="62" t="s">
        <v>559</v>
      </c>
    </row>
    <row r="6" spans="1:10" ht="30" x14ac:dyDescent="0.25">
      <c r="A6" s="42"/>
      <c r="B6" s="42"/>
      <c r="C6" s="141"/>
      <c r="D6" s="141"/>
      <c r="E6" s="141"/>
      <c r="F6" s="143" t="s">
        <v>3</v>
      </c>
      <c r="G6" s="141"/>
      <c r="H6" s="141"/>
      <c r="I6" s="141"/>
      <c r="J6" s="141"/>
    </row>
    <row r="7" spans="1:10" x14ac:dyDescent="0.25">
      <c r="A7" s="42"/>
      <c r="B7" s="42"/>
      <c r="C7" s="141"/>
      <c r="D7" s="141"/>
      <c r="E7" s="141"/>
      <c r="F7" s="141"/>
      <c r="G7" s="141"/>
      <c r="H7" s="141"/>
      <c r="I7" s="141"/>
      <c r="J7" s="141"/>
    </row>
    <row r="8" spans="1:10" x14ac:dyDescent="0.25">
      <c r="A8" s="42"/>
      <c r="B8" s="42"/>
      <c r="C8" s="141"/>
      <c r="D8" s="141"/>
      <c r="E8" s="141"/>
      <c r="F8" s="141"/>
      <c r="G8" s="141"/>
      <c r="H8" s="141"/>
      <c r="I8" s="141"/>
      <c r="J8" s="141"/>
    </row>
    <row r="9" spans="1:10" x14ac:dyDescent="0.25">
      <c r="A9" s="42"/>
      <c r="B9" s="42"/>
      <c r="C9" s="141"/>
      <c r="D9" s="141"/>
      <c r="E9" s="141"/>
      <c r="F9" s="141"/>
      <c r="G9" s="141"/>
      <c r="H9" s="141"/>
      <c r="I9" s="141"/>
      <c r="J9" s="141"/>
    </row>
    <row r="10" spans="1:10" x14ac:dyDescent="0.25">
      <c r="A10" s="15" t="s">
        <v>174</v>
      </c>
      <c r="B10" s="8" t="s">
        <v>175</v>
      </c>
      <c r="C10" s="141"/>
      <c r="D10" s="141"/>
      <c r="E10" s="141"/>
      <c r="F10" s="141"/>
      <c r="G10" s="141"/>
      <c r="H10" s="141"/>
      <c r="I10" s="141"/>
      <c r="J10" s="141"/>
    </row>
    <row r="11" spans="1:10" ht="15.75" x14ac:dyDescent="0.3">
      <c r="A11" s="13"/>
      <c r="B11" s="6"/>
      <c r="C11" s="123"/>
      <c r="D11" s="141"/>
      <c r="E11" s="123"/>
      <c r="F11" s="141"/>
      <c r="G11" s="141"/>
      <c r="H11" s="141"/>
      <c r="I11" s="141"/>
      <c r="J11" s="141"/>
    </row>
    <row r="12" spans="1:10" ht="15.75" x14ac:dyDescent="0.3">
      <c r="A12" s="13"/>
      <c r="B12" s="6"/>
      <c r="C12" s="123"/>
      <c r="D12" s="141"/>
      <c r="E12" s="123"/>
      <c r="F12" s="141"/>
      <c r="G12" s="141"/>
      <c r="H12" s="141"/>
      <c r="I12" s="141"/>
      <c r="J12" s="141"/>
    </row>
    <row r="13" spans="1:10" ht="15.75" x14ac:dyDescent="0.3">
      <c r="A13" s="13"/>
      <c r="B13" s="6"/>
      <c r="C13" s="123"/>
      <c r="D13" s="141"/>
      <c r="E13" s="123"/>
      <c r="F13" s="141"/>
      <c r="G13" s="141"/>
      <c r="H13" s="141"/>
      <c r="I13" s="141"/>
      <c r="J13" s="141"/>
    </row>
    <row r="14" spans="1:10" ht="15.75" x14ac:dyDescent="0.3">
      <c r="A14" s="13"/>
      <c r="B14" s="6"/>
      <c r="C14" s="123"/>
      <c r="D14" s="141"/>
      <c r="E14" s="123"/>
      <c r="F14" s="141"/>
      <c r="G14" s="141"/>
      <c r="H14" s="141"/>
      <c r="I14" s="141"/>
      <c r="J14" s="141"/>
    </row>
    <row r="15" spans="1:10" x14ac:dyDescent="0.25">
      <c r="A15" s="13"/>
      <c r="B15" s="6"/>
      <c r="C15" s="141"/>
      <c r="D15" s="141"/>
      <c r="E15" s="141"/>
      <c r="F15" s="141"/>
      <c r="G15" s="141"/>
      <c r="H15" s="141"/>
      <c r="I15" s="141"/>
      <c r="J15" s="141"/>
    </row>
    <row r="16" spans="1:10" x14ac:dyDescent="0.25">
      <c r="A16" s="15" t="s">
        <v>385</v>
      </c>
      <c r="B16" s="8" t="s">
        <v>176</v>
      </c>
      <c r="C16" s="142">
        <f>SUM(C11:C15)</f>
        <v>0</v>
      </c>
      <c r="D16" s="142"/>
      <c r="E16" s="142">
        <f>SUM(E11:E15)</f>
        <v>0</v>
      </c>
      <c r="F16" s="141"/>
      <c r="G16" s="141"/>
      <c r="H16" s="153"/>
      <c r="I16" s="153"/>
      <c r="J16" s="141"/>
    </row>
    <row r="17" spans="1:10" x14ac:dyDescent="0.25">
      <c r="A17" s="13"/>
      <c r="B17" s="6"/>
      <c r="C17" s="141"/>
      <c r="D17" s="141"/>
      <c r="E17" s="141"/>
      <c r="F17" s="141"/>
      <c r="G17" s="141"/>
      <c r="H17" s="141"/>
      <c r="I17" s="141"/>
      <c r="J17" s="141"/>
    </row>
    <row r="18" spans="1:10" x14ac:dyDescent="0.25">
      <c r="A18" s="13"/>
      <c r="B18" s="6"/>
      <c r="C18" s="141"/>
      <c r="D18" s="141"/>
      <c r="E18" s="141"/>
      <c r="F18" s="141"/>
      <c r="G18" s="141"/>
      <c r="H18" s="141"/>
      <c r="I18" s="141"/>
      <c r="J18" s="141"/>
    </row>
    <row r="19" spans="1:10" x14ac:dyDescent="0.25">
      <c r="A19" s="13"/>
      <c r="B19" s="6"/>
      <c r="C19" s="141"/>
      <c r="D19" s="141"/>
      <c r="E19" s="141"/>
      <c r="F19" s="141"/>
      <c r="G19" s="141"/>
      <c r="H19" s="141"/>
      <c r="I19" s="141"/>
      <c r="J19" s="141"/>
    </row>
    <row r="20" spans="1:10" x14ac:dyDescent="0.25">
      <c r="A20" s="13"/>
      <c r="B20" s="6"/>
      <c r="C20" s="141"/>
      <c r="D20" s="141"/>
      <c r="E20" s="141"/>
      <c r="F20" s="141"/>
      <c r="G20" s="141"/>
      <c r="H20" s="141"/>
      <c r="I20" s="141"/>
      <c r="J20" s="141"/>
    </row>
    <row r="21" spans="1:10" x14ac:dyDescent="0.25">
      <c r="A21" s="7" t="s">
        <v>177</v>
      </c>
      <c r="B21" s="8" t="s">
        <v>178</v>
      </c>
      <c r="C21" s="141"/>
      <c r="D21" s="141"/>
      <c r="E21" s="141"/>
      <c r="F21" s="141"/>
      <c r="G21" s="141"/>
      <c r="H21" s="141"/>
      <c r="I21" s="141"/>
      <c r="J21" s="141"/>
    </row>
    <row r="22" spans="1:10" x14ac:dyDescent="0.25">
      <c r="A22" s="5" t="s">
        <v>587</v>
      </c>
      <c r="B22" s="6"/>
      <c r="C22" s="112"/>
      <c r="D22" s="141"/>
      <c r="E22" s="112"/>
      <c r="F22" s="141"/>
      <c r="G22" s="141"/>
      <c r="H22" s="141"/>
      <c r="I22" s="141"/>
      <c r="J22" s="141"/>
    </row>
    <row r="23" spans="1:10" x14ac:dyDescent="0.25">
      <c r="A23" s="5"/>
      <c r="B23" s="6"/>
      <c r="C23" s="141"/>
      <c r="D23" s="141"/>
      <c r="E23" s="141"/>
      <c r="F23" s="141"/>
      <c r="G23" s="141"/>
      <c r="H23" s="141"/>
      <c r="I23" s="141"/>
      <c r="J23" s="141"/>
    </row>
    <row r="24" spans="1:10" x14ac:dyDescent="0.25">
      <c r="A24" s="5"/>
      <c r="B24" s="6"/>
      <c r="C24" s="141"/>
      <c r="D24" s="141"/>
      <c r="E24" s="141"/>
      <c r="F24" s="141"/>
      <c r="G24" s="141"/>
      <c r="H24" s="141"/>
      <c r="I24" s="141"/>
      <c r="J24" s="141"/>
    </row>
    <row r="25" spans="1:10" x14ac:dyDescent="0.25">
      <c r="A25" s="15" t="s">
        <v>179</v>
      </c>
      <c r="B25" s="8" t="s">
        <v>180</v>
      </c>
      <c r="C25" s="142">
        <f>SUM(C22:C24)</f>
        <v>0</v>
      </c>
      <c r="D25" s="142"/>
      <c r="E25" s="142">
        <f t="shared" ref="E25" si="0">SUM(E22:E24)</f>
        <v>0</v>
      </c>
      <c r="F25" s="141"/>
      <c r="G25" s="141"/>
      <c r="H25" s="153"/>
      <c r="I25" s="153"/>
      <c r="J25" s="141"/>
    </row>
    <row r="26" spans="1:10" x14ac:dyDescent="0.25">
      <c r="A26" s="13"/>
      <c r="B26" s="6"/>
      <c r="C26" s="141"/>
      <c r="D26" s="141"/>
      <c r="E26" s="141"/>
      <c r="F26" s="141"/>
      <c r="G26" s="141"/>
      <c r="H26" s="153"/>
      <c r="I26" s="153"/>
      <c r="J26" s="141"/>
    </row>
    <row r="27" spans="1:10" x14ac:dyDescent="0.25">
      <c r="A27" s="13"/>
      <c r="B27" s="6"/>
      <c r="C27" s="141"/>
      <c r="D27" s="141"/>
      <c r="E27" s="141"/>
      <c r="F27" s="141"/>
      <c r="G27" s="141"/>
      <c r="H27" s="153"/>
      <c r="I27" s="153"/>
      <c r="J27" s="141"/>
    </row>
    <row r="28" spans="1:10" x14ac:dyDescent="0.25">
      <c r="A28" s="15" t="s">
        <v>181</v>
      </c>
      <c r="B28" s="8" t="s">
        <v>182</v>
      </c>
      <c r="C28" s="141"/>
      <c r="D28" s="141"/>
      <c r="E28" s="141"/>
      <c r="F28" s="141"/>
      <c r="G28" s="141"/>
      <c r="H28" s="153"/>
      <c r="I28" s="153"/>
      <c r="J28" s="141"/>
    </row>
    <row r="29" spans="1:10" x14ac:dyDescent="0.25">
      <c r="A29" s="13"/>
      <c r="B29" s="6"/>
      <c r="C29" s="141"/>
      <c r="D29" s="141"/>
      <c r="E29" s="141"/>
      <c r="F29" s="141"/>
      <c r="G29" s="141"/>
      <c r="H29" s="153"/>
      <c r="I29" s="153"/>
      <c r="J29" s="141"/>
    </row>
    <row r="30" spans="1:10" x14ac:dyDescent="0.25">
      <c r="A30" s="13"/>
      <c r="B30" s="6"/>
      <c r="C30" s="141"/>
      <c r="D30" s="141"/>
      <c r="E30" s="141"/>
      <c r="F30" s="141"/>
      <c r="G30" s="141"/>
      <c r="H30" s="153"/>
      <c r="I30" s="153"/>
      <c r="J30" s="141"/>
    </row>
    <row r="31" spans="1:10" x14ac:dyDescent="0.25">
      <c r="A31" s="7" t="s">
        <v>183</v>
      </c>
      <c r="B31" s="8" t="s">
        <v>184</v>
      </c>
      <c r="C31" s="141"/>
      <c r="D31" s="141"/>
      <c r="E31" s="141"/>
      <c r="F31" s="141"/>
      <c r="G31" s="141"/>
      <c r="H31" s="153"/>
      <c r="I31" s="153"/>
      <c r="J31" s="141"/>
    </row>
    <row r="32" spans="1:10" ht="25.5" x14ac:dyDescent="0.25">
      <c r="A32" s="7" t="s">
        <v>185</v>
      </c>
      <c r="B32" s="8" t="s">
        <v>186</v>
      </c>
      <c r="C32" s="112"/>
      <c r="D32" s="141"/>
      <c r="E32" s="112"/>
      <c r="F32" s="141"/>
      <c r="G32" s="141"/>
      <c r="H32" s="153"/>
      <c r="I32" s="153"/>
      <c r="J32" s="141"/>
    </row>
    <row r="33" spans="1:10" ht="15.75" x14ac:dyDescent="0.25">
      <c r="A33" s="18" t="s">
        <v>386</v>
      </c>
      <c r="B33" s="9" t="s">
        <v>187</v>
      </c>
      <c r="C33" s="142">
        <f>SUM(C10,C16,C21,C25,C28,C31,C32)</f>
        <v>0</v>
      </c>
      <c r="D33" s="141"/>
      <c r="E33" s="142"/>
      <c r="F33" s="141"/>
      <c r="G33" s="141"/>
      <c r="H33" s="141"/>
      <c r="I33" s="141"/>
      <c r="J33" s="141">
        <f>SUM(J16:J32)</f>
        <v>0</v>
      </c>
    </row>
    <row r="34" spans="1:10" ht="15.75" x14ac:dyDescent="0.25">
      <c r="A34" s="21"/>
      <c r="B34" s="8"/>
      <c r="C34" s="141"/>
      <c r="D34" s="141"/>
      <c r="E34" s="141"/>
      <c r="F34" s="141"/>
      <c r="G34" s="141"/>
      <c r="H34" s="141"/>
      <c r="I34" s="141"/>
      <c r="J34" s="141"/>
    </row>
    <row r="35" spans="1:10" ht="15.75" x14ac:dyDescent="0.25">
      <c r="A35" s="21"/>
      <c r="B35" s="8"/>
      <c r="C35" s="141"/>
      <c r="D35" s="141"/>
      <c r="E35" s="141"/>
      <c r="F35" s="141"/>
      <c r="G35" s="141"/>
      <c r="H35" s="141"/>
      <c r="I35" s="141"/>
      <c r="J35" s="141"/>
    </row>
    <row r="36" spans="1:10" ht="15.75" x14ac:dyDescent="0.25">
      <c r="A36" s="21"/>
      <c r="B36" s="8"/>
      <c r="C36" s="141"/>
      <c r="D36" s="141"/>
      <c r="E36" s="141"/>
      <c r="F36" s="141"/>
      <c r="G36" s="141"/>
      <c r="H36" s="141"/>
      <c r="I36" s="141"/>
      <c r="J36" s="141"/>
    </row>
    <row r="37" spans="1:10" ht="15.75" x14ac:dyDescent="0.25">
      <c r="A37" s="21"/>
      <c r="B37" s="8"/>
      <c r="C37" s="141"/>
      <c r="D37" s="141"/>
      <c r="E37" s="141"/>
      <c r="F37" s="141"/>
      <c r="G37" s="141"/>
      <c r="H37" s="141"/>
      <c r="I37" s="141"/>
      <c r="J37" s="141"/>
    </row>
    <row r="38" spans="1:10" x14ac:dyDescent="0.25">
      <c r="A38" s="15" t="s">
        <v>188</v>
      </c>
      <c r="B38" s="8" t="s">
        <v>189</v>
      </c>
      <c r="C38" s="141"/>
      <c r="D38" s="141"/>
      <c r="E38" s="141"/>
      <c r="F38" s="141"/>
      <c r="G38" s="141"/>
      <c r="H38" s="141"/>
      <c r="I38" s="141"/>
      <c r="J38" s="141"/>
    </row>
    <row r="39" spans="1:10" x14ac:dyDescent="0.25">
      <c r="A39" s="13"/>
      <c r="B39" s="8"/>
      <c r="C39" s="140"/>
      <c r="D39" s="141"/>
      <c r="E39" s="141"/>
      <c r="F39" s="141"/>
      <c r="G39" s="141"/>
      <c r="H39" s="141"/>
      <c r="I39" s="141"/>
      <c r="J39" s="141"/>
    </row>
    <row r="40" spans="1:10" x14ac:dyDescent="0.25">
      <c r="A40" s="13"/>
      <c r="B40" s="6"/>
      <c r="C40" s="141"/>
      <c r="D40" s="141"/>
      <c r="E40" s="141"/>
      <c r="F40" s="141"/>
      <c r="G40" s="141"/>
      <c r="H40" s="141"/>
      <c r="I40" s="141"/>
      <c r="J40" s="141"/>
    </row>
    <row r="41" spans="1:10" x14ac:dyDescent="0.25">
      <c r="A41" s="13"/>
      <c r="B41" s="6"/>
      <c r="C41" s="141"/>
      <c r="D41" s="141"/>
      <c r="E41" s="141"/>
      <c r="F41" s="141"/>
      <c r="G41" s="141"/>
      <c r="H41" s="141"/>
      <c r="I41" s="141"/>
      <c r="J41" s="141"/>
    </row>
    <row r="42" spans="1:10" x14ac:dyDescent="0.25">
      <c r="A42" s="13"/>
      <c r="B42" s="6"/>
      <c r="C42" s="141"/>
      <c r="D42" s="141"/>
      <c r="E42" s="141"/>
      <c r="F42" s="141"/>
      <c r="G42" s="141"/>
      <c r="H42" s="141"/>
      <c r="I42" s="141"/>
      <c r="J42" s="141"/>
    </row>
    <row r="43" spans="1:10" x14ac:dyDescent="0.25">
      <c r="A43" s="15" t="s">
        <v>190</v>
      </c>
      <c r="B43" s="8" t="s">
        <v>191</v>
      </c>
      <c r="C43" s="141"/>
      <c r="D43" s="141"/>
      <c r="E43" s="141"/>
      <c r="F43" s="141"/>
      <c r="G43" s="141"/>
      <c r="H43" s="141"/>
      <c r="I43" s="141"/>
      <c r="J43" s="141"/>
    </row>
    <row r="44" spans="1:10" x14ac:dyDescent="0.25">
      <c r="A44" s="13"/>
      <c r="B44" s="6"/>
      <c r="C44" s="141"/>
      <c r="D44" s="141"/>
      <c r="E44" s="141"/>
      <c r="F44" s="141"/>
      <c r="G44" s="141"/>
      <c r="H44" s="141"/>
      <c r="I44" s="141"/>
      <c r="J44" s="141"/>
    </row>
    <row r="45" spans="1:10" x14ac:dyDescent="0.25">
      <c r="A45" s="13"/>
      <c r="B45" s="6"/>
      <c r="C45" s="141"/>
      <c r="D45" s="141"/>
      <c r="E45" s="141"/>
      <c r="F45" s="141"/>
      <c r="G45" s="141"/>
      <c r="H45" s="141"/>
      <c r="I45" s="141"/>
      <c r="J45" s="141"/>
    </row>
    <row r="46" spans="1:10" x14ac:dyDescent="0.25">
      <c r="A46" s="13"/>
      <c r="B46" s="6"/>
      <c r="C46" s="141"/>
      <c r="D46" s="141"/>
      <c r="E46" s="141"/>
      <c r="F46" s="141"/>
      <c r="G46" s="141"/>
      <c r="H46" s="141"/>
      <c r="I46" s="141"/>
      <c r="J46" s="141"/>
    </row>
    <row r="47" spans="1:10" x14ac:dyDescent="0.25">
      <c r="A47" s="13"/>
      <c r="B47" s="6"/>
      <c r="C47" s="141"/>
      <c r="D47" s="141"/>
      <c r="E47" s="141"/>
      <c r="F47" s="141"/>
      <c r="G47" s="141"/>
      <c r="H47" s="141"/>
      <c r="I47" s="141"/>
      <c r="J47" s="141"/>
    </row>
    <row r="48" spans="1:10" x14ac:dyDescent="0.25">
      <c r="A48" s="15" t="s">
        <v>192</v>
      </c>
      <c r="B48" s="8" t="s">
        <v>193</v>
      </c>
      <c r="C48" s="141"/>
      <c r="D48" s="141"/>
      <c r="E48" s="141"/>
      <c r="F48" s="141"/>
      <c r="G48" s="141"/>
      <c r="H48" s="141"/>
      <c r="I48" s="141"/>
      <c r="J48" s="141"/>
    </row>
    <row r="49" spans="1:10" x14ac:dyDescent="0.25">
      <c r="A49" s="15" t="s">
        <v>194</v>
      </c>
      <c r="B49" s="8" t="s">
        <v>195</v>
      </c>
      <c r="C49" s="141"/>
      <c r="D49" s="141"/>
      <c r="E49" s="141"/>
      <c r="F49" s="141"/>
      <c r="G49" s="141"/>
      <c r="H49" s="141"/>
      <c r="I49" s="141"/>
      <c r="J49" s="141"/>
    </row>
    <row r="50" spans="1:10" ht="15.75" x14ac:dyDescent="0.25">
      <c r="A50" s="18" t="s">
        <v>387</v>
      </c>
      <c r="B50" s="9" t="s">
        <v>196</v>
      </c>
      <c r="C50" s="141"/>
      <c r="D50" s="141"/>
      <c r="E50" s="141"/>
      <c r="F50" s="141"/>
      <c r="G50" s="141"/>
      <c r="H50" s="141"/>
      <c r="I50" s="141"/>
      <c r="J50" s="141"/>
    </row>
  </sheetData>
  <mergeCells count="2">
    <mergeCell ref="A2:J2"/>
    <mergeCell ref="A1:J1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54"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I73"/>
  <sheetViews>
    <sheetView topLeftCell="A22" workbookViewId="0">
      <selection activeCell="C34" sqref="C34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ht="25.5" customHeight="1" x14ac:dyDescent="0.25">
      <c r="A1" s="169" t="s">
        <v>594</v>
      </c>
      <c r="B1" s="170"/>
      <c r="C1" s="170"/>
      <c r="D1" s="170"/>
      <c r="E1" s="170"/>
      <c r="F1" s="170"/>
      <c r="G1" s="170"/>
      <c r="H1" s="170"/>
    </row>
    <row r="2" spans="1:9" ht="82.5" customHeight="1" x14ac:dyDescent="0.25">
      <c r="A2" s="172" t="s">
        <v>578</v>
      </c>
      <c r="B2" s="177"/>
      <c r="C2" s="177"/>
      <c r="D2" s="177"/>
      <c r="E2" s="177"/>
      <c r="F2" s="177"/>
      <c r="G2" s="177"/>
      <c r="H2" s="177"/>
    </row>
    <row r="3" spans="1:9" ht="20.25" customHeight="1" x14ac:dyDescent="0.25">
      <c r="A3" s="70"/>
      <c r="B3" s="71"/>
      <c r="C3" s="71"/>
      <c r="D3" s="71"/>
      <c r="E3" s="71"/>
      <c r="F3" s="71"/>
      <c r="G3" s="71"/>
      <c r="H3" s="71"/>
    </row>
    <row r="4" spans="1:9" x14ac:dyDescent="0.25">
      <c r="A4" s="4" t="s">
        <v>17</v>
      </c>
      <c r="H4" s="110" t="s">
        <v>567</v>
      </c>
    </row>
    <row r="5" spans="1:9" ht="86.25" customHeight="1" x14ac:dyDescent="0.3">
      <c r="A5" s="2" t="s">
        <v>72</v>
      </c>
      <c r="B5" s="3" t="s">
        <v>73</v>
      </c>
      <c r="C5" s="62" t="s">
        <v>554</v>
      </c>
      <c r="D5" s="62" t="s">
        <v>555</v>
      </c>
      <c r="E5" s="62" t="s">
        <v>560</v>
      </c>
      <c r="F5" s="111" t="s">
        <v>572</v>
      </c>
      <c r="G5" s="111" t="s">
        <v>585</v>
      </c>
      <c r="H5" s="111" t="s">
        <v>592</v>
      </c>
      <c r="I5" s="111" t="s">
        <v>600</v>
      </c>
    </row>
    <row r="6" spans="1:9" x14ac:dyDescent="0.25">
      <c r="A6" s="19" t="s">
        <v>464</v>
      </c>
      <c r="B6" s="5" t="s">
        <v>336</v>
      </c>
      <c r="C6" s="42"/>
      <c r="D6" s="42"/>
      <c r="E6" s="67"/>
      <c r="F6" s="42"/>
      <c r="G6" s="42"/>
      <c r="H6" s="42"/>
      <c r="I6" s="42"/>
    </row>
    <row r="7" spans="1:9" x14ac:dyDescent="0.25">
      <c r="A7" s="54" t="s">
        <v>210</v>
      </c>
      <c r="B7" s="54" t="s">
        <v>336</v>
      </c>
      <c r="C7" s="42"/>
      <c r="D7" s="42"/>
      <c r="E7" s="42"/>
      <c r="F7" s="42"/>
      <c r="G7" s="42"/>
      <c r="H7" s="42"/>
      <c r="I7" s="42"/>
    </row>
    <row r="8" spans="1:9" ht="30" x14ac:dyDescent="0.25">
      <c r="A8" s="12" t="s">
        <v>337</v>
      </c>
      <c r="B8" s="5" t="s">
        <v>338</v>
      </c>
      <c r="C8" s="42"/>
      <c r="D8" s="42"/>
      <c r="E8" s="42"/>
      <c r="F8" s="42"/>
      <c r="G8" s="42"/>
      <c r="H8" s="42"/>
      <c r="I8" s="42"/>
    </row>
    <row r="9" spans="1:9" x14ac:dyDescent="0.25">
      <c r="A9" s="19" t="s">
        <v>503</v>
      </c>
      <c r="B9" s="5" t="s">
        <v>339</v>
      </c>
      <c r="C9" s="139"/>
      <c r="D9" s="139"/>
      <c r="E9" s="114"/>
      <c r="F9" s="114"/>
      <c r="G9" s="114"/>
      <c r="H9" s="114"/>
      <c r="I9" s="114"/>
    </row>
    <row r="10" spans="1:9" x14ac:dyDescent="0.25">
      <c r="A10" s="54" t="s">
        <v>210</v>
      </c>
      <c r="B10" s="54" t="s">
        <v>339</v>
      </c>
      <c r="C10" s="42"/>
      <c r="D10" s="42"/>
      <c r="E10" s="114"/>
      <c r="F10" s="42"/>
      <c r="G10" s="42"/>
      <c r="H10" s="42"/>
      <c r="I10" s="42"/>
    </row>
    <row r="11" spans="1:9" x14ac:dyDescent="0.25">
      <c r="A11" s="11" t="s">
        <v>483</v>
      </c>
      <c r="B11" s="7" t="s">
        <v>340</v>
      </c>
      <c r="C11" s="42"/>
      <c r="D11" s="42"/>
      <c r="E11" s="42"/>
      <c r="F11" s="42"/>
      <c r="G11" s="42"/>
      <c r="H11" s="42"/>
      <c r="I11" s="42"/>
    </row>
    <row r="12" spans="1:9" x14ac:dyDescent="0.25">
      <c r="A12" s="12" t="s">
        <v>504</v>
      </c>
      <c r="B12" s="5" t="s">
        <v>341</v>
      </c>
      <c r="C12" s="42"/>
      <c r="D12" s="42"/>
      <c r="E12" s="42"/>
      <c r="F12" s="42"/>
      <c r="G12" s="42"/>
      <c r="H12" s="42"/>
      <c r="I12" s="42"/>
    </row>
    <row r="13" spans="1:9" x14ac:dyDescent="0.25">
      <c r="A13" s="54" t="s">
        <v>218</v>
      </c>
      <c r="B13" s="54" t="s">
        <v>341</v>
      </c>
      <c r="C13" s="42"/>
      <c r="D13" s="42"/>
      <c r="E13" s="42"/>
      <c r="F13" s="42"/>
      <c r="G13" s="42"/>
      <c r="H13" s="42"/>
      <c r="I13" s="42"/>
    </row>
    <row r="14" spans="1:9" x14ac:dyDescent="0.25">
      <c r="A14" s="19" t="s">
        <v>342</v>
      </c>
      <c r="B14" s="5" t="s">
        <v>343</v>
      </c>
      <c r="C14" s="42"/>
      <c r="D14" s="42"/>
      <c r="E14" s="42"/>
      <c r="F14" s="42"/>
      <c r="G14" s="42"/>
      <c r="H14" s="42"/>
      <c r="I14" s="42"/>
    </row>
    <row r="15" spans="1:9" x14ac:dyDescent="0.25">
      <c r="A15" s="13" t="s">
        <v>505</v>
      </c>
      <c r="B15" s="5" t="s">
        <v>344</v>
      </c>
      <c r="C15" s="27"/>
      <c r="D15" s="27"/>
      <c r="E15" s="27"/>
      <c r="F15" s="27"/>
      <c r="G15" s="27"/>
      <c r="H15" s="27"/>
      <c r="I15" s="27"/>
    </row>
    <row r="16" spans="1:9" x14ac:dyDescent="0.25">
      <c r="A16" s="54" t="s">
        <v>219</v>
      </c>
      <c r="B16" s="54" t="s">
        <v>344</v>
      </c>
      <c r="C16" s="27"/>
      <c r="D16" s="27"/>
      <c r="E16" s="27"/>
      <c r="F16" s="27"/>
      <c r="G16" s="27"/>
      <c r="H16" s="27"/>
      <c r="I16" s="27"/>
    </row>
    <row r="17" spans="1:9" x14ac:dyDescent="0.25">
      <c r="A17" s="19" t="s">
        <v>345</v>
      </c>
      <c r="B17" s="5" t="s">
        <v>346</v>
      </c>
      <c r="C17" s="27"/>
      <c r="D17" s="27"/>
      <c r="E17" s="27"/>
      <c r="F17" s="27"/>
      <c r="G17" s="27"/>
      <c r="H17" s="27"/>
      <c r="I17" s="27"/>
    </row>
    <row r="18" spans="1:9" x14ac:dyDescent="0.25">
      <c r="A18" s="20" t="s">
        <v>484</v>
      </c>
      <c r="B18" s="7" t="s">
        <v>347</v>
      </c>
      <c r="C18" s="27"/>
      <c r="D18" s="27"/>
      <c r="E18" s="27"/>
      <c r="F18" s="27"/>
      <c r="G18" s="27"/>
      <c r="H18" s="27"/>
      <c r="I18" s="27"/>
    </row>
    <row r="19" spans="1:9" x14ac:dyDescent="0.25">
      <c r="A19" s="12" t="s">
        <v>362</v>
      </c>
      <c r="B19" s="5" t="s">
        <v>363</v>
      </c>
      <c r="C19" s="27"/>
      <c r="D19" s="27"/>
      <c r="E19" s="27"/>
      <c r="F19" s="27"/>
      <c r="G19" s="27"/>
      <c r="H19" s="27"/>
      <c r="I19" s="27"/>
    </row>
    <row r="20" spans="1:9" x14ac:dyDescent="0.25">
      <c r="A20" s="13" t="s">
        <v>364</v>
      </c>
      <c r="B20" s="5" t="s">
        <v>365</v>
      </c>
      <c r="C20" s="27"/>
      <c r="D20" s="27"/>
      <c r="E20" s="27"/>
      <c r="F20" s="27"/>
      <c r="G20" s="27"/>
      <c r="H20" s="27"/>
      <c r="I20" s="27"/>
    </row>
    <row r="21" spans="1:9" x14ac:dyDescent="0.25">
      <c r="A21" s="19" t="s">
        <v>366</v>
      </c>
      <c r="B21" s="5" t="s">
        <v>367</v>
      </c>
      <c r="C21" s="27"/>
      <c r="D21" s="27"/>
      <c r="E21" s="27"/>
      <c r="F21" s="27"/>
      <c r="G21" s="27"/>
      <c r="H21" s="27"/>
      <c r="I21" s="27"/>
    </row>
    <row r="22" spans="1:9" x14ac:dyDescent="0.25">
      <c r="A22" s="19" t="s">
        <v>469</v>
      </c>
      <c r="B22" s="5" t="s">
        <v>368</v>
      </c>
      <c r="C22" s="27"/>
      <c r="D22" s="27"/>
      <c r="E22" s="27"/>
      <c r="F22" s="27"/>
      <c r="G22" s="27"/>
      <c r="H22" s="27"/>
      <c r="I22" s="27"/>
    </row>
    <row r="23" spans="1:9" x14ac:dyDescent="0.25">
      <c r="A23" s="54" t="s">
        <v>244</v>
      </c>
      <c r="B23" s="54" t="s">
        <v>368</v>
      </c>
      <c r="C23" s="27"/>
      <c r="D23" s="27"/>
      <c r="E23" s="27"/>
      <c r="F23" s="27"/>
      <c r="G23" s="27"/>
      <c r="H23" s="27"/>
      <c r="I23" s="27"/>
    </row>
    <row r="24" spans="1:9" x14ac:dyDescent="0.25">
      <c r="A24" s="54" t="s">
        <v>245</v>
      </c>
      <c r="B24" s="54" t="s">
        <v>368</v>
      </c>
      <c r="C24" s="27"/>
      <c r="D24" s="27"/>
      <c r="E24" s="27"/>
      <c r="F24" s="27"/>
      <c r="G24" s="27"/>
      <c r="H24" s="27"/>
      <c r="I24" s="27"/>
    </row>
    <row r="25" spans="1:9" x14ac:dyDescent="0.25">
      <c r="A25" s="55" t="s">
        <v>246</v>
      </c>
      <c r="B25" s="55" t="s">
        <v>368</v>
      </c>
      <c r="C25" s="27"/>
      <c r="D25" s="27"/>
      <c r="E25" s="27"/>
      <c r="F25" s="27"/>
      <c r="G25" s="27"/>
      <c r="H25" s="27"/>
      <c r="I25" s="27"/>
    </row>
    <row r="26" spans="1:9" x14ac:dyDescent="0.25">
      <c r="A26" s="56" t="s">
        <v>487</v>
      </c>
      <c r="B26" s="39" t="s">
        <v>369</v>
      </c>
      <c r="C26" s="27"/>
      <c r="D26" s="27"/>
      <c r="E26" s="27"/>
      <c r="F26" s="27"/>
      <c r="G26" s="27"/>
      <c r="H26" s="27"/>
      <c r="I26" s="27"/>
    </row>
    <row r="27" spans="1:9" x14ac:dyDescent="0.25">
      <c r="A27" s="103"/>
      <c r="B27" s="104"/>
    </row>
    <row r="28" spans="1:9" ht="24.75" customHeight="1" x14ac:dyDescent="0.25">
      <c r="A28" s="2" t="s">
        <v>72</v>
      </c>
      <c r="B28" s="3" t="s">
        <v>73</v>
      </c>
      <c r="C28" s="27"/>
      <c r="D28" s="27"/>
      <c r="E28" s="27"/>
    </row>
    <row r="29" spans="1:9" ht="26.25" x14ac:dyDescent="0.25">
      <c r="A29" s="108" t="s">
        <v>70</v>
      </c>
      <c r="B29" s="39"/>
      <c r="C29" s="27"/>
      <c r="D29" s="27"/>
      <c r="E29" s="27"/>
    </row>
    <row r="30" spans="1:9" ht="15.75" x14ac:dyDescent="0.25">
      <c r="A30" s="106" t="s">
        <v>64</v>
      </c>
      <c r="B30" s="39"/>
      <c r="C30" s="125"/>
      <c r="D30" s="27"/>
      <c r="E30" s="27"/>
    </row>
    <row r="31" spans="1:9" ht="31.5" x14ac:dyDescent="0.25">
      <c r="A31" s="106" t="s">
        <v>65</v>
      </c>
      <c r="B31" s="39"/>
      <c r="C31" s="125"/>
      <c r="D31" s="27"/>
      <c r="E31" s="27"/>
    </row>
    <row r="32" spans="1:9" ht="15.75" x14ac:dyDescent="0.25">
      <c r="A32" s="106" t="s">
        <v>66</v>
      </c>
      <c r="B32" s="39"/>
      <c r="C32" s="125"/>
      <c r="D32" s="27"/>
      <c r="E32" s="27"/>
    </row>
    <row r="33" spans="1:7" ht="31.5" x14ac:dyDescent="0.25">
      <c r="A33" s="106" t="s">
        <v>67</v>
      </c>
      <c r="B33" s="39"/>
      <c r="C33" s="125"/>
      <c r="D33" s="27"/>
      <c r="E33" s="27"/>
    </row>
    <row r="34" spans="1:7" ht="15.75" x14ac:dyDescent="0.25">
      <c r="A34" s="106" t="s">
        <v>68</v>
      </c>
      <c r="B34" s="39"/>
      <c r="C34" s="125"/>
      <c r="D34" s="27"/>
      <c r="E34" s="27"/>
    </row>
    <row r="35" spans="1:7" ht="15.75" x14ac:dyDescent="0.25">
      <c r="A35" s="106" t="s">
        <v>69</v>
      </c>
      <c r="B35" s="39"/>
      <c r="C35" s="125"/>
      <c r="D35" s="27"/>
      <c r="E35" s="27"/>
    </row>
    <row r="36" spans="1:7" x14ac:dyDescent="0.25">
      <c r="A36" s="56" t="s">
        <v>47</v>
      </c>
      <c r="B36" s="39"/>
      <c r="C36" s="125">
        <f>SUM(C29:C35)</f>
        <v>0</v>
      </c>
      <c r="D36" s="27"/>
      <c r="E36" s="27"/>
    </row>
    <row r="37" spans="1:7" x14ac:dyDescent="0.25">
      <c r="A37" s="103"/>
      <c r="B37" s="104"/>
    </row>
    <row r="38" spans="1:7" x14ac:dyDescent="0.25">
      <c r="A38" s="103"/>
      <c r="B38" s="104"/>
    </row>
    <row r="39" spans="1:7" x14ac:dyDescent="0.25">
      <c r="A39" s="103"/>
      <c r="B39" s="104"/>
    </row>
    <row r="40" spans="1:7" x14ac:dyDescent="0.25">
      <c r="A40" s="103"/>
      <c r="B40" s="104"/>
    </row>
    <row r="41" spans="1:7" x14ac:dyDescent="0.25">
      <c r="A41" s="103"/>
      <c r="B41" s="104"/>
    </row>
    <row r="42" spans="1:7" x14ac:dyDescent="0.25">
      <c r="A42" s="103"/>
      <c r="B42" s="104"/>
    </row>
    <row r="43" spans="1:7" x14ac:dyDescent="0.25">
      <c r="A43" s="103"/>
      <c r="B43" s="104"/>
    </row>
    <row r="44" spans="1:7" x14ac:dyDescent="0.25">
      <c r="A44" s="103"/>
      <c r="B44" s="104"/>
    </row>
    <row r="45" spans="1:7" x14ac:dyDescent="0.25">
      <c r="A45" s="103"/>
      <c r="B45" s="104"/>
    </row>
    <row r="47" spans="1:7" x14ac:dyDescent="0.25">
      <c r="A47" s="4"/>
      <c r="B47" s="4"/>
      <c r="C47" s="4"/>
      <c r="D47" s="4"/>
      <c r="E47" s="4"/>
      <c r="F47" s="4"/>
      <c r="G47" s="4"/>
    </row>
    <row r="48" spans="1:7" x14ac:dyDescent="0.25">
      <c r="A48" s="68" t="s">
        <v>0</v>
      </c>
      <c r="B48" s="4"/>
      <c r="C48" s="4"/>
      <c r="D48" s="4"/>
      <c r="E48" s="4"/>
      <c r="F48" s="4"/>
      <c r="G48" s="4"/>
    </row>
    <row r="49" spans="1:8" ht="15.75" x14ac:dyDescent="0.25">
      <c r="A49" s="69" t="s">
        <v>4</v>
      </c>
      <c r="B49" s="4"/>
      <c r="C49" s="4"/>
      <c r="D49" s="4"/>
      <c r="E49" s="4"/>
      <c r="F49" s="4"/>
      <c r="G49" s="4"/>
    </row>
    <row r="50" spans="1:8" ht="15.75" x14ac:dyDescent="0.25">
      <c r="A50" s="69" t="s">
        <v>5</v>
      </c>
      <c r="B50" s="4"/>
      <c r="C50" s="4"/>
      <c r="D50" s="4"/>
      <c r="E50" s="4"/>
      <c r="F50" s="4"/>
      <c r="G50" s="4"/>
    </row>
    <row r="51" spans="1:8" ht="15.75" x14ac:dyDescent="0.25">
      <c r="A51" s="69" t="s">
        <v>6</v>
      </c>
      <c r="B51" s="4"/>
      <c r="C51" s="4"/>
      <c r="D51" s="4"/>
      <c r="E51" s="4"/>
      <c r="F51" s="4"/>
      <c r="G51" s="4"/>
    </row>
    <row r="52" spans="1:8" ht="15.75" x14ac:dyDescent="0.25">
      <c r="A52" s="69" t="s">
        <v>7</v>
      </c>
      <c r="B52" s="4"/>
      <c r="C52" s="4"/>
      <c r="D52" s="4"/>
      <c r="E52" s="4"/>
      <c r="F52" s="4"/>
      <c r="G52" s="4"/>
    </row>
    <row r="53" spans="1:8" ht="15.75" x14ac:dyDescent="0.25">
      <c r="A53" s="69" t="s">
        <v>8</v>
      </c>
      <c r="B53" s="4"/>
      <c r="C53" s="4"/>
      <c r="D53" s="4"/>
      <c r="E53" s="4"/>
      <c r="F53" s="4"/>
      <c r="G53" s="4"/>
    </row>
    <row r="54" spans="1:8" x14ac:dyDescent="0.25">
      <c r="A54" s="68" t="s">
        <v>1</v>
      </c>
      <c r="B54" s="4"/>
      <c r="C54" s="4"/>
      <c r="D54" s="4"/>
      <c r="E54" s="4"/>
      <c r="F54" s="4"/>
      <c r="G54" s="4"/>
    </row>
    <row r="55" spans="1:8" x14ac:dyDescent="0.25">
      <c r="A55" s="4"/>
      <c r="B55" s="4"/>
      <c r="C55" s="4"/>
      <c r="D55" s="4"/>
      <c r="E55" s="4"/>
      <c r="F55" s="4"/>
      <c r="G55" s="4"/>
    </row>
    <row r="56" spans="1:8" ht="45.75" customHeight="1" x14ac:dyDescent="0.25">
      <c r="A56" s="179" t="s">
        <v>9</v>
      </c>
      <c r="B56" s="180"/>
      <c r="C56" s="180"/>
      <c r="D56" s="180"/>
      <c r="E56" s="180"/>
      <c r="F56" s="180"/>
      <c r="G56" s="180"/>
      <c r="H56" s="180"/>
    </row>
    <row r="59" spans="1:8" ht="15.75" x14ac:dyDescent="0.25">
      <c r="A59" s="57" t="s">
        <v>11</v>
      </c>
    </row>
    <row r="60" spans="1:8" ht="15.75" x14ac:dyDescent="0.25">
      <c r="A60" s="69" t="s">
        <v>12</v>
      </c>
    </row>
    <row r="61" spans="1:8" ht="15.75" x14ac:dyDescent="0.25">
      <c r="A61" s="69" t="s">
        <v>13</v>
      </c>
    </row>
    <row r="62" spans="1:8" ht="15.75" x14ac:dyDescent="0.25">
      <c r="A62" s="69" t="s">
        <v>14</v>
      </c>
    </row>
    <row r="63" spans="1:8" x14ac:dyDescent="0.25">
      <c r="A63" s="68" t="s">
        <v>10</v>
      </c>
    </row>
    <row r="64" spans="1:8" ht="15.75" x14ac:dyDescent="0.25">
      <c r="A64" s="69" t="s">
        <v>15</v>
      </c>
    </row>
    <row r="66" spans="1:1" ht="15.75" x14ac:dyDescent="0.25">
      <c r="A66" s="101" t="s">
        <v>62</v>
      </c>
    </row>
    <row r="67" spans="1:1" ht="15.75" x14ac:dyDescent="0.25">
      <c r="A67" s="101" t="s">
        <v>63</v>
      </c>
    </row>
    <row r="68" spans="1:1" ht="15.75" x14ac:dyDescent="0.25">
      <c r="A68" s="102" t="s">
        <v>64</v>
      </c>
    </row>
    <row r="69" spans="1:1" ht="15.75" x14ac:dyDescent="0.25">
      <c r="A69" s="102" t="s">
        <v>65</v>
      </c>
    </row>
    <row r="70" spans="1:1" ht="15.75" x14ac:dyDescent="0.25">
      <c r="A70" s="102" t="s">
        <v>66</v>
      </c>
    </row>
    <row r="71" spans="1:1" ht="15.75" x14ac:dyDescent="0.25">
      <c r="A71" s="102" t="s">
        <v>67</v>
      </c>
    </row>
    <row r="72" spans="1:1" ht="15.75" x14ac:dyDescent="0.25">
      <c r="A72" s="102" t="s">
        <v>68</v>
      </c>
    </row>
    <row r="73" spans="1:1" ht="15.75" x14ac:dyDescent="0.25">
      <c r="A73" s="102" t="s">
        <v>69</v>
      </c>
    </row>
  </sheetData>
  <mergeCells count="3">
    <mergeCell ref="A2:H2"/>
    <mergeCell ref="A56:H56"/>
    <mergeCell ref="A1:H1"/>
  </mergeCells>
  <phoneticPr fontId="45" type="noConversion"/>
  <hyperlinks>
    <hyperlink ref="A18" r:id="rId1" location="foot4" display="http://njt.hu/cgi_bin/njt_doc.cgi?docid=142896.245143 - foot4"/>
    <hyperlink ref="A48" r:id="rId2" location="foot4" display="http://njt.hu/cgi_bin/njt_doc.cgi?docid=142896.245143 - foot4"/>
    <hyperlink ref="A54" r:id="rId3" location="foot5" display="http://njt.hu/cgi_bin/njt_doc.cgi?docid=142896.245143 - foot5"/>
    <hyperlink ref="A63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63" orientation="landscape" verticalDpi="300"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  <pageSetUpPr fitToPage="1"/>
  </sheetPr>
  <dimension ref="A1:D69"/>
  <sheetViews>
    <sheetView topLeftCell="A58" workbookViewId="0">
      <selection activeCell="B77" sqref="B77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ht="22.5" customHeight="1" x14ac:dyDescent="0.25">
      <c r="A1" s="169" t="s">
        <v>594</v>
      </c>
      <c r="B1" s="173"/>
      <c r="C1" s="173"/>
      <c r="D1" s="173"/>
    </row>
    <row r="2" spans="1:4" ht="48.75" customHeight="1" x14ac:dyDescent="0.25">
      <c r="A2" s="172" t="s">
        <v>583</v>
      </c>
      <c r="B2" s="173"/>
      <c r="C2" s="173"/>
      <c r="D2" s="171"/>
    </row>
    <row r="3" spans="1:4" ht="21" customHeight="1" x14ac:dyDescent="0.25">
      <c r="A3" s="72"/>
      <c r="B3" s="73"/>
      <c r="C3" s="73"/>
    </row>
    <row r="4" spans="1:4" x14ac:dyDescent="0.25">
      <c r="A4" s="4" t="s">
        <v>17</v>
      </c>
    </row>
    <row r="5" spans="1:4" ht="25.5" x14ac:dyDescent="0.25">
      <c r="A5" s="43" t="s">
        <v>550</v>
      </c>
      <c r="B5" s="3" t="s">
        <v>73</v>
      </c>
      <c r="C5" s="88" t="s">
        <v>49</v>
      </c>
      <c r="D5" s="88" t="s">
        <v>51</v>
      </c>
    </row>
    <row r="6" spans="1:4" x14ac:dyDescent="0.25">
      <c r="A6" s="12" t="s">
        <v>391</v>
      </c>
      <c r="B6" s="5" t="s">
        <v>209</v>
      </c>
      <c r="C6" s="27"/>
      <c r="D6" s="125"/>
    </row>
    <row r="7" spans="1:4" x14ac:dyDescent="0.25">
      <c r="A7" s="17" t="s">
        <v>210</v>
      </c>
      <c r="B7" s="17" t="s">
        <v>209</v>
      </c>
      <c r="C7" s="27"/>
      <c r="D7" s="125"/>
    </row>
    <row r="8" spans="1:4" x14ac:dyDescent="0.25">
      <c r="A8" s="17" t="s">
        <v>211</v>
      </c>
      <c r="B8" s="17" t="s">
        <v>209</v>
      </c>
      <c r="C8" s="27"/>
      <c r="D8" s="125"/>
    </row>
    <row r="9" spans="1:4" ht="30" x14ac:dyDescent="0.25">
      <c r="A9" s="12" t="s">
        <v>212</v>
      </c>
      <c r="B9" s="5" t="s">
        <v>213</v>
      </c>
      <c r="C9" s="27"/>
      <c r="D9" s="125"/>
    </row>
    <row r="10" spans="1:4" x14ac:dyDescent="0.25">
      <c r="A10" s="12" t="s">
        <v>390</v>
      </c>
      <c r="B10" s="5" t="s">
        <v>214</v>
      </c>
      <c r="C10" s="27"/>
      <c r="D10" s="125"/>
    </row>
    <row r="11" spans="1:4" x14ac:dyDescent="0.25">
      <c r="A11" s="17" t="s">
        <v>210</v>
      </c>
      <c r="B11" s="17" t="s">
        <v>214</v>
      </c>
      <c r="C11" s="27"/>
      <c r="D11" s="125"/>
    </row>
    <row r="12" spans="1:4" x14ac:dyDescent="0.25">
      <c r="A12" s="17" t="s">
        <v>211</v>
      </c>
      <c r="B12" s="17" t="s">
        <v>215</v>
      </c>
      <c r="C12" s="27"/>
      <c r="D12" s="125"/>
    </row>
    <row r="13" spans="1:4" x14ac:dyDescent="0.25">
      <c r="A13" s="11" t="s">
        <v>389</v>
      </c>
      <c r="B13" s="7" t="s">
        <v>216</v>
      </c>
      <c r="C13" s="27"/>
      <c r="D13" s="125">
        <f>SUM(D6+D9+D11)</f>
        <v>0</v>
      </c>
    </row>
    <row r="14" spans="1:4" x14ac:dyDescent="0.25">
      <c r="A14" s="19" t="s">
        <v>394</v>
      </c>
      <c r="B14" s="5" t="s">
        <v>217</v>
      </c>
      <c r="C14" s="27"/>
      <c r="D14" s="125"/>
    </row>
    <row r="15" spans="1:4" x14ac:dyDescent="0.25">
      <c r="A15" s="17" t="s">
        <v>218</v>
      </c>
      <c r="B15" s="17" t="s">
        <v>217</v>
      </c>
      <c r="C15" s="27"/>
      <c r="D15" s="125"/>
    </row>
    <row r="16" spans="1:4" x14ac:dyDescent="0.25">
      <c r="A16" s="17" t="s">
        <v>219</v>
      </c>
      <c r="B16" s="17" t="s">
        <v>217</v>
      </c>
      <c r="C16" s="27"/>
      <c r="D16" s="125"/>
    </row>
    <row r="17" spans="1:4" x14ac:dyDescent="0.25">
      <c r="A17" s="19" t="s">
        <v>395</v>
      </c>
      <c r="B17" s="5" t="s">
        <v>220</v>
      </c>
      <c r="C17" s="27"/>
      <c r="D17" s="125"/>
    </row>
    <row r="18" spans="1:4" x14ac:dyDescent="0.25">
      <c r="A18" s="17" t="s">
        <v>211</v>
      </c>
      <c r="B18" s="17" t="s">
        <v>220</v>
      </c>
      <c r="C18" s="27"/>
      <c r="D18" s="125"/>
    </row>
    <row r="19" spans="1:4" x14ac:dyDescent="0.25">
      <c r="A19" s="13" t="s">
        <v>221</v>
      </c>
      <c r="B19" s="5" t="s">
        <v>222</v>
      </c>
      <c r="C19" s="27"/>
      <c r="D19" s="125"/>
    </row>
    <row r="20" spans="1:4" x14ac:dyDescent="0.25">
      <c r="A20" s="13" t="s">
        <v>396</v>
      </c>
      <c r="B20" s="5" t="s">
        <v>223</v>
      </c>
      <c r="C20" s="27"/>
      <c r="D20" s="125"/>
    </row>
    <row r="21" spans="1:4" x14ac:dyDescent="0.25">
      <c r="A21" s="17" t="s">
        <v>219</v>
      </c>
      <c r="B21" s="17" t="s">
        <v>223</v>
      </c>
      <c r="C21" s="27"/>
      <c r="D21" s="125"/>
    </row>
    <row r="22" spans="1:4" x14ac:dyDescent="0.25">
      <c r="A22" s="17" t="s">
        <v>211</v>
      </c>
      <c r="B22" s="17" t="s">
        <v>223</v>
      </c>
      <c r="C22" s="27"/>
      <c r="D22" s="125"/>
    </row>
    <row r="23" spans="1:4" x14ac:dyDescent="0.25">
      <c r="A23" s="20" t="s">
        <v>392</v>
      </c>
      <c r="B23" s="7" t="s">
        <v>224</v>
      </c>
      <c r="C23" s="27"/>
      <c r="D23" s="125">
        <v>0</v>
      </c>
    </row>
    <row r="24" spans="1:4" x14ac:dyDescent="0.25">
      <c r="A24" s="19" t="s">
        <v>225</v>
      </c>
      <c r="B24" s="5" t="s">
        <v>226</v>
      </c>
      <c r="C24" s="27"/>
      <c r="D24" s="125"/>
    </row>
    <row r="25" spans="1:4" x14ac:dyDescent="0.25">
      <c r="A25" s="19" t="s">
        <v>227</v>
      </c>
      <c r="B25" s="5" t="s">
        <v>228</v>
      </c>
      <c r="C25" s="27"/>
      <c r="D25" s="125"/>
    </row>
    <row r="26" spans="1:4" x14ac:dyDescent="0.25">
      <c r="A26" s="19" t="s">
        <v>231</v>
      </c>
      <c r="B26" s="5" t="s">
        <v>232</v>
      </c>
      <c r="C26" s="27"/>
      <c r="D26" s="125"/>
    </row>
    <row r="27" spans="1:4" x14ac:dyDescent="0.25">
      <c r="A27" s="19" t="s">
        <v>233</v>
      </c>
      <c r="B27" s="5" t="s">
        <v>234</v>
      </c>
      <c r="C27" s="27"/>
      <c r="D27" s="125"/>
    </row>
    <row r="28" spans="1:4" x14ac:dyDescent="0.25">
      <c r="A28" s="19" t="s">
        <v>235</v>
      </c>
      <c r="B28" s="5" t="s">
        <v>236</v>
      </c>
      <c r="C28" s="27"/>
      <c r="D28" s="125"/>
    </row>
    <row r="29" spans="1:4" x14ac:dyDescent="0.25">
      <c r="A29" s="46" t="s">
        <v>393</v>
      </c>
      <c r="B29" s="47" t="s">
        <v>237</v>
      </c>
      <c r="C29" s="27"/>
      <c r="D29" s="125"/>
    </row>
    <row r="30" spans="1:4" x14ac:dyDescent="0.25">
      <c r="A30" s="19" t="s">
        <v>238</v>
      </c>
      <c r="B30" s="5" t="s">
        <v>239</v>
      </c>
      <c r="C30" s="27"/>
      <c r="D30" s="125"/>
    </row>
    <row r="31" spans="1:4" x14ac:dyDescent="0.25">
      <c r="A31" s="12" t="s">
        <v>240</v>
      </c>
      <c r="B31" s="5" t="s">
        <v>241</v>
      </c>
      <c r="C31" s="27"/>
      <c r="D31" s="125"/>
    </row>
    <row r="32" spans="1:4" x14ac:dyDescent="0.25">
      <c r="A32" s="19" t="s">
        <v>397</v>
      </c>
      <c r="B32" s="5" t="s">
        <v>242</v>
      </c>
      <c r="C32" s="27"/>
      <c r="D32" s="125"/>
    </row>
    <row r="33" spans="1:4" x14ac:dyDescent="0.25">
      <c r="A33" s="17" t="s">
        <v>211</v>
      </c>
      <c r="B33" s="17" t="s">
        <v>242</v>
      </c>
      <c r="C33" s="27"/>
      <c r="D33" s="125"/>
    </row>
    <row r="34" spans="1:4" x14ac:dyDescent="0.25">
      <c r="A34" s="19" t="s">
        <v>398</v>
      </c>
      <c r="B34" s="5" t="s">
        <v>243</v>
      </c>
      <c r="C34" s="27"/>
      <c r="D34" s="125"/>
    </row>
    <row r="35" spans="1:4" x14ac:dyDescent="0.25">
      <c r="A35" s="17" t="s">
        <v>244</v>
      </c>
      <c r="B35" s="17" t="s">
        <v>243</v>
      </c>
      <c r="C35" s="27"/>
      <c r="D35" s="125"/>
    </row>
    <row r="36" spans="1:4" x14ac:dyDescent="0.25">
      <c r="A36" s="17" t="s">
        <v>245</v>
      </c>
      <c r="B36" s="17" t="s">
        <v>243</v>
      </c>
      <c r="C36" s="27"/>
      <c r="D36" s="125"/>
    </row>
    <row r="37" spans="1:4" x14ac:dyDescent="0.25">
      <c r="A37" s="17" t="s">
        <v>246</v>
      </c>
      <c r="B37" s="17" t="s">
        <v>243</v>
      </c>
      <c r="C37" s="27"/>
      <c r="D37" s="125"/>
    </row>
    <row r="38" spans="1:4" x14ac:dyDescent="0.25">
      <c r="A38" s="17" t="s">
        <v>211</v>
      </c>
      <c r="B38" s="17" t="s">
        <v>243</v>
      </c>
      <c r="C38" s="27"/>
      <c r="D38" s="125"/>
    </row>
    <row r="39" spans="1:4" x14ac:dyDescent="0.25">
      <c r="A39" s="46" t="s">
        <v>399</v>
      </c>
      <c r="B39" s="47" t="s">
        <v>247</v>
      </c>
      <c r="C39" s="27"/>
      <c r="D39" s="125">
        <v>0</v>
      </c>
    </row>
    <row r="42" spans="1:4" ht="25.5" x14ac:dyDescent="0.25">
      <c r="A42" s="43" t="s">
        <v>550</v>
      </c>
      <c r="B42" s="3" t="s">
        <v>73</v>
      </c>
      <c r="C42" s="88" t="s">
        <v>49</v>
      </c>
      <c r="D42" s="88" t="s">
        <v>50</v>
      </c>
    </row>
    <row r="43" spans="1:4" x14ac:dyDescent="0.25">
      <c r="A43" s="19" t="s">
        <v>464</v>
      </c>
      <c r="B43" s="5" t="s">
        <v>336</v>
      </c>
      <c r="C43" s="27"/>
      <c r="D43" s="27"/>
    </row>
    <row r="44" spans="1:4" x14ac:dyDescent="0.25">
      <c r="A44" s="54" t="s">
        <v>210</v>
      </c>
      <c r="B44" s="54" t="s">
        <v>336</v>
      </c>
      <c r="C44" s="27"/>
      <c r="D44" s="27"/>
    </row>
    <row r="45" spans="1:4" ht="30" x14ac:dyDescent="0.25">
      <c r="A45" s="12" t="s">
        <v>337</v>
      </c>
      <c r="B45" s="5" t="s">
        <v>338</v>
      </c>
      <c r="C45" s="27"/>
      <c r="D45" s="125"/>
    </row>
    <row r="46" spans="1:4" x14ac:dyDescent="0.25">
      <c r="A46" s="19" t="s">
        <v>503</v>
      </c>
      <c r="B46" s="5" t="s">
        <v>339</v>
      </c>
      <c r="C46" s="27"/>
      <c r="D46" s="125"/>
    </row>
    <row r="47" spans="1:4" x14ac:dyDescent="0.25">
      <c r="A47" s="54" t="s">
        <v>210</v>
      </c>
      <c r="B47" s="54" t="s">
        <v>339</v>
      </c>
      <c r="C47" s="27"/>
      <c r="D47" s="125"/>
    </row>
    <row r="48" spans="1:4" x14ac:dyDescent="0.25">
      <c r="A48" s="11" t="s">
        <v>483</v>
      </c>
      <c r="B48" s="7" t="s">
        <v>340</v>
      </c>
      <c r="C48" s="27"/>
      <c r="D48" s="125">
        <f>SUM(D43,D45,D46)</f>
        <v>0</v>
      </c>
    </row>
    <row r="49" spans="1:4" x14ac:dyDescent="0.25">
      <c r="A49" s="12" t="s">
        <v>504</v>
      </c>
      <c r="B49" s="5" t="s">
        <v>341</v>
      </c>
      <c r="C49" s="27"/>
      <c r="D49" s="125"/>
    </row>
    <row r="50" spans="1:4" x14ac:dyDescent="0.25">
      <c r="A50" s="54" t="s">
        <v>218</v>
      </c>
      <c r="B50" s="54" t="s">
        <v>341</v>
      </c>
      <c r="C50" s="27"/>
      <c r="D50" s="125"/>
    </row>
    <row r="51" spans="1:4" x14ac:dyDescent="0.25">
      <c r="A51" s="19" t="s">
        <v>342</v>
      </c>
      <c r="B51" s="5" t="s">
        <v>343</v>
      </c>
      <c r="C51" s="27"/>
      <c r="D51" s="27"/>
    </row>
    <row r="52" spans="1:4" x14ac:dyDescent="0.25">
      <c r="A52" s="13" t="s">
        <v>505</v>
      </c>
      <c r="B52" s="5" t="s">
        <v>344</v>
      </c>
      <c r="C52" s="27"/>
      <c r="D52" s="27"/>
    </row>
    <row r="53" spans="1:4" x14ac:dyDescent="0.25">
      <c r="A53" s="54" t="s">
        <v>219</v>
      </c>
      <c r="B53" s="54" t="s">
        <v>344</v>
      </c>
      <c r="C53" s="27"/>
      <c r="D53" s="27"/>
    </row>
    <row r="54" spans="1:4" x14ac:dyDescent="0.25">
      <c r="A54" s="19" t="s">
        <v>345</v>
      </c>
      <c r="B54" s="5" t="s">
        <v>346</v>
      </c>
      <c r="C54" s="27"/>
      <c r="D54" s="27"/>
    </row>
    <row r="55" spans="1:4" x14ac:dyDescent="0.25">
      <c r="A55" s="20" t="s">
        <v>484</v>
      </c>
      <c r="B55" s="7" t="s">
        <v>347</v>
      </c>
      <c r="C55" s="27"/>
      <c r="D55" s="27"/>
    </row>
    <row r="56" spans="1:4" x14ac:dyDescent="0.25">
      <c r="A56" s="20" t="s">
        <v>351</v>
      </c>
      <c r="B56" s="7" t="s">
        <v>352</v>
      </c>
      <c r="C56" s="27"/>
      <c r="D56" s="27"/>
    </row>
    <row r="57" spans="1:4" x14ac:dyDescent="0.25">
      <c r="A57" s="20" t="s">
        <v>353</v>
      </c>
      <c r="B57" s="7" t="s">
        <v>354</v>
      </c>
      <c r="C57" s="27"/>
      <c r="D57" s="27"/>
    </row>
    <row r="58" spans="1:4" x14ac:dyDescent="0.25">
      <c r="A58" s="20" t="s">
        <v>357</v>
      </c>
      <c r="B58" s="7" t="s">
        <v>358</v>
      </c>
      <c r="C58" s="27"/>
      <c r="D58" s="27"/>
    </row>
    <row r="59" spans="1:4" x14ac:dyDescent="0.25">
      <c r="A59" s="11" t="s">
        <v>16</v>
      </c>
      <c r="B59" s="7" t="s">
        <v>359</v>
      </c>
      <c r="C59" s="27"/>
      <c r="D59" s="27"/>
    </row>
    <row r="60" spans="1:4" x14ac:dyDescent="0.25">
      <c r="A60" s="15" t="s">
        <v>360</v>
      </c>
      <c r="B60" s="7" t="s">
        <v>359</v>
      </c>
      <c r="C60" s="27"/>
      <c r="D60" s="27"/>
    </row>
    <row r="61" spans="1:4" x14ac:dyDescent="0.25">
      <c r="A61" s="89" t="s">
        <v>486</v>
      </c>
      <c r="B61" s="47" t="s">
        <v>361</v>
      </c>
      <c r="C61" s="27"/>
      <c r="D61" s="125"/>
    </row>
    <row r="62" spans="1:4" x14ac:dyDescent="0.25">
      <c r="A62" s="12" t="s">
        <v>362</v>
      </c>
      <c r="B62" s="5" t="s">
        <v>363</v>
      </c>
      <c r="C62" s="27"/>
      <c r="D62" s="27"/>
    </row>
    <row r="63" spans="1:4" x14ac:dyDescent="0.25">
      <c r="A63" s="13" t="s">
        <v>364</v>
      </c>
      <c r="B63" s="5" t="s">
        <v>365</v>
      </c>
      <c r="C63" s="27"/>
      <c r="D63" s="27"/>
    </row>
    <row r="64" spans="1:4" x14ac:dyDescent="0.25">
      <c r="A64" s="19" t="s">
        <v>366</v>
      </c>
      <c r="B64" s="5" t="s">
        <v>367</v>
      </c>
      <c r="C64" s="27"/>
      <c r="D64" s="27"/>
    </row>
    <row r="65" spans="1:4" x14ac:dyDescent="0.25">
      <c r="A65" s="19" t="s">
        <v>469</v>
      </c>
      <c r="B65" s="5" t="s">
        <v>368</v>
      </c>
      <c r="C65" s="27"/>
      <c r="D65" s="27"/>
    </row>
    <row r="66" spans="1:4" x14ac:dyDescent="0.25">
      <c r="A66" s="54" t="s">
        <v>244</v>
      </c>
      <c r="B66" s="54" t="s">
        <v>368</v>
      </c>
      <c r="C66" s="27"/>
      <c r="D66" s="27"/>
    </row>
    <row r="67" spans="1:4" x14ac:dyDescent="0.25">
      <c r="A67" s="54" t="s">
        <v>245</v>
      </c>
      <c r="B67" s="54" t="s">
        <v>368</v>
      </c>
      <c r="C67" s="27"/>
      <c r="D67" s="27"/>
    </row>
    <row r="68" spans="1:4" x14ac:dyDescent="0.25">
      <c r="A68" s="55" t="s">
        <v>246</v>
      </c>
      <c r="B68" s="55" t="s">
        <v>368</v>
      </c>
      <c r="C68" s="27"/>
      <c r="D68" s="27"/>
    </row>
    <row r="69" spans="1:4" x14ac:dyDescent="0.25">
      <c r="A69" s="46" t="s">
        <v>487</v>
      </c>
      <c r="B69" s="47" t="s">
        <v>369</v>
      </c>
      <c r="C69" s="27"/>
      <c r="D69" s="27">
        <v>0</v>
      </c>
    </row>
  </sheetData>
  <mergeCells count="2">
    <mergeCell ref="A1:D1"/>
    <mergeCell ref="A2:D2"/>
  </mergeCells>
  <phoneticPr fontId="45" type="noConversion"/>
  <pageMargins left="0.70866141732283472" right="0.70866141732283472" top="0.74803149606299213" bottom="0.74803149606299213" header="0.31496062992125984" footer="0.31496062992125984"/>
  <pageSetup paperSize="9" scale="60" orientation="portrait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249977111117893"/>
  </sheetPr>
  <dimension ref="A1:C32"/>
  <sheetViews>
    <sheetView workbookViewId="0">
      <selection activeCell="E18" sqref="E18"/>
    </sheetView>
  </sheetViews>
  <sheetFormatPr defaultRowHeight="15" x14ac:dyDescent="0.25"/>
  <cols>
    <col min="1" max="1" width="61.5703125" customWidth="1"/>
    <col min="2" max="2" width="6.42578125" customWidth="1"/>
    <col min="3" max="3" width="12.42578125" style="134" bestFit="1" customWidth="1"/>
  </cols>
  <sheetData>
    <row r="1" spans="1:3" ht="24" customHeight="1" x14ac:dyDescent="0.25">
      <c r="A1" s="169" t="s">
        <v>594</v>
      </c>
      <c r="B1" s="173"/>
      <c r="C1" s="173"/>
    </row>
    <row r="2" spans="1:3" ht="26.25" customHeight="1" x14ac:dyDescent="0.25">
      <c r="A2" s="172" t="s">
        <v>579</v>
      </c>
      <c r="B2" s="173"/>
      <c r="C2" s="173"/>
    </row>
    <row r="4" spans="1:3" ht="38.25" x14ac:dyDescent="0.25">
      <c r="A4" s="43" t="s">
        <v>550</v>
      </c>
      <c r="B4" s="3" t="s">
        <v>73</v>
      </c>
      <c r="C4" s="133" t="s">
        <v>48</v>
      </c>
    </row>
    <row r="5" spans="1:3" x14ac:dyDescent="0.25">
      <c r="A5" s="5" t="s">
        <v>489</v>
      </c>
      <c r="B5" s="5" t="s">
        <v>285</v>
      </c>
      <c r="C5" s="125"/>
    </row>
    <row r="6" spans="1:3" x14ac:dyDescent="0.25">
      <c r="A6" s="5" t="s">
        <v>490</v>
      </c>
      <c r="B6" s="5" t="s">
        <v>285</v>
      </c>
      <c r="C6" s="125"/>
    </row>
    <row r="7" spans="1:3" x14ac:dyDescent="0.25">
      <c r="A7" s="5" t="s">
        <v>491</v>
      </c>
      <c r="B7" s="5" t="s">
        <v>285</v>
      </c>
      <c r="C7" s="125">
        <v>650000</v>
      </c>
    </row>
    <row r="8" spans="1:3" x14ac:dyDescent="0.25">
      <c r="A8" s="5" t="s">
        <v>492</v>
      </c>
      <c r="B8" s="5" t="s">
        <v>285</v>
      </c>
      <c r="C8" s="125"/>
    </row>
    <row r="9" spans="1:3" x14ac:dyDescent="0.25">
      <c r="A9" s="7" t="s">
        <v>444</v>
      </c>
      <c r="B9" s="8" t="s">
        <v>285</v>
      </c>
      <c r="C9" s="125">
        <f>SUM(C5:C8)</f>
        <v>650000</v>
      </c>
    </row>
    <row r="10" spans="1:3" x14ac:dyDescent="0.25">
      <c r="A10" s="5" t="s">
        <v>445</v>
      </c>
      <c r="B10" s="6" t="s">
        <v>286</v>
      </c>
      <c r="C10" s="125">
        <v>300000</v>
      </c>
    </row>
    <row r="11" spans="1:3" ht="27" x14ac:dyDescent="0.25">
      <c r="A11" s="54" t="s">
        <v>287</v>
      </c>
      <c r="B11" s="54" t="s">
        <v>286</v>
      </c>
      <c r="C11" s="125">
        <v>300000</v>
      </c>
    </row>
    <row r="12" spans="1:3" ht="27" x14ac:dyDescent="0.25">
      <c r="A12" s="54" t="s">
        <v>288</v>
      </c>
      <c r="B12" s="54" t="s">
        <v>286</v>
      </c>
      <c r="C12" s="125"/>
    </row>
    <row r="13" spans="1:3" x14ac:dyDescent="0.25">
      <c r="A13" s="5" t="s">
        <v>447</v>
      </c>
      <c r="B13" s="6" t="s">
        <v>292</v>
      </c>
      <c r="C13" s="125">
        <v>110000</v>
      </c>
    </row>
    <row r="14" spans="1:3" ht="27" x14ac:dyDescent="0.25">
      <c r="A14" s="54" t="s">
        <v>293</v>
      </c>
      <c r="B14" s="54" t="s">
        <v>292</v>
      </c>
      <c r="C14" s="125"/>
    </row>
    <row r="15" spans="1:3" ht="27" x14ac:dyDescent="0.25">
      <c r="A15" s="54" t="s">
        <v>294</v>
      </c>
      <c r="B15" s="54" t="s">
        <v>292</v>
      </c>
      <c r="C15" s="125">
        <v>110000</v>
      </c>
    </row>
    <row r="16" spans="1:3" x14ac:dyDescent="0.25">
      <c r="A16" s="54" t="s">
        <v>295</v>
      </c>
      <c r="B16" s="54" t="s">
        <v>292</v>
      </c>
      <c r="C16" s="125"/>
    </row>
    <row r="17" spans="1:3" x14ac:dyDescent="0.25">
      <c r="A17" s="54" t="s">
        <v>296</v>
      </c>
      <c r="B17" s="54" t="s">
        <v>292</v>
      </c>
      <c r="C17" s="125"/>
    </row>
    <row r="18" spans="1:3" x14ac:dyDescent="0.25">
      <c r="A18" s="5" t="s">
        <v>493</v>
      </c>
      <c r="B18" s="6" t="s">
        <v>297</v>
      </c>
      <c r="C18" s="125"/>
    </row>
    <row r="19" spans="1:3" x14ac:dyDescent="0.25">
      <c r="A19" s="54" t="s">
        <v>298</v>
      </c>
      <c r="B19" s="54" t="s">
        <v>297</v>
      </c>
      <c r="C19" s="125"/>
    </row>
    <row r="20" spans="1:3" x14ac:dyDescent="0.25">
      <c r="A20" s="54" t="s">
        <v>299</v>
      </c>
      <c r="B20" s="54" t="s">
        <v>297</v>
      </c>
      <c r="C20" s="125"/>
    </row>
    <row r="21" spans="1:3" x14ac:dyDescent="0.25">
      <c r="A21" s="7" t="s">
        <v>476</v>
      </c>
      <c r="B21" s="8" t="s">
        <v>300</v>
      </c>
      <c r="C21" s="125">
        <f>SUM(C10+C13+C18)</f>
        <v>410000</v>
      </c>
    </row>
    <row r="22" spans="1:3" x14ac:dyDescent="0.25">
      <c r="A22" s="5" t="s">
        <v>494</v>
      </c>
      <c r="B22" s="5" t="s">
        <v>301</v>
      </c>
      <c r="C22" s="125"/>
    </row>
    <row r="23" spans="1:3" x14ac:dyDescent="0.25">
      <c r="A23" s="5" t="s">
        <v>495</v>
      </c>
      <c r="B23" s="5" t="s">
        <v>301</v>
      </c>
      <c r="C23" s="125"/>
    </row>
    <row r="24" spans="1:3" x14ac:dyDescent="0.25">
      <c r="A24" s="5" t="s">
        <v>496</v>
      </c>
      <c r="B24" s="5" t="s">
        <v>301</v>
      </c>
      <c r="C24" s="125"/>
    </row>
    <row r="25" spans="1:3" x14ac:dyDescent="0.25">
      <c r="A25" s="5" t="s">
        <v>497</v>
      </c>
      <c r="B25" s="5" t="s">
        <v>301</v>
      </c>
      <c r="C25" s="125"/>
    </row>
    <row r="26" spans="1:3" x14ac:dyDescent="0.25">
      <c r="A26" s="5" t="s">
        <v>498</v>
      </c>
      <c r="B26" s="5" t="s">
        <v>301</v>
      </c>
      <c r="C26" s="125"/>
    </row>
    <row r="27" spans="1:3" x14ac:dyDescent="0.25">
      <c r="A27" s="5" t="s">
        <v>499</v>
      </c>
      <c r="B27" s="5" t="s">
        <v>301</v>
      </c>
      <c r="C27" s="125"/>
    </row>
    <row r="28" spans="1:3" x14ac:dyDescent="0.25">
      <c r="A28" s="5" t="s">
        <v>500</v>
      </c>
      <c r="B28" s="5" t="s">
        <v>301</v>
      </c>
      <c r="C28" s="125"/>
    </row>
    <row r="29" spans="1:3" x14ac:dyDescent="0.25">
      <c r="A29" s="5" t="s">
        <v>501</v>
      </c>
      <c r="B29" s="5" t="s">
        <v>301</v>
      </c>
      <c r="C29" s="125"/>
    </row>
    <row r="30" spans="1:3" ht="45" x14ac:dyDescent="0.25">
      <c r="A30" s="5" t="s">
        <v>502</v>
      </c>
      <c r="B30" s="5" t="s">
        <v>301</v>
      </c>
      <c r="C30" s="125"/>
    </row>
    <row r="31" spans="1:3" x14ac:dyDescent="0.25">
      <c r="A31" s="5" t="s">
        <v>601</v>
      </c>
      <c r="B31" s="5" t="s">
        <v>301</v>
      </c>
      <c r="C31" s="125">
        <v>300000</v>
      </c>
    </row>
    <row r="32" spans="1:3" x14ac:dyDescent="0.25">
      <c r="A32" s="7" t="s">
        <v>449</v>
      </c>
      <c r="B32" s="8" t="s">
        <v>301</v>
      </c>
      <c r="C32" s="125">
        <f>SUM(C22:C31)</f>
        <v>300000</v>
      </c>
    </row>
  </sheetData>
  <mergeCells count="2">
    <mergeCell ref="A1:C1"/>
    <mergeCell ref="A2:C2"/>
  </mergeCells>
  <phoneticPr fontId="45" type="noConversion"/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42</vt:i4>
      </vt:variant>
    </vt:vector>
  </HeadingPairs>
  <TitlesOfParts>
    <vt:vector size="56" baseType="lpstr">
      <vt:lpstr>bevételek</vt:lpstr>
      <vt:lpstr>kiadások működés felhalmozás</vt:lpstr>
      <vt:lpstr>MÉRLEG (2)</vt:lpstr>
      <vt:lpstr>létszám</vt:lpstr>
      <vt:lpstr>beruházások felújítások</vt:lpstr>
      <vt:lpstr>stabilitási 1</vt:lpstr>
      <vt:lpstr>stabilitási 2</vt:lpstr>
      <vt:lpstr>hitelek</vt:lpstr>
      <vt:lpstr>helyi adók</vt:lpstr>
      <vt:lpstr>EI FELHASZN TERV</vt:lpstr>
      <vt:lpstr>TÖBB ÉVES</vt:lpstr>
      <vt:lpstr>KÖZVETETT</vt:lpstr>
      <vt:lpstr>GÖRDÜLŐ</vt:lpstr>
      <vt:lpstr>Munka1</vt:lpstr>
      <vt:lpstr>KÖZVETETT!_pr232</vt:lpstr>
      <vt:lpstr>'MÉRLEG (2)'!_pr232</vt:lpstr>
      <vt:lpstr>'TÖBB ÉVES'!_pr232</vt:lpstr>
      <vt:lpstr>KÖZVETETT!_pr233</vt:lpstr>
      <vt:lpstr>'MÉRLEG (2)'!_pr233</vt:lpstr>
      <vt:lpstr>'TÖBB ÉVES'!_pr233</vt:lpstr>
      <vt:lpstr>KÖZVETETT!_pr234</vt:lpstr>
      <vt:lpstr>'MÉRLEG (2)'!_pr234</vt:lpstr>
      <vt:lpstr>'TÖBB ÉVES'!_pr234</vt:lpstr>
      <vt:lpstr>KÖZVETETT!_pr235</vt:lpstr>
      <vt:lpstr>'MÉRLEG (2)'!_pr235</vt:lpstr>
      <vt:lpstr>'TÖBB ÉVES'!_pr235</vt:lpstr>
      <vt:lpstr>KÖZVETETT!_pr236</vt:lpstr>
      <vt:lpstr>'MÉRLEG (2)'!_pr236</vt:lpstr>
      <vt:lpstr>'TÖBB ÉVES'!_pr236</vt:lpstr>
      <vt:lpstr>'MÉRLEG (2)'!_pr312</vt:lpstr>
      <vt:lpstr>'TÖBB ÉVES'!_pr312</vt:lpstr>
      <vt:lpstr>'MÉRLEG (2)'!_pr313</vt:lpstr>
      <vt:lpstr>'TÖBB ÉVES'!_pr313</vt:lpstr>
      <vt:lpstr>KÖZVETETT!_pr314</vt:lpstr>
      <vt:lpstr>'MÉRLEG (2)'!_pr314</vt:lpstr>
      <vt:lpstr>'TÖBB ÉVES'!_pr314</vt:lpstr>
      <vt:lpstr>GÖRDÜLŐ!_pr315</vt:lpstr>
      <vt:lpstr>'MÉRLEG (2)'!_pr315</vt:lpstr>
      <vt:lpstr>'TÖBB ÉVES'!_pr315</vt:lpstr>
      <vt:lpstr>GÖRDÜLŐ!_pr347</vt:lpstr>
      <vt:lpstr>GÖRDÜLŐ!_pr348</vt:lpstr>
      <vt:lpstr>GÖRDÜLŐ!_pr349</vt:lpstr>
      <vt:lpstr>'stabilitási 2'!foot_4_place</vt:lpstr>
      <vt:lpstr>'stabilitási 2'!foot_53_place</vt:lpstr>
      <vt:lpstr>'beruházások felújítások'!Nyomtatási_terület</vt:lpstr>
      <vt:lpstr>bevételek!Nyomtatási_terület</vt:lpstr>
      <vt:lpstr>'EI FELHASZN TERV'!Nyomtatási_terület</vt:lpstr>
      <vt:lpstr>GÖRDÜLŐ!Nyomtatási_terület</vt:lpstr>
      <vt:lpstr>hitelek!Nyomtatási_terület</vt:lpstr>
      <vt:lpstr>'kiadások működés felhalmozás'!Nyomtatási_terület</vt:lpstr>
      <vt:lpstr>KÖZVETETT!Nyomtatási_terület</vt:lpstr>
      <vt:lpstr>létszám!Nyomtatási_terület</vt:lpstr>
      <vt:lpstr>'MÉRLEG (2)'!Nyomtatási_terület</vt:lpstr>
      <vt:lpstr>'stabilitási 1'!Nyomtatási_terület</vt:lpstr>
      <vt:lpstr>'stabilitási 2'!Nyomtatási_terület</vt:lpstr>
      <vt:lpstr>'TÖBB ÉVES'!Nyomtatási_terület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user-20124</cp:lastModifiedBy>
  <cp:lastPrinted>2016-02-29T15:18:01Z</cp:lastPrinted>
  <dcterms:created xsi:type="dcterms:W3CDTF">2014-01-03T21:48:14Z</dcterms:created>
  <dcterms:modified xsi:type="dcterms:W3CDTF">2019-03-11T07:34:01Z</dcterms:modified>
</cp:coreProperties>
</file>