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tabRatio="727" activeTab="37"/>
  </bookViews>
  <sheets>
    <sheet name="1.mell." sheetId="1" r:id="rId1"/>
    <sheet name="2.mell." sheetId="2" r:id="rId2"/>
    <sheet name="3.mell." sheetId="3" r:id="rId3"/>
    <sheet name="4.mell." sheetId="4" r:id="rId4"/>
    <sheet name="5.mell  " sheetId="5" r:id="rId5"/>
    <sheet name="6.mell  " sheetId="6" r:id="rId6"/>
    <sheet name="7.mell." sheetId="7" r:id="rId7"/>
    <sheet name="8.mell." sheetId="8" r:id="rId8"/>
    <sheet name="9. mell. " sheetId="9" r:id="rId9"/>
    <sheet name="10.mell" sheetId="10" r:id="rId10"/>
    <sheet name="11. mell" sheetId="11" r:id="rId11"/>
    <sheet name="12. mell" sheetId="12" r:id="rId12"/>
    <sheet name="13. mell" sheetId="13" r:id="rId13"/>
    <sheet name="14. mell" sheetId="14" r:id="rId14"/>
    <sheet name="15. mell" sheetId="15" r:id="rId15"/>
    <sheet name="16. mell" sheetId="16" r:id="rId16"/>
    <sheet name="17. mell" sheetId="17" r:id="rId17"/>
    <sheet name="18. mell." sheetId="18" r:id="rId18"/>
    <sheet name="19. mell." sheetId="19" r:id="rId19"/>
    <sheet name="20. mell." sheetId="20" r:id="rId20"/>
    <sheet name="21. mell." sheetId="21" r:id="rId21"/>
    <sheet name="22. mell." sheetId="22" r:id="rId22"/>
    <sheet name="23. mell." sheetId="23" r:id="rId23"/>
    <sheet name="24. mell." sheetId="24" r:id="rId24"/>
    <sheet name="25. mell." sheetId="25" r:id="rId25"/>
    <sheet name="26. mell " sheetId="26" r:id="rId26"/>
    <sheet name="1.tájékoztató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 tájékoztató tábla" sheetId="32" r:id="rId32"/>
    <sheet name="7.1. tájékoztató tábla" sheetId="33" r:id="rId33"/>
    <sheet name="7.2. tájékoztató tábla" sheetId="34" r:id="rId34"/>
    <sheet name="7.3. tájékoztató tábla" sheetId="35" r:id="rId35"/>
    <sheet name="8. tájékoztató tábla" sheetId="36" r:id="rId36"/>
    <sheet name="9. tájékoztató tábla" sheetId="37" r:id="rId37"/>
    <sheet name="10. tájékoztató tábla" sheetId="38" r:id="rId38"/>
    <sheet name="Munka1" sheetId="39" r:id="rId39"/>
  </sheets>
  <externalReferences>
    <externalReference r:id="rId42"/>
  </externalReferences>
  <definedNames>
    <definedName name="_xlfn.IFERROR" hidden="1">#NAME?</definedName>
    <definedName name="_xlnm.Print_Titles" localSheetId="9">'10.mell'!$1:$6</definedName>
    <definedName name="_xlnm.Print_Titles" localSheetId="10">'11. mell'!$1:$6</definedName>
    <definedName name="_xlnm.Print_Titles" localSheetId="11">'12. mell'!$1:$6</definedName>
    <definedName name="_xlnm.Print_Titles" localSheetId="12">'13. mell'!$1:$6</definedName>
    <definedName name="_xlnm.Print_Titles" localSheetId="13">'14. mell'!$1:$6</definedName>
    <definedName name="_xlnm.Print_Titles" localSheetId="14">'15. mell'!$1:$6</definedName>
    <definedName name="_xlnm.Print_Titles" localSheetId="15">'16. mell'!$1:$6</definedName>
    <definedName name="_xlnm.Print_Titles" localSheetId="16">'17. mell'!$1:$6</definedName>
    <definedName name="_xlnm.Print_Titles" localSheetId="17">'18. mell.'!$1:$6</definedName>
    <definedName name="_xlnm.Print_Titles" localSheetId="18">'19. mell.'!$1:$6</definedName>
    <definedName name="_xlnm.Print_Titles" localSheetId="19">'20. mell.'!$1:$6</definedName>
    <definedName name="_xlnm.Print_Titles" localSheetId="20">'21. mell.'!$1:$6</definedName>
    <definedName name="_xlnm.Print_Titles" localSheetId="21">'22. mell.'!$1:$6</definedName>
    <definedName name="_xlnm.Print_Titles" localSheetId="22">'23. mell.'!$1:$6</definedName>
    <definedName name="_xlnm.Print_Titles" localSheetId="23">'24. mell.'!$1:$6</definedName>
    <definedName name="_xlnm.Print_Titles" localSheetId="24">'25. mell.'!$1:$6</definedName>
    <definedName name="_xlnm.Print_Titles" localSheetId="32">'7.1. tájékoztató tábla'!$2:$5</definedName>
    <definedName name="_xlnm.Print_Area" localSheetId="0">'1.mell.'!$A$1:$E$151</definedName>
    <definedName name="_xlnm.Print_Area" localSheetId="26">'1.tájékoztató'!$A$1:$E$145</definedName>
    <definedName name="_xlnm.Print_Area" localSheetId="1">'2.mell.'!$A$1:$E$151</definedName>
    <definedName name="_xlnm.Print_Area" localSheetId="2">'3.mell.'!$A$1:$E$151</definedName>
    <definedName name="_xlnm.Print_Area" localSheetId="4">'5.mell  '!$A$1:$J$32</definedName>
  </definedNames>
  <calcPr fullCalcOnLoad="1"/>
</workbook>
</file>

<file path=xl/sharedStrings.xml><?xml version="1.0" encoding="utf-8"?>
<sst xmlns="http://schemas.openxmlformats.org/spreadsheetml/2006/main" count="4932" uniqueCount="818">
  <si>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</si>
  <si>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</si>
  <si>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</si>
  <si>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</si>
  <si>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</si>
  <si>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</si>
  <si>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</si>
  <si>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</si>
  <si>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</si>
  <si>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</si>
  <si>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</si>
  <si>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</si>
  <si>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</si>
  <si>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</si>
  <si>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</si>
  <si>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</si>
  <si>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</si>
  <si>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</si>
  <si>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</si>
  <si>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</si>
  <si>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</si>
  <si>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</si>
  <si>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</si>
  <si>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</si>
  <si>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</si>
  <si>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</si>
  <si>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</si>
  <si>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</si>
  <si>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</si>
  <si>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</si>
  <si>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</si>
  <si>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</si>
  <si>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</si>
  <si>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</si>
  <si>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</si>
  <si>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</si>
  <si>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</si>
  <si>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</si>
  <si>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</si>
  <si>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</si>
  <si>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</si>
  <si>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</si>
  <si>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</si>
  <si>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</si>
  <si>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</si>
  <si>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</si>
  <si>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</si>
  <si>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</si>
  <si>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</si>
  <si>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</si>
  <si>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</si>
  <si>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</si>
  <si>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</si>
  <si>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</si>
  <si>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</si>
  <si>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</si>
  <si>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</si>
  <si>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</si>
  <si>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</si>
  <si>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</si>
  <si>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</si>
  <si>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</si>
  <si>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</si>
  <si>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</si>
  <si>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</si>
  <si>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</si>
  <si>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</si>
  <si>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</si>
  <si>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</si>
  <si>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</si>
  <si>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</si>
  <si>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</si>
  <si>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</si>
  <si>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</si>
  <si>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</si>
  <si>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</si>
  <si>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</si>
  <si>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</si>
  <si>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</si>
  <si>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</si>
  <si>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</si>
  <si>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</si>
  <si>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</si>
  <si>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</si>
  <si>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</si>
  <si>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</si>
  <si>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</si>
  <si>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</si>
  <si>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</si>
  <si>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</si>
  <si>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</si>
  <si>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</si>
  <si>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</si>
  <si>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</si>
  <si>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</si>
  <si>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</si>
  <si>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</si>
  <si>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</si>
  <si>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</si>
  <si>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</si>
  <si>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</si>
  <si>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</si>
  <si>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</si>
  <si>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</si>
  <si>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</si>
  <si>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</si>
  <si>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</si>
  <si>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</si>
  <si>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</si>
  <si>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</si>
  <si>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</si>
  <si>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</si>
  <si>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</si>
  <si>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</si>
  <si>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</si>
  <si>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</si>
  <si>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</si>
  <si>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</si>
  <si>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</si>
  <si>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</si>
  <si>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</si>
  <si>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</si>
  <si>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</si>
  <si>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</si>
  <si>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</si>
  <si>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</si>
  <si>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</si>
  <si>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</si>
  <si>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</si>
  <si>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</si>
  <si>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</si>
  <si>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</si>
  <si>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</si>
  <si>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</si>
  <si>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</si>
  <si>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</si>
  <si>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</si>
  <si>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</si>
  <si>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</si>
  <si>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</si>
  <si>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</si>
  <si>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</si>
  <si>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</si>
  <si>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</si>
  <si>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</si>
  <si>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</si>
  <si>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</si>
  <si>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</si>
  <si>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</si>
  <si>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</si>
  <si>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</si>
  <si>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</si>
  <si>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</si>
  <si>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</si>
  <si>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</si>
  <si>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</si>
  <si>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</si>
  <si>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</si>
  <si>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</si>
  <si>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</si>
  <si>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</si>
  <si>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</si>
  <si>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</si>
  <si>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</si>
  <si>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</si>
  <si>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</si>
  <si>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</si>
  <si>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</si>
  <si>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</si>
  <si>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</si>
  <si>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</si>
  <si>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</si>
  <si>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</si>
  <si>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</si>
  <si>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</si>
  <si>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</si>
  <si>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</si>
  <si>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</si>
  <si>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</si>
  <si>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</si>
  <si>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</si>
  <si>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</si>
  <si>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</si>
  <si>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</si>
  <si>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</si>
  <si>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</si>
  <si>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</si>
  <si>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</si>
  <si>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</si>
  <si>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</si>
  <si>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</si>
  <si>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</si>
  <si>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</si>
  <si>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</si>
  <si>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</si>
  <si>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</si>
  <si>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</si>
  <si>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</si>
  <si>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</si>
  <si>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</si>
  <si>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</si>
  <si>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</si>
  <si>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</si>
  <si>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</si>
  <si>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</si>
  <si>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</si>
  <si>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</si>
  <si>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</si>
  <si>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</si>
  <si>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</si>
  <si>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</si>
  <si>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</si>
  <si>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</si>
  <si>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</si>
  <si>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</si>
  <si>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</si>
  <si>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</si>
  <si>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ESZKÖZÖK</t>
  </si>
  <si>
    <t>Sorszám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</si>
  <si>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</si>
  <si>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</si>
  <si>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</si>
  <si>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</si>
  <si>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</si>
  <si>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</si>
  <si>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</si>
  <si>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</si>
  <si>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</si>
  <si>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</si>
  <si>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</si>
  <si>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</si>
  <si>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</si>
  <si>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</si>
  <si>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</si>
  <si>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</si>
  <si>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</si>
  <si>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</si>
  <si>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</si>
  <si>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</si>
  <si>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</si>
  <si>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</si>
  <si>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</si>
  <si>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</si>
  <si>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</si>
  <si>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</si>
  <si>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</si>
  <si>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</si>
  <si>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</si>
  <si>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</si>
  <si>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</si>
  <si>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</si>
  <si>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</si>
  <si>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</si>
  <si>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</si>
  <si>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</si>
  <si>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</si>
  <si>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</si>
  <si>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</si>
  <si>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</si>
  <si>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</si>
  <si>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</si>
  <si>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</si>
  <si>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</si>
  <si>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</si>
  <si>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</si>
  <si>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</si>
  <si>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</si>
  <si>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</si>
  <si>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</si>
  <si>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</si>
  <si>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</si>
  <si>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</si>
  <si>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</si>
  <si>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</si>
  <si>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</si>
  <si>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</si>
  <si>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</si>
  <si>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</si>
  <si>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</si>
  <si>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</si>
  <si>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</si>
  <si>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</si>
  <si>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</si>
  <si>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</si>
  <si>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</si>
  <si>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</si>
  <si>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</si>
  <si>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</si>
  <si>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</si>
  <si>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</si>
  <si>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</si>
  <si>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</si>
  <si>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</si>
  <si>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</si>
  <si>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</si>
  <si>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</si>
  <si>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</si>
  <si>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</si>
  <si>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</si>
  <si>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</si>
  <si>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</si>
  <si>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</si>
  <si>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</si>
  <si>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</si>
  <si>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</si>
  <si>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</si>
  <si>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</si>
  <si>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</si>
  <si>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</si>
  <si>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</si>
  <si>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</si>
  <si>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</si>
  <si>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</si>
  <si>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</si>
  <si>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</si>
  <si>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</si>
  <si>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</si>
  <si>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</si>
  <si>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</si>
  <si>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</si>
  <si>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</si>
  <si>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</si>
  <si>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</si>
  <si>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</si>
  <si>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</si>
  <si>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</si>
  <si>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</si>
  <si>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</si>
  <si>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</si>
  <si>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</si>
  <si>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</si>
  <si>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</si>
  <si>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</si>
  <si>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</si>
  <si>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</si>
  <si>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</si>
  <si>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</si>
  <si>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</si>
  <si>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</si>
  <si>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</si>
  <si>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</si>
  <si>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</si>
  <si>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</si>
  <si>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</si>
  <si>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</si>
  <si>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</si>
  <si>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</si>
  <si>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</si>
  <si>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</si>
  <si>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</si>
  <si>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</si>
  <si>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</si>
  <si>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</si>
  <si>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</si>
  <si>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</si>
  <si>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</si>
  <si>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</si>
  <si>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</si>
  <si>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</si>
  <si>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</si>
  <si>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</si>
  <si>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</si>
  <si>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</si>
  <si>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</si>
  <si>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</si>
  <si>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</si>
  <si>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</si>
  <si>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</si>
  <si>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</si>
  <si>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</si>
  <si>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</si>
  <si>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</si>
  <si>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</si>
  <si>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</si>
  <si>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</si>
  <si>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</si>
  <si>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</si>
  <si>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</si>
  <si>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</si>
  <si>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</si>
  <si>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</si>
  <si>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</si>
  <si>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</si>
  <si>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</si>
  <si>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</si>
  <si>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</si>
  <si>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</si>
  <si>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</si>
  <si>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</si>
  <si>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</si>
  <si>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</si>
  <si>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</si>
  <si>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</si>
  <si>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</si>
  <si>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</si>
  <si>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</si>
  <si>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</si>
  <si>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</si>
  <si>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</si>
  <si>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</si>
  <si>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</si>
  <si>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</si>
  <si>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</si>
  <si>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</si>
  <si>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</si>
  <si>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</si>
  <si>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</si>
  <si>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</si>
  <si>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</si>
  <si>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</si>
  <si>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</si>
  <si>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</si>
  <si>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</si>
  <si>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</si>
  <si>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</si>
  <si>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</si>
  <si>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</si>
  <si>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</si>
  <si>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</si>
  <si>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</si>
  <si>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</si>
  <si>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</si>
  <si>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</si>
  <si>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</si>
  <si>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</si>
  <si>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</si>
  <si>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</si>
  <si>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</si>
  <si>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</si>
  <si>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</si>
  <si>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</si>
  <si>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</si>
  <si>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</si>
  <si>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</si>
  <si>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</si>
  <si>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</si>
  <si>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</si>
  <si>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</si>
  <si>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</si>
  <si>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</si>
  <si>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</si>
  <si>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</si>
  <si>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</si>
  <si>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</si>
  <si>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</si>
  <si>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</si>
  <si>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</si>
  <si>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</si>
  <si>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</si>
  <si>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</si>
  <si>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</si>
  <si>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</si>
  <si>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</si>
  <si>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</si>
  <si>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</si>
  <si>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</si>
  <si>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</si>
  <si>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</si>
  <si>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</si>
  <si>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</si>
  <si>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</si>
  <si>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</si>
  <si>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</si>
  <si>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</si>
  <si>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</si>
  <si>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</si>
  <si>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</si>
  <si>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</si>
  <si>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</si>
  <si>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</si>
  <si>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</si>
  <si>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</si>
  <si>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</si>
  <si>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</si>
  <si>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</si>
  <si>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</si>
  <si>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</si>
  <si>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</si>
  <si>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</si>
  <si>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</si>
  <si>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</si>
  <si>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</si>
  <si>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</si>
  <si>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</si>
  <si>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</si>
  <si>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</si>
  <si>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</si>
  <si>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</si>
  <si>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</si>
  <si>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</si>
  <si>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</si>
  <si>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</si>
  <si>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</si>
  <si>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</si>
  <si>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</si>
  <si>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</si>
  <si>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</si>
  <si>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</si>
  <si>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</si>
  <si>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</si>
  <si>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</si>
  <si>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</si>
  <si>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</si>
  <si>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</si>
  <si>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</si>
  <si>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</si>
  <si>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</si>
  <si>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</si>
  <si>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</si>
  <si>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</si>
  <si>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</si>
  <si>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</si>
  <si>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</si>
  <si>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</si>
  <si>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</si>
  <si>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</si>
  <si>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</si>
  <si>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</si>
  <si>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</si>
  <si>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</si>
  <si>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</si>
  <si>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</si>
  <si>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</si>
  <si>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</si>
  <si>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</si>
  <si>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</si>
  <si>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</si>
  <si>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</si>
  <si>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</si>
  <si>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</si>
  <si>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</si>
  <si>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</si>
  <si>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</si>
  <si>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</si>
  <si>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</si>
  <si>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</si>
  <si>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</si>
  <si>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</si>
  <si>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</si>
  <si>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</si>
  <si>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</si>
  <si>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</si>
  <si>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</si>
  <si>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</si>
  <si>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</si>
  <si>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</si>
  <si>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</si>
  <si>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</si>
  <si>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</si>
  <si>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</si>
  <si>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</si>
  <si>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</si>
  <si>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</si>
  <si>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</si>
  <si>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</si>
  <si>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</si>
  <si>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</si>
  <si>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</si>
  <si>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</si>
  <si>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</si>
  <si>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</si>
  <si>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</si>
  <si>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</si>
  <si>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</si>
  <si>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</si>
  <si>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</si>
  <si>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</si>
  <si>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</si>
  <si>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F) AKTÍV IDŐBELI ELHATÁROLÁSOK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</si>
  <si>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</si>
  <si>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</si>
  <si>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</si>
  <si>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</si>
  <si>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</si>
  <si>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</si>
  <si>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</si>
  <si>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</si>
  <si>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</si>
  <si>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</si>
  <si>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</si>
  <si>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</si>
  <si>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</si>
  <si>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</si>
  <si>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</si>
  <si>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</si>
  <si>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</si>
  <si>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</si>
  <si>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</si>
  <si>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</si>
  <si>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</si>
  <si>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</si>
  <si>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</si>
  <si>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</si>
  <si>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</si>
  <si>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</si>
  <si>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</si>
  <si>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</si>
  <si>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</si>
  <si>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</si>
  <si>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</si>
  <si>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</si>
  <si>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</si>
  <si>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</si>
  <si>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</si>
  <si>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</si>
  <si>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</si>
  <si>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</si>
  <si>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</si>
  <si>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</si>
  <si>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</si>
  <si>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</si>
  <si>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</si>
  <si>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</si>
  <si>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</si>
  <si>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</si>
  <si>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</si>
  <si>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</si>
  <si>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</si>
  <si>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</si>
  <si>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</si>
  <si>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</si>
  <si>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</si>
  <si>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</si>
  <si>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</si>
  <si>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</si>
  <si>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</si>
  <si>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</si>
  <si>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</si>
  <si>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</si>
  <si>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</si>
  <si>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Bruttó  hiány:</t>
  </si>
  <si>
    <t>Bruttó  többlet:</t>
  </si>
  <si>
    <t>forintban</t>
  </si>
  <si>
    <t>forintbna</t>
  </si>
  <si>
    <t>Polgármesteri  hivatal</t>
  </si>
  <si>
    <t>Polgármesteri hivatal</t>
  </si>
  <si>
    <t>Anóka Eszter Városi Könyvtár</t>
  </si>
  <si>
    <t>Petőfi Sándor Művelődési Ház</t>
  </si>
  <si>
    <t xml:space="preserve">Önkormányzta </t>
  </si>
  <si>
    <t xml:space="preserve">Polgármesteri Hivatal </t>
  </si>
  <si>
    <t xml:space="preserve">Könyvtár </t>
  </si>
  <si>
    <t xml:space="preserve">Művelődési Ház </t>
  </si>
  <si>
    <t>Önkormány-zat</t>
  </si>
  <si>
    <t>Polgármeste- ri Hivatal</t>
  </si>
  <si>
    <t>Könyvtár</t>
  </si>
  <si>
    <t>Műv.Ház</t>
  </si>
  <si>
    <t xml:space="preserve">Összesen </t>
  </si>
  <si>
    <t>I. Tevékenység nettó eredményszemléletű bevétele</t>
  </si>
  <si>
    <t>II. Aktivált saját teljesítmény értéke</t>
  </si>
  <si>
    <t>III. Egyéb eredményszemléletű bevételek</t>
  </si>
  <si>
    <t>IV. Anyagjellegű ráfordítások</t>
  </si>
  <si>
    <t>V. Személyi jellegű ráfordítások</t>
  </si>
  <si>
    <t>VI. Értékcsökkenési leírás</t>
  </si>
  <si>
    <t>VII. Egyéb ráfordítások</t>
  </si>
  <si>
    <t>A.) Tevékenység eredménye (=I+II+III-IV-V-VI-VII)</t>
  </si>
  <si>
    <t>VIII. Pénzügyi műveletek eredményszemléletű bevételei</t>
  </si>
  <si>
    <t>IX. Pénzügyi műveletek ráfordításai</t>
  </si>
  <si>
    <t>B.) Pénzügyi műveletek eredménye (=VIII-IX)</t>
  </si>
  <si>
    <t>C.) Szokásos eredmény (=A+B)</t>
  </si>
  <si>
    <t>X. Rendkívüli eredményszemléletű bevételek</t>
  </si>
  <si>
    <t>XI. Rendkívüli ráfordítások</t>
  </si>
  <si>
    <t>D.) Rendkívüli eredmény (=X-XI)</t>
  </si>
  <si>
    <t>E.) Mérleg szerinti eredmény (=C+D)</t>
  </si>
  <si>
    <t>forintban !</t>
  </si>
  <si>
    <t>Lakosságnak nyújtott kamatmentes kölcsön</t>
  </si>
  <si>
    <t xml:space="preserve">Tervezett </t>
  </si>
  <si>
    <t>Nagyhalászi Sportegyesület</t>
  </si>
  <si>
    <t>Nagyhalászi Polgárőrség</t>
  </si>
  <si>
    <t>Nagyhalászi Önkéntes Tűzoltó Egyesület</t>
  </si>
  <si>
    <t>Kisebbségi Önkormányzat támogatása</t>
  </si>
  <si>
    <t>Nagyhalászi Civilek támogatása</t>
  </si>
  <si>
    <t>Működési kiadások támgatása</t>
  </si>
  <si>
    <t>Tao támogatás önrésze</t>
  </si>
  <si>
    <t>Megállapodás szerint</t>
  </si>
  <si>
    <t xml:space="preserve"> </t>
  </si>
  <si>
    <t>Elszámolásból származó bevételek</t>
  </si>
  <si>
    <t>Egyéb közhatalmi bevételek (+talajterhelési díj)</t>
  </si>
  <si>
    <t>Magánszemélyek kommunális adója</t>
  </si>
  <si>
    <t>Gépjárműadó</t>
  </si>
  <si>
    <t>Felhalm. célú visszatérítendő kölcsönök visszatér. ÁH-n kívülről</t>
  </si>
  <si>
    <t>Működési célú visszatérítendő kölcsönök visszatér. ÁH-n kívülről</t>
  </si>
  <si>
    <t>Felhalm. célú visszatérítendő  kölcsönök visszatér. ÁH-n kívülről</t>
  </si>
  <si>
    <t>Adóssághoz nem kapcsolódó származékos ügyletek</t>
  </si>
  <si>
    <t>Ingatlanvásárlás</t>
  </si>
  <si>
    <t>I. Alaptevékenység költségvetési egyenlege</t>
  </si>
  <si>
    <t>II. Alaptevékenység finanszírozási egyenlege</t>
  </si>
  <si>
    <t>A.) Alaptevékenység maradványa (=I+II)</t>
  </si>
  <si>
    <t>III. Vállalkozási tevékenység költségvetési egyenlege</t>
  </si>
  <si>
    <t>IV. Vállalkozási tevékenység finanszírozási egyenlege</t>
  </si>
  <si>
    <t>B.) Vállalkozási tevékenység maradványa (=III+IV)</t>
  </si>
  <si>
    <t>C.) Összes maradvány (=A+B)</t>
  </si>
  <si>
    <t>D.) Alaptevékenység kötelezettségvállalással terhelt maradványa</t>
  </si>
  <si>
    <t>E.) Alaptevékenység szabad maradványa (=A-D)</t>
  </si>
  <si>
    <t xml:space="preserve">F.) Vállalkozási tevékenységet terhelő befizetési kötelezettség </t>
  </si>
  <si>
    <t>G.) Vállalkozási tevékenység felhasználható maradványa (=B-F)</t>
  </si>
  <si>
    <t xml:space="preserve"> forintban !</t>
  </si>
  <si>
    <t>Termőföld bérbeadásából származó bevétel személyi jövedelemadója</t>
  </si>
  <si>
    <t>NYÍRSÉGVÍZ ZRT</t>
  </si>
  <si>
    <t>MEDI-AMB NONPROFIT KFT</t>
  </si>
  <si>
    <t>HALÁSZNET NONPROFIT KFT "FA"</t>
  </si>
  <si>
    <t>Könyv szerinti érték (forintban)</t>
  </si>
  <si>
    <t>VAGYONKIMUTATÁS                                                                                                                             a függő követelésekről és kötelezettségekről, a biztos (jövőbeni) követelésekről</t>
  </si>
  <si>
    <t>Adósság állomány alakulása lejárat, eszközök, bel- és külföldi hitelezők szerinti bontásban december 31-én</t>
  </si>
  <si>
    <t>2017. évi</t>
  </si>
  <si>
    <t>2018.</t>
  </si>
  <si>
    <t>2019.</t>
  </si>
  <si>
    <t>2020.</t>
  </si>
  <si>
    <t xml:space="preserve">Összesen            </t>
  </si>
  <si>
    <t>63.</t>
  </si>
  <si>
    <t>ESZKÖZÖK ÖSSZESEN  (45+48+53+57+61+62)</t>
  </si>
  <si>
    <t>I. Előzetesen felszámított ÁFA elszámolása</t>
  </si>
  <si>
    <t>II. Fizetendő ÁFA elszámolása</t>
  </si>
  <si>
    <t xml:space="preserve">III. Egyéb sajátos eszközoldali elszámolások </t>
  </si>
  <si>
    <t>E) EGYÉB SAJÁTOS ELSZÁMOLÁSOK (58+59+60)</t>
  </si>
  <si>
    <t>EU-s projekt neve, azonosítója:</t>
  </si>
  <si>
    <t>Ezer forintban!</t>
  </si>
  <si>
    <t>Források</t>
  </si>
  <si>
    <t>2018.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</si>
  <si>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</si>
  <si>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</si>
  <si>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</si>
  <si>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</si>
  <si>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</si>
  <si>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</si>
  <si>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</si>
  <si>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</si>
  <si>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</si>
  <si>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</si>
  <si>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KÖFOP-1.2.1-VEKOP-16-2017-00751</t>
  </si>
  <si>
    <t>TOP-3.1.1-15-SB1-2016-00019</t>
  </si>
  <si>
    <t>2016. évi tény</t>
  </si>
  <si>
    <t>2017. évi teljesítés</t>
  </si>
  <si>
    <t>2021.</t>
  </si>
  <si>
    <t>Hitel, kölcsön állomány 2016. dec. 31-én</t>
  </si>
  <si>
    <t>Hitel, kölcsön állomány 2017.dec. 31-én</t>
  </si>
  <si>
    <t>2017. év</t>
  </si>
  <si>
    <t>VAGYONKIMUTATÁS                                                                                                                        a könyvviteli mérlegben értékkel szereplő eszközökről (2017. év)</t>
  </si>
  <si>
    <t>A Nagyhalász Város Önkormányzat tulajdonában álló gazdálkodó szervezetek működéséből származó kötelezettségek és részesedések alakulása 2017. évben</t>
  </si>
  <si>
    <t>Működési célú kvi támgatások és kiegészítő támogatások</t>
  </si>
  <si>
    <t>Működési célú támogatások áht-on belülről (2.1.+…+.2.5.)</t>
  </si>
  <si>
    <t>Felhalmozási célú támogatások áht-on belülről (3.1.+…+3.5.)</t>
  </si>
  <si>
    <t>Működési célú bevételek</t>
  </si>
  <si>
    <t>Adóssághoz nem kapcolódó származékos ügyletek bevételei</t>
  </si>
  <si>
    <t>Felhasználás 2016. 12.31-ig</t>
  </si>
  <si>
    <t>2017. évi eredeti előirányzat</t>
  </si>
  <si>
    <t>2017</t>
  </si>
  <si>
    <t>Kis és nagyértékű tárgyi eszköz vásárlás (közfoglalkoztatás).</t>
  </si>
  <si>
    <t>Kis és nagyértékű tárgyi eszköz vásárlás (városgazdálkodás).</t>
  </si>
  <si>
    <t>Kis és nagyértékű tárgyi eszköz vásárlás (polgármesteri hivatal).</t>
  </si>
  <si>
    <t>Erdőtelepítés</t>
  </si>
  <si>
    <t>Belvízrendezés</t>
  </si>
  <si>
    <t>ASP központhoz való csatlakozás</t>
  </si>
  <si>
    <t>Horgásztó rekonstrukciós terve</t>
  </si>
  <si>
    <t>Könyvtári érdekeltségnövelő támogatás 30%-a</t>
  </si>
  <si>
    <t>VP6-7.2.1-7.4.1.3-17 Piac fejlesztés (önrész)</t>
  </si>
  <si>
    <t>Nagyhalász-Ibrány csomópont átépítése, körforgalom kiépítése</t>
  </si>
  <si>
    <t>Poklondos-tanyai útalap kiépítése +  ágaprító önrész</t>
  </si>
  <si>
    <t>Nagyhalász-Tiszarád közötti útszakasz önrész</t>
  </si>
  <si>
    <t>Műv. Ház felújítás önrész</t>
  </si>
  <si>
    <t>Óvoda felújítás</t>
  </si>
  <si>
    <t>Vasvári Pál út felújítása (önrész)</t>
  </si>
  <si>
    <t>Kerékpárbarát fejlesztés</t>
  </si>
  <si>
    <t>Belvízelvezetés</t>
  </si>
  <si>
    <t>Ingatlanfelújítás (Műfüves pálya, egyéb)</t>
  </si>
  <si>
    <t>Európai uniós támogatással megvalósuló projektek</t>
  </si>
  <si>
    <t>bevételei, kiadásai, hozzájárulások</t>
  </si>
  <si>
    <t>TOP-1.3.1-15-SB1-2016-00001</t>
  </si>
  <si>
    <t>Nagyhalász-Ibrány csomópont átépítése, körforgalom építése</t>
  </si>
  <si>
    <t>2017.</t>
  </si>
  <si>
    <t>Személyi jellegű</t>
  </si>
  <si>
    <t>Beruházások, beszerzések</t>
  </si>
  <si>
    <t>Szolgáltatások igénybe vétele</t>
  </si>
  <si>
    <t>Adminisztratív költségek</t>
  </si>
  <si>
    <t>Református Óvoda felújítása Nagyhalász Városában</t>
  </si>
  <si>
    <t>TOP1.4.1-15-SB1-2016-00012</t>
  </si>
  <si>
    <t>Belterületi csapadékvíz elvezetés az Arany János utcában</t>
  </si>
  <si>
    <t>TOP2.1.3-15-SB1-2016-00002</t>
  </si>
  <si>
    <t>Nagyhalász Város Önkormányzat ASP központhoz való csatlakozása</t>
  </si>
  <si>
    <t>Kerékpárbarát fejlesztés Nagyhalászban a József Attila és Ibrányi utcákban</t>
  </si>
  <si>
    <t xml:space="preserve">2017. évi teljesítés </t>
  </si>
  <si>
    <t xml:space="preserve">Pénzkészlet 2017. január 01-én </t>
  </si>
  <si>
    <t>Pénzkészlet 2017. december 31-én</t>
  </si>
  <si>
    <t>KÖLTSÉGVETÉSI ÉS FINANSZÍROZÁSI BEVÉTELEK ÖSSZ: (9+16)</t>
  </si>
  <si>
    <t>Felhalmozási célú támogatások Áht-on belülről (3.1.+…+3.5.)</t>
  </si>
  <si>
    <t xml:space="preserve">   - Visszatérítendő tám. , kölcsönök törlesztése ÁH-n belülre</t>
  </si>
  <si>
    <t xml:space="preserve">   - Visszatérítendő tám., kölcsönök nyújtása ÁH-n kívülre</t>
  </si>
  <si>
    <t xml:space="preserve">   - Visszatérítendő tám., kölcsönök törlesztése ÁH-n belülre</t>
  </si>
  <si>
    <t>KÖLTSÉGVETÉSI ÉS FINANSZ. BEVÉTELEK ÖSSZESEN: (9+16)</t>
  </si>
  <si>
    <t>KÖLTSÉGVETÉSI ÉS FINANSZÍROZÁSI BEVÉTELEK: (9+16)</t>
  </si>
  <si>
    <t>A táblázat az intézményfinanszírozásból adódóan  121.941.909,-  Ft halmozódást tartalmaz.</t>
  </si>
  <si>
    <t>Hegedüs2 László kiállítás támogatása</t>
  </si>
  <si>
    <t>2016</t>
  </si>
  <si>
    <t>Projektelőkészítés költsége (VP-s pályázat, nyitóból át a dologiba)</t>
  </si>
  <si>
    <t>ASP központhoz való csatlakozás (felhalm.része)</t>
  </si>
  <si>
    <t>Óvoda felújítása</t>
  </si>
  <si>
    <t>5. melléklet a 6/2018. (V.30.) önkormányzati rendelethez</t>
  </si>
  <si>
    <t>6. melléklet a 6 /2018. (V.30.) önkormányzati rendelethez</t>
  </si>
  <si>
    <t>10. melléklet a  6/2018.(V.30.) önkormányzati rendelethez</t>
  </si>
  <si>
    <t>11. melléklet a 6/2018. (V.30.) önkormányzati rendelethez</t>
  </si>
  <si>
    <t>12. melléklet a  6/2018. (V.30.) önkormányzati rendelethez</t>
  </si>
  <si>
    <t>13. melléklet a 6/2018. (V.30.) önkormányzati rendelethez</t>
  </si>
  <si>
    <t>14. melléklet a  6/2018. (V.30.) önkormányzati rendelethez</t>
  </si>
  <si>
    <t>15. melléklet a 6/2018. (V.30.) önkormányzati rendelethez</t>
  </si>
  <si>
    <t>16. melléklet a   6/2018.(V.30.) önkormányzati rendelethez</t>
  </si>
  <si>
    <t>17. melléklet a  6/2018. (V.30.)önkormányzati rendelethez</t>
  </si>
  <si>
    <t>18. melléklet a 6/2018. (V.30.) önkormányzati rendelethez</t>
  </si>
  <si>
    <t>19. melléklet a 6/2018. (V.30.) önkormányzati rendelethez</t>
  </si>
  <si>
    <t>20. melléklet a 6/2018. (V.30.) önkormányzati rendelethez</t>
  </si>
  <si>
    <t>21. melléklet a  6/2018. (V.30.) önkormányzati rendelethez</t>
  </si>
  <si>
    <t>22. melléklet a 6/2018. (V.30.) önkormányzati rendelethez</t>
  </si>
  <si>
    <t>23. melléklet a 6/2018. (V.30.) önkormányzati rendelethez</t>
  </si>
  <si>
    <t>24. melléklet a  6/2018. (V.30.) önkormányzati rendelethez</t>
  </si>
  <si>
    <t>25. melléklet a 6/2018. (V.30.) önkormányzati rendelethez</t>
  </si>
  <si>
    <t>2. tájékoztató tábla a 6/2018. (V.30.) önkormányzati rendelethez</t>
  </si>
  <si>
    <t>3. tájékoztató tábla a 6/2018. (V.30.) önkormányzati rendelethez</t>
  </si>
  <si>
    <t>4. tájékoztató tábla a 6/2018. (V.30.) önkormányzati rendelethez</t>
  </si>
  <si>
    <t>8. tájékoztató tábla a 6/2018. (V.30.) önkormányzati rendelethez</t>
  </si>
  <si>
    <t>10. sz. tájékoztató tábla a 6/2018. (V.30.)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</si>
</sst>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0.000%"/>
  </numFmts>
  <fonts count="8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7" borderId="0" applyNumberFormat="0" applyBorder="0" applyAlignment="0" applyProtection="0"/>
    <xf numFmtId="0" fontId="67" fillId="6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2" borderId="0" applyNumberFormat="0" applyBorder="0" applyAlignment="0" applyProtection="0"/>
    <xf numFmtId="0" fontId="66" fillId="16" borderId="0" applyNumberFormat="0" applyBorder="0" applyAlignment="0" applyProtection="0"/>
    <xf numFmtId="0" fontId="66" fillId="12" borderId="0" applyNumberFormat="0" applyBorder="0" applyAlignment="0" applyProtection="0"/>
    <xf numFmtId="0" fontId="66" fillId="10" borderId="0" applyNumberFormat="0" applyBorder="0" applyAlignment="0" applyProtection="0"/>
    <xf numFmtId="0" fontId="66" fillId="17" borderId="0" applyNumberFormat="0" applyBorder="0" applyAlignment="0" applyProtection="0"/>
    <xf numFmtId="0" fontId="66" fillId="5" borderId="0" applyNumberFormat="0" applyBorder="0" applyAlignment="0" applyProtection="0"/>
    <xf numFmtId="0" fontId="68" fillId="12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69" fillId="1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19" borderId="7" applyNumberFormat="0" applyFont="0" applyAlignment="0" applyProtection="0"/>
    <xf numFmtId="0" fontId="73" fillId="20" borderId="0" applyNumberFormat="0" applyBorder="0" applyAlignment="0" applyProtection="0"/>
    <xf numFmtId="0" fontId="74" fillId="21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2" borderId="0" applyNumberFormat="0" applyBorder="0" applyAlignment="0" applyProtection="0"/>
    <xf numFmtId="0" fontId="79" fillId="23" borderId="0" applyNumberFormat="0" applyBorder="0" applyAlignment="0" applyProtection="0"/>
    <xf numFmtId="0" fontId="80" fillId="21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0" fillId="0" borderId="19" xfId="60" applyNumberFormat="1" applyFont="1" applyFill="1" applyBorder="1" applyAlignment="1" applyProtection="1">
      <alignment vertical="center"/>
      <protection/>
    </xf>
    <xf numFmtId="164" fontId="20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164" fontId="13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31" xfId="0" applyNumberFormat="1" applyFont="1" applyFill="1" applyBorder="1" applyAlignment="1" applyProtection="1">
      <alignment horizontal="centerContinuous" vertical="center"/>
      <protection/>
    </xf>
    <xf numFmtId="164" fontId="6" fillId="0" borderId="32" xfId="0" applyNumberFormat="1" applyFont="1" applyFill="1" applyBorder="1" applyAlignment="1" applyProtection="1">
      <alignment horizontal="centerContinuous" vertical="center"/>
      <protection/>
    </xf>
    <xf numFmtId="164" fontId="6" fillId="0" borderId="33" xfId="0" applyNumberFormat="1" applyFont="1" applyFill="1" applyBorder="1" applyAlignment="1" applyProtection="1">
      <alignment horizontal="centerContinuous" vertical="center"/>
      <protection/>
    </xf>
    <xf numFmtId="164" fontId="26" fillId="0" borderId="0" xfId="0" applyNumberFormat="1" applyFont="1" applyFill="1" applyAlignment="1">
      <alignment vertical="center"/>
    </xf>
    <xf numFmtId="164" fontId="6" fillId="0" borderId="34" xfId="0" applyNumberFormat="1" applyFont="1" applyFill="1" applyBorder="1" applyAlignment="1" applyProtection="1">
      <alignment horizontal="center" vertical="center"/>
      <protection/>
    </xf>
    <xf numFmtId="164" fontId="6" fillId="0" borderId="35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37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2" fillId="0" borderId="3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40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30" xfId="0" applyNumberFormat="1" applyFont="1" applyFill="1" applyBorder="1" applyAlignment="1">
      <alignment horizontal="left" vertical="center" wrapText="1" indent="1"/>
    </xf>
    <xf numFmtId="164" fontId="0" fillId="24" borderId="30" xfId="0" applyNumberFormat="1" applyFont="1" applyFill="1" applyBorder="1" applyAlignment="1">
      <alignment horizontal="left" vertical="center" wrapText="1" indent="2"/>
    </xf>
    <xf numFmtId="164" fontId="0" fillId="24" borderId="27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30" xfId="0" applyNumberFormat="1" applyFont="1" applyFill="1" applyBorder="1" applyAlignment="1">
      <alignment horizontal="right" vertical="center" wrapText="1" indent="2"/>
    </xf>
    <xf numFmtId="164" fontId="0" fillId="24" borderId="27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/>
      <protection locked="0"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13" fillId="0" borderId="42" xfId="0" applyNumberFormat="1" applyFont="1" applyFill="1" applyBorder="1" applyAlignment="1" applyProtection="1">
      <alignment vertical="center"/>
      <protection locked="0"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35" xfId="0" applyNumberFormat="1" applyFont="1" applyFill="1" applyBorder="1" applyAlignment="1" applyProtection="1">
      <alignment vertical="center"/>
      <protection locked="0"/>
    </xf>
    <xf numFmtId="164" fontId="12" fillId="0" borderId="40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 applyProtection="1">
      <alignment horizontal="right" vertical="center" wrapText="1" indent="1"/>
      <protection/>
    </xf>
    <xf numFmtId="0" fontId="17" fillId="0" borderId="45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46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46" xfId="0" applyFont="1" applyFill="1" applyBorder="1" applyAlignment="1" applyProtection="1">
      <alignment horizontal="left" vertical="center" wrapText="1" indent="8"/>
      <protection locked="0"/>
    </xf>
    <xf numFmtId="0" fontId="13" fillId="0" borderId="43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right" vertical="center" indent="1"/>
    </xf>
    <xf numFmtId="0" fontId="13" fillId="0" borderId="24" xfId="0" applyFont="1" applyFill="1" applyBorder="1" applyAlignment="1" applyProtection="1">
      <alignment horizontal="left" vertical="center" indent="1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5" fillId="0" borderId="0" xfId="62" applyFill="1">
      <alignment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43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4" fontId="13" fillId="0" borderId="52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43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7" fillId="0" borderId="44" xfId="62" applyFont="1" applyFill="1" applyBorder="1" applyAlignment="1" applyProtection="1">
      <alignment horizontal="left" indent="1"/>
      <protection locked="0"/>
    </xf>
    <xf numFmtId="0" fontId="17" fillId="0" borderId="25" xfId="62" applyFont="1" applyFill="1" applyBorder="1" applyAlignment="1">
      <alignment horizontal="right" indent="1"/>
      <protection/>
    </xf>
    <xf numFmtId="3" fontId="17" fillId="0" borderId="25" xfId="62" applyNumberFormat="1" applyFont="1" applyFill="1" applyBorder="1" applyProtection="1">
      <alignment/>
      <protection locked="0"/>
    </xf>
    <xf numFmtId="3" fontId="17" fillId="0" borderId="52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1" xfId="62" applyNumberFormat="1" applyFont="1" applyFill="1" applyBorder="1" applyProtection="1">
      <alignment/>
      <protection locked="0"/>
    </xf>
    <xf numFmtId="3" fontId="17" fillId="0" borderId="53" xfId="62" applyNumberFormat="1" applyFont="1" applyFill="1" applyBorder="1">
      <alignment/>
      <protection/>
    </xf>
    <xf numFmtId="0" fontId="32" fillId="0" borderId="16" xfId="62" applyFont="1" applyFill="1" applyBorder="1" applyAlignment="1">
      <alignment horizontal="center" vertical="center"/>
      <protection/>
    </xf>
    <xf numFmtId="0" fontId="32" fillId="0" borderId="14" xfId="62" applyFont="1" applyFill="1" applyBorder="1" applyAlignment="1">
      <alignment horizontal="center" vertical="center" wrapText="1"/>
      <protection/>
    </xf>
    <xf numFmtId="0" fontId="32" fillId="0" borderId="15" xfId="62" applyFont="1" applyFill="1" applyBorder="1" applyAlignment="1">
      <alignment horizontal="center" vertical="center" wrapText="1"/>
      <protection/>
    </xf>
    <xf numFmtId="0" fontId="17" fillId="0" borderId="43" xfId="62" applyFont="1" applyFill="1" applyBorder="1" applyAlignment="1" applyProtection="1">
      <alignment horizontal="left" indent="1"/>
      <protection locked="0"/>
    </xf>
    <xf numFmtId="0" fontId="17" fillId="0" borderId="20" xfId="62" applyFont="1" applyFill="1" applyBorder="1" applyAlignment="1">
      <alignment horizontal="right" indent="1"/>
      <protection/>
    </xf>
    <xf numFmtId="3" fontId="17" fillId="0" borderId="20" xfId="62" applyNumberFormat="1" applyFont="1" applyFill="1" applyBorder="1" applyProtection="1">
      <alignment/>
      <protection locked="0"/>
    </xf>
    <xf numFmtId="3" fontId="17" fillId="0" borderId="21" xfId="62" applyNumberFormat="1" applyFont="1" applyFill="1" applyBorder="1" applyProtection="1">
      <alignment/>
      <protection locked="0"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left" vertical="center" wrapText="1" indent="1"/>
      <protection locked="0"/>
    </xf>
    <xf numFmtId="0" fontId="0" fillId="0" borderId="12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indent="5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0" fillId="0" borderId="36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 wrapText="1" indent="1"/>
      <protection locked="0"/>
    </xf>
    <xf numFmtId="0" fontId="0" fillId="0" borderId="43" xfId="0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indent="5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 horizontal="center"/>
      <protection/>
    </xf>
    <xf numFmtId="0" fontId="37" fillId="0" borderId="16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top" wrapText="1"/>
      <protection/>
    </xf>
    <xf numFmtId="0" fontId="36" fillId="0" borderId="12" xfId="0" applyFont="1" applyBorder="1" applyAlignment="1" applyProtection="1">
      <alignment horizontal="center" vertical="top" wrapText="1"/>
      <protection/>
    </xf>
    <xf numFmtId="0" fontId="36" fillId="0" borderId="13" xfId="0" applyFont="1" applyBorder="1" applyAlignment="1" applyProtection="1">
      <alignment horizontal="center" vertical="top" wrapText="1"/>
      <protection/>
    </xf>
    <xf numFmtId="0" fontId="36" fillId="25" borderId="14" xfId="0" applyFont="1" applyFill="1" applyBorder="1" applyAlignment="1" applyProtection="1">
      <alignment horizontal="center" vertical="top" wrapText="1"/>
      <protection/>
    </xf>
    <xf numFmtId="0" fontId="38" fillId="0" borderId="25" xfId="0" applyFont="1" applyBorder="1" applyAlignment="1" applyProtection="1">
      <alignment horizontal="left" vertical="top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9" fontId="38" fillId="0" borderId="10" xfId="69" applyFont="1" applyBorder="1" applyAlignment="1" applyProtection="1">
      <alignment horizontal="center" vertical="center" wrapText="1"/>
      <protection locked="0"/>
    </xf>
    <xf numFmtId="9" fontId="38" fillId="0" borderId="11" xfId="69" applyFont="1" applyBorder="1" applyAlignment="1" applyProtection="1">
      <alignment horizontal="center" vertical="center" wrapText="1"/>
      <protection locked="0"/>
    </xf>
    <xf numFmtId="166" fontId="38" fillId="0" borderId="25" xfId="46" applyNumberFormat="1" applyFont="1" applyBorder="1" applyAlignment="1" applyProtection="1">
      <alignment horizontal="center" vertical="center" wrapText="1"/>
      <protection locked="0"/>
    </xf>
    <xf numFmtId="166" fontId="38" fillId="0" borderId="10" xfId="46" applyNumberFormat="1" applyFont="1" applyBorder="1" applyAlignment="1" applyProtection="1">
      <alignment horizontal="center" vertical="center" wrapText="1"/>
      <protection locked="0"/>
    </xf>
    <xf numFmtId="166" fontId="38" fillId="0" borderId="11" xfId="46" applyNumberFormat="1" applyFont="1" applyBorder="1" applyAlignment="1" applyProtection="1">
      <alignment horizontal="center" vertical="center" wrapText="1"/>
      <protection locked="0"/>
    </xf>
    <xf numFmtId="166" fontId="38" fillId="0" borderId="14" xfId="46" applyNumberFormat="1" applyFont="1" applyBorder="1" applyAlignment="1" applyProtection="1">
      <alignment horizontal="center" vertical="center" wrapText="1"/>
      <protection/>
    </xf>
    <xf numFmtId="166" fontId="38" fillId="0" borderId="52" xfId="46" applyNumberFormat="1" applyFont="1" applyBorder="1" applyAlignment="1" applyProtection="1">
      <alignment horizontal="center" vertical="top" wrapText="1"/>
      <protection locked="0"/>
    </xf>
    <xf numFmtId="166" fontId="38" fillId="0" borderId="17" xfId="46" applyNumberFormat="1" applyFont="1" applyBorder="1" applyAlignment="1" applyProtection="1">
      <alignment horizontal="center" vertical="top" wrapText="1"/>
      <protection locked="0"/>
    </xf>
    <xf numFmtId="166" fontId="38" fillId="0" borderId="51" xfId="46" applyNumberFormat="1" applyFont="1" applyBorder="1" applyAlignment="1" applyProtection="1">
      <alignment horizontal="center" vertical="top" wrapText="1"/>
      <protection locked="0"/>
    </xf>
    <xf numFmtId="166" fontId="38" fillId="0" borderId="15" xfId="46" applyNumberFormat="1" applyFont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44" xfId="0" applyFont="1" applyFill="1" applyBorder="1" applyAlignment="1" applyProtection="1">
      <alignment horizontal="right" vertical="center" wrapText="1" indent="1"/>
      <protection/>
    </xf>
    <xf numFmtId="0" fontId="13" fillId="0" borderId="25" xfId="0" applyFont="1" applyFill="1" applyBorder="1" applyAlignment="1" applyProtection="1">
      <alignment horizontal="left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20" fillId="0" borderId="48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5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24" xfId="60" applyFont="1" applyFill="1" applyBorder="1" applyAlignment="1" applyProtection="1">
      <alignment horizontal="left" vertical="center" wrapText="1" indent="1"/>
      <protection/>
    </xf>
    <xf numFmtId="0" fontId="13" fillId="0" borderId="46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7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48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0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0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5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25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4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6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0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164" fontId="12" fillId="0" borderId="64" xfId="0" applyNumberFormat="1" applyFont="1" applyFill="1" applyBorder="1" applyAlignment="1" applyProtection="1">
      <alignment horizontal="center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6" fillId="0" borderId="65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50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12" fillId="0" borderId="47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5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4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0" xfId="0" applyFont="1" applyBorder="1" applyAlignment="1" applyProtection="1">
      <alignment horizontal="center" wrapText="1"/>
      <protection/>
    </xf>
    <xf numFmtId="49" fontId="13" fillId="0" borderId="36" xfId="60" applyNumberFormat="1" applyFont="1" applyFill="1" applyBorder="1" applyAlignment="1" applyProtection="1">
      <alignment horizontal="center" vertical="center" wrapText="1"/>
      <protection/>
    </xf>
    <xf numFmtId="49" fontId="13" fillId="0" borderId="57" xfId="60" applyNumberFormat="1" applyFont="1" applyFill="1" applyBorder="1" applyAlignment="1" applyProtection="1">
      <alignment horizontal="center" vertical="center" wrapTex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5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0" xfId="0" applyNumberFormat="1" applyFont="1" applyFill="1" applyBorder="1" applyAlignment="1" applyProtection="1">
      <alignment horizontal="right" vertical="center"/>
      <protection/>
    </xf>
    <xf numFmtId="49" fontId="6" fillId="0" borderId="65" xfId="0" applyNumberFormat="1" applyFont="1" applyFill="1" applyBorder="1" applyAlignment="1" applyProtection="1">
      <alignment horizontal="right" vertical="center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55" xfId="60" applyFont="1" applyFill="1" applyBorder="1" applyAlignment="1" applyProtection="1" quotePrefix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63" xfId="0" applyNumberFormat="1" applyFont="1" applyFill="1" applyBorder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24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46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25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55" xfId="0" applyFont="1" applyBorder="1" applyAlignment="1" applyProtection="1">
      <alignment horizontal="left" vertical="center" wrapText="1"/>
      <protection/>
    </xf>
    <xf numFmtId="0" fontId="25" fillId="0" borderId="0" xfId="62" applyFill="1" applyProtection="1">
      <alignment/>
      <protection/>
    </xf>
    <xf numFmtId="0" fontId="40" fillId="0" borderId="0" xfId="62" applyFont="1" applyFill="1" applyProtection="1">
      <alignment/>
      <protection/>
    </xf>
    <xf numFmtId="0" fontId="24" fillId="0" borderId="43" xfId="62" applyFont="1" applyFill="1" applyBorder="1" applyAlignment="1" applyProtection="1">
      <alignment horizontal="center" vertical="center" wrapText="1"/>
      <protection/>
    </xf>
    <xf numFmtId="0" fontId="24" fillId="0" borderId="20" xfId="62" applyFont="1" applyFill="1" applyBorder="1" applyAlignment="1" applyProtection="1">
      <alignment horizontal="center" vertical="center" wrapText="1"/>
      <protection/>
    </xf>
    <xf numFmtId="0" fontId="24" fillId="0" borderId="21" xfId="62" applyFont="1" applyFill="1" applyBorder="1" applyAlignment="1" applyProtection="1">
      <alignment horizontal="center" vertical="center" wrapText="1"/>
      <protection/>
    </xf>
    <xf numFmtId="0" fontId="25" fillId="0" borderId="0" xfId="62" applyFill="1" applyAlignment="1" applyProtection="1">
      <alignment horizontal="center" vertical="center"/>
      <protection/>
    </xf>
    <xf numFmtId="0" fontId="18" fillId="0" borderId="36" xfId="62" applyFont="1" applyFill="1" applyBorder="1" applyAlignment="1" applyProtection="1">
      <alignment vertical="center" wrapText="1"/>
      <protection/>
    </xf>
    <xf numFmtId="173" fontId="13" fillId="0" borderId="24" xfId="61" applyNumberFormat="1" applyFont="1" applyFill="1" applyBorder="1" applyAlignment="1" applyProtection="1">
      <alignment horizontal="center" vertical="center"/>
      <protection/>
    </xf>
    <xf numFmtId="0" fontId="25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3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43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41" fillId="0" borderId="0" xfId="0" applyFont="1" applyAlignment="1" applyProtection="1">
      <alignment horizontal="right" vertical="top"/>
      <protection/>
    </xf>
    <xf numFmtId="0" fontId="41" fillId="0" borderId="0" xfId="0" applyFont="1" applyAlignment="1" applyProtection="1">
      <alignment horizontal="right" vertical="top"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32" fillId="0" borderId="47" xfId="62" applyFont="1" applyFill="1" applyBorder="1" applyAlignment="1">
      <alignment horizontal="center" vertical="center"/>
      <protection/>
    </xf>
    <xf numFmtId="0" fontId="32" fillId="0" borderId="48" xfId="62" applyFont="1" applyFill="1" applyBorder="1" applyAlignment="1">
      <alignment horizontal="center" vertical="center" wrapText="1"/>
      <protection/>
    </xf>
    <xf numFmtId="0" fontId="32" fillId="0" borderId="49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40" xfId="62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vertical="center" wrapText="1"/>
    </xf>
    <xf numFmtId="0" fontId="3" fillId="0" borderId="60" xfId="0" applyFont="1" applyBorder="1" applyAlignment="1">
      <alignment horizontal="left" vertical="center"/>
    </xf>
    <xf numFmtId="0" fontId="3" fillId="0" borderId="72" xfId="0" applyFont="1" applyBorder="1" applyAlignment="1">
      <alignment vertical="center" wrapText="1"/>
    </xf>
    <xf numFmtId="164" fontId="6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0" applyNumberFormat="1" applyFont="1" applyFill="1" applyBorder="1" applyAlignment="1">
      <alignment horizontal="right" vertical="center" wrapText="1" indent="1"/>
    </xf>
    <xf numFmtId="3" fontId="12" fillId="0" borderId="15" xfId="0" applyNumberFormat="1" applyFont="1" applyFill="1" applyBorder="1" applyAlignment="1">
      <alignment horizontal="right" vertical="center" wrapText="1" indent="1"/>
    </xf>
    <xf numFmtId="172" fontId="42" fillId="0" borderId="50" xfId="62" applyNumberFormat="1" applyFont="1" applyFill="1" applyBorder="1" applyAlignment="1" applyProtection="1">
      <alignment horizontal="right" vertical="center" wrapText="1"/>
      <protection locked="0"/>
    </xf>
    <xf numFmtId="172" fontId="42" fillId="0" borderId="17" xfId="62" applyNumberFormat="1" applyFont="1" applyFill="1" applyBorder="1" applyAlignment="1" applyProtection="1">
      <alignment horizontal="right" vertical="center" wrapText="1"/>
      <protection/>
    </xf>
    <xf numFmtId="172" fontId="43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44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44" fillId="0" borderId="17" xfId="62" applyNumberFormat="1" applyFont="1" applyFill="1" applyBorder="1" applyAlignment="1" applyProtection="1">
      <alignment horizontal="right" vertical="center" wrapText="1"/>
      <protection/>
    </xf>
    <xf numFmtId="172" fontId="42" fillId="0" borderId="21" xfId="62" applyNumberFormat="1" applyFont="1" applyFill="1" applyBorder="1" applyAlignment="1" applyProtection="1">
      <alignment horizontal="right" vertical="center" wrapText="1"/>
      <protection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175" fontId="6" fillId="0" borderId="52" xfId="0" applyNumberFormat="1" applyFont="1" applyFill="1" applyBorder="1" applyAlignment="1" applyProtection="1">
      <alignment horizontal="center" vertical="center"/>
      <protection/>
    </xf>
    <xf numFmtId="0" fontId="45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5" fontId="6" fillId="0" borderId="73" xfId="0" applyNumberFormat="1" applyFont="1" applyFill="1" applyBorder="1" applyAlignment="1" applyProtection="1">
      <alignment horizontal="center" vertical="center"/>
      <protection/>
    </xf>
    <xf numFmtId="175" fontId="6" fillId="0" borderId="50" xfId="0" applyNumberFormat="1" applyFont="1" applyFill="1" applyBorder="1" applyAlignment="1" applyProtection="1">
      <alignment horizontal="center" vertical="center"/>
      <protection/>
    </xf>
    <xf numFmtId="0" fontId="45" fillId="0" borderId="35" xfId="0" applyFont="1" applyFill="1" applyBorder="1" applyAlignment="1">
      <alignment horizontal="center" vertical="center"/>
    </xf>
    <xf numFmtId="175" fontId="6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0" xfId="62" applyFont="1" applyFill="1" applyBorder="1" applyAlignment="1" applyProtection="1">
      <alignment horizontal="right"/>
      <protection/>
    </xf>
    <xf numFmtId="178" fontId="38" fillId="0" borderId="10" xfId="69" applyNumberFormat="1" applyFont="1" applyBorder="1" applyAlignment="1" applyProtection="1">
      <alignment horizontal="center" vertical="center" wrapText="1"/>
      <protection locked="0"/>
    </xf>
    <xf numFmtId="178" fontId="38" fillId="0" borderId="25" xfId="69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47" xfId="0" applyFont="1" applyFill="1" applyBorder="1" applyAlignment="1" applyProtection="1">
      <alignment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49" fontId="13" fillId="0" borderId="36" xfId="0" applyNumberFormat="1" applyFont="1" applyFill="1" applyBorder="1" applyAlignment="1" applyProtection="1">
      <alignment vertical="center"/>
      <protection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vertical="center"/>
      <protection/>
    </xf>
    <xf numFmtId="49" fontId="19" fillId="0" borderId="12" xfId="0" applyNumberFormat="1" applyFont="1" applyFill="1" applyBorder="1" applyAlignment="1" applyProtection="1" quotePrefix="1">
      <alignment horizontal="left" vertical="center" indent="1"/>
      <protection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/>
    </xf>
    <xf numFmtId="49" fontId="13" fillId="0" borderId="12" xfId="0" applyNumberFormat="1" applyFont="1" applyFill="1" applyBorder="1" applyAlignment="1" applyProtection="1">
      <alignment vertical="center"/>
      <protection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49" fontId="6" fillId="0" borderId="16" xfId="0" applyNumberFormat="1" applyFont="1" applyFill="1" applyBorder="1" applyAlignment="1" applyProtection="1">
      <alignment vertical="center"/>
      <protection/>
    </xf>
    <xf numFmtId="3" fontId="13" fillId="0" borderId="14" xfId="0" applyNumberFormat="1" applyFont="1" applyFill="1" applyBorder="1" applyAlignment="1" applyProtection="1">
      <alignment vertical="center"/>
      <protection/>
    </xf>
    <xf numFmtId="3" fontId="13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12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64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/>
    </xf>
    <xf numFmtId="164" fontId="0" fillId="0" borderId="57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1" xfId="0" applyNumberFormat="1" applyFont="1" applyFill="1" applyBorder="1" applyAlignment="1" applyProtection="1">
      <alignment vertical="center" wrapText="1"/>
      <protection/>
    </xf>
    <xf numFmtId="164" fontId="6" fillId="0" borderId="15" xfId="0" applyNumberFormat="1" applyFont="1" applyFill="1" applyBorder="1" applyAlignment="1" applyProtection="1">
      <alignment horizontal="center" wrapText="1"/>
      <protection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1" xfId="0" applyNumberFormat="1" applyFont="1" applyFill="1" applyBorder="1" applyAlignment="1" applyProtection="1">
      <alignment vertical="center" wrapText="1"/>
      <protection/>
    </xf>
    <xf numFmtId="164" fontId="6" fillId="0" borderId="14" xfId="0" applyNumberFormat="1" applyFont="1" applyFill="1" applyBorder="1" applyAlignment="1" applyProtection="1">
      <alignment vertical="center" wrapText="1"/>
      <protection/>
    </xf>
    <xf numFmtId="164" fontId="6" fillId="24" borderId="14" xfId="0" applyNumberFormat="1" applyFont="1" applyFill="1" applyBorder="1" applyAlignment="1" applyProtection="1">
      <alignment vertical="center" wrapText="1"/>
      <protection/>
    </xf>
    <xf numFmtId="164" fontId="6" fillId="0" borderId="15" xfId="0" applyNumberFormat="1" applyFont="1" applyFill="1" applyBorder="1" applyAlignment="1" applyProtection="1">
      <alignment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175" fontId="6" fillId="0" borderId="21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Fill="1" applyAlignment="1" applyProtection="1">
      <alignment vertical="center" wrapText="1"/>
      <protection/>
    </xf>
    <xf numFmtId="1" fontId="0" fillId="26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24" xfId="60" applyNumberFormat="1" applyFont="1" applyFill="1" applyBorder="1" applyAlignment="1" applyProtection="1">
      <alignment horizontal="center" vertical="center"/>
      <protection/>
    </xf>
    <xf numFmtId="164" fontId="6" fillId="0" borderId="50" xfId="60" applyNumberFormat="1" applyFont="1" applyFill="1" applyBorder="1" applyAlignment="1" applyProtection="1">
      <alignment horizontal="center" vertical="center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Alignment="1">
      <alignment horizontal="center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 quotePrefix="1">
      <alignment horizontal="center" vertical="center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75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/>
    </xf>
    <xf numFmtId="164" fontId="6" fillId="0" borderId="75" xfId="0" applyNumberFormat="1" applyFont="1" applyFill="1" applyBorder="1" applyAlignment="1">
      <alignment horizontal="center" vertical="center"/>
    </xf>
    <xf numFmtId="164" fontId="6" fillId="0" borderId="79" xfId="0" applyNumberFormat="1" applyFont="1" applyFill="1" applyBorder="1" applyAlignment="1">
      <alignment horizontal="center" vertical="center" wrapText="1"/>
    </xf>
    <xf numFmtId="164" fontId="6" fillId="0" borderId="80" xfId="0" applyNumberFormat="1" applyFont="1" applyFill="1" applyBorder="1" applyAlignment="1">
      <alignment horizontal="center" vertical="center" wrapText="1"/>
    </xf>
    <xf numFmtId="0" fontId="6" fillId="0" borderId="79" xfId="0" applyFont="1" applyFill="1" applyBorder="1" applyAlignment="1" applyProtection="1">
      <alignment horizontal="left" vertical="center" wrapText="1"/>
      <protection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56" xfId="0" applyFont="1" applyFill="1" applyBorder="1" applyAlignment="1" applyProtection="1">
      <alignment horizontal="left" vertical="center" wrapText="1"/>
      <protection/>
    </xf>
    <xf numFmtId="0" fontId="12" fillId="0" borderId="41" xfId="0" applyFont="1" applyFill="1" applyBorder="1" applyAlignment="1" applyProtection="1">
      <alignment horizontal="left" vertical="center"/>
      <protection/>
    </xf>
    <xf numFmtId="0" fontId="12" fillId="0" borderId="27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justify" vertical="center" wrapText="1"/>
    </xf>
    <xf numFmtId="0" fontId="6" fillId="0" borderId="41" xfId="0" applyFont="1" applyFill="1" applyBorder="1" applyAlignment="1">
      <alignment horizontal="left" vertical="center" indent="2"/>
    </xf>
    <xf numFmtId="0" fontId="6" fillId="0" borderId="27" xfId="0" applyFont="1" applyFill="1" applyBorder="1" applyAlignment="1">
      <alignment horizontal="left" vertical="center" indent="2"/>
    </xf>
    <xf numFmtId="0" fontId="25" fillId="0" borderId="0" xfId="62" applyFont="1" applyFill="1" applyAlignment="1" applyProtection="1">
      <alignment horizontal="left"/>
      <protection/>
    </xf>
    <xf numFmtId="0" fontId="28" fillId="0" borderId="0" xfId="62" applyFont="1" applyFill="1" applyAlignment="1" applyProtection="1">
      <alignment horizontal="center" vertical="center" wrapText="1"/>
      <protection/>
    </xf>
    <xf numFmtId="0" fontId="28" fillId="0" borderId="0" xfId="62" applyFont="1" applyFill="1" applyAlignment="1" applyProtection="1">
      <alignment horizontal="center" vertical="center"/>
      <protection/>
    </xf>
    <xf numFmtId="0" fontId="30" fillId="0" borderId="47" xfId="62" applyFont="1" applyFill="1" applyBorder="1" applyAlignment="1" applyProtection="1">
      <alignment horizontal="center" vertical="center" wrapText="1"/>
      <protection/>
    </xf>
    <xf numFmtId="0" fontId="30" fillId="0" borderId="57" xfId="62" applyFont="1" applyFill="1" applyBorder="1" applyAlignment="1" applyProtection="1">
      <alignment horizontal="center" vertical="center" wrapText="1"/>
      <protection/>
    </xf>
    <xf numFmtId="0" fontId="20" fillId="0" borderId="48" xfId="61" applyFont="1" applyFill="1" applyBorder="1" applyAlignment="1" applyProtection="1">
      <alignment horizontal="center" vertical="center" textRotation="90"/>
      <protection/>
    </xf>
    <xf numFmtId="0" fontId="20" fillId="0" borderId="18" xfId="61" applyFont="1" applyFill="1" applyBorder="1" applyAlignment="1" applyProtection="1">
      <alignment horizontal="center" vertical="center" textRotation="90"/>
      <protection/>
    </xf>
    <xf numFmtId="0" fontId="29" fillId="0" borderId="49" xfId="62" applyFont="1" applyFill="1" applyBorder="1" applyAlignment="1" applyProtection="1">
      <alignment horizontal="center" vertical="center" wrapText="1"/>
      <protection/>
    </xf>
    <xf numFmtId="0" fontId="29" fillId="0" borderId="52" xfId="62" applyFont="1" applyFill="1" applyBorder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0" fillId="0" borderId="0" xfId="61" applyFont="1" applyFill="1" applyBorder="1" applyAlignment="1" applyProtection="1">
      <alignment horizontal="right" vertical="center"/>
      <protection/>
    </xf>
    <xf numFmtId="0" fontId="5" fillId="0" borderId="36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0" fillId="0" borderId="24" xfId="61" applyFont="1" applyFill="1" applyBorder="1" applyAlignment="1" applyProtection="1">
      <alignment horizontal="center" vertical="center" textRotation="90"/>
      <protection/>
    </xf>
    <xf numFmtId="0" fontId="20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0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28" fillId="0" borderId="0" xfId="62" applyFont="1" applyFill="1" applyAlignment="1">
      <alignment horizontal="center" wrapText="1"/>
      <protection/>
    </xf>
    <xf numFmtId="0" fontId="28" fillId="0" borderId="0" xfId="62" applyFont="1" applyFill="1" applyAlignment="1">
      <alignment horizontal="center"/>
      <protection/>
    </xf>
    <xf numFmtId="0" fontId="16" fillId="0" borderId="41" xfId="62" applyFont="1" applyFill="1" applyBorder="1" applyAlignment="1">
      <alignment horizontal="left" indent="1"/>
      <protection/>
    </xf>
    <xf numFmtId="0" fontId="16" fillId="0" borderId="27" xfId="62" applyFont="1" applyFill="1" applyBorder="1" applyAlignment="1">
      <alignment horizontal="left" indent="1"/>
      <protection/>
    </xf>
    <xf numFmtId="0" fontId="39" fillId="0" borderId="0" xfId="0" applyFont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wrapText="1"/>
      <protection/>
    </xf>
    <xf numFmtId="0" fontId="36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_ASP9\Desktop\k&#246;lts&#233;gvet&#233;sek\2017.IV.m&#243;d\&#214;nkorm&#225;nyzat\Ktgv.2017.%20egys&#233;ges%20szerkezet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."/>
      <sheetName val="2.mell."/>
      <sheetName val="3.mell."/>
      <sheetName val="4.mell."/>
      <sheetName val="5.mell  "/>
      <sheetName val="6.mell  "/>
      <sheetName val="7.mell.  "/>
      <sheetName val="8.mell."/>
      <sheetName val="9.mell."/>
      <sheetName val="10.mell."/>
      <sheetName val="11. mell. "/>
      <sheetName val="12. mell.   "/>
      <sheetName val="13. mell."/>
      <sheetName val="14. mell."/>
      <sheetName val="15. mell."/>
      <sheetName val="16. mell."/>
      <sheetName val="17. mell."/>
      <sheetName val="18. mell."/>
      <sheetName val="19. mell."/>
      <sheetName val="20. mell."/>
      <sheetName val="21.mell"/>
      <sheetName val="22. mell"/>
      <sheetName val="23. mell"/>
      <sheetName val="24. mell"/>
      <sheetName val="25. mell."/>
      <sheetName val="26. mell."/>
      <sheetName val="27. mell."/>
      <sheetName val="28.mell"/>
      <sheetName val="Munka1"/>
    </sheetNames>
    <sheetDataSet>
      <sheetData sheetId="8">
        <row r="3">
          <cell r="D3" t="str">
            <v>Felhasználás 2016. 12.31-ig</v>
          </cell>
          <cell r="E3" t="str">
            <v>2017. évi eredeti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E113" sqref="E113"/>
    </sheetView>
  </sheetViews>
  <sheetFormatPr defaultColWidth="9.00390625" defaultRowHeight="12.75"/>
  <cols>
    <col min="1" max="1" width="9.50390625" style="318" customWidth="1"/>
    <col min="2" max="2" width="60.875" style="318" customWidth="1"/>
    <col min="3" max="5" width="15.875" style="319" customWidth="1"/>
    <col min="6" max="16384" width="9.375" style="329" customWidth="1"/>
  </cols>
  <sheetData>
    <row r="1" spans="1:5" ht="15.75" customHeight="1">
      <c r="A1" s="645" t="s">
        <v>3</v>
      </c>
      <c r="B1" s="645"/>
      <c r="C1" s="645"/>
      <c r="D1" s="645"/>
      <c r="E1" s="645"/>
    </row>
    <row r="2" spans="1:5" ht="15.75" customHeight="1" thickBot="1">
      <c r="A2" s="42" t="s">
        <v>91</v>
      </c>
      <c r="B2" s="42"/>
      <c r="C2" s="316"/>
      <c r="D2" s="316"/>
      <c r="E2" s="316" t="s">
        <v>628</v>
      </c>
    </row>
    <row r="3" spans="1:5" ht="15.75" customHeight="1">
      <c r="A3" s="646" t="s">
        <v>55</v>
      </c>
      <c r="B3" s="648" t="s">
        <v>5</v>
      </c>
      <c r="C3" s="650" t="s">
        <v>703</v>
      </c>
      <c r="D3" s="650"/>
      <c r="E3" s="651"/>
    </row>
    <row r="4" spans="1:5" ht="37.5" customHeight="1" thickBot="1">
      <c r="A4" s="647"/>
      <c r="B4" s="649"/>
      <c r="C4" s="44" t="s">
        <v>155</v>
      </c>
      <c r="D4" s="44" t="s">
        <v>156</v>
      </c>
      <c r="E4" s="45" t="s">
        <v>157</v>
      </c>
    </row>
    <row r="5" spans="1:5" s="330" customFormat="1" ht="12" customHeight="1" thickBot="1">
      <c r="A5" s="294" t="s">
        <v>378</v>
      </c>
      <c r="B5" s="295" t="s">
        <v>379</v>
      </c>
      <c r="C5" s="295" t="s">
        <v>380</v>
      </c>
      <c r="D5" s="295" t="s">
        <v>381</v>
      </c>
      <c r="E5" s="341" t="s">
        <v>382</v>
      </c>
    </row>
    <row r="6" spans="1:5" s="331" customFormat="1" ht="12" customHeight="1" thickBot="1">
      <c r="A6" s="289" t="s">
        <v>6</v>
      </c>
      <c r="B6" s="290" t="s">
        <v>270</v>
      </c>
      <c r="C6" s="321">
        <f>SUM(C7:C12)</f>
        <v>339958884</v>
      </c>
      <c r="D6" s="321">
        <f>SUM(D7:D12)</f>
        <v>371663183</v>
      </c>
      <c r="E6" s="304">
        <f>SUM(E7:E12)</f>
        <v>371663183</v>
      </c>
    </row>
    <row r="7" spans="1:5" s="331" customFormat="1" ht="12" customHeight="1">
      <c r="A7" s="284" t="s">
        <v>67</v>
      </c>
      <c r="B7" s="332" t="s">
        <v>271</v>
      </c>
      <c r="C7" s="323">
        <v>169827083</v>
      </c>
      <c r="D7" s="323">
        <v>171094926</v>
      </c>
      <c r="E7" s="306">
        <v>171094926</v>
      </c>
    </row>
    <row r="8" spans="1:5" s="331" customFormat="1" ht="12" customHeight="1">
      <c r="A8" s="283" t="s">
        <v>68</v>
      </c>
      <c r="B8" s="333" t="s">
        <v>272</v>
      </c>
      <c r="C8" s="322"/>
      <c r="D8" s="322"/>
      <c r="E8" s="305"/>
    </row>
    <row r="9" spans="1:5" s="331" customFormat="1" ht="12" customHeight="1">
      <c r="A9" s="283" t="s">
        <v>69</v>
      </c>
      <c r="B9" s="333" t="s">
        <v>273</v>
      </c>
      <c r="C9" s="322">
        <v>150632684</v>
      </c>
      <c r="D9" s="322">
        <v>173309376</v>
      </c>
      <c r="E9" s="305">
        <v>173309376</v>
      </c>
    </row>
    <row r="10" spans="1:5" s="331" customFormat="1" ht="12" customHeight="1">
      <c r="A10" s="283" t="s">
        <v>70</v>
      </c>
      <c r="B10" s="333" t="s">
        <v>274</v>
      </c>
      <c r="C10" s="322">
        <v>6697500</v>
      </c>
      <c r="D10" s="322">
        <v>8491154</v>
      </c>
      <c r="E10" s="305">
        <v>8491154</v>
      </c>
    </row>
    <row r="11" spans="1:5" s="331" customFormat="1" ht="12" customHeight="1">
      <c r="A11" s="283" t="s">
        <v>88</v>
      </c>
      <c r="B11" s="334" t="s">
        <v>738</v>
      </c>
      <c r="C11" s="322">
        <v>12217777</v>
      </c>
      <c r="D11" s="322">
        <v>18183887</v>
      </c>
      <c r="E11" s="305">
        <v>18183887</v>
      </c>
    </row>
    <row r="12" spans="1:5" s="331" customFormat="1" ht="12" customHeight="1" thickBot="1">
      <c r="A12" s="285" t="s">
        <v>71</v>
      </c>
      <c r="B12" s="334" t="s">
        <v>675</v>
      </c>
      <c r="C12" s="324">
        <v>583840</v>
      </c>
      <c r="D12" s="324">
        <v>583840</v>
      </c>
      <c r="E12" s="307">
        <v>583840</v>
      </c>
    </row>
    <row r="13" spans="1:5" s="331" customFormat="1" ht="12" customHeight="1" thickBot="1">
      <c r="A13" s="289" t="s">
        <v>7</v>
      </c>
      <c r="B13" s="311" t="s">
        <v>739</v>
      </c>
      <c r="C13" s="321">
        <f>SUM(C14:C18)</f>
        <v>366588824</v>
      </c>
      <c r="D13" s="321">
        <f>SUM(D14:D18)</f>
        <v>383597096</v>
      </c>
      <c r="E13" s="304">
        <f>SUM(E14:E18)</f>
        <v>408526154</v>
      </c>
    </row>
    <row r="14" spans="1:5" s="331" customFormat="1" ht="12" customHeight="1">
      <c r="A14" s="284" t="s">
        <v>73</v>
      </c>
      <c r="B14" s="332" t="s">
        <v>278</v>
      </c>
      <c r="C14" s="323"/>
      <c r="D14" s="323"/>
      <c r="E14" s="306"/>
    </row>
    <row r="15" spans="1:5" s="331" customFormat="1" ht="12" customHeight="1">
      <c r="A15" s="283" t="s">
        <v>74</v>
      </c>
      <c r="B15" s="333" t="s">
        <v>279</v>
      </c>
      <c r="C15" s="322"/>
      <c r="D15" s="322"/>
      <c r="E15" s="305"/>
    </row>
    <row r="16" spans="1:5" s="331" customFormat="1" ht="12" customHeight="1">
      <c r="A16" s="283" t="s">
        <v>75</v>
      </c>
      <c r="B16" s="333" t="s">
        <v>280</v>
      </c>
      <c r="C16" s="322"/>
      <c r="D16" s="322"/>
      <c r="E16" s="305"/>
    </row>
    <row r="17" spans="1:5" s="331" customFormat="1" ht="12" customHeight="1">
      <c r="A17" s="283" t="s">
        <v>76</v>
      </c>
      <c r="B17" s="333" t="s">
        <v>281</v>
      </c>
      <c r="C17" s="322"/>
      <c r="D17" s="322"/>
      <c r="E17" s="305"/>
    </row>
    <row r="18" spans="1:5" s="331" customFormat="1" ht="12" customHeight="1">
      <c r="A18" s="283" t="s">
        <v>77</v>
      </c>
      <c r="B18" s="333" t="s">
        <v>282</v>
      </c>
      <c r="C18" s="322">
        <v>366588824</v>
      </c>
      <c r="D18" s="322">
        <v>383597096</v>
      </c>
      <c r="E18" s="305">
        <v>408526154</v>
      </c>
    </row>
    <row r="19" spans="1:5" s="331" customFormat="1" ht="12" customHeight="1" thickBot="1">
      <c r="A19" s="285" t="s">
        <v>83</v>
      </c>
      <c r="B19" s="334" t="s">
        <v>283</v>
      </c>
      <c r="C19" s="324"/>
      <c r="D19" s="324"/>
      <c r="E19" s="307"/>
    </row>
    <row r="20" spans="1:5" s="331" customFormat="1" ht="12" customHeight="1" thickBot="1">
      <c r="A20" s="289" t="s">
        <v>8</v>
      </c>
      <c r="B20" s="290" t="s">
        <v>740</v>
      </c>
      <c r="C20" s="321">
        <f>SUM(C21:C25)</f>
        <v>9031360</v>
      </c>
      <c r="D20" s="321">
        <f>SUM(D21:D25)</f>
        <v>295368429</v>
      </c>
      <c r="E20" s="304">
        <f>SUM(E21:E25)</f>
        <v>295368429</v>
      </c>
    </row>
    <row r="21" spans="1:5" s="331" customFormat="1" ht="12" customHeight="1">
      <c r="A21" s="284" t="s">
        <v>56</v>
      </c>
      <c r="B21" s="332" t="s">
        <v>285</v>
      </c>
      <c r="C21" s="323"/>
      <c r="D21" s="323"/>
      <c r="E21" s="306"/>
    </row>
    <row r="22" spans="1:5" s="331" customFormat="1" ht="12" customHeight="1">
      <c r="A22" s="283" t="s">
        <v>57</v>
      </c>
      <c r="B22" s="333" t="s">
        <v>286</v>
      </c>
      <c r="C22" s="322"/>
      <c r="D22" s="322"/>
      <c r="E22" s="305"/>
    </row>
    <row r="23" spans="1:5" s="331" customFormat="1" ht="12" customHeight="1">
      <c r="A23" s="283" t="s">
        <v>58</v>
      </c>
      <c r="B23" s="333" t="s">
        <v>287</v>
      </c>
      <c r="C23" s="322"/>
      <c r="D23" s="322"/>
      <c r="E23" s="305"/>
    </row>
    <row r="24" spans="1:5" s="331" customFormat="1" ht="12" customHeight="1">
      <c r="A24" s="283" t="s">
        <v>59</v>
      </c>
      <c r="B24" s="333" t="s">
        <v>288</v>
      </c>
      <c r="C24" s="322"/>
      <c r="D24" s="322"/>
      <c r="E24" s="305"/>
    </row>
    <row r="25" spans="1:5" s="331" customFormat="1" ht="12" customHeight="1">
      <c r="A25" s="283" t="s">
        <v>100</v>
      </c>
      <c r="B25" s="333" t="s">
        <v>289</v>
      </c>
      <c r="C25" s="322">
        <v>9031360</v>
      </c>
      <c r="D25" s="322">
        <v>295368429</v>
      </c>
      <c r="E25" s="305">
        <v>295368429</v>
      </c>
    </row>
    <row r="26" spans="1:5" s="331" customFormat="1" ht="12" customHeight="1" thickBot="1">
      <c r="A26" s="285" t="s">
        <v>101</v>
      </c>
      <c r="B26" s="313" t="s">
        <v>290</v>
      </c>
      <c r="C26" s="324">
        <v>9031360</v>
      </c>
      <c r="D26" s="324">
        <v>282109405</v>
      </c>
      <c r="E26" s="307">
        <v>282109405</v>
      </c>
    </row>
    <row r="27" spans="1:5" s="331" customFormat="1" ht="12" customHeight="1" thickBot="1">
      <c r="A27" s="289" t="s">
        <v>102</v>
      </c>
      <c r="B27" s="290" t="s">
        <v>616</v>
      </c>
      <c r="C27" s="327">
        <f>SUM(C28:C33)</f>
        <v>78850000</v>
      </c>
      <c r="D27" s="327">
        <f>SUM(D28:D33)</f>
        <v>67521408</v>
      </c>
      <c r="E27" s="340">
        <f>SUM(E28:E33)</f>
        <v>60652306</v>
      </c>
    </row>
    <row r="28" spans="1:5" s="331" customFormat="1" ht="12" customHeight="1">
      <c r="A28" s="284" t="s">
        <v>291</v>
      </c>
      <c r="B28" s="332" t="s">
        <v>677</v>
      </c>
      <c r="C28" s="323">
        <v>10000000</v>
      </c>
      <c r="D28" s="323">
        <v>11904310</v>
      </c>
      <c r="E28" s="306">
        <v>10175394</v>
      </c>
    </row>
    <row r="29" spans="1:5" s="331" customFormat="1" ht="12" customHeight="1">
      <c r="A29" s="283" t="s">
        <v>293</v>
      </c>
      <c r="B29" s="333" t="s">
        <v>622</v>
      </c>
      <c r="C29" s="322">
        <v>58000000</v>
      </c>
      <c r="D29" s="322">
        <v>41711896</v>
      </c>
      <c r="E29" s="305">
        <v>39157099</v>
      </c>
    </row>
    <row r="30" spans="1:5" s="331" customFormat="1" ht="12" customHeight="1">
      <c r="A30" s="283" t="s">
        <v>293</v>
      </c>
      <c r="B30" s="333" t="s">
        <v>678</v>
      </c>
      <c r="C30" s="322">
        <v>10000000</v>
      </c>
      <c r="D30" s="322">
        <v>12129797</v>
      </c>
      <c r="E30" s="305">
        <v>10804859</v>
      </c>
    </row>
    <row r="31" spans="1:5" s="331" customFormat="1" ht="12" customHeight="1">
      <c r="A31" s="283" t="s">
        <v>617</v>
      </c>
      <c r="B31" s="333" t="s">
        <v>623</v>
      </c>
      <c r="C31" s="322">
        <v>100000</v>
      </c>
      <c r="D31" s="322"/>
      <c r="E31" s="305"/>
    </row>
    <row r="32" spans="1:5" s="331" customFormat="1" ht="12" customHeight="1">
      <c r="A32" s="283" t="s">
        <v>618</v>
      </c>
      <c r="B32" s="333" t="s">
        <v>294</v>
      </c>
      <c r="C32" s="322">
        <v>50000</v>
      </c>
      <c r="D32" s="322"/>
      <c r="E32" s="305"/>
    </row>
    <row r="33" spans="1:5" s="331" customFormat="1" ht="12" customHeight="1" thickBot="1">
      <c r="A33" s="285" t="s">
        <v>619</v>
      </c>
      <c r="B33" s="313" t="s">
        <v>295</v>
      </c>
      <c r="C33" s="324">
        <v>700000</v>
      </c>
      <c r="D33" s="324">
        <v>1775405</v>
      </c>
      <c r="E33" s="307">
        <v>514954</v>
      </c>
    </row>
    <row r="34" spans="1:5" s="331" customFormat="1" ht="12" customHeight="1" thickBot="1">
      <c r="A34" s="289" t="s">
        <v>10</v>
      </c>
      <c r="B34" s="290" t="s">
        <v>296</v>
      </c>
      <c r="C34" s="321">
        <f>SUM(C35:C44)</f>
        <v>14551780</v>
      </c>
      <c r="D34" s="321">
        <f>SUM(D35:D44)</f>
        <v>30553892</v>
      </c>
      <c r="E34" s="304">
        <f>SUM(E35:E44)</f>
        <v>29335533</v>
      </c>
    </row>
    <row r="35" spans="1:5" s="331" customFormat="1" ht="12" customHeight="1">
      <c r="A35" s="284" t="s">
        <v>60</v>
      </c>
      <c r="B35" s="332" t="s">
        <v>297</v>
      </c>
      <c r="C35" s="323">
        <v>7920000</v>
      </c>
      <c r="D35" s="323">
        <v>13937966</v>
      </c>
      <c r="E35" s="306">
        <v>13087911</v>
      </c>
    </row>
    <row r="36" spans="1:5" s="331" customFormat="1" ht="12" customHeight="1">
      <c r="A36" s="283" t="s">
        <v>61</v>
      </c>
      <c r="B36" s="333" t="s">
        <v>298</v>
      </c>
      <c r="C36" s="322">
        <v>1552880</v>
      </c>
      <c r="D36" s="322">
        <v>6569700</v>
      </c>
      <c r="E36" s="305">
        <v>6361952</v>
      </c>
    </row>
    <row r="37" spans="1:5" s="331" customFormat="1" ht="12" customHeight="1">
      <c r="A37" s="283" t="s">
        <v>62</v>
      </c>
      <c r="B37" s="333" t="s">
        <v>299</v>
      </c>
      <c r="C37" s="322">
        <v>150000</v>
      </c>
      <c r="D37" s="322">
        <v>1400000</v>
      </c>
      <c r="E37" s="305">
        <v>1341810</v>
      </c>
    </row>
    <row r="38" spans="1:5" s="331" customFormat="1" ht="12" customHeight="1">
      <c r="A38" s="283" t="s">
        <v>104</v>
      </c>
      <c r="B38" s="333" t="s">
        <v>300</v>
      </c>
      <c r="C38" s="322">
        <v>2643700</v>
      </c>
      <c r="D38" s="322"/>
      <c r="E38" s="305"/>
    </row>
    <row r="39" spans="1:5" s="331" customFormat="1" ht="12" customHeight="1">
      <c r="A39" s="283" t="s">
        <v>105</v>
      </c>
      <c r="B39" s="333" t="s">
        <v>301</v>
      </c>
      <c r="C39" s="322"/>
      <c r="D39" s="322"/>
      <c r="E39" s="305"/>
    </row>
    <row r="40" spans="1:5" s="331" customFormat="1" ht="12" customHeight="1">
      <c r="A40" s="283" t="s">
        <v>106</v>
      </c>
      <c r="B40" s="333" t="s">
        <v>302</v>
      </c>
      <c r="C40" s="322">
        <v>2285200</v>
      </c>
      <c r="D40" s="322">
        <v>2715856</v>
      </c>
      <c r="E40" s="305">
        <v>2659106</v>
      </c>
    </row>
    <row r="41" spans="1:5" s="331" customFormat="1" ht="12" customHeight="1">
      <c r="A41" s="283" t="s">
        <v>107</v>
      </c>
      <c r="B41" s="333" t="s">
        <v>303</v>
      </c>
      <c r="C41" s="322"/>
      <c r="D41" s="322"/>
      <c r="E41" s="305"/>
    </row>
    <row r="42" spans="1:5" s="331" customFormat="1" ht="12" customHeight="1">
      <c r="A42" s="283" t="s">
        <v>108</v>
      </c>
      <c r="B42" s="333" t="s">
        <v>304</v>
      </c>
      <c r="C42" s="322"/>
      <c r="D42" s="322"/>
      <c r="E42" s="305">
        <v>15259</v>
      </c>
    </row>
    <row r="43" spans="1:5" s="331" customFormat="1" ht="12" customHeight="1">
      <c r="A43" s="283" t="s">
        <v>305</v>
      </c>
      <c r="B43" s="333" t="s">
        <v>306</v>
      </c>
      <c r="C43" s="325"/>
      <c r="D43" s="325"/>
      <c r="E43" s="308"/>
    </row>
    <row r="44" spans="1:5" s="331" customFormat="1" ht="12" customHeight="1" thickBot="1">
      <c r="A44" s="285" t="s">
        <v>307</v>
      </c>
      <c r="B44" s="334" t="s">
        <v>308</v>
      </c>
      <c r="C44" s="326"/>
      <c r="D44" s="326">
        <v>5930370</v>
      </c>
      <c r="E44" s="309">
        <v>5869495</v>
      </c>
    </row>
    <row r="45" spans="1:5" s="331" customFormat="1" ht="12" customHeight="1" thickBot="1">
      <c r="A45" s="289" t="s">
        <v>11</v>
      </c>
      <c r="B45" s="290" t="s">
        <v>309</v>
      </c>
      <c r="C45" s="321">
        <f>SUM(C46:C50)</f>
        <v>0</v>
      </c>
      <c r="D45" s="321">
        <f>SUM(D46:D50)</f>
        <v>5600000</v>
      </c>
      <c r="E45" s="304">
        <f>SUM(E46:E50)</f>
        <v>5600000</v>
      </c>
    </row>
    <row r="46" spans="1:5" s="331" customFormat="1" ht="12" customHeight="1">
      <c r="A46" s="284" t="s">
        <v>63</v>
      </c>
      <c r="B46" s="332" t="s">
        <v>310</v>
      </c>
      <c r="C46" s="342"/>
      <c r="D46" s="342"/>
      <c r="E46" s="310"/>
    </row>
    <row r="47" spans="1:5" s="331" customFormat="1" ht="12" customHeight="1">
      <c r="A47" s="283" t="s">
        <v>64</v>
      </c>
      <c r="B47" s="333" t="s">
        <v>311</v>
      </c>
      <c r="C47" s="325"/>
      <c r="D47" s="325">
        <v>5000000</v>
      </c>
      <c r="E47" s="308">
        <v>5000000</v>
      </c>
    </row>
    <row r="48" spans="1:5" s="331" customFormat="1" ht="12" customHeight="1">
      <c r="A48" s="283" t="s">
        <v>312</v>
      </c>
      <c r="B48" s="333" t="s">
        <v>313</v>
      </c>
      <c r="C48" s="325"/>
      <c r="D48" s="325">
        <v>600000</v>
      </c>
      <c r="E48" s="308">
        <v>600000</v>
      </c>
    </row>
    <row r="49" spans="1:5" s="331" customFormat="1" ht="12" customHeight="1">
      <c r="A49" s="283" t="s">
        <v>314</v>
      </c>
      <c r="B49" s="333" t="s">
        <v>315</v>
      </c>
      <c r="C49" s="325"/>
      <c r="D49" s="325"/>
      <c r="E49" s="308"/>
    </row>
    <row r="50" spans="1:5" s="331" customFormat="1" ht="12" customHeight="1" thickBot="1">
      <c r="A50" s="285" t="s">
        <v>316</v>
      </c>
      <c r="B50" s="334" t="s">
        <v>317</v>
      </c>
      <c r="C50" s="326"/>
      <c r="D50" s="326"/>
      <c r="E50" s="309"/>
    </row>
    <row r="51" spans="1:5" s="331" customFormat="1" ht="17.25" customHeight="1" thickBot="1">
      <c r="A51" s="289" t="s">
        <v>109</v>
      </c>
      <c r="B51" s="290" t="s">
        <v>318</v>
      </c>
      <c r="C51" s="321">
        <f>SUM(C52:C54)</f>
        <v>2408000</v>
      </c>
      <c r="D51" s="321">
        <f>SUM(D52:D54)</f>
        <v>1408000</v>
      </c>
      <c r="E51" s="304">
        <f>SUM(E52:E54)</f>
        <v>407723</v>
      </c>
    </row>
    <row r="52" spans="1:5" s="331" customFormat="1" ht="12" customHeight="1">
      <c r="A52" s="284" t="s">
        <v>65</v>
      </c>
      <c r="B52" s="332" t="s">
        <v>319</v>
      </c>
      <c r="C52" s="323"/>
      <c r="D52" s="323"/>
      <c r="E52" s="306"/>
    </row>
    <row r="53" spans="1:5" s="331" customFormat="1" ht="12" customHeight="1">
      <c r="A53" s="283" t="s">
        <v>66</v>
      </c>
      <c r="B53" s="333" t="s">
        <v>680</v>
      </c>
      <c r="C53" s="322">
        <v>408000</v>
      </c>
      <c r="D53" s="322">
        <v>1408000</v>
      </c>
      <c r="E53" s="305">
        <v>407723</v>
      </c>
    </row>
    <row r="54" spans="1:5" s="331" customFormat="1" ht="12" customHeight="1">
      <c r="A54" s="283" t="s">
        <v>321</v>
      </c>
      <c r="B54" s="333" t="s">
        <v>322</v>
      </c>
      <c r="C54" s="322">
        <v>2000000</v>
      </c>
      <c r="D54" s="322"/>
      <c r="E54" s="305"/>
    </row>
    <row r="55" spans="1:5" s="331" customFormat="1" ht="12" customHeight="1" thickBot="1">
      <c r="A55" s="285" t="s">
        <v>323</v>
      </c>
      <c r="B55" s="334" t="s">
        <v>324</v>
      </c>
      <c r="C55" s="324"/>
      <c r="D55" s="324"/>
      <c r="E55" s="307"/>
    </row>
    <row r="56" spans="1:5" s="331" customFormat="1" ht="12" customHeight="1" thickBot="1">
      <c r="A56" s="289" t="s">
        <v>13</v>
      </c>
      <c r="B56" s="311" t="s">
        <v>325</v>
      </c>
      <c r="C56" s="321">
        <f>SUM(C57:C59)</f>
        <v>0</v>
      </c>
      <c r="D56" s="321">
        <f>SUM(D57:D59)</f>
        <v>2352195</v>
      </c>
      <c r="E56" s="304">
        <f>SUM(E57:E59)</f>
        <v>133684</v>
      </c>
    </row>
    <row r="57" spans="1:5" s="331" customFormat="1" ht="12" customHeight="1">
      <c r="A57" s="284" t="s">
        <v>110</v>
      </c>
      <c r="B57" s="332" t="s">
        <v>326</v>
      </c>
      <c r="C57" s="325"/>
      <c r="D57" s="325"/>
      <c r="E57" s="308"/>
    </row>
    <row r="58" spans="1:5" s="331" customFormat="1" ht="12" customHeight="1">
      <c r="A58" s="283" t="s">
        <v>111</v>
      </c>
      <c r="B58" s="333" t="s">
        <v>679</v>
      </c>
      <c r="C58" s="325"/>
      <c r="D58" s="325">
        <v>2286195</v>
      </c>
      <c r="E58" s="308">
        <v>67684</v>
      </c>
    </row>
    <row r="59" spans="1:5" s="331" customFormat="1" ht="12" customHeight="1">
      <c r="A59" s="283" t="s">
        <v>136</v>
      </c>
      <c r="B59" s="333" t="s">
        <v>328</v>
      </c>
      <c r="C59" s="325"/>
      <c r="D59" s="325">
        <v>66000</v>
      </c>
      <c r="E59" s="308">
        <v>66000</v>
      </c>
    </row>
    <row r="60" spans="1:5" s="331" customFormat="1" ht="12" customHeight="1" thickBot="1">
      <c r="A60" s="285" t="s">
        <v>329</v>
      </c>
      <c r="B60" s="334" t="s">
        <v>330</v>
      </c>
      <c r="C60" s="325"/>
      <c r="D60" s="325"/>
      <c r="E60" s="308"/>
    </row>
    <row r="61" spans="1:5" s="331" customFormat="1" ht="12" customHeight="1" thickBot="1">
      <c r="A61" s="289" t="s">
        <v>14</v>
      </c>
      <c r="B61" s="290" t="s">
        <v>331</v>
      </c>
      <c r="C61" s="327">
        <f>+C6+C13+C20+C27+C34+C45+C51+C56</f>
        <v>811388848</v>
      </c>
      <c r="D61" s="327">
        <f>+D6+D13+D20+D27+D34+D45+D51+D56</f>
        <v>1158064203</v>
      </c>
      <c r="E61" s="340">
        <f>+E6+E13+E20+E27+E34+E45+E51+E56</f>
        <v>1171687012</v>
      </c>
    </row>
    <row r="62" spans="1:5" s="331" customFormat="1" ht="12" customHeight="1" thickBot="1">
      <c r="A62" s="343" t="s">
        <v>332</v>
      </c>
      <c r="B62" s="311" t="s">
        <v>333</v>
      </c>
      <c r="C62" s="321">
        <f>+C63+C64+C65</f>
        <v>0</v>
      </c>
      <c r="D62" s="321">
        <f>+D63+D64+D65</f>
        <v>0</v>
      </c>
      <c r="E62" s="304">
        <f>+E63+E64+E65</f>
        <v>0</v>
      </c>
    </row>
    <row r="63" spans="1:5" s="331" customFormat="1" ht="12" customHeight="1">
      <c r="A63" s="284" t="s">
        <v>334</v>
      </c>
      <c r="B63" s="332" t="s">
        <v>335</v>
      </c>
      <c r="C63" s="325"/>
      <c r="D63" s="325"/>
      <c r="E63" s="308"/>
    </row>
    <row r="64" spans="1:5" s="331" customFormat="1" ht="12" customHeight="1">
      <c r="A64" s="283" t="s">
        <v>336</v>
      </c>
      <c r="B64" s="333" t="s">
        <v>337</v>
      </c>
      <c r="C64" s="325"/>
      <c r="D64" s="325"/>
      <c r="E64" s="308"/>
    </row>
    <row r="65" spans="1:5" s="331" customFormat="1" ht="12" customHeight="1" thickBot="1">
      <c r="A65" s="285" t="s">
        <v>338</v>
      </c>
      <c r="B65" s="269" t="s">
        <v>383</v>
      </c>
      <c r="C65" s="325"/>
      <c r="D65" s="325"/>
      <c r="E65" s="308"/>
    </row>
    <row r="66" spans="1:5" s="331" customFormat="1" ht="12" customHeight="1" thickBot="1">
      <c r="A66" s="343" t="s">
        <v>340</v>
      </c>
      <c r="B66" s="311" t="s">
        <v>341</v>
      </c>
      <c r="C66" s="321">
        <f>+C67+C68+C69+C70</f>
        <v>0</v>
      </c>
      <c r="D66" s="321">
        <f>+D67+D68+D69+D70</f>
        <v>0</v>
      </c>
      <c r="E66" s="304">
        <f>+E67+E68+E69+E70</f>
        <v>0</v>
      </c>
    </row>
    <row r="67" spans="1:5" s="331" customFormat="1" ht="13.5" customHeight="1">
      <c r="A67" s="284" t="s">
        <v>89</v>
      </c>
      <c r="B67" s="332" t="s">
        <v>342</v>
      </c>
      <c r="C67" s="325"/>
      <c r="D67" s="325"/>
      <c r="E67" s="308"/>
    </row>
    <row r="68" spans="1:5" s="331" customFormat="1" ht="12" customHeight="1">
      <c r="A68" s="283" t="s">
        <v>90</v>
      </c>
      <c r="B68" s="333" t="s">
        <v>343</v>
      </c>
      <c r="C68" s="325"/>
      <c r="D68" s="325"/>
      <c r="E68" s="308"/>
    </row>
    <row r="69" spans="1:5" s="331" customFormat="1" ht="12" customHeight="1">
      <c r="A69" s="283" t="s">
        <v>344</v>
      </c>
      <c r="B69" s="333" t="s">
        <v>345</v>
      </c>
      <c r="C69" s="325"/>
      <c r="D69" s="325"/>
      <c r="E69" s="308"/>
    </row>
    <row r="70" spans="1:5" s="331" customFormat="1" ht="12" customHeight="1" thickBot="1">
      <c r="A70" s="285" t="s">
        <v>346</v>
      </c>
      <c r="B70" s="334" t="s">
        <v>347</v>
      </c>
      <c r="C70" s="325"/>
      <c r="D70" s="325"/>
      <c r="E70" s="308"/>
    </row>
    <row r="71" spans="1:5" s="331" customFormat="1" ht="12" customHeight="1" thickBot="1">
      <c r="A71" s="343" t="s">
        <v>348</v>
      </c>
      <c r="B71" s="311" t="s">
        <v>349</v>
      </c>
      <c r="C71" s="321">
        <f>+C72+C73</f>
        <v>37556969</v>
      </c>
      <c r="D71" s="321">
        <f>+D72+D73</f>
        <v>42418111</v>
      </c>
      <c r="E71" s="304">
        <f>+E72+E73</f>
        <v>42418111</v>
      </c>
    </row>
    <row r="72" spans="1:5" s="331" customFormat="1" ht="12" customHeight="1">
      <c r="A72" s="284" t="s">
        <v>350</v>
      </c>
      <c r="B72" s="332" t="s">
        <v>351</v>
      </c>
      <c r="C72" s="325">
        <v>37556969</v>
      </c>
      <c r="D72" s="325">
        <v>42418111</v>
      </c>
      <c r="E72" s="308">
        <v>42418111</v>
      </c>
    </row>
    <row r="73" spans="1:5" s="331" customFormat="1" ht="12" customHeight="1" thickBot="1">
      <c r="A73" s="285" t="s">
        <v>352</v>
      </c>
      <c r="B73" s="334" t="s">
        <v>353</v>
      </c>
      <c r="C73" s="325"/>
      <c r="D73" s="325"/>
      <c r="E73" s="308"/>
    </row>
    <row r="74" spans="1:5" s="331" customFormat="1" ht="12" customHeight="1" thickBot="1">
      <c r="A74" s="343" t="s">
        <v>354</v>
      </c>
      <c r="B74" s="311" t="s">
        <v>355</v>
      </c>
      <c r="C74" s="321">
        <f>+C75+C76+C77</f>
        <v>0</v>
      </c>
      <c r="D74" s="321">
        <f>+D75+D76+D77</f>
        <v>15737585</v>
      </c>
      <c r="E74" s="304">
        <f>+E75+E76+E77</f>
        <v>15737585</v>
      </c>
    </row>
    <row r="75" spans="1:5" s="331" customFormat="1" ht="12" customHeight="1">
      <c r="A75" s="284" t="s">
        <v>356</v>
      </c>
      <c r="B75" s="332" t="s">
        <v>357</v>
      </c>
      <c r="C75" s="325"/>
      <c r="D75" s="325">
        <v>15737585</v>
      </c>
      <c r="E75" s="308">
        <v>15737585</v>
      </c>
    </row>
    <row r="76" spans="1:5" s="331" customFormat="1" ht="12" customHeight="1">
      <c r="A76" s="283" t="s">
        <v>358</v>
      </c>
      <c r="B76" s="333" t="s">
        <v>359</v>
      </c>
      <c r="C76" s="325"/>
      <c r="D76" s="325"/>
      <c r="E76" s="308"/>
    </row>
    <row r="77" spans="1:5" s="331" customFormat="1" ht="12" customHeight="1" thickBot="1">
      <c r="A77" s="285" t="s">
        <v>360</v>
      </c>
      <c r="B77" s="313" t="s">
        <v>361</v>
      </c>
      <c r="C77" s="325"/>
      <c r="D77" s="325"/>
      <c r="E77" s="308"/>
    </row>
    <row r="78" spans="1:5" s="331" customFormat="1" ht="12" customHeight="1" thickBot="1">
      <c r="A78" s="343" t="s">
        <v>362</v>
      </c>
      <c r="B78" s="311" t="s">
        <v>363</v>
      </c>
      <c r="C78" s="321">
        <f>+C79+C80+C81+C82</f>
        <v>0</v>
      </c>
      <c r="D78" s="321">
        <f>+D79+D80+D81+D82</f>
        <v>0</v>
      </c>
      <c r="E78" s="304">
        <f>+E79+E80+E81+E82</f>
        <v>0</v>
      </c>
    </row>
    <row r="79" spans="1:5" s="331" customFormat="1" ht="12" customHeight="1">
      <c r="A79" s="335" t="s">
        <v>364</v>
      </c>
      <c r="B79" s="332" t="s">
        <v>365</v>
      </c>
      <c r="C79" s="325"/>
      <c r="D79" s="325"/>
      <c r="E79" s="308"/>
    </row>
    <row r="80" spans="1:5" s="331" customFormat="1" ht="12" customHeight="1">
      <c r="A80" s="336" t="s">
        <v>366</v>
      </c>
      <c r="B80" s="333" t="s">
        <v>367</v>
      </c>
      <c r="C80" s="325"/>
      <c r="D80" s="325"/>
      <c r="E80" s="308"/>
    </row>
    <row r="81" spans="1:5" s="331" customFormat="1" ht="12" customHeight="1">
      <c r="A81" s="336" t="s">
        <v>368</v>
      </c>
      <c r="B81" s="333" t="s">
        <v>369</v>
      </c>
      <c r="C81" s="325"/>
      <c r="D81" s="325"/>
      <c r="E81" s="308"/>
    </row>
    <row r="82" spans="1:5" s="331" customFormat="1" ht="12" customHeight="1" thickBot="1">
      <c r="A82" s="344" t="s">
        <v>370</v>
      </c>
      <c r="B82" s="313" t="s">
        <v>371</v>
      </c>
      <c r="C82" s="325"/>
      <c r="D82" s="325"/>
      <c r="E82" s="308"/>
    </row>
    <row r="83" spans="1:5" s="331" customFormat="1" ht="12" customHeight="1" thickBot="1">
      <c r="A83" s="343" t="s">
        <v>372</v>
      </c>
      <c r="B83" s="311" t="s">
        <v>373</v>
      </c>
      <c r="C83" s="346"/>
      <c r="D83" s="346"/>
      <c r="E83" s="347"/>
    </row>
    <row r="84" spans="1:5" s="331" customFormat="1" ht="12" customHeight="1" thickBot="1">
      <c r="A84" s="343" t="s">
        <v>374</v>
      </c>
      <c r="B84" s="267" t="s">
        <v>375</v>
      </c>
      <c r="C84" s="327">
        <f>+C62+C66+C71+C74+C78+C83</f>
        <v>37556969</v>
      </c>
      <c r="D84" s="327">
        <f>+D62+D66+D71+D74+D78+D83</f>
        <v>58155696</v>
      </c>
      <c r="E84" s="340">
        <f>+E62+E66+E71+E74+E78+E83</f>
        <v>58155696</v>
      </c>
    </row>
    <row r="85" spans="1:5" s="331" customFormat="1" ht="12" customHeight="1" thickBot="1">
      <c r="A85" s="345" t="s">
        <v>376</v>
      </c>
      <c r="B85" s="270" t="s">
        <v>787</v>
      </c>
      <c r="C85" s="327">
        <f>+C61+C84</f>
        <v>848945817</v>
      </c>
      <c r="D85" s="327">
        <f>+D61+D84</f>
        <v>1216219899</v>
      </c>
      <c r="E85" s="340">
        <f>+E61+E84</f>
        <v>1229842708</v>
      </c>
    </row>
    <row r="86" spans="1:5" s="331" customFormat="1" ht="12" customHeight="1">
      <c r="A86" s="265"/>
      <c r="B86" s="265"/>
      <c r="C86" s="266"/>
      <c r="D86" s="266"/>
      <c r="E86" s="266"/>
    </row>
    <row r="87" spans="1:5" ht="16.5" customHeight="1">
      <c r="A87" s="645" t="s">
        <v>35</v>
      </c>
      <c r="B87" s="645"/>
      <c r="C87" s="645"/>
      <c r="D87" s="645"/>
      <c r="E87" s="645"/>
    </row>
    <row r="88" spans="1:5" s="337" customFormat="1" ht="16.5" customHeight="1" thickBot="1">
      <c r="A88" s="43" t="s">
        <v>92</v>
      </c>
      <c r="B88" s="43"/>
      <c r="C88" s="298"/>
      <c r="D88" s="298"/>
      <c r="E88" s="298" t="str">
        <f>E2</f>
        <v>Forintban!</v>
      </c>
    </row>
    <row r="89" spans="1:5" s="337" customFormat="1" ht="16.5" customHeight="1">
      <c r="A89" s="646" t="s">
        <v>55</v>
      </c>
      <c r="B89" s="648" t="s">
        <v>154</v>
      </c>
      <c r="C89" s="650" t="str">
        <f>+C3</f>
        <v>2017. évi</v>
      </c>
      <c r="D89" s="650"/>
      <c r="E89" s="651"/>
    </row>
    <row r="90" spans="1:5" ht="37.5" customHeight="1" thickBot="1">
      <c r="A90" s="647"/>
      <c r="B90" s="649"/>
      <c r="C90" s="44" t="s">
        <v>155</v>
      </c>
      <c r="D90" s="44" t="s">
        <v>156</v>
      </c>
      <c r="E90" s="45" t="s">
        <v>157</v>
      </c>
    </row>
    <row r="91" spans="1:5" s="330" customFormat="1" ht="12" customHeight="1" thickBot="1">
      <c r="A91" s="294" t="s">
        <v>378</v>
      </c>
      <c r="B91" s="295" t="s">
        <v>379</v>
      </c>
      <c r="C91" s="295" t="s">
        <v>380</v>
      </c>
      <c r="D91" s="295" t="s">
        <v>381</v>
      </c>
      <c r="E91" s="296" t="s">
        <v>382</v>
      </c>
    </row>
    <row r="92" spans="1:5" ht="12" customHeight="1" thickBot="1">
      <c r="A92" s="291" t="s">
        <v>6</v>
      </c>
      <c r="B92" s="293" t="s">
        <v>384</v>
      </c>
      <c r="C92" s="320">
        <f>SUM(C93:C97)</f>
        <v>776581258</v>
      </c>
      <c r="D92" s="320">
        <f>SUM(D93:D97)</f>
        <v>854669376</v>
      </c>
      <c r="E92" s="275">
        <f>SUM(E93:E97)</f>
        <v>847399414</v>
      </c>
    </row>
    <row r="93" spans="1:5" ht="12" customHeight="1">
      <c r="A93" s="286" t="s">
        <v>67</v>
      </c>
      <c r="B93" s="279" t="s">
        <v>36</v>
      </c>
      <c r="C93" s="48">
        <v>368396833</v>
      </c>
      <c r="D93" s="48">
        <v>382835208</v>
      </c>
      <c r="E93" s="274">
        <v>381730100</v>
      </c>
    </row>
    <row r="94" spans="1:5" ht="12" customHeight="1">
      <c r="A94" s="283" t="s">
        <v>68</v>
      </c>
      <c r="B94" s="277" t="s">
        <v>112</v>
      </c>
      <c r="C94" s="322">
        <v>53412166</v>
      </c>
      <c r="D94" s="322">
        <v>57086317</v>
      </c>
      <c r="E94" s="305">
        <v>56995816</v>
      </c>
    </row>
    <row r="95" spans="1:5" ht="12" customHeight="1">
      <c r="A95" s="283" t="s">
        <v>69</v>
      </c>
      <c r="B95" s="277" t="s">
        <v>87</v>
      </c>
      <c r="C95" s="324">
        <v>212177482</v>
      </c>
      <c r="D95" s="324">
        <v>248481809</v>
      </c>
      <c r="E95" s="307">
        <v>245555489</v>
      </c>
    </row>
    <row r="96" spans="1:5" ht="12" customHeight="1">
      <c r="A96" s="283" t="s">
        <v>70</v>
      </c>
      <c r="B96" s="280" t="s">
        <v>113</v>
      </c>
      <c r="C96" s="324">
        <v>15400000</v>
      </c>
      <c r="D96" s="324">
        <v>24487000</v>
      </c>
      <c r="E96" s="307">
        <v>21718667</v>
      </c>
    </row>
    <row r="97" spans="1:5" ht="12" customHeight="1">
      <c r="A97" s="283" t="s">
        <v>78</v>
      </c>
      <c r="B97" s="288" t="s">
        <v>114</v>
      </c>
      <c r="C97" s="324">
        <v>127194777</v>
      </c>
      <c r="D97" s="324">
        <v>141779042</v>
      </c>
      <c r="E97" s="307">
        <v>141399342</v>
      </c>
    </row>
    <row r="98" spans="1:5" ht="12" customHeight="1">
      <c r="A98" s="283" t="s">
        <v>71</v>
      </c>
      <c r="B98" s="277" t="s">
        <v>385</v>
      </c>
      <c r="C98" s="324"/>
      <c r="D98" s="324">
        <v>3751202</v>
      </c>
      <c r="E98" s="307">
        <v>3751202</v>
      </c>
    </row>
    <row r="99" spans="1:5" ht="12" customHeight="1">
      <c r="A99" s="283" t="s">
        <v>72</v>
      </c>
      <c r="B99" s="300" t="s">
        <v>386</v>
      </c>
      <c r="C99" s="324"/>
      <c r="D99" s="324"/>
      <c r="E99" s="307"/>
    </row>
    <row r="100" spans="1:5" ht="12" customHeight="1">
      <c r="A100" s="283" t="s">
        <v>79</v>
      </c>
      <c r="B100" s="301" t="s">
        <v>387</v>
      </c>
      <c r="C100" s="324"/>
      <c r="D100" s="324"/>
      <c r="E100" s="307"/>
    </row>
    <row r="101" spans="1:5" ht="12" customHeight="1">
      <c r="A101" s="283" t="s">
        <v>80</v>
      </c>
      <c r="B101" s="301" t="s">
        <v>786</v>
      </c>
      <c r="C101" s="324"/>
      <c r="D101" s="324"/>
      <c r="E101" s="307"/>
    </row>
    <row r="102" spans="1:5" ht="12" customHeight="1">
      <c r="A102" s="283" t="s">
        <v>81</v>
      </c>
      <c r="B102" s="300" t="s">
        <v>389</v>
      </c>
      <c r="C102" s="324">
        <v>107812373</v>
      </c>
      <c r="D102" s="324">
        <v>112738013</v>
      </c>
      <c r="E102" s="307">
        <v>112738013</v>
      </c>
    </row>
    <row r="103" spans="1:5" ht="12" customHeight="1">
      <c r="A103" s="283" t="s">
        <v>82</v>
      </c>
      <c r="B103" s="300" t="s">
        <v>390</v>
      </c>
      <c r="C103" s="324"/>
      <c r="D103" s="324"/>
      <c r="E103" s="307"/>
    </row>
    <row r="104" spans="1:5" ht="12" customHeight="1">
      <c r="A104" s="283" t="s">
        <v>84</v>
      </c>
      <c r="B104" s="301" t="s">
        <v>785</v>
      </c>
      <c r="C104" s="324"/>
      <c r="D104" s="324">
        <v>1000000</v>
      </c>
      <c r="E104" s="307">
        <v>1000000</v>
      </c>
    </row>
    <row r="105" spans="1:5" ht="12" customHeight="1">
      <c r="A105" s="282" t="s">
        <v>115</v>
      </c>
      <c r="B105" s="302" t="s">
        <v>392</v>
      </c>
      <c r="C105" s="324"/>
      <c r="D105" s="324"/>
      <c r="E105" s="307"/>
    </row>
    <row r="106" spans="1:5" ht="12" customHeight="1">
      <c r="A106" s="283" t="s">
        <v>393</v>
      </c>
      <c r="B106" s="302" t="s">
        <v>394</v>
      </c>
      <c r="C106" s="324"/>
      <c r="D106" s="324"/>
      <c r="E106" s="307"/>
    </row>
    <row r="107" spans="1:5" ht="12" customHeight="1" thickBot="1">
      <c r="A107" s="287" t="s">
        <v>395</v>
      </c>
      <c r="B107" s="303" t="s">
        <v>396</v>
      </c>
      <c r="C107" s="49">
        <v>19382404</v>
      </c>
      <c r="D107" s="49">
        <v>24289827</v>
      </c>
      <c r="E107" s="268">
        <v>23910127</v>
      </c>
    </row>
    <row r="108" spans="1:5" ht="12" customHeight="1" thickBot="1">
      <c r="A108" s="289" t="s">
        <v>7</v>
      </c>
      <c r="B108" s="292" t="s">
        <v>397</v>
      </c>
      <c r="C108" s="321">
        <f>+C109+C111+C113</f>
        <v>55338619</v>
      </c>
      <c r="D108" s="321">
        <f>+D109+D111+D113</f>
        <v>348524583</v>
      </c>
      <c r="E108" s="304">
        <f>+E109+E111+E113</f>
        <v>147339554</v>
      </c>
    </row>
    <row r="109" spans="1:5" ht="12" customHeight="1">
      <c r="A109" s="284" t="s">
        <v>73</v>
      </c>
      <c r="B109" s="277" t="s">
        <v>135</v>
      </c>
      <c r="C109" s="323">
        <v>37224696</v>
      </c>
      <c r="D109" s="323">
        <v>71295776</v>
      </c>
      <c r="E109" s="306">
        <v>50058464</v>
      </c>
    </row>
    <row r="110" spans="1:5" ht="12" customHeight="1">
      <c r="A110" s="284" t="s">
        <v>74</v>
      </c>
      <c r="B110" s="281" t="s">
        <v>398</v>
      </c>
      <c r="C110" s="323"/>
      <c r="D110" s="323">
        <v>16578595</v>
      </c>
      <c r="E110" s="306">
        <v>825500</v>
      </c>
    </row>
    <row r="111" spans="1:5" ht="12.75" customHeight="1">
      <c r="A111" s="284" t="s">
        <v>75</v>
      </c>
      <c r="B111" s="281" t="s">
        <v>116</v>
      </c>
      <c r="C111" s="322">
        <v>18113923</v>
      </c>
      <c r="D111" s="322">
        <v>277228807</v>
      </c>
      <c r="E111" s="305">
        <v>97281090</v>
      </c>
    </row>
    <row r="112" spans="1:5" ht="12" customHeight="1">
      <c r="A112" s="284" t="s">
        <v>76</v>
      </c>
      <c r="B112" s="281" t="s">
        <v>399</v>
      </c>
      <c r="C112" s="322">
        <v>9031360</v>
      </c>
      <c r="D112" s="322">
        <v>270777684</v>
      </c>
      <c r="E112" s="305">
        <v>96353990</v>
      </c>
    </row>
    <row r="113" spans="1:5" ht="12" customHeight="1">
      <c r="A113" s="284" t="s">
        <v>77</v>
      </c>
      <c r="B113" s="313" t="s">
        <v>137</v>
      </c>
      <c r="C113" s="322"/>
      <c r="D113" s="322"/>
      <c r="E113" s="305"/>
    </row>
    <row r="114" spans="1:5" ht="14.25" customHeight="1">
      <c r="A114" s="284" t="s">
        <v>83</v>
      </c>
      <c r="B114" s="312" t="s">
        <v>400</v>
      </c>
      <c r="C114" s="322"/>
      <c r="D114" s="322"/>
      <c r="E114" s="305"/>
    </row>
    <row r="115" spans="1:5" ht="12.75" customHeight="1">
      <c r="A115" s="284" t="s">
        <v>85</v>
      </c>
      <c r="B115" s="328" t="s">
        <v>401</v>
      </c>
      <c r="C115" s="322"/>
      <c r="D115" s="322"/>
      <c r="E115" s="305"/>
    </row>
    <row r="116" spans="1:5" ht="12" customHeight="1">
      <c r="A116" s="284" t="s">
        <v>117</v>
      </c>
      <c r="B116" s="301" t="s">
        <v>784</v>
      </c>
      <c r="C116" s="322"/>
      <c r="D116" s="322"/>
      <c r="E116" s="305"/>
    </row>
    <row r="117" spans="1:5" ht="12" customHeight="1">
      <c r="A117" s="284" t="s">
        <v>118</v>
      </c>
      <c r="B117" s="301" t="s">
        <v>402</v>
      </c>
      <c r="C117" s="322"/>
      <c r="D117" s="322"/>
      <c r="E117" s="305"/>
    </row>
    <row r="118" spans="1:5" ht="12" customHeight="1">
      <c r="A118" s="284" t="s">
        <v>119</v>
      </c>
      <c r="B118" s="301" t="s">
        <v>403</v>
      </c>
      <c r="C118" s="322"/>
      <c r="D118" s="322"/>
      <c r="E118" s="305"/>
    </row>
    <row r="119" spans="1:5" s="348" customFormat="1" ht="12" customHeight="1">
      <c r="A119" s="284" t="s">
        <v>404</v>
      </c>
      <c r="B119" s="301" t="s">
        <v>785</v>
      </c>
      <c r="C119" s="322"/>
      <c r="D119" s="322"/>
      <c r="E119" s="305"/>
    </row>
    <row r="120" spans="1:5" ht="12" customHeight="1">
      <c r="A120" s="284" t="s">
        <v>405</v>
      </c>
      <c r="B120" s="301" t="s">
        <v>406</v>
      </c>
      <c r="C120" s="322"/>
      <c r="D120" s="322"/>
      <c r="E120" s="305"/>
    </row>
    <row r="121" spans="1:5" ht="12" customHeight="1" thickBot="1">
      <c r="A121" s="282" t="s">
        <v>407</v>
      </c>
      <c r="B121" s="301" t="s">
        <v>408</v>
      </c>
      <c r="C121" s="324"/>
      <c r="D121" s="324"/>
      <c r="E121" s="307"/>
    </row>
    <row r="122" spans="1:5" ht="12" customHeight="1" thickBot="1">
      <c r="A122" s="289" t="s">
        <v>8</v>
      </c>
      <c r="B122" s="297" t="s">
        <v>409</v>
      </c>
      <c r="C122" s="321">
        <f>+C123+C124</f>
        <v>4000000</v>
      </c>
      <c r="D122" s="321">
        <f>+D123+D124</f>
        <v>0</v>
      </c>
      <c r="E122" s="304">
        <f>+E123+E124</f>
        <v>0</v>
      </c>
    </row>
    <row r="123" spans="1:5" ht="12" customHeight="1">
      <c r="A123" s="284" t="s">
        <v>56</v>
      </c>
      <c r="B123" s="278" t="s">
        <v>43</v>
      </c>
      <c r="C123" s="323">
        <v>2000000</v>
      </c>
      <c r="D123" s="323"/>
      <c r="E123" s="306"/>
    </row>
    <row r="124" spans="1:5" ht="12" customHeight="1" thickBot="1">
      <c r="A124" s="285" t="s">
        <v>57</v>
      </c>
      <c r="B124" s="281" t="s">
        <v>44</v>
      </c>
      <c r="C124" s="324">
        <v>2000000</v>
      </c>
      <c r="D124" s="324"/>
      <c r="E124" s="307"/>
    </row>
    <row r="125" spans="1:5" ht="12" customHeight="1" thickBot="1">
      <c r="A125" s="289" t="s">
        <v>9</v>
      </c>
      <c r="B125" s="297" t="s">
        <v>410</v>
      </c>
      <c r="C125" s="321">
        <f>+C92+C108+C122</f>
        <v>835919877</v>
      </c>
      <c r="D125" s="321">
        <f>+D92+D108+D122</f>
        <v>1203193959</v>
      </c>
      <c r="E125" s="304">
        <f>+E92+E108+E122</f>
        <v>994738968</v>
      </c>
    </row>
    <row r="126" spans="1:5" ht="12" customHeight="1" thickBot="1">
      <c r="A126" s="289" t="s">
        <v>10</v>
      </c>
      <c r="B126" s="297" t="s">
        <v>411</v>
      </c>
      <c r="C126" s="321">
        <f>+C127+C128+C129</f>
        <v>0</v>
      </c>
      <c r="D126" s="321">
        <f>+D127+D128+D129</f>
        <v>0</v>
      </c>
      <c r="E126" s="304">
        <f>+E127+E128+E129</f>
        <v>0</v>
      </c>
    </row>
    <row r="127" spans="1:5" ht="12" customHeight="1">
      <c r="A127" s="284" t="s">
        <v>60</v>
      </c>
      <c r="B127" s="278" t="s">
        <v>412</v>
      </c>
      <c r="C127" s="322"/>
      <c r="D127" s="322"/>
      <c r="E127" s="305"/>
    </row>
    <row r="128" spans="1:5" ht="12" customHeight="1">
      <c r="A128" s="284" t="s">
        <v>61</v>
      </c>
      <c r="B128" s="278" t="s">
        <v>413</v>
      </c>
      <c r="C128" s="322"/>
      <c r="D128" s="322"/>
      <c r="E128" s="305"/>
    </row>
    <row r="129" spans="1:5" ht="12" customHeight="1" thickBot="1">
      <c r="A129" s="282" t="s">
        <v>62</v>
      </c>
      <c r="B129" s="276" t="s">
        <v>414</v>
      </c>
      <c r="C129" s="322"/>
      <c r="D129" s="322"/>
      <c r="E129" s="305"/>
    </row>
    <row r="130" spans="1:5" ht="12" customHeight="1" thickBot="1">
      <c r="A130" s="289" t="s">
        <v>11</v>
      </c>
      <c r="B130" s="297" t="s">
        <v>415</v>
      </c>
      <c r="C130" s="321">
        <f>+C131+C132+C134+C133</f>
        <v>0</v>
      </c>
      <c r="D130" s="321">
        <f>+D131+D132+D134+D133</f>
        <v>0</v>
      </c>
      <c r="E130" s="304">
        <f>+E131+E132+E134+E133</f>
        <v>0</v>
      </c>
    </row>
    <row r="131" spans="1:5" ht="12" customHeight="1">
      <c r="A131" s="284" t="s">
        <v>63</v>
      </c>
      <c r="B131" s="278" t="s">
        <v>416</v>
      </c>
      <c r="C131" s="322"/>
      <c r="D131" s="322"/>
      <c r="E131" s="305"/>
    </row>
    <row r="132" spans="1:5" ht="12" customHeight="1">
      <c r="A132" s="284" t="s">
        <v>64</v>
      </c>
      <c r="B132" s="278" t="s">
        <v>417</v>
      </c>
      <c r="C132" s="322"/>
      <c r="D132" s="322"/>
      <c r="E132" s="305"/>
    </row>
    <row r="133" spans="1:5" ht="12" customHeight="1">
      <c r="A133" s="284" t="s">
        <v>312</v>
      </c>
      <c r="B133" s="278" t="s">
        <v>418</v>
      </c>
      <c r="C133" s="322"/>
      <c r="D133" s="322"/>
      <c r="E133" s="305"/>
    </row>
    <row r="134" spans="1:5" ht="12" customHeight="1" thickBot="1">
      <c r="A134" s="282" t="s">
        <v>314</v>
      </c>
      <c r="B134" s="276" t="s">
        <v>419</v>
      </c>
      <c r="C134" s="322"/>
      <c r="D134" s="322"/>
      <c r="E134" s="305"/>
    </row>
    <row r="135" spans="1:5" ht="12" customHeight="1" thickBot="1">
      <c r="A135" s="289" t="s">
        <v>12</v>
      </c>
      <c r="B135" s="297" t="s">
        <v>420</v>
      </c>
      <c r="C135" s="327">
        <f>+C136+C137+C138+C139</f>
        <v>13025940</v>
      </c>
      <c r="D135" s="327">
        <f>+D136+D137+D138+D139</f>
        <v>13025940</v>
      </c>
      <c r="E135" s="340">
        <f>+E136+E137+E138+E139</f>
        <v>13025940</v>
      </c>
    </row>
    <row r="136" spans="1:5" ht="12" customHeight="1">
      <c r="A136" s="284" t="s">
        <v>65</v>
      </c>
      <c r="B136" s="278" t="s">
        <v>421</v>
      </c>
      <c r="C136" s="322"/>
      <c r="D136" s="322"/>
      <c r="E136" s="305"/>
    </row>
    <row r="137" spans="1:5" ht="12" customHeight="1">
      <c r="A137" s="284" t="s">
        <v>66</v>
      </c>
      <c r="B137" s="278" t="s">
        <v>422</v>
      </c>
      <c r="C137" s="322">
        <v>13025940</v>
      </c>
      <c r="D137" s="322">
        <v>13025940</v>
      </c>
      <c r="E137" s="305">
        <v>13025940</v>
      </c>
    </row>
    <row r="138" spans="1:5" ht="12" customHeight="1">
      <c r="A138" s="284" t="s">
        <v>321</v>
      </c>
      <c r="B138" s="278" t="s">
        <v>423</v>
      </c>
      <c r="C138" s="322"/>
      <c r="D138" s="322"/>
      <c r="E138" s="305"/>
    </row>
    <row r="139" spans="1:5" ht="12" customHeight="1" thickBot="1">
      <c r="A139" s="282" t="s">
        <v>323</v>
      </c>
      <c r="B139" s="276" t="s">
        <v>424</v>
      </c>
      <c r="C139" s="322"/>
      <c r="D139" s="322"/>
      <c r="E139" s="305"/>
    </row>
    <row r="140" spans="1:9" ht="15" customHeight="1" thickBot="1">
      <c r="A140" s="289" t="s">
        <v>13</v>
      </c>
      <c r="B140" s="297" t="s">
        <v>425</v>
      </c>
      <c r="C140" s="50">
        <f>+C141+C142+C143+C144</f>
        <v>0</v>
      </c>
      <c r="D140" s="50">
        <f>+D141+D142+D143+D144</f>
        <v>0</v>
      </c>
      <c r="E140" s="273">
        <f>+E141+E142+E143+E144</f>
        <v>0</v>
      </c>
      <c r="F140" s="338"/>
      <c r="G140" s="339"/>
      <c r="H140" s="339"/>
      <c r="I140" s="339"/>
    </row>
    <row r="141" spans="1:5" s="331" customFormat="1" ht="12.75" customHeight="1">
      <c r="A141" s="284" t="s">
        <v>110</v>
      </c>
      <c r="B141" s="278" t="s">
        <v>426</v>
      </c>
      <c r="C141" s="322"/>
      <c r="D141" s="322"/>
      <c r="E141" s="305"/>
    </row>
    <row r="142" spans="1:5" ht="12.75" customHeight="1">
      <c r="A142" s="284" t="s">
        <v>111</v>
      </c>
      <c r="B142" s="278" t="s">
        <v>427</v>
      </c>
      <c r="C142" s="322"/>
      <c r="D142" s="322"/>
      <c r="E142" s="305"/>
    </row>
    <row r="143" spans="1:5" ht="12.75" customHeight="1">
      <c r="A143" s="284" t="s">
        <v>136</v>
      </c>
      <c r="B143" s="278" t="s">
        <v>428</v>
      </c>
      <c r="C143" s="322"/>
      <c r="D143" s="322"/>
      <c r="E143" s="305"/>
    </row>
    <row r="144" spans="1:5" ht="12.75" customHeight="1" thickBot="1">
      <c r="A144" s="284" t="s">
        <v>329</v>
      </c>
      <c r="B144" s="278" t="s">
        <v>429</v>
      </c>
      <c r="C144" s="322"/>
      <c r="D144" s="322"/>
      <c r="E144" s="305"/>
    </row>
    <row r="145" spans="1:5" ht="16.5" thickBot="1">
      <c r="A145" s="289" t="s">
        <v>14</v>
      </c>
      <c r="B145" s="297" t="s">
        <v>430</v>
      </c>
      <c r="C145" s="271">
        <f>+C126+C130+C135+C140</f>
        <v>13025940</v>
      </c>
      <c r="D145" s="271">
        <f>+D126+D130+D135+D140</f>
        <v>13025940</v>
      </c>
      <c r="E145" s="272">
        <f>+E126+E130+E135+E140</f>
        <v>13025940</v>
      </c>
    </row>
    <row r="146" spans="1:5" ht="16.5" thickBot="1">
      <c r="A146" s="314" t="s">
        <v>15</v>
      </c>
      <c r="B146" s="317" t="s">
        <v>431</v>
      </c>
      <c r="C146" s="271">
        <f>+C125+C145</f>
        <v>848945817</v>
      </c>
      <c r="D146" s="271">
        <f>+D125+D145</f>
        <v>1216219899</v>
      </c>
      <c r="E146" s="272">
        <f>+E125+E145</f>
        <v>1007764908</v>
      </c>
    </row>
    <row r="148" spans="1:5" ht="18.75" customHeight="1">
      <c r="A148" s="644" t="s">
        <v>432</v>
      </c>
      <c r="B148" s="644"/>
      <c r="C148" s="644"/>
      <c r="D148" s="644"/>
      <c r="E148" s="644"/>
    </row>
    <row r="149" spans="1:5" ht="13.5" customHeight="1" thickBot="1">
      <c r="A149" s="299" t="s">
        <v>93</v>
      </c>
      <c r="B149" s="299"/>
      <c r="C149" s="329"/>
      <c r="E149" s="316" t="str">
        <f>E88</f>
        <v>Forintban!</v>
      </c>
    </row>
    <row r="150" spans="1:5" ht="21.75" thickBot="1">
      <c r="A150" s="289">
        <v>1</v>
      </c>
      <c r="B150" s="292" t="s">
        <v>433</v>
      </c>
      <c r="C150" s="315">
        <f>+C61-C125</f>
        <v>-24531029</v>
      </c>
      <c r="D150" s="315">
        <f>+D61-D125</f>
        <v>-45129756</v>
      </c>
      <c r="E150" s="315">
        <f>+E61-E125</f>
        <v>176948044</v>
      </c>
    </row>
    <row r="151" spans="1:5" ht="21.75" thickBot="1">
      <c r="A151" s="289" t="s">
        <v>7</v>
      </c>
      <c r="B151" s="292" t="s">
        <v>434</v>
      </c>
      <c r="C151" s="315">
        <f>+C84-C145</f>
        <v>24531029</v>
      </c>
      <c r="D151" s="315">
        <f>+D84-D145</f>
        <v>45129756</v>
      </c>
      <c r="E151" s="315">
        <f>+E84-E145</f>
        <v>45129756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Nagyhalász Város Önkormányzat
2017. ÉVI ZÁRSZÁMADÁSÁNAK PÉNZÜGYI MÉRLEGE&amp;10
&amp;R&amp;"Times New Roman CE,Félkövér dőlt"&amp;11 1. melléklet a 6/2018. (V.30.)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438" customWidth="1"/>
    <col min="2" max="2" width="65.375" style="439" customWidth="1"/>
    <col min="3" max="5" width="17.00390625" style="440" customWidth="1"/>
    <col min="6" max="16384" width="9.375" style="29" customWidth="1"/>
  </cols>
  <sheetData>
    <row r="1" spans="1:5" s="414" customFormat="1" ht="16.5" customHeight="1" thickBot="1">
      <c r="A1" s="413"/>
      <c r="B1" s="415"/>
      <c r="C1" s="460"/>
      <c r="D1" s="425"/>
      <c r="E1" s="545" t="s">
        <v>797</v>
      </c>
    </row>
    <row r="2" spans="1:5" s="461" customFormat="1" ht="15.75" customHeight="1">
      <c r="A2" s="441" t="s">
        <v>48</v>
      </c>
      <c r="B2" s="667" t="s">
        <v>132</v>
      </c>
      <c r="C2" s="668"/>
      <c r="D2" s="669"/>
      <c r="E2" s="434" t="s">
        <v>39</v>
      </c>
    </row>
    <row r="3" spans="1:5" s="461" customFormat="1" ht="24.75" thickBot="1">
      <c r="A3" s="459" t="s">
        <v>469</v>
      </c>
      <c r="B3" s="670" t="s">
        <v>468</v>
      </c>
      <c r="C3" s="671"/>
      <c r="D3" s="672"/>
      <c r="E3" s="409" t="s">
        <v>39</v>
      </c>
    </row>
    <row r="4" spans="1:5" s="462" customFormat="1" ht="15.75" customHeight="1" thickBot="1">
      <c r="A4" s="416"/>
      <c r="B4" s="416"/>
      <c r="C4" s="417"/>
      <c r="D4" s="417"/>
      <c r="E4" s="417" t="s">
        <v>632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63" customFormat="1" ht="12" customHeight="1" thickBot="1">
      <c r="A8" s="294" t="s">
        <v>6</v>
      </c>
      <c r="B8" s="290" t="s">
        <v>270</v>
      </c>
      <c r="C8" s="321">
        <f>SUM(C9:C14)</f>
        <v>339958884</v>
      </c>
      <c r="D8" s="321">
        <f>SUM(D9:D14)</f>
        <v>371663183</v>
      </c>
      <c r="E8" s="304">
        <f>SUM(E9:E14)</f>
        <v>371663183</v>
      </c>
    </row>
    <row r="9" spans="1:5" s="437" customFormat="1" ht="12" customHeight="1">
      <c r="A9" s="447" t="s">
        <v>67</v>
      </c>
      <c r="B9" s="332" t="s">
        <v>271</v>
      </c>
      <c r="C9" s="323">
        <v>169827083</v>
      </c>
      <c r="D9" s="323">
        <v>171094926</v>
      </c>
      <c r="E9" s="306">
        <v>171094926</v>
      </c>
    </row>
    <row r="10" spans="1:5" s="464" customFormat="1" ht="12" customHeight="1">
      <c r="A10" s="448" t="s">
        <v>68</v>
      </c>
      <c r="B10" s="333" t="s">
        <v>272</v>
      </c>
      <c r="C10" s="322"/>
      <c r="D10" s="322"/>
      <c r="E10" s="305"/>
    </row>
    <row r="11" spans="1:5" s="464" customFormat="1" ht="12" customHeight="1">
      <c r="A11" s="448" t="s">
        <v>69</v>
      </c>
      <c r="B11" s="333" t="s">
        <v>273</v>
      </c>
      <c r="C11" s="322">
        <v>150632684</v>
      </c>
      <c r="D11" s="322">
        <v>173309376</v>
      </c>
      <c r="E11" s="305">
        <v>173309376</v>
      </c>
    </row>
    <row r="12" spans="1:5" s="464" customFormat="1" ht="12" customHeight="1">
      <c r="A12" s="448" t="s">
        <v>70</v>
      </c>
      <c r="B12" s="333" t="s">
        <v>274</v>
      </c>
      <c r="C12" s="322">
        <v>6697500</v>
      </c>
      <c r="D12" s="322">
        <v>8491154</v>
      </c>
      <c r="E12" s="305">
        <v>8491154</v>
      </c>
    </row>
    <row r="13" spans="1:5" s="464" customFormat="1" ht="12" customHeight="1">
      <c r="A13" s="448" t="s">
        <v>88</v>
      </c>
      <c r="B13" s="313" t="s">
        <v>276</v>
      </c>
      <c r="C13" s="322">
        <v>12217777</v>
      </c>
      <c r="D13" s="322">
        <v>18183887</v>
      </c>
      <c r="E13" s="305">
        <v>18183887</v>
      </c>
    </row>
    <row r="14" spans="1:5" s="437" customFormat="1" ht="12" customHeight="1" thickBot="1">
      <c r="A14" s="449" t="s">
        <v>71</v>
      </c>
      <c r="B14" s="313" t="s">
        <v>675</v>
      </c>
      <c r="C14" s="324">
        <v>583840</v>
      </c>
      <c r="D14" s="324">
        <v>583840</v>
      </c>
      <c r="E14" s="307">
        <v>583840</v>
      </c>
    </row>
    <row r="15" spans="1:5" s="437" customFormat="1" ht="12" customHeight="1" thickBot="1">
      <c r="A15" s="294" t="s">
        <v>7</v>
      </c>
      <c r="B15" s="311" t="s">
        <v>277</v>
      </c>
      <c r="C15" s="321">
        <f>SUM(C16:C20)</f>
        <v>366588824</v>
      </c>
      <c r="D15" s="321">
        <f>SUM(D16:D20)</f>
        <v>383597096</v>
      </c>
      <c r="E15" s="304">
        <f>SUM(E16:E20)</f>
        <v>408526154</v>
      </c>
    </row>
    <row r="16" spans="1:5" s="437" customFormat="1" ht="12" customHeight="1">
      <c r="A16" s="447" t="s">
        <v>73</v>
      </c>
      <c r="B16" s="332" t="s">
        <v>278</v>
      </c>
      <c r="C16" s="323"/>
      <c r="D16" s="323"/>
      <c r="E16" s="306"/>
    </row>
    <row r="17" spans="1:5" s="437" customFormat="1" ht="12" customHeight="1">
      <c r="A17" s="448" t="s">
        <v>74</v>
      </c>
      <c r="B17" s="333" t="s">
        <v>279</v>
      </c>
      <c r="C17" s="322"/>
      <c r="D17" s="322"/>
      <c r="E17" s="305"/>
    </row>
    <row r="18" spans="1:5" s="437" customFormat="1" ht="12" customHeight="1">
      <c r="A18" s="448" t="s">
        <v>75</v>
      </c>
      <c r="B18" s="333" t="s">
        <v>280</v>
      </c>
      <c r="C18" s="322"/>
      <c r="D18" s="322"/>
      <c r="E18" s="305"/>
    </row>
    <row r="19" spans="1:5" s="437" customFormat="1" ht="12" customHeight="1">
      <c r="A19" s="448" t="s">
        <v>76</v>
      </c>
      <c r="B19" s="333" t="s">
        <v>281</v>
      </c>
      <c r="C19" s="322"/>
      <c r="D19" s="322"/>
      <c r="E19" s="305"/>
    </row>
    <row r="20" spans="1:5" s="437" customFormat="1" ht="12" customHeight="1">
      <c r="A20" s="448" t="s">
        <v>77</v>
      </c>
      <c r="B20" s="333" t="s">
        <v>282</v>
      </c>
      <c r="C20" s="322">
        <v>366588824</v>
      </c>
      <c r="D20" s="322">
        <v>383597096</v>
      </c>
      <c r="E20" s="305">
        <v>408526154</v>
      </c>
    </row>
    <row r="21" spans="1:5" s="464" customFormat="1" ht="12" customHeight="1" thickBot="1">
      <c r="A21" s="449" t="s">
        <v>83</v>
      </c>
      <c r="B21" s="313" t="s">
        <v>283</v>
      </c>
      <c r="C21" s="324"/>
      <c r="D21" s="324"/>
      <c r="E21" s="307"/>
    </row>
    <row r="22" spans="1:5" s="464" customFormat="1" ht="12" customHeight="1" thickBot="1">
      <c r="A22" s="294" t="s">
        <v>8</v>
      </c>
      <c r="B22" s="290" t="s">
        <v>284</v>
      </c>
      <c r="C22" s="321">
        <f>SUM(C23:C27)</f>
        <v>9031360</v>
      </c>
      <c r="D22" s="321">
        <f>SUM(D23:D27)</f>
        <v>295368429</v>
      </c>
      <c r="E22" s="304">
        <f>SUM(E23:E27)</f>
        <v>295368429</v>
      </c>
    </row>
    <row r="23" spans="1:5" s="464" customFormat="1" ht="12" customHeight="1">
      <c r="A23" s="447" t="s">
        <v>56</v>
      </c>
      <c r="B23" s="332" t="s">
        <v>285</v>
      </c>
      <c r="C23" s="323"/>
      <c r="D23" s="323"/>
      <c r="E23" s="306"/>
    </row>
    <row r="24" spans="1:5" s="437" customFormat="1" ht="12" customHeight="1">
      <c r="A24" s="448" t="s">
        <v>57</v>
      </c>
      <c r="B24" s="333" t="s">
        <v>286</v>
      </c>
      <c r="C24" s="322"/>
      <c r="D24" s="322"/>
      <c r="E24" s="305"/>
    </row>
    <row r="25" spans="1:5" s="464" customFormat="1" ht="12" customHeight="1">
      <c r="A25" s="448" t="s">
        <v>58</v>
      </c>
      <c r="B25" s="333" t="s">
        <v>287</v>
      </c>
      <c r="C25" s="322"/>
      <c r="D25" s="322"/>
      <c r="E25" s="305"/>
    </row>
    <row r="26" spans="1:5" s="464" customFormat="1" ht="12" customHeight="1">
      <c r="A26" s="448" t="s">
        <v>59</v>
      </c>
      <c r="B26" s="333" t="s">
        <v>288</v>
      </c>
      <c r="C26" s="322"/>
      <c r="D26" s="322"/>
      <c r="E26" s="305"/>
    </row>
    <row r="27" spans="1:5" s="464" customFormat="1" ht="12" customHeight="1">
      <c r="A27" s="448" t="s">
        <v>100</v>
      </c>
      <c r="B27" s="333" t="s">
        <v>289</v>
      </c>
      <c r="C27" s="322">
        <v>9031360</v>
      </c>
      <c r="D27" s="322">
        <v>295368429</v>
      </c>
      <c r="E27" s="305">
        <v>295368429</v>
      </c>
    </row>
    <row r="28" spans="1:5" s="464" customFormat="1" ht="12" customHeight="1" thickBot="1">
      <c r="A28" s="449" t="s">
        <v>101</v>
      </c>
      <c r="B28" s="334" t="s">
        <v>290</v>
      </c>
      <c r="C28" s="324">
        <v>9031360</v>
      </c>
      <c r="D28" s="324">
        <v>282109405</v>
      </c>
      <c r="E28" s="307">
        <v>282109405</v>
      </c>
    </row>
    <row r="29" spans="1:5" s="464" customFormat="1" ht="12" customHeight="1" thickBot="1">
      <c r="A29" s="294" t="s">
        <v>102</v>
      </c>
      <c r="B29" s="290" t="s">
        <v>616</v>
      </c>
      <c r="C29" s="327">
        <f>SUM(C30:C35)</f>
        <v>78850000</v>
      </c>
      <c r="D29" s="327">
        <f>SUM(D30:D35)</f>
        <v>67521408</v>
      </c>
      <c r="E29" s="340">
        <f>SUM(E30:E35)</f>
        <v>60652306</v>
      </c>
    </row>
    <row r="30" spans="1:5" s="464" customFormat="1" ht="12" customHeight="1">
      <c r="A30" s="447" t="s">
        <v>291</v>
      </c>
      <c r="B30" s="332" t="s">
        <v>677</v>
      </c>
      <c r="C30" s="323">
        <v>10000000</v>
      </c>
      <c r="D30" s="323">
        <v>11904310</v>
      </c>
      <c r="E30" s="306">
        <v>10175394</v>
      </c>
    </row>
    <row r="31" spans="1:5" s="464" customFormat="1" ht="12" customHeight="1">
      <c r="A31" s="448" t="s">
        <v>292</v>
      </c>
      <c r="B31" s="333" t="s">
        <v>622</v>
      </c>
      <c r="C31" s="322">
        <v>58000000</v>
      </c>
      <c r="D31" s="322">
        <v>41711896</v>
      </c>
      <c r="E31" s="305">
        <v>39157099</v>
      </c>
    </row>
    <row r="32" spans="1:5" s="464" customFormat="1" ht="12" customHeight="1">
      <c r="A32" s="448" t="s">
        <v>293</v>
      </c>
      <c r="B32" s="333" t="s">
        <v>678</v>
      </c>
      <c r="C32" s="322">
        <v>10000000</v>
      </c>
      <c r="D32" s="322">
        <v>12129797</v>
      </c>
      <c r="E32" s="305">
        <v>10804859</v>
      </c>
    </row>
    <row r="33" spans="1:5" s="464" customFormat="1" ht="12" customHeight="1">
      <c r="A33" s="448" t="s">
        <v>617</v>
      </c>
      <c r="B33" s="333" t="s">
        <v>623</v>
      </c>
      <c r="C33" s="322">
        <v>100000</v>
      </c>
      <c r="D33" s="322"/>
      <c r="E33" s="305"/>
    </row>
    <row r="34" spans="1:5" s="464" customFormat="1" ht="12" customHeight="1">
      <c r="A34" s="448" t="s">
        <v>618</v>
      </c>
      <c r="B34" s="333" t="s">
        <v>294</v>
      </c>
      <c r="C34" s="322">
        <v>50000</v>
      </c>
      <c r="D34" s="322"/>
      <c r="E34" s="305"/>
    </row>
    <row r="35" spans="1:5" s="464" customFormat="1" ht="12" customHeight="1" thickBot="1">
      <c r="A35" s="449" t="s">
        <v>619</v>
      </c>
      <c r="B35" s="313" t="s">
        <v>676</v>
      </c>
      <c r="C35" s="324">
        <v>700000</v>
      </c>
      <c r="D35" s="324">
        <v>1775405</v>
      </c>
      <c r="E35" s="307">
        <v>514954</v>
      </c>
    </row>
    <row r="36" spans="1:5" s="464" customFormat="1" ht="12" customHeight="1" thickBot="1">
      <c r="A36" s="294" t="s">
        <v>10</v>
      </c>
      <c r="B36" s="290" t="s">
        <v>296</v>
      </c>
      <c r="C36" s="321">
        <f>SUM(C37:C46)</f>
        <v>13648900</v>
      </c>
      <c r="D36" s="321">
        <f>SUM(D37:D46)</f>
        <v>26372522</v>
      </c>
      <c r="E36" s="304">
        <f>SUM(E37:E46)</f>
        <v>25203071</v>
      </c>
    </row>
    <row r="37" spans="1:5" s="464" customFormat="1" ht="12" customHeight="1">
      <c r="A37" s="447" t="s">
        <v>60</v>
      </c>
      <c r="B37" s="332" t="s">
        <v>297</v>
      </c>
      <c r="C37" s="323">
        <v>7920000</v>
      </c>
      <c r="D37" s="323">
        <v>13937966</v>
      </c>
      <c r="E37" s="306">
        <v>13087911</v>
      </c>
    </row>
    <row r="38" spans="1:5" s="464" customFormat="1" ht="12" customHeight="1">
      <c r="A38" s="448" t="s">
        <v>61</v>
      </c>
      <c r="B38" s="333" t="s">
        <v>298</v>
      </c>
      <c r="C38" s="322">
        <v>800000</v>
      </c>
      <c r="D38" s="322">
        <v>5318700</v>
      </c>
      <c r="E38" s="305">
        <v>5160657</v>
      </c>
    </row>
    <row r="39" spans="1:5" s="464" customFormat="1" ht="12" customHeight="1">
      <c r="A39" s="448" t="s">
        <v>62</v>
      </c>
      <c r="B39" s="333" t="s">
        <v>299</v>
      </c>
      <c r="C39" s="322">
        <v>150000</v>
      </c>
      <c r="D39" s="322">
        <v>1400000</v>
      </c>
      <c r="E39" s="305">
        <v>1341810</v>
      </c>
    </row>
    <row r="40" spans="1:5" s="464" customFormat="1" ht="12" customHeight="1">
      <c r="A40" s="448" t="s">
        <v>104</v>
      </c>
      <c r="B40" s="333" t="s">
        <v>300</v>
      </c>
      <c r="C40" s="322">
        <v>2493700</v>
      </c>
      <c r="D40" s="322"/>
      <c r="E40" s="305"/>
    </row>
    <row r="41" spans="1:5" s="464" customFormat="1" ht="12" customHeight="1">
      <c r="A41" s="448" t="s">
        <v>105</v>
      </c>
      <c r="B41" s="333" t="s">
        <v>301</v>
      </c>
      <c r="C41" s="322"/>
      <c r="D41" s="322"/>
      <c r="E41" s="305"/>
    </row>
    <row r="42" spans="1:5" s="464" customFormat="1" ht="12" customHeight="1">
      <c r="A42" s="448" t="s">
        <v>106</v>
      </c>
      <c r="B42" s="333" t="s">
        <v>302</v>
      </c>
      <c r="C42" s="322">
        <v>2285200</v>
      </c>
      <c r="D42" s="322">
        <v>2715856</v>
      </c>
      <c r="E42" s="305">
        <v>2659106</v>
      </c>
    </row>
    <row r="43" spans="1:5" s="464" customFormat="1" ht="12" customHeight="1">
      <c r="A43" s="448" t="s">
        <v>107</v>
      </c>
      <c r="B43" s="333" t="s">
        <v>303</v>
      </c>
      <c r="C43" s="322"/>
      <c r="D43" s="322"/>
      <c r="E43" s="305"/>
    </row>
    <row r="44" spans="1:5" s="464" customFormat="1" ht="12" customHeight="1">
      <c r="A44" s="448" t="s">
        <v>108</v>
      </c>
      <c r="B44" s="333" t="s">
        <v>304</v>
      </c>
      <c r="C44" s="322"/>
      <c r="D44" s="322"/>
      <c r="E44" s="305">
        <v>14462</v>
      </c>
    </row>
    <row r="45" spans="1:5" s="464" customFormat="1" ht="12" customHeight="1">
      <c r="A45" s="448" t="s">
        <v>305</v>
      </c>
      <c r="B45" s="333" t="s">
        <v>306</v>
      </c>
      <c r="C45" s="325"/>
      <c r="D45" s="325"/>
      <c r="E45" s="308"/>
    </row>
    <row r="46" spans="1:5" s="437" customFormat="1" ht="12" customHeight="1" thickBot="1">
      <c r="A46" s="449" t="s">
        <v>307</v>
      </c>
      <c r="B46" s="334" t="s">
        <v>308</v>
      </c>
      <c r="C46" s="326"/>
      <c r="D46" s="326">
        <v>3000000</v>
      </c>
      <c r="E46" s="309">
        <v>2939125</v>
      </c>
    </row>
    <row r="47" spans="1:5" s="464" customFormat="1" ht="12" customHeight="1" thickBot="1">
      <c r="A47" s="294" t="s">
        <v>11</v>
      </c>
      <c r="B47" s="290" t="s">
        <v>309</v>
      </c>
      <c r="C47" s="321">
        <f>SUM(C48:C52)</f>
        <v>0</v>
      </c>
      <c r="D47" s="321">
        <f>SUM(D48:D52)</f>
        <v>5600000</v>
      </c>
      <c r="E47" s="304">
        <f>SUM(E48:E52)</f>
        <v>5600000</v>
      </c>
    </row>
    <row r="48" spans="1:5" s="464" customFormat="1" ht="12" customHeight="1">
      <c r="A48" s="447" t="s">
        <v>63</v>
      </c>
      <c r="B48" s="332" t="s">
        <v>310</v>
      </c>
      <c r="C48" s="342"/>
      <c r="D48" s="342"/>
      <c r="E48" s="310"/>
    </row>
    <row r="49" spans="1:5" s="464" customFormat="1" ht="12" customHeight="1">
      <c r="A49" s="448" t="s">
        <v>64</v>
      </c>
      <c r="B49" s="333" t="s">
        <v>311</v>
      </c>
      <c r="C49" s="325"/>
      <c r="D49" s="325">
        <v>5000000</v>
      </c>
      <c r="E49" s="308">
        <v>5000000</v>
      </c>
    </row>
    <row r="50" spans="1:5" s="464" customFormat="1" ht="12" customHeight="1">
      <c r="A50" s="448" t="s">
        <v>312</v>
      </c>
      <c r="B50" s="333" t="s">
        <v>313</v>
      </c>
      <c r="C50" s="325"/>
      <c r="D50" s="325">
        <v>600000</v>
      </c>
      <c r="E50" s="308">
        <v>600000</v>
      </c>
    </row>
    <row r="51" spans="1:5" s="464" customFormat="1" ht="12" customHeight="1">
      <c r="A51" s="448" t="s">
        <v>314</v>
      </c>
      <c r="B51" s="333" t="s">
        <v>315</v>
      </c>
      <c r="C51" s="325"/>
      <c r="D51" s="325"/>
      <c r="E51" s="308"/>
    </row>
    <row r="52" spans="1:5" s="464" customFormat="1" ht="12" customHeight="1" thickBot="1">
      <c r="A52" s="449" t="s">
        <v>316</v>
      </c>
      <c r="B52" s="334" t="s">
        <v>317</v>
      </c>
      <c r="C52" s="326"/>
      <c r="D52" s="326"/>
      <c r="E52" s="309"/>
    </row>
    <row r="53" spans="1:5" s="464" customFormat="1" ht="12" customHeight="1" thickBot="1">
      <c r="A53" s="294" t="s">
        <v>109</v>
      </c>
      <c r="B53" s="290" t="s">
        <v>318</v>
      </c>
      <c r="C53" s="321">
        <f>SUM(C54:C56)</f>
        <v>2408000</v>
      </c>
      <c r="D53" s="321">
        <f>SUM(D54:D56)</f>
        <v>1408000</v>
      </c>
      <c r="E53" s="304">
        <f>SUM(E54:E56)</f>
        <v>407723</v>
      </c>
    </row>
    <row r="54" spans="1:5" s="437" customFormat="1" ht="12" customHeight="1">
      <c r="A54" s="447" t="s">
        <v>65</v>
      </c>
      <c r="B54" s="332" t="s">
        <v>319</v>
      </c>
      <c r="C54" s="323"/>
      <c r="D54" s="323"/>
      <c r="E54" s="306"/>
    </row>
    <row r="55" spans="1:5" s="437" customFormat="1" ht="12" customHeight="1">
      <c r="A55" s="448" t="s">
        <v>66</v>
      </c>
      <c r="B55" s="333" t="s">
        <v>320</v>
      </c>
      <c r="C55" s="322">
        <v>408000</v>
      </c>
      <c r="D55" s="322">
        <v>1408000</v>
      </c>
      <c r="E55" s="305">
        <v>407723</v>
      </c>
    </row>
    <row r="56" spans="1:5" s="437" customFormat="1" ht="12" customHeight="1">
      <c r="A56" s="448" t="s">
        <v>321</v>
      </c>
      <c r="B56" s="333" t="s">
        <v>322</v>
      </c>
      <c r="C56" s="322">
        <v>2000000</v>
      </c>
      <c r="D56" s="322"/>
      <c r="E56" s="305"/>
    </row>
    <row r="57" spans="1:5" s="437" customFormat="1" ht="12" customHeight="1" thickBot="1">
      <c r="A57" s="449" t="s">
        <v>323</v>
      </c>
      <c r="B57" s="334" t="s">
        <v>324</v>
      </c>
      <c r="C57" s="324"/>
      <c r="D57" s="324"/>
      <c r="E57" s="307"/>
    </row>
    <row r="58" spans="1:5" s="464" customFormat="1" ht="12" customHeight="1" thickBot="1">
      <c r="A58" s="294" t="s">
        <v>13</v>
      </c>
      <c r="B58" s="311" t="s">
        <v>325</v>
      </c>
      <c r="C58" s="321">
        <f>SUM(C59:C61)</f>
        <v>0</v>
      </c>
      <c r="D58" s="321">
        <f>SUM(D59:D61)</f>
        <v>2352195</v>
      </c>
      <c r="E58" s="304">
        <f>SUM(E59:E61)</f>
        <v>133684</v>
      </c>
    </row>
    <row r="59" spans="1:5" s="464" customFormat="1" ht="12" customHeight="1">
      <c r="A59" s="447" t="s">
        <v>110</v>
      </c>
      <c r="B59" s="332" t="s">
        <v>326</v>
      </c>
      <c r="C59" s="325"/>
      <c r="D59" s="325"/>
      <c r="E59" s="308"/>
    </row>
    <row r="60" spans="1:5" s="464" customFormat="1" ht="12" customHeight="1">
      <c r="A60" s="448" t="s">
        <v>111</v>
      </c>
      <c r="B60" s="333" t="s">
        <v>472</v>
      </c>
      <c r="C60" s="325"/>
      <c r="D60" s="325">
        <v>2286195</v>
      </c>
      <c r="E60" s="308">
        <v>67684</v>
      </c>
    </row>
    <row r="61" spans="1:5" s="464" customFormat="1" ht="12" customHeight="1">
      <c r="A61" s="448" t="s">
        <v>136</v>
      </c>
      <c r="B61" s="333" t="s">
        <v>328</v>
      </c>
      <c r="C61" s="325"/>
      <c r="D61" s="325">
        <v>66000</v>
      </c>
      <c r="E61" s="308">
        <v>66000</v>
      </c>
    </row>
    <row r="62" spans="1:5" s="464" customFormat="1" ht="12" customHeight="1" thickBot="1">
      <c r="A62" s="449" t="s">
        <v>329</v>
      </c>
      <c r="B62" s="334" t="s">
        <v>330</v>
      </c>
      <c r="C62" s="325"/>
      <c r="D62" s="325"/>
      <c r="E62" s="308"/>
    </row>
    <row r="63" spans="1:5" s="464" customFormat="1" ht="12" customHeight="1" thickBot="1">
      <c r="A63" s="294" t="s">
        <v>14</v>
      </c>
      <c r="B63" s="290" t="s">
        <v>331</v>
      </c>
      <c r="C63" s="327">
        <f>+C8+C15+C22+C29+C36+C47+C53+C58</f>
        <v>810485968</v>
      </c>
      <c r="D63" s="327">
        <f>+D8+D15+D22+D29+D36+D47+D53+D58</f>
        <v>1153882833</v>
      </c>
      <c r="E63" s="340">
        <f>+E8+E15+E22+E29+E36+E47+E53+E58</f>
        <v>1167554550</v>
      </c>
    </row>
    <row r="64" spans="1:5" s="464" customFormat="1" ht="12" customHeight="1" thickBot="1">
      <c r="A64" s="450" t="s">
        <v>470</v>
      </c>
      <c r="B64" s="311" t="s">
        <v>333</v>
      </c>
      <c r="C64" s="321">
        <f>SUM(C65:C67)</f>
        <v>0</v>
      </c>
      <c r="D64" s="321">
        <f>SUM(D65:D67)</f>
        <v>0</v>
      </c>
      <c r="E64" s="304">
        <f>SUM(E65:E67)</f>
        <v>0</v>
      </c>
    </row>
    <row r="65" spans="1:5" s="464" customFormat="1" ht="12" customHeight="1">
      <c r="A65" s="447" t="s">
        <v>334</v>
      </c>
      <c r="B65" s="332" t="s">
        <v>335</v>
      </c>
      <c r="C65" s="325"/>
      <c r="D65" s="325"/>
      <c r="E65" s="308"/>
    </row>
    <row r="66" spans="1:5" s="464" customFormat="1" ht="12" customHeight="1">
      <c r="A66" s="448" t="s">
        <v>336</v>
      </c>
      <c r="B66" s="333" t="s">
        <v>337</v>
      </c>
      <c r="C66" s="325"/>
      <c r="D66" s="325"/>
      <c r="E66" s="308"/>
    </row>
    <row r="67" spans="1:5" s="464" customFormat="1" ht="12" customHeight="1" thickBot="1">
      <c r="A67" s="449" t="s">
        <v>338</v>
      </c>
      <c r="B67" s="443" t="s">
        <v>339</v>
      </c>
      <c r="C67" s="325"/>
      <c r="D67" s="325"/>
      <c r="E67" s="308"/>
    </row>
    <row r="68" spans="1:5" s="464" customFormat="1" ht="12" customHeight="1" thickBot="1">
      <c r="A68" s="450" t="s">
        <v>340</v>
      </c>
      <c r="B68" s="311" t="s">
        <v>341</v>
      </c>
      <c r="C68" s="321">
        <f>SUM(C69:C72)</f>
        <v>0</v>
      </c>
      <c r="D68" s="321">
        <f>SUM(D69:D72)</f>
        <v>0</v>
      </c>
      <c r="E68" s="304">
        <f>SUM(E69:E72)</f>
        <v>0</v>
      </c>
    </row>
    <row r="69" spans="1:5" s="464" customFormat="1" ht="12" customHeight="1">
      <c r="A69" s="447" t="s">
        <v>89</v>
      </c>
      <c r="B69" s="332" t="s">
        <v>342</v>
      </c>
      <c r="C69" s="325"/>
      <c r="D69" s="325"/>
      <c r="E69" s="308"/>
    </row>
    <row r="70" spans="1:5" s="464" customFormat="1" ht="12" customHeight="1">
      <c r="A70" s="448" t="s">
        <v>90</v>
      </c>
      <c r="B70" s="333" t="s">
        <v>343</v>
      </c>
      <c r="C70" s="325"/>
      <c r="D70" s="325"/>
      <c r="E70" s="308"/>
    </row>
    <row r="71" spans="1:5" s="464" customFormat="1" ht="12" customHeight="1">
      <c r="A71" s="448" t="s">
        <v>344</v>
      </c>
      <c r="B71" s="333" t="s">
        <v>345</v>
      </c>
      <c r="C71" s="325"/>
      <c r="D71" s="325"/>
      <c r="E71" s="308"/>
    </row>
    <row r="72" spans="1:5" s="464" customFormat="1" ht="12" customHeight="1" thickBot="1">
      <c r="A72" s="449" t="s">
        <v>346</v>
      </c>
      <c r="B72" s="334" t="s">
        <v>347</v>
      </c>
      <c r="C72" s="325"/>
      <c r="D72" s="325"/>
      <c r="E72" s="308"/>
    </row>
    <row r="73" spans="1:5" s="464" customFormat="1" ht="12" customHeight="1" thickBot="1">
      <c r="A73" s="450" t="s">
        <v>348</v>
      </c>
      <c r="B73" s="311" t="s">
        <v>349</v>
      </c>
      <c r="C73" s="321">
        <f>SUM(C74:C75)</f>
        <v>30792851</v>
      </c>
      <c r="D73" s="321">
        <f>SUM(D74:D75)</f>
        <v>35658190</v>
      </c>
      <c r="E73" s="304">
        <f>SUM(E74:E75)</f>
        <v>35658190</v>
      </c>
    </row>
    <row r="74" spans="1:5" s="464" customFormat="1" ht="12" customHeight="1">
      <c r="A74" s="447" t="s">
        <v>350</v>
      </c>
      <c r="B74" s="332" t="s">
        <v>351</v>
      </c>
      <c r="C74" s="325">
        <v>30792851</v>
      </c>
      <c r="D74" s="325">
        <v>35658190</v>
      </c>
      <c r="E74" s="308">
        <v>35658190</v>
      </c>
    </row>
    <row r="75" spans="1:5" s="464" customFormat="1" ht="12" customHeight="1" thickBot="1">
      <c r="A75" s="449" t="s">
        <v>352</v>
      </c>
      <c r="B75" s="334" t="s">
        <v>353</v>
      </c>
      <c r="C75" s="325"/>
      <c r="D75" s="325"/>
      <c r="E75" s="308"/>
    </row>
    <row r="76" spans="1:5" s="464" customFormat="1" ht="12" customHeight="1" thickBot="1">
      <c r="A76" s="450" t="s">
        <v>354</v>
      </c>
      <c r="B76" s="311" t="s">
        <v>355</v>
      </c>
      <c r="C76" s="321">
        <f>SUM(C77:C79)</f>
        <v>0</v>
      </c>
      <c r="D76" s="321">
        <f>SUM(D77:D79)</f>
        <v>15737585</v>
      </c>
      <c r="E76" s="304">
        <f>SUM(E77:E79)</f>
        <v>15737585</v>
      </c>
    </row>
    <row r="77" spans="1:5" s="464" customFormat="1" ht="12" customHeight="1">
      <c r="A77" s="447" t="s">
        <v>356</v>
      </c>
      <c r="B77" s="332" t="s">
        <v>357</v>
      </c>
      <c r="C77" s="325"/>
      <c r="D77" s="325">
        <v>15737585</v>
      </c>
      <c r="E77" s="308">
        <v>15737585</v>
      </c>
    </row>
    <row r="78" spans="1:5" s="464" customFormat="1" ht="12" customHeight="1">
      <c r="A78" s="448" t="s">
        <v>358</v>
      </c>
      <c r="B78" s="333" t="s">
        <v>359</v>
      </c>
      <c r="C78" s="325"/>
      <c r="D78" s="325"/>
      <c r="E78" s="308"/>
    </row>
    <row r="79" spans="1:5" s="464" customFormat="1" ht="12" customHeight="1" thickBot="1">
      <c r="A79" s="449" t="s">
        <v>360</v>
      </c>
      <c r="B79" s="334" t="s">
        <v>361</v>
      </c>
      <c r="C79" s="325"/>
      <c r="D79" s="325"/>
      <c r="E79" s="308"/>
    </row>
    <row r="80" spans="1:5" s="464" customFormat="1" ht="12" customHeight="1" thickBot="1">
      <c r="A80" s="450" t="s">
        <v>362</v>
      </c>
      <c r="B80" s="311" t="s">
        <v>363</v>
      </c>
      <c r="C80" s="321">
        <f>SUM(C81:C84)</f>
        <v>0</v>
      </c>
      <c r="D80" s="321">
        <f>SUM(D81:D84)</f>
        <v>0</v>
      </c>
      <c r="E80" s="304">
        <f>SUM(E81:E84)</f>
        <v>0</v>
      </c>
    </row>
    <row r="81" spans="1:5" s="464" customFormat="1" ht="12" customHeight="1">
      <c r="A81" s="451" t="s">
        <v>364</v>
      </c>
      <c r="B81" s="332" t="s">
        <v>365</v>
      </c>
      <c r="C81" s="325"/>
      <c r="D81" s="325"/>
      <c r="E81" s="308"/>
    </row>
    <row r="82" spans="1:5" s="464" customFormat="1" ht="12" customHeight="1">
      <c r="A82" s="452" t="s">
        <v>366</v>
      </c>
      <c r="B82" s="333" t="s">
        <v>367</v>
      </c>
      <c r="C82" s="325"/>
      <c r="D82" s="325"/>
      <c r="E82" s="308"/>
    </row>
    <row r="83" spans="1:5" s="464" customFormat="1" ht="12" customHeight="1">
      <c r="A83" s="452" t="s">
        <v>368</v>
      </c>
      <c r="B83" s="333" t="s">
        <v>369</v>
      </c>
      <c r="C83" s="325"/>
      <c r="D83" s="325"/>
      <c r="E83" s="308"/>
    </row>
    <row r="84" spans="1:5" s="464" customFormat="1" ht="12" customHeight="1" thickBot="1">
      <c r="A84" s="453" t="s">
        <v>370</v>
      </c>
      <c r="B84" s="334" t="s">
        <v>371</v>
      </c>
      <c r="C84" s="325"/>
      <c r="D84" s="325"/>
      <c r="E84" s="308"/>
    </row>
    <row r="85" spans="1:5" s="464" customFormat="1" ht="12" customHeight="1" thickBot="1">
      <c r="A85" s="450" t="s">
        <v>372</v>
      </c>
      <c r="B85" s="311" t="s">
        <v>373</v>
      </c>
      <c r="C85" s="346"/>
      <c r="D85" s="346"/>
      <c r="E85" s="347"/>
    </row>
    <row r="86" spans="1:5" s="464" customFormat="1" ht="12" customHeight="1" thickBot="1">
      <c r="A86" s="450" t="s">
        <v>374</v>
      </c>
      <c r="B86" s="444" t="s">
        <v>375</v>
      </c>
      <c r="C86" s="327">
        <f>+C64+C68+C73+C76+C80+C85</f>
        <v>30792851</v>
      </c>
      <c r="D86" s="327">
        <f>+D64+D68+D73+D76+D80+D85</f>
        <v>51395775</v>
      </c>
      <c r="E86" s="340">
        <f>+E64+E68+E73+E76+E80+E85</f>
        <v>51395775</v>
      </c>
    </row>
    <row r="87" spans="1:5" s="464" customFormat="1" ht="12" customHeight="1" thickBot="1">
      <c r="A87" s="454" t="s">
        <v>376</v>
      </c>
      <c r="B87" s="445" t="s">
        <v>471</v>
      </c>
      <c r="C87" s="327">
        <f>+C63+C86</f>
        <v>841278819</v>
      </c>
      <c r="D87" s="327">
        <f>+D63+D86</f>
        <v>1205278608</v>
      </c>
      <c r="E87" s="340">
        <f>+E63+E86</f>
        <v>1218950325</v>
      </c>
    </row>
    <row r="88" spans="1:5" s="464" customFormat="1" ht="15" customHeight="1">
      <c r="A88" s="419"/>
      <c r="B88" s="420"/>
      <c r="C88" s="435"/>
      <c r="D88" s="435"/>
      <c r="E88" s="435"/>
    </row>
    <row r="89" spans="1:5" ht="13.5" thickBot="1">
      <c r="A89" s="421"/>
      <c r="B89" s="422"/>
      <c r="C89" s="436"/>
      <c r="D89" s="436"/>
      <c r="E89" s="436"/>
    </row>
    <row r="90" spans="1:5" s="463" customFormat="1" ht="16.5" customHeight="1" thickBot="1">
      <c r="A90" s="664" t="s">
        <v>41</v>
      </c>
      <c r="B90" s="665"/>
      <c r="C90" s="665"/>
      <c r="D90" s="665"/>
      <c r="E90" s="666"/>
    </row>
    <row r="91" spans="1:5" s="254" customFormat="1" ht="12" customHeight="1" thickBot="1">
      <c r="A91" s="442" t="s">
        <v>6</v>
      </c>
      <c r="B91" s="293" t="s">
        <v>384</v>
      </c>
      <c r="C91" s="426">
        <f>SUM(C92:C96)</f>
        <v>653747343</v>
      </c>
      <c r="D91" s="426">
        <f>SUM(D92:D96)</f>
        <v>722440490</v>
      </c>
      <c r="E91" s="426">
        <f>SUM(E92:E96)</f>
        <v>715982181</v>
      </c>
    </row>
    <row r="92" spans="1:5" ht="12" customHeight="1">
      <c r="A92" s="455" t="s">
        <v>67</v>
      </c>
      <c r="B92" s="279" t="s">
        <v>36</v>
      </c>
      <c r="C92" s="427">
        <v>295466082</v>
      </c>
      <c r="D92" s="427">
        <v>308599042</v>
      </c>
      <c r="E92" s="427">
        <v>307729288</v>
      </c>
    </row>
    <row r="93" spans="1:5" ht="12" customHeight="1">
      <c r="A93" s="448" t="s">
        <v>68</v>
      </c>
      <c r="B93" s="277" t="s">
        <v>112</v>
      </c>
      <c r="C93" s="428">
        <v>37024660</v>
      </c>
      <c r="D93" s="428">
        <v>40175000</v>
      </c>
      <c r="E93" s="428">
        <v>40174780</v>
      </c>
    </row>
    <row r="94" spans="1:5" ht="12" customHeight="1">
      <c r="A94" s="448" t="s">
        <v>69</v>
      </c>
      <c r="B94" s="277" t="s">
        <v>87</v>
      </c>
      <c r="C94" s="430">
        <v>178661824</v>
      </c>
      <c r="D94" s="430">
        <v>207400406</v>
      </c>
      <c r="E94" s="430">
        <v>204960104</v>
      </c>
    </row>
    <row r="95" spans="1:5" ht="12" customHeight="1">
      <c r="A95" s="448" t="s">
        <v>70</v>
      </c>
      <c r="B95" s="280" t="s">
        <v>113</v>
      </c>
      <c r="C95" s="430">
        <v>15400000</v>
      </c>
      <c r="D95" s="430">
        <v>24487000</v>
      </c>
      <c r="E95" s="430">
        <v>21718667</v>
      </c>
    </row>
    <row r="96" spans="1:5" ht="12" customHeight="1">
      <c r="A96" s="448" t="s">
        <v>78</v>
      </c>
      <c r="B96" s="288" t="s">
        <v>114</v>
      </c>
      <c r="C96" s="430">
        <v>127194777</v>
      </c>
      <c r="D96" s="430">
        <v>141779042</v>
      </c>
      <c r="E96" s="430">
        <v>141399342</v>
      </c>
    </row>
    <row r="97" spans="1:5" ht="12" customHeight="1">
      <c r="A97" s="448" t="s">
        <v>71</v>
      </c>
      <c r="B97" s="277" t="s">
        <v>385</v>
      </c>
      <c r="C97" s="430"/>
      <c r="D97" s="430">
        <v>3751202</v>
      </c>
      <c r="E97" s="430">
        <v>3751202</v>
      </c>
    </row>
    <row r="98" spans="1:5" ht="12" customHeight="1">
      <c r="A98" s="448" t="s">
        <v>72</v>
      </c>
      <c r="B98" s="300" t="s">
        <v>386</v>
      </c>
      <c r="C98" s="430"/>
      <c r="D98" s="430"/>
      <c r="E98" s="430"/>
    </row>
    <row r="99" spans="1:5" ht="12" customHeight="1">
      <c r="A99" s="448" t="s">
        <v>79</v>
      </c>
      <c r="B99" s="301" t="s">
        <v>387</v>
      </c>
      <c r="C99" s="430"/>
      <c r="D99" s="430"/>
      <c r="E99" s="430"/>
    </row>
    <row r="100" spans="1:5" ht="12" customHeight="1">
      <c r="A100" s="448" t="s">
        <v>80</v>
      </c>
      <c r="B100" s="301" t="s">
        <v>388</v>
      </c>
      <c r="C100" s="430"/>
      <c r="D100" s="430"/>
      <c r="E100" s="430"/>
    </row>
    <row r="101" spans="1:5" ht="12" customHeight="1">
      <c r="A101" s="448" t="s">
        <v>81</v>
      </c>
      <c r="B101" s="300" t="s">
        <v>389</v>
      </c>
      <c r="C101" s="430">
        <v>107812373</v>
      </c>
      <c r="D101" s="430">
        <v>112738013</v>
      </c>
      <c r="E101" s="430">
        <v>112738013</v>
      </c>
    </row>
    <row r="102" spans="1:5" ht="12" customHeight="1">
      <c r="A102" s="448" t="s">
        <v>82</v>
      </c>
      <c r="B102" s="300" t="s">
        <v>390</v>
      </c>
      <c r="C102" s="430"/>
      <c r="D102" s="430"/>
      <c r="E102" s="430"/>
    </row>
    <row r="103" spans="1:5" ht="12" customHeight="1">
      <c r="A103" s="448" t="s">
        <v>84</v>
      </c>
      <c r="B103" s="301" t="s">
        <v>391</v>
      </c>
      <c r="C103" s="430"/>
      <c r="D103" s="430">
        <v>1000000</v>
      </c>
      <c r="E103" s="430">
        <v>1000000</v>
      </c>
    </row>
    <row r="104" spans="1:5" ht="12" customHeight="1">
      <c r="A104" s="456" t="s">
        <v>115</v>
      </c>
      <c r="B104" s="302" t="s">
        <v>392</v>
      </c>
      <c r="C104" s="430"/>
      <c r="D104" s="430"/>
      <c r="E104" s="430"/>
    </row>
    <row r="105" spans="1:5" ht="12" customHeight="1">
      <c r="A105" s="448" t="s">
        <v>393</v>
      </c>
      <c r="B105" s="302" t="s">
        <v>394</v>
      </c>
      <c r="C105" s="430"/>
      <c r="D105" s="430"/>
      <c r="E105" s="430"/>
    </row>
    <row r="106" spans="1:5" s="254" customFormat="1" ht="12" customHeight="1" thickBot="1">
      <c r="A106" s="457" t="s">
        <v>395</v>
      </c>
      <c r="B106" s="303" t="s">
        <v>396</v>
      </c>
      <c r="C106" s="432">
        <v>19382404</v>
      </c>
      <c r="D106" s="432">
        <v>24289827</v>
      </c>
      <c r="E106" s="432">
        <v>23910127</v>
      </c>
    </row>
    <row r="107" spans="1:5" ht="12" customHeight="1" thickBot="1">
      <c r="A107" s="294" t="s">
        <v>7</v>
      </c>
      <c r="B107" s="292" t="s">
        <v>397</v>
      </c>
      <c r="C107" s="315">
        <f>+C108+C110+C112</f>
        <v>52798619</v>
      </c>
      <c r="D107" s="315">
        <f>+D108+D110+D112</f>
        <v>347870269</v>
      </c>
      <c r="E107" s="315">
        <f>+E108+E110+E112</f>
        <v>146685240</v>
      </c>
    </row>
    <row r="108" spans="1:5" ht="12" customHeight="1">
      <c r="A108" s="447" t="s">
        <v>73</v>
      </c>
      <c r="B108" s="277" t="s">
        <v>135</v>
      </c>
      <c r="C108" s="429">
        <v>34684696</v>
      </c>
      <c r="D108" s="429">
        <v>70641462</v>
      </c>
      <c r="E108" s="429">
        <v>49404150</v>
      </c>
    </row>
    <row r="109" spans="1:6" ht="12" customHeight="1">
      <c r="A109" s="447" t="s">
        <v>74</v>
      </c>
      <c r="B109" s="281" t="s">
        <v>398</v>
      </c>
      <c r="C109" s="429"/>
      <c r="D109" s="429">
        <v>16578595</v>
      </c>
      <c r="E109" s="429">
        <v>825500</v>
      </c>
      <c r="F109" s="639"/>
    </row>
    <row r="110" spans="1:6" ht="12" customHeight="1">
      <c r="A110" s="447" t="s">
        <v>75</v>
      </c>
      <c r="B110" s="281" t="s">
        <v>116</v>
      </c>
      <c r="C110" s="428">
        <v>18113923</v>
      </c>
      <c r="D110" s="428">
        <v>277228807</v>
      </c>
      <c r="E110" s="428">
        <v>97281090</v>
      </c>
      <c r="F110" s="639"/>
    </row>
    <row r="111" spans="1:6" ht="12" customHeight="1">
      <c r="A111" s="447" t="s">
        <v>76</v>
      </c>
      <c r="B111" s="281" t="s">
        <v>399</v>
      </c>
      <c r="C111" s="305">
        <v>9031360</v>
      </c>
      <c r="D111" s="305">
        <v>270777684</v>
      </c>
      <c r="E111" s="305">
        <v>96353990</v>
      </c>
      <c r="F111" s="639"/>
    </row>
    <row r="112" spans="1:6" ht="12" customHeight="1">
      <c r="A112" s="447" t="s">
        <v>77</v>
      </c>
      <c r="B112" s="313" t="s">
        <v>137</v>
      </c>
      <c r="C112" s="305"/>
      <c r="D112" s="305"/>
      <c r="E112" s="305"/>
      <c r="F112" s="639"/>
    </row>
    <row r="113" spans="1:5" ht="12" customHeight="1">
      <c r="A113" s="447" t="s">
        <v>83</v>
      </c>
      <c r="B113" s="312" t="s">
        <v>400</v>
      </c>
      <c r="C113" s="305"/>
      <c r="D113" s="305"/>
      <c r="E113" s="305"/>
    </row>
    <row r="114" spans="1:5" ht="12" customHeight="1">
      <c r="A114" s="447" t="s">
        <v>85</v>
      </c>
      <c r="B114" s="328" t="s">
        <v>401</v>
      </c>
      <c r="C114" s="305"/>
      <c r="D114" s="305"/>
      <c r="E114" s="305"/>
    </row>
    <row r="115" spans="1:5" ht="12" customHeight="1">
      <c r="A115" s="447" t="s">
        <v>117</v>
      </c>
      <c r="B115" s="301" t="s">
        <v>388</v>
      </c>
      <c r="C115" s="305"/>
      <c r="D115" s="305"/>
      <c r="E115" s="305"/>
    </row>
    <row r="116" spans="1:5" ht="12" customHeight="1">
      <c r="A116" s="447" t="s">
        <v>118</v>
      </c>
      <c r="B116" s="301" t="s">
        <v>402</v>
      </c>
      <c r="C116" s="305"/>
      <c r="D116" s="305"/>
      <c r="E116" s="305"/>
    </row>
    <row r="117" spans="1:5" ht="12" customHeight="1">
      <c r="A117" s="447" t="s">
        <v>119</v>
      </c>
      <c r="B117" s="301" t="s">
        <v>403</v>
      </c>
      <c r="C117" s="305"/>
      <c r="D117" s="305"/>
      <c r="E117" s="305"/>
    </row>
    <row r="118" spans="1:5" ht="12" customHeight="1">
      <c r="A118" s="447" t="s">
        <v>404</v>
      </c>
      <c r="B118" s="301" t="s">
        <v>391</v>
      </c>
      <c r="C118" s="305"/>
      <c r="D118" s="305"/>
      <c r="E118" s="305"/>
    </row>
    <row r="119" spans="1:5" ht="12" customHeight="1">
      <c r="A119" s="447" t="s">
        <v>405</v>
      </c>
      <c r="B119" s="301" t="s">
        <v>406</v>
      </c>
      <c r="C119" s="305"/>
      <c r="D119" s="305"/>
      <c r="E119" s="305"/>
    </row>
    <row r="120" spans="1:5" ht="12" customHeight="1" thickBot="1">
      <c r="A120" s="456" t="s">
        <v>407</v>
      </c>
      <c r="B120" s="301" t="s">
        <v>408</v>
      </c>
      <c r="C120" s="307"/>
      <c r="D120" s="307"/>
      <c r="E120" s="307"/>
    </row>
    <row r="121" spans="1:5" ht="12" customHeight="1" thickBot="1">
      <c r="A121" s="294" t="s">
        <v>8</v>
      </c>
      <c r="B121" s="297" t="s">
        <v>409</v>
      </c>
      <c r="C121" s="315">
        <f>+C122+C123</f>
        <v>4000000</v>
      </c>
      <c r="D121" s="315">
        <f>+D122+D123</f>
        <v>0</v>
      </c>
      <c r="E121" s="315">
        <f>+E122+E123</f>
        <v>0</v>
      </c>
    </row>
    <row r="122" spans="1:5" ht="12" customHeight="1">
      <c r="A122" s="447" t="s">
        <v>56</v>
      </c>
      <c r="B122" s="278" t="s">
        <v>43</v>
      </c>
      <c r="C122" s="429">
        <v>2000000</v>
      </c>
      <c r="D122" s="429"/>
      <c r="E122" s="429"/>
    </row>
    <row r="123" spans="1:5" ht="12" customHeight="1" thickBot="1">
      <c r="A123" s="449" t="s">
        <v>57</v>
      </c>
      <c r="B123" s="281" t="s">
        <v>44</v>
      </c>
      <c r="C123" s="430">
        <v>2000000</v>
      </c>
      <c r="D123" s="430"/>
      <c r="E123" s="430"/>
    </row>
    <row r="124" spans="1:5" ht="12" customHeight="1" thickBot="1">
      <c r="A124" s="294" t="s">
        <v>9</v>
      </c>
      <c r="B124" s="297" t="s">
        <v>410</v>
      </c>
      <c r="C124" s="315">
        <f>+C91+C107+C121</f>
        <v>710545962</v>
      </c>
      <c r="D124" s="315">
        <f>+D91+D107+D121</f>
        <v>1070310759</v>
      </c>
      <c r="E124" s="315">
        <f>+E91+E107+E121</f>
        <v>862667421</v>
      </c>
    </row>
    <row r="125" spans="1:5" ht="12" customHeight="1" thickBot="1">
      <c r="A125" s="294" t="s">
        <v>10</v>
      </c>
      <c r="B125" s="297" t="s">
        <v>473</v>
      </c>
      <c r="C125" s="315">
        <f>+C126+C127+C128</f>
        <v>0</v>
      </c>
      <c r="D125" s="315">
        <f>+D126+D127+D128</f>
        <v>0</v>
      </c>
      <c r="E125" s="315">
        <f>+E126+E127+E128</f>
        <v>0</v>
      </c>
    </row>
    <row r="126" spans="1:5" ht="12" customHeight="1">
      <c r="A126" s="447" t="s">
        <v>60</v>
      </c>
      <c r="B126" s="278" t="s">
        <v>412</v>
      </c>
      <c r="C126" s="305"/>
      <c r="D126" s="305"/>
      <c r="E126" s="305"/>
    </row>
    <row r="127" spans="1:5" ht="12" customHeight="1">
      <c r="A127" s="447" t="s">
        <v>61</v>
      </c>
      <c r="B127" s="278" t="s">
        <v>413</v>
      </c>
      <c r="C127" s="305"/>
      <c r="D127" s="305"/>
      <c r="E127" s="305"/>
    </row>
    <row r="128" spans="1:5" ht="12" customHeight="1" thickBot="1">
      <c r="A128" s="456" t="s">
        <v>62</v>
      </c>
      <c r="B128" s="276" t="s">
        <v>414</v>
      </c>
      <c r="C128" s="305"/>
      <c r="D128" s="305"/>
      <c r="E128" s="305"/>
    </row>
    <row r="129" spans="1:5" ht="12" customHeight="1" thickBot="1">
      <c r="A129" s="294" t="s">
        <v>11</v>
      </c>
      <c r="B129" s="297" t="s">
        <v>415</v>
      </c>
      <c r="C129" s="315">
        <f>+C130+C131+C132+C133</f>
        <v>0</v>
      </c>
      <c r="D129" s="315">
        <f>+D130+D131+D132+D133</f>
        <v>0</v>
      </c>
      <c r="E129" s="315">
        <f>+E130+E131+E132+E133</f>
        <v>0</v>
      </c>
    </row>
    <row r="130" spans="1:5" ht="12" customHeight="1">
      <c r="A130" s="447" t="s">
        <v>63</v>
      </c>
      <c r="B130" s="278" t="s">
        <v>416</v>
      </c>
      <c r="C130" s="305"/>
      <c r="D130" s="305"/>
      <c r="E130" s="305"/>
    </row>
    <row r="131" spans="1:5" ht="12" customHeight="1">
      <c r="A131" s="447" t="s">
        <v>64</v>
      </c>
      <c r="B131" s="278" t="s">
        <v>417</v>
      </c>
      <c r="C131" s="305"/>
      <c r="D131" s="305"/>
      <c r="E131" s="305"/>
    </row>
    <row r="132" spans="1:5" ht="12" customHeight="1">
      <c r="A132" s="447" t="s">
        <v>312</v>
      </c>
      <c r="B132" s="278" t="s">
        <v>418</v>
      </c>
      <c r="C132" s="305"/>
      <c r="D132" s="305"/>
      <c r="E132" s="305"/>
    </row>
    <row r="133" spans="1:5" s="254" customFormat="1" ht="12" customHeight="1" thickBot="1">
      <c r="A133" s="456" t="s">
        <v>314</v>
      </c>
      <c r="B133" s="276" t="s">
        <v>419</v>
      </c>
      <c r="C133" s="305"/>
      <c r="D133" s="305"/>
      <c r="E133" s="305"/>
    </row>
    <row r="134" spans="1:11" ht="13.5" thickBot="1">
      <c r="A134" s="294" t="s">
        <v>12</v>
      </c>
      <c r="B134" s="297" t="s">
        <v>586</v>
      </c>
      <c r="C134" s="431">
        <f>+C135+C136+C137+C139+C138</f>
        <v>130732857</v>
      </c>
      <c r="D134" s="431">
        <f>+D135+D136+D137+D139+D138</f>
        <v>134967849</v>
      </c>
      <c r="E134" s="431">
        <f>+E135+E136+E137+E139+E138</f>
        <v>134967849</v>
      </c>
      <c r="K134" s="410"/>
    </row>
    <row r="135" spans="1:5" ht="12.75">
      <c r="A135" s="447" t="s">
        <v>65</v>
      </c>
      <c r="B135" s="278" t="s">
        <v>421</v>
      </c>
      <c r="C135" s="305"/>
      <c r="D135" s="305"/>
      <c r="E135" s="305"/>
    </row>
    <row r="136" spans="1:5" ht="12" customHeight="1">
      <c r="A136" s="447" t="s">
        <v>66</v>
      </c>
      <c r="B136" s="278" t="s">
        <v>422</v>
      </c>
      <c r="C136" s="305">
        <v>13025940</v>
      </c>
      <c r="D136" s="305">
        <v>13025940</v>
      </c>
      <c r="E136" s="305">
        <v>13025940</v>
      </c>
    </row>
    <row r="137" spans="1:5" s="254" customFormat="1" ht="12" customHeight="1">
      <c r="A137" s="447" t="s">
        <v>321</v>
      </c>
      <c r="B137" s="278" t="s">
        <v>585</v>
      </c>
      <c r="C137" s="305">
        <v>117706917</v>
      </c>
      <c r="D137" s="305">
        <v>121941909</v>
      </c>
      <c r="E137" s="305">
        <v>121941909</v>
      </c>
    </row>
    <row r="138" spans="1:5" s="254" customFormat="1" ht="12" customHeight="1">
      <c r="A138" s="447" t="s">
        <v>323</v>
      </c>
      <c r="B138" s="278" t="s">
        <v>423</v>
      </c>
      <c r="C138" s="305"/>
      <c r="D138" s="305"/>
      <c r="E138" s="305"/>
    </row>
    <row r="139" spans="1:5" s="254" customFormat="1" ht="12" customHeight="1" thickBot="1">
      <c r="A139" s="456" t="s">
        <v>584</v>
      </c>
      <c r="B139" s="276" t="s">
        <v>424</v>
      </c>
      <c r="C139" s="305"/>
      <c r="D139" s="305"/>
      <c r="E139" s="305"/>
    </row>
    <row r="140" spans="1:5" s="254" customFormat="1" ht="12" customHeight="1" thickBot="1">
      <c r="A140" s="294" t="s">
        <v>13</v>
      </c>
      <c r="B140" s="297" t="s">
        <v>474</v>
      </c>
      <c r="C140" s="433">
        <f>+C141+C142+C143+C144</f>
        <v>0</v>
      </c>
      <c r="D140" s="433">
        <f>+D141+D142+D143+D144</f>
        <v>0</v>
      </c>
      <c r="E140" s="433">
        <f>+E141+E142+E143+E144</f>
        <v>0</v>
      </c>
    </row>
    <row r="141" spans="1:5" s="254" customFormat="1" ht="12" customHeight="1">
      <c r="A141" s="447" t="s">
        <v>110</v>
      </c>
      <c r="B141" s="278" t="s">
        <v>426</v>
      </c>
      <c r="C141" s="305"/>
      <c r="D141" s="305"/>
      <c r="E141" s="305"/>
    </row>
    <row r="142" spans="1:5" s="254" customFormat="1" ht="12" customHeight="1">
      <c r="A142" s="447" t="s">
        <v>111</v>
      </c>
      <c r="B142" s="278" t="s">
        <v>427</v>
      </c>
      <c r="C142" s="305"/>
      <c r="D142" s="305"/>
      <c r="E142" s="305"/>
    </row>
    <row r="143" spans="1:5" s="254" customFormat="1" ht="12" customHeight="1">
      <c r="A143" s="447" t="s">
        <v>136</v>
      </c>
      <c r="B143" s="278" t="s">
        <v>428</v>
      </c>
      <c r="C143" s="305"/>
      <c r="D143" s="305"/>
      <c r="E143" s="305"/>
    </row>
    <row r="144" spans="1:5" ht="12.75" customHeight="1" thickBot="1">
      <c r="A144" s="447" t="s">
        <v>329</v>
      </c>
      <c r="B144" s="278" t="s">
        <v>429</v>
      </c>
      <c r="C144" s="305"/>
      <c r="D144" s="305"/>
      <c r="E144" s="305"/>
    </row>
    <row r="145" spans="1:5" ht="12" customHeight="1" thickBot="1">
      <c r="A145" s="294" t="s">
        <v>14</v>
      </c>
      <c r="B145" s="297" t="s">
        <v>430</v>
      </c>
      <c r="C145" s="446">
        <f>+C125+C129+C134+C140</f>
        <v>130732857</v>
      </c>
      <c r="D145" s="446">
        <f>+D125+D129+D134+D140</f>
        <v>134967849</v>
      </c>
      <c r="E145" s="446">
        <f>+E125+E129+E134+E140</f>
        <v>134967849</v>
      </c>
    </row>
    <row r="146" spans="1:5" ht="15" customHeight="1" thickBot="1">
      <c r="A146" s="458" t="s">
        <v>15</v>
      </c>
      <c r="B146" s="317" t="s">
        <v>431</v>
      </c>
      <c r="C146" s="446">
        <f>+C124+C145</f>
        <v>841278819</v>
      </c>
      <c r="D146" s="446">
        <f>+D124+D145</f>
        <v>1205278608</v>
      </c>
      <c r="E146" s="446">
        <f>+E124+E145</f>
        <v>997635270</v>
      </c>
    </row>
    <row r="147" spans="1:5" ht="13.5" thickBot="1">
      <c r="A147" s="39"/>
      <c r="B147" s="40"/>
      <c r="C147" s="41"/>
      <c r="D147" s="41"/>
      <c r="E147" s="41"/>
    </row>
    <row r="148" spans="1:6" ht="15" customHeight="1" thickBot="1">
      <c r="A148" s="423" t="s">
        <v>627</v>
      </c>
      <c r="B148" s="424"/>
      <c r="C148" s="59">
        <v>10</v>
      </c>
      <c r="D148" s="60">
        <v>11</v>
      </c>
      <c r="E148" s="57">
        <v>11</v>
      </c>
      <c r="F148" s="639"/>
    </row>
    <row r="149" spans="1:6" ht="14.25" customHeight="1" thickBot="1">
      <c r="A149" s="423" t="s">
        <v>626</v>
      </c>
      <c r="B149" s="424"/>
      <c r="C149" s="59">
        <v>262</v>
      </c>
      <c r="D149" s="60">
        <v>262</v>
      </c>
      <c r="E149" s="57">
        <v>268</v>
      </c>
      <c r="F149" s="639"/>
    </row>
    <row r="150" ht="12.75">
      <c r="F150" s="639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438" customWidth="1"/>
    <col min="2" max="2" width="64.625" style="439" customWidth="1"/>
    <col min="3" max="5" width="17.00390625" style="440" customWidth="1"/>
    <col min="6" max="16384" width="9.375" style="29" customWidth="1"/>
  </cols>
  <sheetData>
    <row r="1" spans="1:5" s="414" customFormat="1" ht="16.5" customHeight="1" thickBot="1">
      <c r="A1" s="413"/>
      <c r="B1" s="415"/>
      <c r="C1" s="460"/>
      <c r="D1" s="425"/>
      <c r="E1" s="545" t="s">
        <v>798</v>
      </c>
    </row>
    <row r="2" spans="1:5" s="461" customFormat="1" ht="15.75" customHeight="1">
      <c r="A2" s="441" t="s">
        <v>48</v>
      </c>
      <c r="B2" s="667" t="s">
        <v>132</v>
      </c>
      <c r="C2" s="668"/>
      <c r="D2" s="669"/>
      <c r="E2" s="434" t="s">
        <v>39</v>
      </c>
    </row>
    <row r="3" spans="1:5" s="461" customFormat="1" ht="24.75" thickBot="1">
      <c r="A3" s="459" t="s">
        <v>469</v>
      </c>
      <c r="B3" s="670" t="s">
        <v>587</v>
      </c>
      <c r="C3" s="671"/>
      <c r="D3" s="672"/>
      <c r="E3" s="409" t="s">
        <v>45</v>
      </c>
    </row>
    <row r="4" spans="1:5" s="462" customFormat="1" ht="15.75" customHeight="1" thickBot="1">
      <c r="A4" s="416"/>
      <c r="B4" s="416"/>
      <c r="C4" s="417"/>
      <c r="D4" s="417"/>
      <c r="E4" s="417" t="s">
        <v>633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63" customFormat="1" ht="12" customHeight="1" thickBot="1">
      <c r="A8" s="294" t="s">
        <v>6</v>
      </c>
      <c r="B8" s="290" t="s">
        <v>270</v>
      </c>
      <c r="C8" s="321">
        <f>SUM(C9:C14)</f>
        <v>339958884</v>
      </c>
      <c r="D8" s="321">
        <f>SUM(D9:D14)</f>
        <v>371663183</v>
      </c>
      <c r="E8" s="304">
        <f>SUM(E9:E14)</f>
        <v>371663183</v>
      </c>
    </row>
    <row r="9" spans="1:5" s="437" customFormat="1" ht="12" customHeight="1">
      <c r="A9" s="447" t="s">
        <v>67</v>
      </c>
      <c r="B9" s="332" t="s">
        <v>271</v>
      </c>
      <c r="C9" s="323">
        <v>169827083</v>
      </c>
      <c r="D9" s="323">
        <v>171094926</v>
      </c>
      <c r="E9" s="306">
        <v>171094926</v>
      </c>
    </row>
    <row r="10" spans="1:5" s="464" customFormat="1" ht="12" customHeight="1">
      <c r="A10" s="448" t="s">
        <v>68</v>
      </c>
      <c r="B10" s="333" t="s">
        <v>272</v>
      </c>
      <c r="C10" s="322"/>
      <c r="D10" s="322"/>
      <c r="E10" s="305"/>
    </row>
    <row r="11" spans="1:5" s="464" customFormat="1" ht="12" customHeight="1">
      <c r="A11" s="448" t="s">
        <v>69</v>
      </c>
      <c r="B11" s="333" t="s">
        <v>273</v>
      </c>
      <c r="C11" s="322">
        <v>150632684</v>
      </c>
      <c r="D11" s="322">
        <v>173309376</v>
      </c>
      <c r="E11" s="305">
        <v>173309376</v>
      </c>
    </row>
    <row r="12" spans="1:5" s="464" customFormat="1" ht="12" customHeight="1">
      <c r="A12" s="448" t="s">
        <v>70</v>
      </c>
      <c r="B12" s="333" t="s">
        <v>274</v>
      </c>
      <c r="C12" s="322">
        <v>6697500</v>
      </c>
      <c r="D12" s="322">
        <v>8491154</v>
      </c>
      <c r="E12" s="305">
        <v>8491154</v>
      </c>
    </row>
    <row r="13" spans="1:5" s="464" customFormat="1" ht="12" customHeight="1">
      <c r="A13" s="448" t="s">
        <v>88</v>
      </c>
      <c r="B13" s="333" t="s">
        <v>275</v>
      </c>
      <c r="C13" s="322">
        <v>12217777</v>
      </c>
      <c r="D13" s="322">
        <v>18183887</v>
      </c>
      <c r="E13" s="305">
        <v>18183887</v>
      </c>
    </row>
    <row r="14" spans="1:5" s="437" customFormat="1" ht="12" customHeight="1" thickBot="1">
      <c r="A14" s="449" t="s">
        <v>71</v>
      </c>
      <c r="B14" s="334" t="s">
        <v>276</v>
      </c>
      <c r="C14" s="324">
        <v>583840</v>
      </c>
      <c r="D14" s="324">
        <v>583840</v>
      </c>
      <c r="E14" s="307">
        <v>583840</v>
      </c>
    </row>
    <row r="15" spans="1:5" s="437" customFormat="1" ht="12" customHeight="1" thickBot="1">
      <c r="A15" s="294" t="s">
        <v>7</v>
      </c>
      <c r="B15" s="311" t="s">
        <v>277</v>
      </c>
      <c r="C15" s="321">
        <f>SUM(C16:C20)</f>
        <v>366588824</v>
      </c>
      <c r="D15" s="321">
        <f>SUM(D16:D20)</f>
        <v>383597096</v>
      </c>
      <c r="E15" s="304">
        <f>SUM(E16:E20)</f>
        <v>408526154</v>
      </c>
    </row>
    <row r="16" spans="1:5" s="437" customFormat="1" ht="12" customHeight="1">
      <c r="A16" s="447" t="s">
        <v>73</v>
      </c>
      <c r="B16" s="332" t="s">
        <v>278</v>
      </c>
      <c r="C16" s="323"/>
      <c r="D16" s="323"/>
      <c r="E16" s="306"/>
    </row>
    <row r="17" spans="1:5" s="437" customFormat="1" ht="12" customHeight="1">
      <c r="A17" s="448" t="s">
        <v>74</v>
      </c>
      <c r="B17" s="333" t="s">
        <v>279</v>
      </c>
      <c r="C17" s="322"/>
      <c r="D17" s="322"/>
      <c r="E17" s="305"/>
    </row>
    <row r="18" spans="1:5" s="437" customFormat="1" ht="12" customHeight="1">
      <c r="A18" s="448" t="s">
        <v>75</v>
      </c>
      <c r="B18" s="333" t="s">
        <v>280</v>
      </c>
      <c r="C18" s="322"/>
      <c r="D18" s="322"/>
      <c r="E18" s="305"/>
    </row>
    <row r="19" spans="1:5" s="437" customFormat="1" ht="12" customHeight="1">
      <c r="A19" s="448" t="s">
        <v>76</v>
      </c>
      <c r="B19" s="333" t="s">
        <v>281</v>
      </c>
      <c r="C19" s="322"/>
      <c r="D19" s="322"/>
      <c r="E19" s="305"/>
    </row>
    <row r="20" spans="1:5" s="437" customFormat="1" ht="12" customHeight="1">
      <c r="A20" s="448" t="s">
        <v>77</v>
      </c>
      <c r="B20" s="333" t="s">
        <v>282</v>
      </c>
      <c r="C20" s="322">
        <v>366588824</v>
      </c>
      <c r="D20" s="322">
        <v>383597096</v>
      </c>
      <c r="E20" s="305">
        <v>408526154</v>
      </c>
    </row>
    <row r="21" spans="1:5" s="464" customFormat="1" ht="12" customHeight="1" thickBot="1">
      <c r="A21" s="449" t="s">
        <v>83</v>
      </c>
      <c r="B21" s="334" t="s">
        <v>283</v>
      </c>
      <c r="C21" s="324"/>
      <c r="D21" s="324"/>
      <c r="E21" s="307"/>
    </row>
    <row r="22" spans="1:5" s="464" customFormat="1" ht="12" customHeight="1" thickBot="1">
      <c r="A22" s="294" t="s">
        <v>8</v>
      </c>
      <c r="B22" s="290" t="s">
        <v>284</v>
      </c>
      <c r="C22" s="321">
        <f>SUM(C23:C27)</f>
        <v>9031360</v>
      </c>
      <c r="D22" s="321">
        <f>SUM(D23:D27)</f>
        <v>295368429</v>
      </c>
      <c r="E22" s="304">
        <f>SUM(E23:E27)</f>
        <v>295368429</v>
      </c>
    </row>
    <row r="23" spans="1:5" s="464" customFormat="1" ht="12" customHeight="1">
      <c r="A23" s="447" t="s">
        <v>56</v>
      </c>
      <c r="B23" s="332" t="s">
        <v>285</v>
      </c>
      <c r="C23" s="323"/>
      <c r="D23" s="323"/>
      <c r="E23" s="306"/>
    </row>
    <row r="24" spans="1:5" s="437" customFormat="1" ht="12" customHeight="1">
      <c r="A24" s="448" t="s">
        <v>57</v>
      </c>
      <c r="B24" s="333" t="s">
        <v>286</v>
      </c>
      <c r="C24" s="322"/>
      <c r="D24" s="322"/>
      <c r="E24" s="305"/>
    </row>
    <row r="25" spans="1:5" s="464" customFormat="1" ht="12" customHeight="1">
      <c r="A25" s="448" t="s">
        <v>58</v>
      </c>
      <c r="B25" s="333" t="s">
        <v>287</v>
      </c>
      <c r="C25" s="322"/>
      <c r="D25" s="322"/>
      <c r="E25" s="305"/>
    </row>
    <row r="26" spans="1:5" s="464" customFormat="1" ht="12" customHeight="1">
      <c r="A26" s="448" t="s">
        <v>59</v>
      </c>
      <c r="B26" s="333" t="s">
        <v>288</v>
      </c>
      <c r="C26" s="322"/>
      <c r="D26" s="322"/>
      <c r="E26" s="305"/>
    </row>
    <row r="27" spans="1:5" s="464" customFormat="1" ht="12" customHeight="1">
      <c r="A27" s="448" t="s">
        <v>100</v>
      </c>
      <c r="B27" s="333" t="s">
        <v>289</v>
      </c>
      <c r="C27" s="322">
        <v>9031360</v>
      </c>
      <c r="D27" s="322">
        <v>295368429</v>
      </c>
      <c r="E27" s="305">
        <v>295368429</v>
      </c>
    </row>
    <row r="28" spans="1:5" s="464" customFormat="1" ht="12" customHeight="1" thickBot="1">
      <c r="A28" s="449" t="s">
        <v>101</v>
      </c>
      <c r="B28" s="334" t="s">
        <v>290</v>
      </c>
      <c r="C28" s="324">
        <v>9031360</v>
      </c>
      <c r="D28" s="324">
        <v>282109405</v>
      </c>
      <c r="E28" s="307">
        <v>282109405</v>
      </c>
    </row>
    <row r="29" spans="1:5" s="464" customFormat="1" ht="12" customHeight="1" thickBot="1">
      <c r="A29" s="294" t="s">
        <v>102</v>
      </c>
      <c r="B29" s="290" t="s">
        <v>616</v>
      </c>
      <c r="C29" s="327">
        <f>SUM(C30:C35)</f>
        <v>78850000</v>
      </c>
      <c r="D29" s="327">
        <f>SUM(D30:D35)</f>
        <v>67521408</v>
      </c>
      <c r="E29" s="340">
        <f>SUM(E30:E35)</f>
        <v>60652306</v>
      </c>
    </row>
    <row r="30" spans="1:5" s="464" customFormat="1" ht="12" customHeight="1">
      <c r="A30" s="447" t="s">
        <v>291</v>
      </c>
      <c r="B30" s="332" t="s">
        <v>677</v>
      </c>
      <c r="C30" s="323">
        <v>10000000</v>
      </c>
      <c r="D30" s="323">
        <v>11904310</v>
      </c>
      <c r="E30" s="306">
        <v>10175394</v>
      </c>
    </row>
    <row r="31" spans="1:5" s="464" customFormat="1" ht="12" customHeight="1">
      <c r="A31" s="448" t="s">
        <v>292</v>
      </c>
      <c r="B31" s="333" t="s">
        <v>622</v>
      </c>
      <c r="C31" s="322">
        <v>58000000</v>
      </c>
      <c r="D31" s="322">
        <v>41711896</v>
      </c>
      <c r="E31" s="305">
        <v>39157099</v>
      </c>
    </row>
    <row r="32" spans="1:5" s="464" customFormat="1" ht="12" customHeight="1">
      <c r="A32" s="448" t="s">
        <v>293</v>
      </c>
      <c r="B32" s="333" t="s">
        <v>678</v>
      </c>
      <c r="C32" s="322">
        <v>10000000</v>
      </c>
      <c r="D32" s="322">
        <v>12129797</v>
      </c>
      <c r="E32" s="305">
        <v>10804859</v>
      </c>
    </row>
    <row r="33" spans="1:5" s="464" customFormat="1" ht="12" customHeight="1">
      <c r="A33" s="448" t="s">
        <v>617</v>
      </c>
      <c r="B33" s="333" t="s">
        <v>623</v>
      </c>
      <c r="C33" s="322">
        <v>100000</v>
      </c>
      <c r="D33" s="322"/>
      <c r="E33" s="305"/>
    </row>
    <row r="34" spans="1:5" s="464" customFormat="1" ht="12" customHeight="1">
      <c r="A34" s="448" t="s">
        <v>618</v>
      </c>
      <c r="B34" s="333" t="s">
        <v>294</v>
      </c>
      <c r="C34" s="322">
        <v>50000</v>
      </c>
      <c r="D34" s="322"/>
      <c r="E34" s="305"/>
    </row>
    <row r="35" spans="1:5" s="464" customFormat="1" ht="12" customHeight="1" thickBot="1">
      <c r="A35" s="449" t="s">
        <v>619</v>
      </c>
      <c r="B35" s="313" t="s">
        <v>295</v>
      </c>
      <c r="C35" s="324">
        <v>700000</v>
      </c>
      <c r="D35" s="324">
        <v>1775405</v>
      </c>
      <c r="E35" s="307">
        <v>514954</v>
      </c>
    </row>
    <row r="36" spans="1:5" s="464" customFormat="1" ht="12" customHeight="1" thickBot="1">
      <c r="A36" s="294" t="s">
        <v>10</v>
      </c>
      <c r="B36" s="290" t="s">
        <v>296</v>
      </c>
      <c r="C36" s="321">
        <f>SUM(C37:C46)</f>
        <v>13648900</v>
      </c>
      <c r="D36" s="321">
        <f>SUM(D37:D46)</f>
        <v>26372522</v>
      </c>
      <c r="E36" s="304">
        <f>SUM(E37:E46)</f>
        <v>25203071</v>
      </c>
    </row>
    <row r="37" spans="1:5" s="464" customFormat="1" ht="12" customHeight="1">
      <c r="A37" s="447" t="s">
        <v>60</v>
      </c>
      <c r="B37" s="332" t="s">
        <v>297</v>
      </c>
      <c r="C37" s="323">
        <v>7920000</v>
      </c>
      <c r="D37" s="323">
        <v>13937966</v>
      </c>
      <c r="E37" s="306">
        <v>13087911</v>
      </c>
    </row>
    <row r="38" spans="1:5" s="464" customFormat="1" ht="12" customHeight="1">
      <c r="A38" s="448" t="s">
        <v>61</v>
      </c>
      <c r="B38" s="333" t="s">
        <v>298</v>
      </c>
      <c r="C38" s="322">
        <v>800000</v>
      </c>
      <c r="D38" s="322">
        <v>5318700</v>
      </c>
      <c r="E38" s="305">
        <v>5160657</v>
      </c>
    </row>
    <row r="39" spans="1:5" s="464" customFormat="1" ht="12" customHeight="1">
      <c r="A39" s="448" t="s">
        <v>62</v>
      </c>
      <c r="B39" s="333" t="s">
        <v>299</v>
      </c>
      <c r="C39" s="322">
        <v>150000</v>
      </c>
      <c r="D39" s="322">
        <v>1400000</v>
      </c>
      <c r="E39" s="305">
        <v>1341810</v>
      </c>
    </row>
    <row r="40" spans="1:5" s="464" customFormat="1" ht="12" customHeight="1">
      <c r="A40" s="448" t="s">
        <v>104</v>
      </c>
      <c r="B40" s="333" t="s">
        <v>300</v>
      </c>
      <c r="C40" s="322">
        <v>2493700</v>
      </c>
      <c r="D40" s="322"/>
      <c r="E40" s="305"/>
    </row>
    <row r="41" spans="1:5" s="464" customFormat="1" ht="12" customHeight="1">
      <c r="A41" s="448" t="s">
        <v>105</v>
      </c>
      <c r="B41" s="333" t="s">
        <v>301</v>
      </c>
      <c r="C41" s="322"/>
      <c r="D41" s="322"/>
      <c r="E41" s="305"/>
    </row>
    <row r="42" spans="1:5" s="464" customFormat="1" ht="12" customHeight="1">
      <c r="A42" s="448" t="s">
        <v>106</v>
      </c>
      <c r="B42" s="333" t="s">
        <v>302</v>
      </c>
      <c r="C42" s="322">
        <v>2285200</v>
      </c>
      <c r="D42" s="322">
        <v>2715856</v>
      </c>
      <c r="E42" s="305">
        <v>2659106</v>
      </c>
    </row>
    <row r="43" spans="1:5" s="464" customFormat="1" ht="12" customHeight="1">
      <c r="A43" s="448" t="s">
        <v>107</v>
      </c>
      <c r="B43" s="333" t="s">
        <v>303</v>
      </c>
      <c r="C43" s="322"/>
      <c r="D43" s="322"/>
      <c r="E43" s="305"/>
    </row>
    <row r="44" spans="1:5" s="464" customFormat="1" ht="12" customHeight="1">
      <c r="A44" s="448" t="s">
        <v>108</v>
      </c>
      <c r="B44" s="333" t="s">
        <v>304</v>
      </c>
      <c r="C44" s="322"/>
      <c r="D44" s="322"/>
      <c r="E44" s="305">
        <v>14462</v>
      </c>
    </row>
    <row r="45" spans="1:5" s="464" customFormat="1" ht="12" customHeight="1">
      <c r="A45" s="448" t="s">
        <v>305</v>
      </c>
      <c r="B45" s="333" t="s">
        <v>306</v>
      </c>
      <c r="C45" s="325"/>
      <c r="D45" s="325"/>
      <c r="E45" s="308"/>
    </row>
    <row r="46" spans="1:5" s="437" customFormat="1" ht="12" customHeight="1" thickBot="1">
      <c r="A46" s="449" t="s">
        <v>307</v>
      </c>
      <c r="B46" s="334" t="s">
        <v>308</v>
      </c>
      <c r="C46" s="326"/>
      <c r="D46" s="326">
        <v>3000000</v>
      </c>
      <c r="E46" s="309">
        <v>2939125</v>
      </c>
    </row>
    <row r="47" spans="1:5" s="464" customFormat="1" ht="12" customHeight="1" thickBot="1">
      <c r="A47" s="294" t="s">
        <v>11</v>
      </c>
      <c r="B47" s="290" t="s">
        <v>309</v>
      </c>
      <c r="C47" s="321">
        <f>SUM(C48:C52)</f>
        <v>0</v>
      </c>
      <c r="D47" s="321">
        <f>SUM(D48:D52)</f>
        <v>5600000</v>
      </c>
      <c r="E47" s="304">
        <f>SUM(E48:E52)</f>
        <v>5600000</v>
      </c>
    </row>
    <row r="48" spans="1:5" s="464" customFormat="1" ht="12" customHeight="1">
      <c r="A48" s="447" t="s">
        <v>63</v>
      </c>
      <c r="B48" s="332" t="s">
        <v>310</v>
      </c>
      <c r="C48" s="342"/>
      <c r="D48" s="342"/>
      <c r="E48" s="310"/>
    </row>
    <row r="49" spans="1:5" s="464" customFormat="1" ht="12" customHeight="1">
      <c r="A49" s="448" t="s">
        <v>64</v>
      </c>
      <c r="B49" s="333" t="s">
        <v>311</v>
      </c>
      <c r="C49" s="325"/>
      <c r="D49" s="325">
        <v>5000000</v>
      </c>
      <c r="E49" s="308">
        <v>5000000</v>
      </c>
    </row>
    <row r="50" spans="1:5" s="464" customFormat="1" ht="12" customHeight="1">
      <c r="A50" s="448" t="s">
        <v>312</v>
      </c>
      <c r="B50" s="333" t="s">
        <v>313</v>
      </c>
      <c r="C50" s="325"/>
      <c r="D50" s="325">
        <v>600000</v>
      </c>
      <c r="E50" s="308">
        <v>600000</v>
      </c>
    </row>
    <row r="51" spans="1:5" s="464" customFormat="1" ht="12" customHeight="1">
      <c r="A51" s="448" t="s">
        <v>314</v>
      </c>
      <c r="B51" s="333" t="s">
        <v>315</v>
      </c>
      <c r="C51" s="325"/>
      <c r="D51" s="325"/>
      <c r="E51" s="308"/>
    </row>
    <row r="52" spans="1:5" s="464" customFormat="1" ht="12" customHeight="1" thickBot="1">
      <c r="A52" s="449" t="s">
        <v>316</v>
      </c>
      <c r="B52" s="334" t="s">
        <v>317</v>
      </c>
      <c r="C52" s="326"/>
      <c r="D52" s="326"/>
      <c r="E52" s="309"/>
    </row>
    <row r="53" spans="1:5" s="464" customFormat="1" ht="12" customHeight="1" thickBot="1">
      <c r="A53" s="294" t="s">
        <v>109</v>
      </c>
      <c r="B53" s="290" t="s">
        <v>318</v>
      </c>
      <c r="C53" s="321">
        <f>SUM(C54:C56)</f>
        <v>2408000</v>
      </c>
      <c r="D53" s="321">
        <f>SUM(D54:D56)</f>
        <v>1408000</v>
      </c>
      <c r="E53" s="304">
        <f>SUM(E54:E56)</f>
        <v>407723</v>
      </c>
    </row>
    <row r="54" spans="1:5" s="437" customFormat="1" ht="12" customHeight="1">
      <c r="A54" s="447" t="s">
        <v>65</v>
      </c>
      <c r="B54" s="332" t="s">
        <v>319</v>
      </c>
      <c r="C54" s="323"/>
      <c r="D54" s="323"/>
      <c r="E54" s="306"/>
    </row>
    <row r="55" spans="1:5" s="437" customFormat="1" ht="12" customHeight="1">
      <c r="A55" s="448" t="s">
        <v>66</v>
      </c>
      <c r="B55" s="333" t="s">
        <v>320</v>
      </c>
      <c r="C55" s="322">
        <v>408000</v>
      </c>
      <c r="D55" s="322">
        <v>1408000</v>
      </c>
      <c r="E55" s="305">
        <v>407723</v>
      </c>
    </row>
    <row r="56" spans="1:5" s="437" customFormat="1" ht="12" customHeight="1">
      <c r="A56" s="448" t="s">
        <v>321</v>
      </c>
      <c r="B56" s="333" t="s">
        <v>322</v>
      </c>
      <c r="C56" s="322">
        <v>2000000</v>
      </c>
      <c r="D56" s="322"/>
      <c r="E56" s="305"/>
    </row>
    <row r="57" spans="1:5" s="437" customFormat="1" ht="12" customHeight="1" thickBot="1">
      <c r="A57" s="449" t="s">
        <v>323</v>
      </c>
      <c r="B57" s="334" t="s">
        <v>324</v>
      </c>
      <c r="C57" s="324"/>
      <c r="D57" s="324"/>
      <c r="E57" s="307"/>
    </row>
    <row r="58" spans="1:5" s="464" customFormat="1" ht="12" customHeight="1" thickBot="1">
      <c r="A58" s="294" t="s">
        <v>13</v>
      </c>
      <c r="B58" s="311" t="s">
        <v>325</v>
      </c>
      <c r="C58" s="321">
        <f>SUM(C59:C61)</f>
        <v>0</v>
      </c>
      <c r="D58" s="321">
        <f>SUM(D59:D61)</f>
        <v>2352195</v>
      </c>
      <c r="E58" s="304">
        <f>SUM(E59:E61)</f>
        <v>133684</v>
      </c>
    </row>
    <row r="59" spans="1:5" s="464" customFormat="1" ht="12" customHeight="1">
      <c r="A59" s="447" t="s">
        <v>110</v>
      </c>
      <c r="B59" s="332" t="s">
        <v>326</v>
      </c>
      <c r="C59" s="325"/>
      <c r="D59" s="325"/>
      <c r="E59" s="308"/>
    </row>
    <row r="60" spans="1:5" s="464" customFormat="1" ht="12" customHeight="1">
      <c r="A60" s="448" t="s">
        <v>111</v>
      </c>
      <c r="B60" s="333" t="s">
        <v>472</v>
      </c>
      <c r="C60" s="325"/>
      <c r="D60" s="325">
        <v>2286195</v>
      </c>
      <c r="E60" s="308">
        <v>67684</v>
      </c>
    </row>
    <row r="61" spans="1:5" s="464" customFormat="1" ht="12" customHeight="1">
      <c r="A61" s="448" t="s">
        <v>136</v>
      </c>
      <c r="B61" s="333" t="s">
        <v>328</v>
      </c>
      <c r="C61" s="325"/>
      <c r="D61" s="325">
        <v>66000</v>
      </c>
      <c r="E61" s="308">
        <v>66000</v>
      </c>
    </row>
    <row r="62" spans="1:5" s="464" customFormat="1" ht="12" customHeight="1" thickBot="1">
      <c r="A62" s="449" t="s">
        <v>329</v>
      </c>
      <c r="B62" s="334" t="s">
        <v>330</v>
      </c>
      <c r="C62" s="325"/>
      <c r="D62" s="325"/>
      <c r="E62" s="308"/>
    </row>
    <row r="63" spans="1:5" s="464" customFormat="1" ht="12" customHeight="1" thickBot="1">
      <c r="A63" s="294" t="s">
        <v>14</v>
      </c>
      <c r="B63" s="290" t="s">
        <v>331</v>
      </c>
      <c r="C63" s="327">
        <f>+C8+C15+C22+C29+C36+C47+C53+C58</f>
        <v>810485968</v>
      </c>
      <c r="D63" s="327">
        <f>+D8+D15+D22+D29+D36+D47+D53+D58</f>
        <v>1153882833</v>
      </c>
      <c r="E63" s="340">
        <f>+E8+E15+E22+E29+E36+E47+E53+E58</f>
        <v>1167554550</v>
      </c>
    </row>
    <row r="64" spans="1:5" s="464" customFormat="1" ht="12" customHeight="1" thickBot="1">
      <c r="A64" s="450" t="s">
        <v>470</v>
      </c>
      <c r="B64" s="311" t="s">
        <v>333</v>
      </c>
      <c r="C64" s="321">
        <f>SUM(C65:C67)</f>
        <v>0</v>
      </c>
      <c r="D64" s="321">
        <f>SUM(D65:D67)</f>
        <v>0</v>
      </c>
      <c r="E64" s="304">
        <f>SUM(E65:E67)</f>
        <v>0</v>
      </c>
    </row>
    <row r="65" spans="1:5" s="464" customFormat="1" ht="12" customHeight="1">
      <c r="A65" s="447" t="s">
        <v>334</v>
      </c>
      <c r="B65" s="332" t="s">
        <v>335</v>
      </c>
      <c r="C65" s="325"/>
      <c r="D65" s="325"/>
      <c r="E65" s="308"/>
    </row>
    <row r="66" spans="1:5" s="464" customFormat="1" ht="12" customHeight="1">
      <c r="A66" s="448" t="s">
        <v>336</v>
      </c>
      <c r="B66" s="333" t="s">
        <v>337</v>
      </c>
      <c r="C66" s="325"/>
      <c r="D66" s="325"/>
      <c r="E66" s="308"/>
    </row>
    <row r="67" spans="1:5" s="464" customFormat="1" ht="12" customHeight="1" thickBot="1">
      <c r="A67" s="449" t="s">
        <v>338</v>
      </c>
      <c r="B67" s="443" t="s">
        <v>339</v>
      </c>
      <c r="C67" s="325"/>
      <c r="D67" s="325"/>
      <c r="E67" s="308"/>
    </row>
    <row r="68" spans="1:5" s="464" customFormat="1" ht="12" customHeight="1" thickBot="1">
      <c r="A68" s="450" t="s">
        <v>340</v>
      </c>
      <c r="B68" s="311" t="s">
        <v>341</v>
      </c>
      <c r="C68" s="321">
        <f>SUM(C69:C72)</f>
        <v>0</v>
      </c>
      <c r="D68" s="321">
        <f>SUM(D69:D72)</f>
        <v>0</v>
      </c>
      <c r="E68" s="304">
        <f>SUM(E69:E72)</f>
        <v>0</v>
      </c>
    </row>
    <row r="69" spans="1:5" s="464" customFormat="1" ht="12" customHeight="1">
      <c r="A69" s="447" t="s">
        <v>89</v>
      </c>
      <c r="B69" s="332" t="s">
        <v>342</v>
      </c>
      <c r="C69" s="325"/>
      <c r="D69" s="325"/>
      <c r="E69" s="308"/>
    </row>
    <row r="70" spans="1:5" s="464" customFormat="1" ht="12" customHeight="1">
      <c r="A70" s="448" t="s">
        <v>90</v>
      </c>
      <c r="B70" s="333" t="s">
        <v>343</v>
      </c>
      <c r="C70" s="325"/>
      <c r="D70" s="325"/>
      <c r="E70" s="308"/>
    </row>
    <row r="71" spans="1:5" s="464" customFormat="1" ht="12" customHeight="1">
      <c r="A71" s="448" t="s">
        <v>344</v>
      </c>
      <c r="B71" s="333" t="s">
        <v>345</v>
      </c>
      <c r="C71" s="325"/>
      <c r="D71" s="325"/>
      <c r="E71" s="308"/>
    </row>
    <row r="72" spans="1:5" s="464" customFormat="1" ht="12" customHeight="1" thickBot="1">
      <c r="A72" s="449" t="s">
        <v>346</v>
      </c>
      <c r="B72" s="334" t="s">
        <v>347</v>
      </c>
      <c r="C72" s="325"/>
      <c r="D72" s="325"/>
      <c r="E72" s="308"/>
    </row>
    <row r="73" spans="1:5" s="464" customFormat="1" ht="12" customHeight="1" thickBot="1">
      <c r="A73" s="450" t="s">
        <v>348</v>
      </c>
      <c r="B73" s="311" t="s">
        <v>349</v>
      </c>
      <c r="C73" s="321">
        <f>SUM(C74:C75)</f>
        <v>30792851</v>
      </c>
      <c r="D73" s="321">
        <f>SUM(D74:D75)</f>
        <v>35658190</v>
      </c>
      <c r="E73" s="304">
        <f>SUM(E74:E75)</f>
        <v>35658190</v>
      </c>
    </row>
    <row r="74" spans="1:5" s="464" customFormat="1" ht="12" customHeight="1">
      <c r="A74" s="447" t="s">
        <v>350</v>
      </c>
      <c r="B74" s="332" t="s">
        <v>351</v>
      </c>
      <c r="C74" s="325">
        <v>30792851</v>
      </c>
      <c r="D74" s="325">
        <v>35658190</v>
      </c>
      <c r="E74" s="308">
        <v>35658190</v>
      </c>
    </row>
    <row r="75" spans="1:5" s="464" customFormat="1" ht="12" customHeight="1" thickBot="1">
      <c r="A75" s="449" t="s">
        <v>352</v>
      </c>
      <c r="B75" s="334" t="s">
        <v>353</v>
      </c>
      <c r="C75" s="325"/>
      <c r="D75" s="325"/>
      <c r="E75" s="308"/>
    </row>
    <row r="76" spans="1:5" s="464" customFormat="1" ht="12" customHeight="1" thickBot="1">
      <c r="A76" s="450" t="s">
        <v>354</v>
      </c>
      <c r="B76" s="311" t="s">
        <v>355</v>
      </c>
      <c r="C76" s="321">
        <f>SUM(C77:C79)</f>
        <v>0</v>
      </c>
      <c r="D76" s="321">
        <f>SUM(D77:D79)</f>
        <v>15737585</v>
      </c>
      <c r="E76" s="304">
        <f>SUM(E77:E79)</f>
        <v>15737585</v>
      </c>
    </row>
    <row r="77" spans="1:5" s="464" customFormat="1" ht="12" customHeight="1">
      <c r="A77" s="447" t="s">
        <v>356</v>
      </c>
      <c r="B77" s="332" t="s">
        <v>357</v>
      </c>
      <c r="C77" s="325"/>
      <c r="D77" s="325">
        <v>15737585</v>
      </c>
      <c r="E77" s="308">
        <v>15737585</v>
      </c>
    </row>
    <row r="78" spans="1:5" s="464" customFormat="1" ht="12" customHeight="1">
      <c r="A78" s="448" t="s">
        <v>358</v>
      </c>
      <c r="B78" s="333" t="s">
        <v>359</v>
      </c>
      <c r="C78" s="325"/>
      <c r="D78" s="325"/>
      <c r="E78" s="308"/>
    </row>
    <row r="79" spans="1:5" s="464" customFormat="1" ht="12" customHeight="1" thickBot="1">
      <c r="A79" s="449" t="s">
        <v>360</v>
      </c>
      <c r="B79" s="334" t="s">
        <v>361</v>
      </c>
      <c r="C79" s="325"/>
      <c r="D79" s="325"/>
      <c r="E79" s="308"/>
    </row>
    <row r="80" spans="1:5" s="464" customFormat="1" ht="12" customHeight="1" thickBot="1">
      <c r="A80" s="450" t="s">
        <v>362</v>
      </c>
      <c r="B80" s="311" t="s">
        <v>363</v>
      </c>
      <c r="C80" s="321">
        <f>SUM(C81:C84)</f>
        <v>0</v>
      </c>
      <c r="D80" s="321">
        <f>SUM(D81:D84)</f>
        <v>0</v>
      </c>
      <c r="E80" s="304">
        <f>SUM(E81:E84)</f>
        <v>0</v>
      </c>
    </row>
    <row r="81" spans="1:5" s="464" customFormat="1" ht="12" customHeight="1">
      <c r="A81" s="451" t="s">
        <v>364</v>
      </c>
      <c r="B81" s="332" t="s">
        <v>365</v>
      </c>
      <c r="C81" s="325"/>
      <c r="D81" s="325"/>
      <c r="E81" s="308"/>
    </row>
    <row r="82" spans="1:5" s="464" customFormat="1" ht="12" customHeight="1">
      <c r="A82" s="452" t="s">
        <v>366</v>
      </c>
      <c r="B82" s="333" t="s">
        <v>367</v>
      </c>
      <c r="C82" s="325"/>
      <c r="D82" s="325"/>
      <c r="E82" s="308"/>
    </row>
    <row r="83" spans="1:5" s="464" customFormat="1" ht="12" customHeight="1">
      <c r="A83" s="452" t="s">
        <v>368</v>
      </c>
      <c r="B83" s="333" t="s">
        <v>369</v>
      </c>
      <c r="C83" s="325"/>
      <c r="D83" s="325"/>
      <c r="E83" s="308"/>
    </row>
    <row r="84" spans="1:5" s="464" customFormat="1" ht="12" customHeight="1" thickBot="1">
      <c r="A84" s="453" t="s">
        <v>370</v>
      </c>
      <c r="B84" s="334" t="s">
        <v>371</v>
      </c>
      <c r="C84" s="325"/>
      <c r="D84" s="325"/>
      <c r="E84" s="308"/>
    </row>
    <row r="85" spans="1:5" s="464" customFormat="1" ht="12" customHeight="1" thickBot="1">
      <c r="A85" s="450" t="s">
        <v>372</v>
      </c>
      <c r="B85" s="311" t="s">
        <v>373</v>
      </c>
      <c r="C85" s="346"/>
      <c r="D85" s="346"/>
      <c r="E85" s="347"/>
    </row>
    <row r="86" spans="1:5" s="464" customFormat="1" ht="12" customHeight="1" thickBot="1">
      <c r="A86" s="450" t="s">
        <v>374</v>
      </c>
      <c r="B86" s="444" t="s">
        <v>375</v>
      </c>
      <c r="C86" s="327">
        <f>+C64+C68+C73+C76+C80+C85</f>
        <v>30792851</v>
      </c>
      <c r="D86" s="327">
        <f>+D64+D68+D73+D76+D80+D85</f>
        <v>51395775</v>
      </c>
      <c r="E86" s="340">
        <f>+E64+E68+E73+E76+E80+E85</f>
        <v>51395775</v>
      </c>
    </row>
    <row r="87" spans="1:5" s="464" customFormat="1" ht="12" customHeight="1" thickBot="1">
      <c r="A87" s="454" t="s">
        <v>376</v>
      </c>
      <c r="B87" s="445" t="s">
        <v>471</v>
      </c>
      <c r="C87" s="327">
        <f>+C63+C86</f>
        <v>841278819</v>
      </c>
      <c r="D87" s="327">
        <f>+D63+D86</f>
        <v>1205278608</v>
      </c>
      <c r="E87" s="340">
        <f>+E63+E86</f>
        <v>1218950325</v>
      </c>
    </row>
    <row r="88" spans="1:5" s="464" customFormat="1" ht="15" customHeight="1">
      <c r="A88" s="419"/>
      <c r="B88" s="420"/>
      <c r="C88" s="435"/>
      <c r="D88" s="435"/>
      <c r="E88" s="435"/>
    </row>
    <row r="89" spans="1:5" ht="13.5" thickBot="1">
      <c r="A89" s="421"/>
      <c r="B89" s="422"/>
      <c r="C89" s="436"/>
      <c r="D89" s="436"/>
      <c r="E89" s="436"/>
    </row>
    <row r="90" spans="1:5" s="463" customFormat="1" ht="16.5" customHeight="1" thickBot="1">
      <c r="A90" s="664" t="s">
        <v>41</v>
      </c>
      <c r="B90" s="665"/>
      <c r="C90" s="665"/>
      <c r="D90" s="665"/>
      <c r="E90" s="666"/>
    </row>
    <row r="91" spans="1:5" s="254" customFormat="1" ht="12" customHeight="1" thickBot="1">
      <c r="A91" s="442" t="s">
        <v>6</v>
      </c>
      <c r="B91" s="293" t="s">
        <v>384</v>
      </c>
      <c r="C91" s="426">
        <f>SUM(C92:C96)</f>
        <v>653747343</v>
      </c>
      <c r="D91" s="426">
        <f>SUM(D92:D96)</f>
        <v>722440490</v>
      </c>
      <c r="E91" s="426">
        <f>SUM(E92:E96)</f>
        <v>715982181</v>
      </c>
    </row>
    <row r="92" spans="1:5" ht="12" customHeight="1">
      <c r="A92" s="455" t="s">
        <v>67</v>
      </c>
      <c r="B92" s="279" t="s">
        <v>36</v>
      </c>
      <c r="C92" s="427">
        <v>295466082</v>
      </c>
      <c r="D92" s="427">
        <v>308599042</v>
      </c>
      <c r="E92" s="427">
        <v>307729288</v>
      </c>
    </row>
    <row r="93" spans="1:5" ht="12" customHeight="1">
      <c r="A93" s="448" t="s">
        <v>68</v>
      </c>
      <c r="B93" s="277" t="s">
        <v>112</v>
      </c>
      <c r="C93" s="428">
        <v>37024660</v>
      </c>
      <c r="D93" s="428">
        <v>40175000</v>
      </c>
      <c r="E93" s="428">
        <v>40174780</v>
      </c>
    </row>
    <row r="94" spans="1:5" ht="12" customHeight="1">
      <c r="A94" s="448" t="s">
        <v>69</v>
      </c>
      <c r="B94" s="277" t="s">
        <v>87</v>
      </c>
      <c r="C94" s="430">
        <v>178661824</v>
      </c>
      <c r="D94" s="430">
        <v>207400406</v>
      </c>
      <c r="E94" s="430">
        <v>204960104</v>
      </c>
    </row>
    <row r="95" spans="1:5" ht="12" customHeight="1">
      <c r="A95" s="448" t="s">
        <v>70</v>
      </c>
      <c r="B95" s="280" t="s">
        <v>113</v>
      </c>
      <c r="C95" s="430">
        <v>15400000</v>
      </c>
      <c r="D95" s="430">
        <v>24487000</v>
      </c>
      <c r="E95" s="430">
        <v>21718667</v>
      </c>
    </row>
    <row r="96" spans="1:5" ht="12" customHeight="1">
      <c r="A96" s="448" t="s">
        <v>78</v>
      </c>
      <c r="B96" s="288" t="s">
        <v>114</v>
      </c>
      <c r="C96" s="430">
        <v>127194777</v>
      </c>
      <c r="D96" s="430">
        <v>141779042</v>
      </c>
      <c r="E96" s="430">
        <v>141399342</v>
      </c>
    </row>
    <row r="97" spans="1:5" ht="12" customHeight="1">
      <c r="A97" s="448" t="s">
        <v>71</v>
      </c>
      <c r="B97" s="277" t="s">
        <v>385</v>
      </c>
      <c r="C97" s="430"/>
      <c r="D97" s="430">
        <v>3751202</v>
      </c>
      <c r="E97" s="430">
        <v>3751202</v>
      </c>
    </row>
    <row r="98" spans="1:5" ht="12" customHeight="1">
      <c r="A98" s="448" t="s">
        <v>72</v>
      </c>
      <c r="B98" s="300" t="s">
        <v>386</v>
      </c>
      <c r="C98" s="430"/>
      <c r="D98" s="430"/>
      <c r="E98" s="430"/>
    </row>
    <row r="99" spans="1:5" ht="12" customHeight="1">
      <c r="A99" s="448" t="s">
        <v>79</v>
      </c>
      <c r="B99" s="301" t="s">
        <v>387</v>
      </c>
      <c r="C99" s="430"/>
      <c r="D99" s="430"/>
      <c r="E99" s="430"/>
    </row>
    <row r="100" spans="1:5" ht="12" customHeight="1">
      <c r="A100" s="448" t="s">
        <v>80</v>
      </c>
      <c r="B100" s="301" t="s">
        <v>388</v>
      </c>
      <c r="C100" s="430"/>
      <c r="D100" s="430"/>
      <c r="E100" s="430"/>
    </row>
    <row r="101" spans="1:5" ht="12" customHeight="1">
      <c r="A101" s="448" t="s">
        <v>81</v>
      </c>
      <c r="B101" s="300" t="s">
        <v>389</v>
      </c>
      <c r="C101" s="430">
        <v>107812373</v>
      </c>
      <c r="D101" s="430">
        <v>112738013</v>
      </c>
      <c r="E101" s="430">
        <v>112738013</v>
      </c>
    </row>
    <row r="102" spans="1:5" ht="12" customHeight="1">
      <c r="A102" s="448" t="s">
        <v>82</v>
      </c>
      <c r="B102" s="300" t="s">
        <v>390</v>
      </c>
      <c r="C102" s="430"/>
      <c r="D102" s="430"/>
      <c r="E102" s="430"/>
    </row>
    <row r="103" spans="1:5" ht="12" customHeight="1">
      <c r="A103" s="448" t="s">
        <v>84</v>
      </c>
      <c r="B103" s="301" t="s">
        <v>391</v>
      </c>
      <c r="C103" s="430"/>
      <c r="D103" s="430">
        <v>1000000</v>
      </c>
      <c r="E103" s="430">
        <v>1000000</v>
      </c>
    </row>
    <row r="104" spans="1:5" ht="12" customHeight="1">
      <c r="A104" s="456" t="s">
        <v>115</v>
      </c>
      <c r="B104" s="302" t="s">
        <v>392</v>
      </c>
      <c r="C104" s="430"/>
      <c r="D104" s="430"/>
      <c r="E104" s="430"/>
    </row>
    <row r="105" spans="1:5" ht="12" customHeight="1">
      <c r="A105" s="448" t="s">
        <v>393</v>
      </c>
      <c r="B105" s="302" t="s">
        <v>394</v>
      </c>
      <c r="C105" s="430"/>
      <c r="D105" s="430"/>
      <c r="E105" s="430"/>
    </row>
    <row r="106" spans="1:5" s="254" customFormat="1" ht="12" customHeight="1" thickBot="1">
      <c r="A106" s="457" t="s">
        <v>395</v>
      </c>
      <c r="B106" s="303" t="s">
        <v>396</v>
      </c>
      <c r="C106" s="432">
        <v>19382404</v>
      </c>
      <c r="D106" s="432">
        <v>24289827</v>
      </c>
      <c r="E106" s="432">
        <v>23910127</v>
      </c>
    </row>
    <row r="107" spans="1:5" ht="12" customHeight="1" thickBot="1">
      <c r="A107" s="294" t="s">
        <v>7</v>
      </c>
      <c r="B107" s="292" t="s">
        <v>397</v>
      </c>
      <c r="C107" s="315">
        <f>+C108+C110+C112</f>
        <v>52798619</v>
      </c>
      <c r="D107" s="315">
        <f>+D108+D110+D112</f>
        <v>347870269</v>
      </c>
      <c r="E107" s="315">
        <f>+E108+E110+E112</f>
        <v>146685240</v>
      </c>
    </row>
    <row r="108" spans="1:5" ht="12" customHeight="1">
      <c r="A108" s="447" t="s">
        <v>73</v>
      </c>
      <c r="B108" s="277" t="s">
        <v>135</v>
      </c>
      <c r="C108" s="429">
        <v>34684696</v>
      </c>
      <c r="D108" s="429">
        <v>70641462</v>
      </c>
      <c r="E108" s="429">
        <v>49404150</v>
      </c>
    </row>
    <row r="109" spans="1:5" ht="12" customHeight="1">
      <c r="A109" s="447" t="s">
        <v>74</v>
      </c>
      <c r="B109" s="281" t="s">
        <v>398</v>
      </c>
      <c r="C109" s="429"/>
      <c r="D109" s="429">
        <v>16578595</v>
      </c>
      <c r="E109" s="429">
        <v>825500</v>
      </c>
    </row>
    <row r="110" spans="1:5" ht="12" customHeight="1">
      <c r="A110" s="447" t="s">
        <v>75</v>
      </c>
      <c r="B110" s="281" t="s">
        <v>116</v>
      </c>
      <c r="C110" s="428">
        <v>18113923</v>
      </c>
      <c r="D110" s="428">
        <v>277228807</v>
      </c>
      <c r="E110" s="428">
        <v>97281090</v>
      </c>
    </row>
    <row r="111" spans="1:5" ht="12" customHeight="1">
      <c r="A111" s="447" t="s">
        <v>76</v>
      </c>
      <c r="B111" s="281" t="s">
        <v>399</v>
      </c>
      <c r="C111" s="305">
        <v>9031360</v>
      </c>
      <c r="D111" s="305">
        <v>270777684</v>
      </c>
      <c r="E111" s="305">
        <v>96353990</v>
      </c>
    </row>
    <row r="112" spans="1:5" ht="12" customHeight="1">
      <c r="A112" s="447" t="s">
        <v>77</v>
      </c>
      <c r="B112" s="313" t="s">
        <v>137</v>
      </c>
      <c r="C112" s="305"/>
      <c r="D112" s="305"/>
      <c r="E112" s="305"/>
    </row>
    <row r="113" spans="1:5" ht="12" customHeight="1">
      <c r="A113" s="447" t="s">
        <v>83</v>
      </c>
      <c r="B113" s="312" t="s">
        <v>400</v>
      </c>
      <c r="C113" s="305"/>
      <c r="D113" s="305"/>
      <c r="E113" s="305"/>
    </row>
    <row r="114" spans="1:5" ht="12" customHeight="1">
      <c r="A114" s="447" t="s">
        <v>85</v>
      </c>
      <c r="B114" s="328" t="s">
        <v>401</v>
      </c>
      <c r="C114" s="305"/>
      <c r="D114" s="305"/>
      <c r="E114" s="305"/>
    </row>
    <row r="115" spans="1:5" ht="12" customHeight="1">
      <c r="A115" s="447" t="s">
        <v>117</v>
      </c>
      <c r="B115" s="301" t="s">
        <v>388</v>
      </c>
      <c r="C115" s="305"/>
      <c r="D115" s="305"/>
      <c r="E115" s="305"/>
    </row>
    <row r="116" spans="1:5" ht="12" customHeight="1">
      <c r="A116" s="447" t="s">
        <v>118</v>
      </c>
      <c r="B116" s="301" t="s">
        <v>402</v>
      </c>
      <c r="C116" s="305"/>
      <c r="D116" s="305"/>
      <c r="E116" s="305"/>
    </row>
    <row r="117" spans="1:5" ht="12" customHeight="1">
      <c r="A117" s="447" t="s">
        <v>119</v>
      </c>
      <c r="B117" s="301" t="s">
        <v>403</v>
      </c>
      <c r="C117" s="305"/>
      <c r="D117" s="305"/>
      <c r="E117" s="305"/>
    </row>
    <row r="118" spans="1:5" ht="12" customHeight="1">
      <c r="A118" s="447" t="s">
        <v>404</v>
      </c>
      <c r="B118" s="301" t="s">
        <v>391</v>
      </c>
      <c r="C118" s="305"/>
      <c r="D118" s="305"/>
      <c r="E118" s="305"/>
    </row>
    <row r="119" spans="1:5" ht="12" customHeight="1">
      <c r="A119" s="447" t="s">
        <v>405</v>
      </c>
      <c r="B119" s="301" t="s">
        <v>406</v>
      </c>
      <c r="C119" s="305"/>
      <c r="D119" s="305"/>
      <c r="E119" s="305"/>
    </row>
    <row r="120" spans="1:5" ht="12" customHeight="1" thickBot="1">
      <c r="A120" s="456" t="s">
        <v>407</v>
      </c>
      <c r="B120" s="301" t="s">
        <v>408</v>
      </c>
      <c r="C120" s="307"/>
      <c r="D120" s="307"/>
      <c r="E120" s="307"/>
    </row>
    <row r="121" spans="1:5" ht="12" customHeight="1" thickBot="1">
      <c r="A121" s="294" t="s">
        <v>8</v>
      </c>
      <c r="B121" s="297" t="s">
        <v>409</v>
      </c>
      <c r="C121" s="315">
        <f>+C122+C123</f>
        <v>4000000</v>
      </c>
      <c r="D121" s="315">
        <f>+D122+D123</f>
        <v>0</v>
      </c>
      <c r="E121" s="315">
        <f>+E122+E123</f>
        <v>0</v>
      </c>
    </row>
    <row r="122" spans="1:5" ht="12" customHeight="1">
      <c r="A122" s="447" t="s">
        <v>56</v>
      </c>
      <c r="B122" s="278" t="s">
        <v>43</v>
      </c>
      <c r="C122" s="429">
        <v>2000000</v>
      </c>
      <c r="D122" s="429"/>
      <c r="E122" s="429"/>
    </row>
    <row r="123" spans="1:5" ht="12" customHeight="1" thickBot="1">
      <c r="A123" s="449" t="s">
        <v>57</v>
      </c>
      <c r="B123" s="281" t="s">
        <v>44</v>
      </c>
      <c r="C123" s="430">
        <v>2000000</v>
      </c>
      <c r="D123" s="430"/>
      <c r="E123" s="430"/>
    </row>
    <row r="124" spans="1:5" ht="12" customHeight="1" thickBot="1">
      <c r="A124" s="294" t="s">
        <v>9</v>
      </c>
      <c r="B124" s="297" t="s">
        <v>410</v>
      </c>
      <c r="C124" s="315">
        <f>+C91+C107+C121</f>
        <v>710545962</v>
      </c>
      <c r="D124" s="315">
        <f>+D91+D107+D121</f>
        <v>1070310759</v>
      </c>
      <c r="E124" s="315">
        <f>+E91+E107+E121</f>
        <v>862667421</v>
      </c>
    </row>
    <row r="125" spans="1:5" ht="12" customHeight="1" thickBot="1">
      <c r="A125" s="294" t="s">
        <v>10</v>
      </c>
      <c r="B125" s="297" t="s">
        <v>473</v>
      </c>
      <c r="C125" s="315">
        <f>+C126+C127+C128</f>
        <v>0</v>
      </c>
      <c r="D125" s="315">
        <f>+D126+D127+D128</f>
        <v>0</v>
      </c>
      <c r="E125" s="315">
        <f>+E126+E127+E128</f>
        <v>0</v>
      </c>
    </row>
    <row r="126" spans="1:5" ht="12" customHeight="1">
      <c r="A126" s="447" t="s">
        <v>60</v>
      </c>
      <c r="B126" s="278" t="s">
        <v>412</v>
      </c>
      <c r="C126" s="305"/>
      <c r="D126" s="305"/>
      <c r="E126" s="305"/>
    </row>
    <row r="127" spans="1:5" ht="12" customHeight="1">
      <c r="A127" s="447" t="s">
        <v>61</v>
      </c>
      <c r="B127" s="278" t="s">
        <v>413</v>
      </c>
      <c r="C127" s="305"/>
      <c r="D127" s="305"/>
      <c r="E127" s="305"/>
    </row>
    <row r="128" spans="1:5" ht="12" customHeight="1" thickBot="1">
      <c r="A128" s="456" t="s">
        <v>62</v>
      </c>
      <c r="B128" s="276" t="s">
        <v>414</v>
      </c>
      <c r="C128" s="305"/>
      <c r="D128" s="305"/>
      <c r="E128" s="305"/>
    </row>
    <row r="129" spans="1:5" ht="12" customHeight="1" thickBot="1">
      <c r="A129" s="294" t="s">
        <v>11</v>
      </c>
      <c r="B129" s="297" t="s">
        <v>415</v>
      </c>
      <c r="C129" s="315">
        <f>+C130+C131+C132+C133</f>
        <v>0</v>
      </c>
      <c r="D129" s="315">
        <f>+D130+D131+D132+D133</f>
        <v>0</v>
      </c>
      <c r="E129" s="315">
        <f>+E130+E131+E132+E133</f>
        <v>0</v>
      </c>
    </row>
    <row r="130" spans="1:5" ht="12" customHeight="1">
      <c r="A130" s="447" t="s">
        <v>63</v>
      </c>
      <c r="B130" s="278" t="s">
        <v>416</v>
      </c>
      <c r="C130" s="305"/>
      <c r="D130" s="305"/>
      <c r="E130" s="305"/>
    </row>
    <row r="131" spans="1:5" ht="12" customHeight="1">
      <c r="A131" s="447" t="s">
        <v>64</v>
      </c>
      <c r="B131" s="278" t="s">
        <v>417</v>
      </c>
      <c r="C131" s="305"/>
      <c r="D131" s="305"/>
      <c r="E131" s="305"/>
    </row>
    <row r="132" spans="1:5" ht="12" customHeight="1">
      <c r="A132" s="447" t="s">
        <v>312</v>
      </c>
      <c r="B132" s="278" t="s">
        <v>418</v>
      </c>
      <c r="C132" s="305"/>
      <c r="D132" s="305"/>
      <c r="E132" s="305"/>
    </row>
    <row r="133" spans="1:5" s="254" customFormat="1" ht="12" customHeight="1" thickBot="1">
      <c r="A133" s="456" t="s">
        <v>314</v>
      </c>
      <c r="B133" s="276" t="s">
        <v>419</v>
      </c>
      <c r="C133" s="305"/>
      <c r="D133" s="305"/>
      <c r="E133" s="305"/>
    </row>
    <row r="134" spans="1:11" ht="13.5" thickBot="1">
      <c r="A134" s="294" t="s">
        <v>12</v>
      </c>
      <c r="B134" s="297" t="s">
        <v>586</v>
      </c>
      <c r="C134" s="431">
        <f>+C135+C136+C138+C139+C137</f>
        <v>130732857</v>
      </c>
      <c r="D134" s="431">
        <f>+D135+D136+D138+D139+D137</f>
        <v>134967849</v>
      </c>
      <c r="E134" s="431">
        <f>+E135+E136+E138+E139+E137</f>
        <v>134967849</v>
      </c>
      <c r="K134" s="410"/>
    </row>
    <row r="135" spans="1:5" ht="12.75">
      <c r="A135" s="447" t="s">
        <v>65</v>
      </c>
      <c r="B135" s="278" t="s">
        <v>421</v>
      </c>
      <c r="C135" s="305"/>
      <c r="D135" s="305"/>
      <c r="E135" s="305"/>
    </row>
    <row r="136" spans="1:5" ht="12" customHeight="1">
      <c r="A136" s="447" t="s">
        <v>66</v>
      </c>
      <c r="B136" s="278" t="s">
        <v>422</v>
      </c>
      <c r="C136" s="305">
        <v>13025940</v>
      </c>
      <c r="D136" s="305">
        <v>13025940</v>
      </c>
      <c r="E136" s="305">
        <v>13025940</v>
      </c>
    </row>
    <row r="137" spans="1:5" ht="12" customHeight="1">
      <c r="A137" s="447" t="s">
        <v>321</v>
      </c>
      <c r="B137" s="278" t="s">
        <v>585</v>
      </c>
      <c r="C137" s="305">
        <v>117706917</v>
      </c>
      <c r="D137" s="305">
        <v>121941909</v>
      </c>
      <c r="E137" s="305">
        <v>121941909</v>
      </c>
    </row>
    <row r="138" spans="1:5" s="254" customFormat="1" ht="12" customHeight="1">
      <c r="A138" s="447" t="s">
        <v>323</v>
      </c>
      <c r="B138" s="278" t="s">
        <v>423</v>
      </c>
      <c r="C138" s="305"/>
      <c r="D138" s="305"/>
      <c r="E138" s="305"/>
    </row>
    <row r="139" spans="1:5" s="254" customFormat="1" ht="12" customHeight="1" thickBot="1">
      <c r="A139" s="456" t="s">
        <v>584</v>
      </c>
      <c r="B139" s="276" t="s">
        <v>424</v>
      </c>
      <c r="C139" s="305"/>
      <c r="D139" s="305"/>
      <c r="E139" s="305"/>
    </row>
    <row r="140" spans="1:5" s="254" customFormat="1" ht="12" customHeight="1" thickBot="1">
      <c r="A140" s="294" t="s">
        <v>13</v>
      </c>
      <c r="B140" s="297" t="s">
        <v>474</v>
      </c>
      <c r="C140" s="433">
        <f>+C141+C142+C143+C144</f>
        <v>0</v>
      </c>
      <c r="D140" s="433">
        <f>+D141+D142+D143+D144</f>
        <v>0</v>
      </c>
      <c r="E140" s="433">
        <f>+E141+E142+E143+E144</f>
        <v>0</v>
      </c>
    </row>
    <row r="141" spans="1:5" s="254" customFormat="1" ht="12" customHeight="1">
      <c r="A141" s="447" t="s">
        <v>110</v>
      </c>
      <c r="B141" s="278" t="s">
        <v>426</v>
      </c>
      <c r="C141" s="305"/>
      <c r="D141" s="305"/>
      <c r="E141" s="305"/>
    </row>
    <row r="142" spans="1:5" s="254" customFormat="1" ht="12" customHeight="1">
      <c r="A142" s="447" t="s">
        <v>111</v>
      </c>
      <c r="B142" s="278" t="s">
        <v>427</v>
      </c>
      <c r="C142" s="305"/>
      <c r="D142" s="305"/>
      <c r="E142" s="305"/>
    </row>
    <row r="143" spans="1:5" s="254" customFormat="1" ht="12" customHeight="1">
      <c r="A143" s="447" t="s">
        <v>136</v>
      </c>
      <c r="B143" s="278" t="s">
        <v>428</v>
      </c>
      <c r="C143" s="305"/>
      <c r="D143" s="305"/>
      <c r="E143" s="305"/>
    </row>
    <row r="144" spans="1:5" ht="12.75" customHeight="1" thickBot="1">
      <c r="A144" s="447" t="s">
        <v>329</v>
      </c>
      <c r="B144" s="278" t="s">
        <v>429</v>
      </c>
      <c r="C144" s="305"/>
      <c r="D144" s="305"/>
      <c r="E144" s="305"/>
    </row>
    <row r="145" spans="1:5" ht="12" customHeight="1" thickBot="1">
      <c r="A145" s="294" t="s">
        <v>14</v>
      </c>
      <c r="B145" s="297" t="s">
        <v>430</v>
      </c>
      <c r="C145" s="446">
        <f>+C125+C129+C134+C140</f>
        <v>130732857</v>
      </c>
      <c r="D145" s="446">
        <f>+D125+D129+D134+D140</f>
        <v>134967849</v>
      </c>
      <c r="E145" s="446">
        <f>+E125+E129+E134+E140</f>
        <v>134967849</v>
      </c>
    </row>
    <row r="146" spans="1:5" ht="15" customHeight="1" thickBot="1">
      <c r="A146" s="458" t="s">
        <v>15</v>
      </c>
      <c r="B146" s="317" t="s">
        <v>431</v>
      </c>
      <c r="C146" s="446">
        <f>+C124+C145</f>
        <v>841278819</v>
      </c>
      <c r="D146" s="446">
        <f>+D124+D145</f>
        <v>1205278608</v>
      </c>
      <c r="E146" s="446">
        <f>+E124+E145</f>
        <v>997635270</v>
      </c>
    </row>
    <row r="147" spans="1:5" ht="13.5" thickBot="1">
      <c r="A147" s="39"/>
      <c r="B147" s="40"/>
      <c r="C147" s="41"/>
      <c r="D147" s="41"/>
      <c r="E147" s="41"/>
    </row>
    <row r="148" spans="1:5" ht="15" customHeight="1" thickBot="1">
      <c r="A148" s="558" t="s">
        <v>627</v>
      </c>
      <c r="B148" s="559"/>
      <c r="C148" s="59">
        <v>10</v>
      </c>
      <c r="D148" s="60">
        <v>11</v>
      </c>
      <c r="E148" s="57">
        <v>11</v>
      </c>
    </row>
    <row r="149" spans="1:5" ht="14.25" customHeight="1" thickBot="1">
      <c r="A149" s="560" t="s">
        <v>626</v>
      </c>
      <c r="B149" s="561"/>
      <c r="C149" s="59">
        <v>262</v>
      </c>
      <c r="D149" s="60">
        <v>262</v>
      </c>
      <c r="E149" s="57">
        <v>268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438" customWidth="1"/>
    <col min="2" max="2" width="65.375" style="439" customWidth="1"/>
    <col min="3" max="5" width="17.00390625" style="440" customWidth="1"/>
    <col min="6" max="16384" width="9.375" style="29" customWidth="1"/>
  </cols>
  <sheetData>
    <row r="1" spans="1:5" s="414" customFormat="1" ht="16.5" customHeight="1" thickBot="1">
      <c r="A1" s="413"/>
      <c r="B1" s="415"/>
      <c r="C1" s="460"/>
      <c r="D1" s="425"/>
      <c r="E1" s="545" t="s">
        <v>799</v>
      </c>
    </row>
    <row r="2" spans="1:5" s="461" customFormat="1" ht="15.75" customHeight="1">
      <c r="A2" s="441" t="s">
        <v>48</v>
      </c>
      <c r="B2" s="667" t="s">
        <v>132</v>
      </c>
      <c r="C2" s="668"/>
      <c r="D2" s="669"/>
      <c r="E2" s="434" t="s">
        <v>39</v>
      </c>
    </row>
    <row r="3" spans="1:5" s="461" customFormat="1" ht="24.75" thickBot="1">
      <c r="A3" s="459" t="s">
        <v>469</v>
      </c>
      <c r="B3" s="670" t="s">
        <v>588</v>
      </c>
      <c r="C3" s="671"/>
      <c r="D3" s="672"/>
      <c r="E3" s="409" t="s">
        <v>46</v>
      </c>
    </row>
    <row r="4" spans="1:5" s="462" customFormat="1" ht="15.75" customHeight="1" thickBot="1">
      <c r="A4" s="416"/>
      <c r="B4" s="416"/>
      <c r="C4" s="417"/>
      <c r="D4" s="417"/>
      <c r="E4" s="417" t="s">
        <v>632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63" customFormat="1" ht="12" customHeight="1" thickBot="1">
      <c r="A8" s="294" t="s">
        <v>6</v>
      </c>
      <c r="B8" s="290" t="s">
        <v>270</v>
      </c>
      <c r="C8" s="321">
        <f>SUM(C9:C14)</f>
        <v>0</v>
      </c>
      <c r="D8" s="321">
        <f>SUM(D9:D14)</f>
        <v>0</v>
      </c>
      <c r="E8" s="304">
        <f>SUM(E9:E14)</f>
        <v>0</v>
      </c>
    </row>
    <row r="9" spans="1:5" s="437" customFormat="1" ht="12" customHeight="1">
      <c r="A9" s="447" t="s">
        <v>67</v>
      </c>
      <c r="B9" s="332" t="s">
        <v>271</v>
      </c>
      <c r="C9" s="323"/>
      <c r="D9" s="323"/>
      <c r="E9" s="306"/>
    </row>
    <row r="10" spans="1:5" s="464" customFormat="1" ht="12" customHeight="1">
      <c r="A10" s="448" t="s">
        <v>68</v>
      </c>
      <c r="B10" s="333" t="s">
        <v>272</v>
      </c>
      <c r="C10" s="322"/>
      <c r="D10" s="322"/>
      <c r="E10" s="305"/>
    </row>
    <row r="11" spans="1:5" s="464" customFormat="1" ht="12" customHeight="1">
      <c r="A11" s="448" t="s">
        <v>69</v>
      </c>
      <c r="B11" s="333" t="s">
        <v>273</v>
      </c>
      <c r="C11" s="322"/>
      <c r="D11" s="322"/>
      <c r="E11" s="305"/>
    </row>
    <row r="12" spans="1:5" s="464" customFormat="1" ht="12" customHeight="1">
      <c r="A12" s="448" t="s">
        <v>70</v>
      </c>
      <c r="B12" s="333" t="s">
        <v>274</v>
      </c>
      <c r="C12" s="322"/>
      <c r="D12" s="322"/>
      <c r="E12" s="305"/>
    </row>
    <row r="13" spans="1:5" s="464" customFormat="1" ht="12" customHeight="1">
      <c r="A13" s="448" t="s">
        <v>88</v>
      </c>
      <c r="B13" s="333" t="s">
        <v>275</v>
      </c>
      <c r="C13" s="322"/>
      <c r="D13" s="322"/>
      <c r="E13" s="305"/>
    </row>
    <row r="14" spans="1:5" s="437" customFormat="1" ht="12" customHeight="1" thickBot="1">
      <c r="A14" s="449" t="s">
        <v>71</v>
      </c>
      <c r="B14" s="334" t="s">
        <v>276</v>
      </c>
      <c r="C14" s="324"/>
      <c r="D14" s="324"/>
      <c r="E14" s="307"/>
    </row>
    <row r="15" spans="1:5" s="437" customFormat="1" ht="12" customHeight="1" thickBot="1">
      <c r="A15" s="294" t="s">
        <v>7</v>
      </c>
      <c r="B15" s="311" t="s">
        <v>277</v>
      </c>
      <c r="C15" s="321">
        <f>SUM(C16:C20)</f>
        <v>0</v>
      </c>
      <c r="D15" s="321">
        <f>SUM(D16:D20)</f>
        <v>0</v>
      </c>
      <c r="E15" s="304">
        <f>SUM(E16:E20)</f>
        <v>0</v>
      </c>
    </row>
    <row r="16" spans="1:5" s="437" customFormat="1" ht="12" customHeight="1">
      <c r="A16" s="447" t="s">
        <v>73</v>
      </c>
      <c r="B16" s="332" t="s">
        <v>278</v>
      </c>
      <c r="C16" s="323"/>
      <c r="D16" s="323"/>
      <c r="E16" s="306"/>
    </row>
    <row r="17" spans="1:5" s="437" customFormat="1" ht="12" customHeight="1">
      <c r="A17" s="448" t="s">
        <v>74</v>
      </c>
      <c r="B17" s="333" t="s">
        <v>279</v>
      </c>
      <c r="C17" s="322"/>
      <c r="D17" s="322"/>
      <c r="E17" s="305"/>
    </row>
    <row r="18" spans="1:5" s="437" customFormat="1" ht="12" customHeight="1">
      <c r="A18" s="448" t="s">
        <v>75</v>
      </c>
      <c r="B18" s="333" t="s">
        <v>280</v>
      </c>
      <c r="C18" s="322"/>
      <c r="D18" s="322"/>
      <c r="E18" s="305"/>
    </row>
    <row r="19" spans="1:5" s="437" customFormat="1" ht="12" customHeight="1">
      <c r="A19" s="448" t="s">
        <v>76</v>
      </c>
      <c r="B19" s="333" t="s">
        <v>281</v>
      </c>
      <c r="C19" s="322"/>
      <c r="D19" s="322"/>
      <c r="E19" s="305"/>
    </row>
    <row r="20" spans="1:5" s="437" customFormat="1" ht="12" customHeight="1">
      <c r="A20" s="448" t="s">
        <v>77</v>
      </c>
      <c r="B20" s="333" t="s">
        <v>282</v>
      </c>
      <c r="C20" s="322"/>
      <c r="D20" s="322"/>
      <c r="E20" s="305"/>
    </row>
    <row r="21" spans="1:5" s="464" customFormat="1" ht="12" customHeight="1" thickBot="1">
      <c r="A21" s="449" t="s">
        <v>83</v>
      </c>
      <c r="B21" s="334" t="s">
        <v>283</v>
      </c>
      <c r="C21" s="324"/>
      <c r="D21" s="324"/>
      <c r="E21" s="307"/>
    </row>
    <row r="22" spans="1:5" s="464" customFormat="1" ht="12" customHeight="1" thickBot="1">
      <c r="A22" s="294" t="s">
        <v>8</v>
      </c>
      <c r="B22" s="290" t="s">
        <v>284</v>
      </c>
      <c r="C22" s="321">
        <f>SUM(C23:C27)</f>
        <v>0</v>
      </c>
      <c r="D22" s="321">
        <f>SUM(D23:D27)</f>
        <v>0</v>
      </c>
      <c r="E22" s="304">
        <f>SUM(E23:E27)</f>
        <v>0</v>
      </c>
    </row>
    <row r="23" spans="1:5" s="464" customFormat="1" ht="12" customHeight="1">
      <c r="A23" s="447" t="s">
        <v>56</v>
      </c>
      <c r="B23" s="332" t="s">
        <v>285</v>
      </c>
      <c r="C23" s="323"/>
      <c r="D23" s="323"/>
      <c r="E23" s="306"/>
    </row>
    <row r="24" spans="1:5" s="437" customFormat="1" ht="12" customHeight="1">
      <c r="A24" s="448" t="s">
        <v>57</v>
      </c>
      <c r="B24" s="333" t="s">
        <v>286</v>
      </c>
      <c r="C24" s="322"/>
      <c r="D24" s="322"/>
      <c r="E24" s="305"/>
    </row>
    <row r="25" spans="1:5" s="464" customFormat="1" ht="12" customHeight="1">
      <c r="A25" s="448" t="s">
        <v>58</v>
      </c>
      <c r="B25" s="333" t="s">
        <v>287</v>
      </c>
      <c r="C25" s="322"/>
      <c r="D25" s="322"/>
      <c r="E25" s="305"/>
    </row>
    <row r="26" spans="1:5" s="464" customFormat="1" ht="12" customHeight="1">
      <c r="A26" s="448" t="s">
        <v>59</v>
      </c>
      <c r="B26" s="333" t="s">
        <v>288</v>
      </c>
      <c r="C26" s="322"/>
      <c r="D26" s="322"/>
      <c r="E26" s="305"/>
    </row>
    <row r="27" spans="1:5" s="464" customFormat="1" ht="12" customHeight="1">
      <c r="A27" s="448" t="s">
        <v>100</v>
      </c>
      <c r="B27" s="333" t="s">
        <v>289</v>
      </c>
      <c r="C27" s="322"/>
      <c r="D27" s="322"/>
      <c r="E27" s="305"/>
    </row>
    <row r="28" spans="1:5" s="464" customFormat="1" ht="12" customHeight="1" thickBot="1">
      <c r="A28" s="449" t="s">
        <v>101</v>
      </c>
      <c r="B28" s="334" t="s">
        <v>290</v>
      </c>
      <c r="C28" s="324"/>
      <c r="D28" s="324"/>
      <c r="E28" s="307"/>
    </row>
    <row r="29" spans="1:5" s="464" customFormat="1" ht="12" customHeight="1" thickBot="1">
      <c r="A29" s="294" t="s">
        <v>102</v>
      </c>
      <c r="B29" s="290" t="s">
        <v>616</v>
      </c>
      <c r="C29" s="327">
        <f>SUM(C30:C35)</f>
        <v>0</v>
      </c>
      <c r="D29" s="327">
        <f>SUM(D30:D35)</f>
        <v>0</v>
      </c>
      <c r="E29" s="340">
        <f>SUM(E30:E35)</f>
        <v>0</v>
      </c>
    </row>
    <row r="30" spans="1:5" s="464" customFormat="1" ht="12" customHeight="1">
      <c r="A30" s="447" t="s">
        <v>291</v>
      </c>
      <c r="B30" s="332" t="s">
        <v>620</v>
      </c>
      <c r="C30" s="323"/>
      <c r="D30" s="323">
        <f>+D31+D32</f>
        <v>0</v>
      </c>
      <c r="E30" s="306">
        <f>+E31+E32</f>
        <v>0</v>
      </c>
    </row>
    <row r="31" spans="1:5" s="464" customFormat="1" ht="12" customHeight="1">
      <c r="A31" s="448" t="s">
        <v>292</v>
      </c>
      <c r="B31" s="333" t="s">
        <v>621</v>
      </c>
      <c r="C31" s="322"/>
      <c r="D31" s="322"/>
      <c r="E31" s="305"/>
    </row>
    <row r="32" spans="1:5" s="464" customFormat="1" ht="12" customHeight="1">
      <c r="A32" s="448" t="s">
        <v>293</v>
      </c>
      <c r="B32" s="333" t="s">
        <v>622</v>
      </c>
      <c r="C32" s="322"/>
      <c r="D32" s="322"/>
      <c r="E32" s="305"/>
    </row>
    <row r="33" spans="1:5" s="464" customFormat="1" ht="12" customHeight="1">
      <c r="A33" s="448" t="s">
        <v>617</v>
      </c>
      <c r="B33" s="333" t="s">
        <v>623</v>
      </c>
      <c r="C33" s="322"/>
      <c r="D33" s="322"/>
      <c r="E33" s="305"/>
    </row>
    <row r="34" spans="1:5" s="464" customFormat="1" ht="12" customHeight="1">
      <c r="A34" s="448" t="s">
        <v>618</v>
      </c>
      <c r="B34" s="333" t="s">
        <v>294</v>
      </c>
      <c r="C34" s="322"/>
      <c r="D34" s="322"/>
      <c r="E34" s="305"/>
    </row>
    <row r="35" spans="1:5" s="464" customFormat="1" ht="12" customHeight="1" thickBot="1">
      <c r="A35" s="449" t="s">
        <v>619</v>
      </c>
      <c r="B35" s="313" t="s">
        <v>295</v>
      </c>
      <c r="C35" s="324"/>
      <c r="D35" s="324"/>
      <c r="E35" s="307"/>
    </row>
    <row r="36" spans="1:5" s="464" customFormat="1" ht="12" customHeight="1" thickBot="1">
      <c r="A36" s="294" t="s">
        <v>10</v>
      </c>
      <c r="B36" s="290" t="s">
        <v>296</v>
      </c>
      <c r="C36" s="321">
        <f>SUM(C37:C46)</f>
        <v>0</v>
      </c>
      <c r="D36" s="321">
        <f>SUM(D37:D46)</f>
        <v>0</v>
      </c>
      <c r="E36" s="304">
        <f>SUM(E37:E46)</f>
        <v>0</v>
      </c>
    </row>
    <row r="37" spans="1:5" s="464" customFormat="1" ht="12" customHeight="1">
      <c r="A37" s="447" t="s">
        <v>60</v>
      </c>
      <c r="B37" s="332" t="s">
        <v>297</v>
      </c>
      <c r="C37" s="323"/>
      <c r="D37" s="323"/>
      <c r="E37" s="306"/>
    </row>
    <row r="38" spans="1:5" s="464" customFormat="1" ht="12" customHeight="1">
      <c r="A38" s="448" t="s">
        <v>61</v>
      </c>
      <c r="B38" s="333" t="s">
        <v>298</v>
      </c>
      <c r="C38" s="322"/>
      <c r="D38" s="322"/>
      <c r="E38" s="305"/>
    </row>
    <row r="39" spans="1:5" s="464" customFormat="1" ht="12" customHeight="1">
      <c r="A39" s="448" t="s">
        <v>62</v>
      </c>
      <c r="B39" s="333" t="s">
        <v>299</v>
      </c>
      <c r="C39" s="322"/>
      <c r="D39" s="322"/>
      <c r="E39" s="305"/>
    </row>
    <row r="40" spans="1:5" s="464" customFormat="1" ht="12" customHeight="1">
      <c r="A40" s="448" t="s">
        <v>104</v>
      </c>
      <c r="B40" s="333" t="s">
        <v>300</v>
      </c>
      <c r="C40" s="322"/>
      <c r="D40" s="322"/>
      <c r="E40" s="305"/>
    </row>
    <row r="41" spans="1:5" s="464" customFormat="1" ht="12" customHeight="1">
      <c r="A41" s="448" t="s">
        <v>105</v>
      </c>
      <c r="B41" s="333" t="s">
        <v>301</v>
      </c>
      <c r="C41" s="322"/>
      <c r="D41" s="322"/>
      <c r="E41" s="305"/>
    </row>
    <row r="42" spans="1:5" s="464" customFormat="1" ht="12" customHeight="1">
      <c r="A42" s="448" t="s">
        <v>106</v>
      </c>
      <c r="B42" s="333" t="s">
        <v>302</v>
      </c>
      <c r="C42" s="322"/>
      <c r="D42" s="322"/>
      <c r="E42" s="305"/>
    </row>
    <row r="43" spans="1:5" s="464" customFormat="1" ht="12" customHeight="1">
      <c r="A43" s="448" t="s">
        <v>107</v>
      </c>
      <c r="B43" s="333" t="s">
        <v>303</v>
      </c>
      <c r="C43" s="322"/>
      <c r="D43" s="322"/>
      <c r="E43" s="305"/>
    </row>
    <row r="44" spans="1:5" s="464" customFormat="1" ht="12" customHeight="1">
      <c r="A44" s="448" t="s">
        <v>108</v>
      </c>
      <c r="B44" s="333" t="s">
        <v>304</v>
      </c>
      <c r="C44" s="322"/>
      <c r="D44" s="322"/>
      <c r="E44" s="305"/>
    </row>
    <row r="45" spans="1:5" s="464" customFormat="1" ht="12" customHeight="1">
      <c r="A45" s="448" t="s">
        <v>305</v>
      </c>
      <c r="B45" s="333" t="s">
        <v>306</v>
      </c>
      <c r="C45" s="325"/>
      <c r="D45" s="325"/>
      <c r="E45" s="308"/>
    </row>
    <row r="46" spans="1:5" s="437" customFormat="1" ht="12" customHeight="1" thickBot="1">
      <c r="A46" s="449" t="s">
        <v>307</v>
      </c>
      <c r="B46" s="334" t="s">
        <v>308</v>
      </c>
      <c r="C46" s="326"/>
      <c r="D46" s="326"/>
      <c r="E46" s="309"/>
    </row>
    <row r="47" spans="1:5" s="464" customFormat="1" ht="12" customHeight="1" thickBot="1">
      <c r="A47" s="294" t="s">
        <v>11</v>
      </c>
      <c r="B47" s="290" t="s">
        <v>309</v>
      </c>
      <c r="C47" s="321">
        <f>SUM(C48:C52)</f>
        <v>0</v>
      </c>
      <c r="D47" s="321">
        <f>SUM(D48:D52)</f>
        <v>0</v>
      </c>
      <c r="E47" s="304">
        <f>SUM(E48:E52)</f>
        <v>0</v>
      </c>
    </row>
    <row r="48" spans="1:5" s="464" customFormat="1" ht="12" customHeight="1">
      <c r="A48" s="447" t="s">
        <v>63</v>
      </c>
      <c r="B48" s="332" t="s">
        <v>310</v>
      </c>
      <c r="C48" s="342"/>
      <c r="D48" s="342"/>
      <c r="E48" s="310"/>
    </row>
    <row r="49" spans="1:5" s="464" customFormat="1" ht="12" customHeight="1">
      <c r="A49" s="448" t="s">
        <v>64</v>
      </c>
      <c r="B49" s="333" t="s">
        <v>311</v>
      </c>
      <c r="C49" s="325"/>
      <c r="D49" s="325"/>
      <c r="E49" s="308"/>
    </row>
    <row r="50" spans="1:5" s="464" customFormat="1" ht="12" customHeight="1">
      <c r="A50" s="448" t="s">
        <v>312</v>
      </c>
      <c r="B50" s="333" t="s">
        <v>313</v>
      </c>
      <c r="C50" s="325"/>
      <c r="D50" s="325"/>
      <c r="E50" s="308"/>
    </row>
    <row r="51" spans="1:5" s="464" customFormat="1" ht="12" customHeight="1">
      <c r="A51" s="448" t="s">
        <v>314</v>
      </c>
      <c r="B51" s="333" t="s">
        <v>315</v>
      </c>
      <c r="C51" s="325"/>
      <c r="D51" s="325"/>
      <c r="E51" s="308"/>
    </row>
    <row r="52" spans="1:5" s="464" customFormat="1" ht="12" customHeight="1" thickBot="1">
      <c r="A52" s="449" t="s">
        <v>316</v>
      </c>
      <c r="B52" s="334" t="s">
        <v>317</v>
      </c>
      <c r="C52" s="326"/>
      <c r="D52" s="326"/>
      <c r="E52" s="309"/>
    </row>
    <row r="53" spans="1:5" s="464" customFormat="1" ht="12" customHeight="1" thickBot="1">
      <c r="A53" s="294" t="s">
        <v>109</v>
      </c>
      <c r="B53" s="290" t="s">
        <v>318</v>
      </c>
      <c r="C53" s="321">
        <f>SUM(C54:C56)</f>
        <v>0</v>
      </c>
      <c r="D53" s="321">
        <f>SUM(D54:D56)</f>
        <v>0</v>
      </c>
      <c r="E53" s="304">
        <f>SUM(E54:E56)</f>
        <v>0</v>
      </c>
    </row>
    <row r="54" spans="1:5" s="437" customFormat="1" ht="12" customHeight="1">
      <c r="A54" s="447" t="s">
        <v>65</v>
      </c>
      <c r="B54" s="332" t="s">
        <v>319</v>
      </c>
      <c r="C54" s="323"/>
      <c r="D54" s="323"/>
      <c r="E54" s="306"/>
    </row>
    <row r="55" spans="1:5" s="437" customFormat="1" ht="12" customHeight="1">
      <c r="A55" s="448" t="s">
        <v>66</v>
      </c>
      <c r="B55" s="333" t="s">
        <v>320</v>
      </c>
      <c r="C55" s="322"/>
      <c r="D55" s="322"/>
      <c r="E55" s="305"/>
    </row>
    <row r="56" spans="1:5" s="437" customFormat="1" ht="12" customHeight="1">
      <c r="A56" s="448" t="s">
        <v>321</v>
      </c>
      <c r="B56" s="333" t="s">
        <v>322</v>
      </c>
      <c r="C56" s="322"/>
      <c r="D56" s="322"/>
      <c r="E56" s="305"/>
    </row>
    <row r="57" spans="1:5" s="437" customFormat="1" ht="12" customHeight="1" thickBot="1">
      <c r="A57" s="449" t="s">
        <v>323</v>
      </c>
      <c r="B57" s="334" t="s">
        <v>324</v>
      </c>
      <c r="C57" s="324"/>
      <c r="D57" s="324"/>
      <c r="E57" s="307"/>
    </row>
    <row r="58" spans="1:5" s="464" customFormat="1" ht="12" customHeight="1" thickBot="1">
      <c r="A58" s="294" t="s">
        <v>13</v>
      </c>
      <c r="B58" s="311" t="s">
        <v>325</v>
      </c>
      <c r="C58" s="321">
        <f>SUM(C59:C61)</f>
        <v>0</v>
      </c>
      <c r="D58" s="321">
        <f>SUM(D59:D61)</f>
        <v>0</v>
      </c>
      <c r="E58" s="304">
        <f>SUM(E59:E61)</f>
        <v>0</v>
      </c>
    </row>
    <row r="59" spans="1:5" s="464" customFormat="1" ht="12" customHeight="1">
      <c r="A59" s="447" t="s">
        <v>110</v>
      </c>
      <c r="B59" s="332" t="s">
        <v>326</v>
      </c>
      <c r="C59" s="325"/>
      <c r="D59" s="325"/>
      <c r="E59" s="308"/>
    </row>
    <row r="60" spans="1:5" s="464" customFormat="1" ht="12" customHeight="1">
      <c r="A60" s="448" t="s">
        <v>111</v>
      </c>
      <c r="B60" s="333" t="s">
        <v>472</v>
      </c>
      <c r="C60" s="325"/>
      <c r="D60" s="325"/>
      <c r="E60" s="308"/>
    </row>
    <row r="61" spans="1:5" s="464" customFormat="1" ht="12" customHeight="1">
      <c r="A61" s="448" t="s">
        <v>136</v>
      </c>
      <c r="B61" s="333" t="s">
        <v>328</v>
      </c>
      <c r="C61" s="325"/>
      <c r="D61" s="325"/>
      <c r="E61" s="308"/>
    </row>
    <row r="62" spans="1:5" s="464" customFormat="1" ht="12" customHeight="1" thickBot="1">
      <c r="A62" s="449" t="s">
        <v>329</v>
      </c>
      <c r="B62" s="334" t="s">
        <v>330</v>
      </c>
      <c r="C62" s="325"/>
      <c r="D62" s="325"/>
      <c r="E62" s="308"/>
    </row>
    <row r="63" spans="1:5" s="464" customFormat="1" ht="12" customHeight="1" thickBot="1">
      <c r="A63" s="294" t="s">
        <v>14</v>
      </c>
      <c r="B63" s="290" t="s">
        <v>331</v>
      </c>
      <c r="C63" s="327">
        <f>+C8+C15+C22+C29+C36+C47+C53+C58</f>
        <v>0</v>
      </c>
      <c r="D63" s="327">
        <f>+D8+D15+D22+D29+D36+D47+D53+D58</f>
        <v>0</v>
      </c>
      <c r="E63" s="340">
        <f>+E8+E15+E22+E29+E36+E47+E53+E58</f>
        <v>0</v>
      </c>
    </row>
    <row r="64" spans="1:5" s="464" customFormat="1" ht="12" customHeight="1" thickBot="1">
      <c r="A64" s="450" t="s">
        <v>470</v>
      </c>
      <c r="B64" s="311" t="s">
        <v>333</v>
      </c>
      <c r="C64" s="321">
        <f>SUM(C65:C67)</f>
        <v>0</v>
      </c>
      <c r="D64" s="321">
        <f>SUM(D65:D67)</f>
        <v>0</v>
      </c>
      <c r="E64" s="304">
        <f>SUM(E65:E67)</f>
        <v>0</v>
      </c>
    </row>
    <row r="65" spans="1:5" s="464" customFormat="1" ht="12" customHeight="1">
      <c r="A65" s="447" t="s">
        <v>334</v>
      </c>
      <c r="B65" s="332" t="s">
        <v>335</v>
      </c>
      <c r="C65" s="325"/>
      <c r="D65" s="325"/>
      <c r="E65" s="308"/>
    </row>
    <row r="66" spans="1:5" s="464" customFormat="1" ht="12" customHeight="1">
      <c r="A66" s="448" t="s">
        <v>336</v>
      </c>
      <c r="B66" s="333" t="s">
        <v>337</v>
      </c>
      <c r="C66" s="325"/>
      <c r="D66" s="325"/>
      <c r="E66" s="308"/>
    </row>
    <row r="67" spans="1:5" s="464" customFormat="1" ht="12" customHeight="1" thickBot="1">
      <c r="A67" s="449" t="s">
        <v>338</v>
      </c>
      <c r="B67" s="443" t="s">
        <v>339</v>
      </c>
      <c r="C67" s="325"/>
      <c r="D67" s="325"/>
      <c r="E67" s="308"/>
    </row>
    <row r="68" spans="1:5" s="464" customFormat="1" ht="12" customHeight="1" thickBot="1">
      <c r="A68" s="450" t="s">
        <v>340</v>
      </c>
      <c r="B68" s="311" t="s">
        <v>341</v>
      </c>
      <c r="C68" s="321">
        <f>SUM(C69:C72)</f>
        <v>0</v>
      </c>
      <c r="D68" s="321">
        <f>SUM(D69:D72)</f>
        <v>0</v>
      </c>
      <c r="E68" s="304">
        <f>SUM(E69:E72)</f>
        <v>0</v>
      </c>
    </row>
    <row r="69" spans="1:5" s="464" customFormat="1" ht="12" customHeight="1">
      <c r="A69" s="447" t="s">
        <v>89</v>
      </c>
      <c r="B69" s="332" t="s">
        <v>342</v>
      </c>
      <c r="C69" s="325"/>
      <c r="D69" s="325"/>
      <c r="E69" s="308"/>
    </row>
    <row r="70" spans="1:5" s="464" customFormat="1" ht="12" customHeight="1">
      <c r="A70" s="448" t="s">
        <v>90</v>
      </c>
      <c r="B70" s="333" t="s">
        <v>343</v>
      </c>
      <c r="C70" s="325"/>
      <c r="D70" s="325"/>
      <c r="E70" s="308"/>
    </row>
    <row r="71" spans="1:5" s="464" customFormat="1" ht="12" customHeight="1">
      <c r="A71" s="448" t="s">
        <v>344</v>
      </c>
      <c r="B71" s="333" t="s">
        <v>345</v>
      </c>
      <c r="C71" s="325"/>
      <c r="D71" s="325"/>
      <c r="E71" s="308"/>
    </row>
    <row r="72" spans="1:5" s="464" customFormat="1" ht="12" customHeight="1" thickBot="1">
      <c r="A72" s="449" t="s">
        <v>346</v>
      </c>
      <c r="B72" s="334" t="s">
        <v>347</v>
      </c>
      <c r="C72" s="325"/>
      <c r="D72" s="325"/>
      <c r="E72" s="308"/>
    </row>
    <row r="73" spans="1:5" s="464" customFormat="1" ht="12" customHeight="1" thickBot="1">
      <c r="A73" s="450" t="s">
        <v>348</v>
      </c>
      <c r="B73" s="311" t="s">
        <v>349</v>
      </c>
      <c r="C73" s="321">
        <f>SUM(C74:C75)</f>
        <v>0</v>
      </c>
      <c r="D73" s="321">
        <f>SUM(D74:D75)</f>
        <v>0</v>
      </c>
      <c r="E73" s="304">
        <f>SUM(E74:E75)</f>
        <v>0</v>
      </c>
    </row>
    <row r="74" spans="1:5" s="464" customFormat="1" ht="12" customHeight="1">
      <c r="A74" s="447" t="s">
        <v>350</v>
      </c>
      <c r="B74" s="332" t="s">
        <v>351</v>
      </c>
      <c r="C74" s="325"/>
      <c r="D74" s="325"/>
      <c r="E74" s="308"/>
    </row>
    <row r="75" spans="1:5" s="464" customFormat="1" ht="12" customHeight="1" thickBot="1">
      <c r="A75" s="449" t="s">
        <v>352</v>
      </c>
      <c r="B75" s="334" t="s">
        <v>353</v>
      </c>
      <c r="C75" s="325"/>
      <c r="D75" s="325"/>
      <c r="E75" s="308"/>
    </row>
    <row r="76" spans="1:5" s="464" customFormat="1" ht="12" customHeight="1" thickBot="1">
      <c r="A76" s="450" t="s">
        <v>354</v>
      </c>
      <c r="B76" s="311" t="s">
        <v>355</v>
      </c>
      <c r="C76" s="321">
        <f>SUM(C77:C79)</f>
        <v>0</v>
      </c>
      <c r="D76" s="321">
        <f>SUM(D77:D79)</f>
        <v>0</v>
      </c>
      <c r="E76" s="304">
        <f>SUM(E77:E79)</f>
        <v>0</v>
      </c>
    </row>
    <row r="77" spans="1:5" s="464" customFormat="1" ht="12" customHeight="1">
      <c r="A77" s="447" t="s">
        <v>356</v>
      </c>
      <c r="B77" s="332" t="s">
        <v>357</v>
      </c>
      <c r="C77" s="325"/>
      <c r="D77" s="325"/>
      <c r="E77" s="308"/>
    </row>
    <row r="78" spans="1:5" s="464" customFormat="1" ht="12" customHeight="1">
      <c r="A78" s="448" t="s">
        <v>358</v>
      </c>
      <c r="B78" s="333" t="s">
        <v>359</v>
      </c>
      <c r="C78" s="325"/>
      <c r="D78" s="325"/>
      <c r="E78" s="308"/>
    </row>
    <row r="79" spans="1:5" s="464" customFormat="1" ht="12" customHeight="1" thickBot="1">
      <c r="A79" s="449" t="s">
        <v>360</v>
      </c>
      <c r="B79" s="334" t="s">
        <v>361</v>
      </c>
      <c r="C79" s="325"/>
      <c r="D79" s="325"/>
      <c r="E79" s="308"/>
    </row>
    <row r="80" spans="1:5" s="464" customFormat="1" ht="12" customHeight="1" thickBot="1">
      <c r="A80" s="450" t="s">
        <v>362</v>
      </c>
      <c r="B80" s="311" t="s">
        <v>363</v>
      </c>
      <c r="C80" s="321">
        <f>SUM(C81:C84)</f>
        <v>0</v>
      </c>
      <c r="D80" s="321">
        <f>SUM(D81:D84)</f>
        <v>0</v>
      </c>
      <c r="E80" s="304">
        <f>SUM(E81:E84)</f>
        <v>0</v>
      </c>
    </row>
    <row r="81" spans="1:5" s="464" customFormat="1" ht="12" customHeight="1">
      <c r="A81" s="451" t="s">
        <v>364</v>
      </c>
      <c r="B81" s="332" t="s">
        <v>365</v>
      </c>
      <c r="C81" s="325"/>
      <c r="D81" s="325"/>
      <c r="E81" s="308"/>
    </row>
    <row r="82" spans="1:5" s="464" customFormat="1" ht="12" customHeight="1">
      <c r="A82" s="452" t="s">
        <v>366</v>
      </c>
      <c r="B82" s="333" t="s">
        <v>367</v>
      </c>
      <c r="C82" s="325"/>
      <c r="D82" s="325"/>
      <c r="E82" s="308"/>
    </row>
    <row r="83" spans="1:5" s="464" customFormat="1" ht="12" customHeight="1">
      <c r="A83" s="452" t="s">
        <v>368</v>
      </c>
      <c r="B83" s="333" t="s">
        <v>369</v>
      </c>
      <c r="C83" s="325"/>
      <c r="D83" s="325"/>
      <c r="E83" s="308"/>
    </row>
    <row r="84" spans="1:5" s="464" customFormat="1" ht="12" customHeight="1" thickBot="1">
      <c r="A84" s="453" t="s">
        <v>370</v>
      </c>
      <c r="B84" s="334" t="s">
        <v>371</v>
      </c>
      <c r="C84" s="325"/>
      <c r="D84" s="325"/>
      <c r="E84" s="308"/>
    </row>
    <row r="85" spans="1:5" s="464" customFormat="1" ht="12" customHeight="1" thickBot="1">
      <c r="A85" s="450" t="s">
        <v>372</v>
      </c>
      <c r="B85" s="311" t="s">
        <v>373</v>
      </c>
      <c r="C85" s="346"/>
      <c r="D85" s="346"/>
      <c r="E85" s="347"/>
    </row>
    <row r="86" spans="1:5" s="464" customFormat="1" ht="12" customHeight="1" thickBot="1">
      <c r="A86" s="450" t="s">
        <v>374</v>
      </c>
      <c r="B86" s="444" t="s">
        <v>375</v>
      </c>
      <c r="C86" s="327">
        <f>+C64+C68+C73+C76+C80+C85</f>
        <v>0</v>
      </c>
      <c r="D86" s="327">
        <f>+D64+D68+D73+D76+D80+D85</f>
        <v>0</v>
      </c>
      <c r="E86" s="340">
        <f>+E64+E68+E73+E76+E80+E85</f>
        <v>0</v>
      </c>
    </row>
    <row r="87" spans="1:5" s="464" customFormat="1" ht="12" customHeight="1" thickBot="1">
      <c r="A87" s="454" t="s">
        <v>376</v>
      </c>
      <c r="B87" s="445" t="s">
        <v>471</v>
      </c>
      <c r="C87" s="327">
        <f>+C63+C86</f>
        <v>0</v>
      </c>
      <c r="D87" s="327">
        <f>+D63+D86</f>
        <v>0</v>
      </c>
      <c r="E87" s="340">
        <f>+E63+E86</f>
        <v>0</v>
      </c>
    </row>
    <row r="88" spans="1:5" s="464" customFormat="1" ht="15" customHeight="1">
      <c r="A88" s="419"/>
      <c r="B88" s="420"/>
      <c r="C88" s="435"/>
      <c r="D88" s="435"/>
      <c r="E88" s="435"/>
    </row>
    <row r="89" spans="1:5" ht="13.5" thickBot="1">
      <c r="A89" s="421"/>
      <c r="B89" s="422"/>
      <c r="C89" s="436"/>
      <c r="D89" s="436"/>
      <c r="E89" s="436"/>
    </row>
    <row r="90" spans="1:5" s="463" customFormat="1" ht="16.5" customHeight="1" thickBot="1">
      <c r="A90" s="664" t="s">
        <v>41</v>
      </c>
      <c r="B90" s="665"/>
      <c r="C90" s="665"/>
      <c r="D90" s="665"/>
      <c r="E90" s="666"/>
    </row>
    <row r="91" spans="1:5" s="254" customFormat="1" ht="12" customHeight="1" thickBot="1">
      <c r="A91" s="442" t="s">
        <v>6</v>
      </c>
      <c r="B91" s="293" t="s">
        <v>384</v>
      </c>
      <c r="C91" s="426">
        <f>SUM(C92:C96)</f>
        <v>0</v>
      </c>
      <c r="D91" s="426">
        <f>SUM(D92:D96)</f>
        <v>0</v>
      </c>
      <c r="E91" s="426">
        <f>SUM(E92:E96)</f>
        <v>0</v>
      </c>
    </row>
    <row r="92" spans="1:5" ht="12" customHeight="1">
      <c r="A92" s="455" t="s">
        <v>67</v>
      </c>
      <c r="B92" s="279" t="s">
        <v>36</v>
      </c>
      <c r="C92" s="427"/>
      <c r="D92" s="427"/>
      <c r="E92" s="427"/>
    </row>
    <row r="93" spans="1:5" ht="12" customHeight="1">
      <c r="A93" s="448" t="s">
        <v>68</v>
      </c>
      <c r="B93" s="277" t="s">
        <v>112</v>
      </c>
      <c r="C93" s="428"/>
      <c r="D93" s="428"/>
      <c r="E93" s="428"/>
    </row>
    <row r="94" spans="1:5" ht="12" customHeight="1">
      <c r="A94" s="448" t="s">
        <v>69</v>
      </c>
      <c r="B94" s="277" t="s">
        <v>87</v>
      </c>
      <c r="C94" s="430"/>
      <c r="D94" s="430"/>
      <c r="E94" s="430"/>
    </row>
    <row r="95" spans="1:5" ht="12" customHeight="1">
      <c r="A95" s="448" t="s">
        <v>70</v>
      </c>
      <c r="B95" s="280" t="s">
        <v>113</v>
      </c>
      <c r="C95" s="430"/>
      <c r="D95" s="430"/>
      <c r="E95" s="430"/>
    </row>
    <row r="96" spans="1:5" ht="12" customHeight="1">
      <c r="A96" s="448" t="s">
        <v>78</v>
      </c>
      <c r="B96" s="288" t="s">
        <v>114</v>
      </c>
      <c r="C96" s="430"/>
      <c r="D96" s="430"/>
      <c r="E96" s="430"/>
    </row>
    <row r="97" spans="1:5" ht="12" customHeight="1">
      <c r="A97" s="448" t="s">
        <v>71</v>
      </c>
      <c r="B97" s="277" t="s">
        <v>385</v>
      </c>
      <c r="C97" s="430"/>
      <c r="D97" s="430"/>
      <c r="E97" s="430"/>
    </row>
    <row r="98" spans="1:5" ht="12" customHeight="1">
      <c r="A98" s="448" t="s">
        <v>72</v>
      </c>
      <c r="B98" s="300" t="s">
        <v>386</v>
      </c>
      <c r="C98" s="430"/>
      <c r="D98" s="430"/>
      <c r="E98" s="430"/>
    </row>
    <row r="99" spans="1:5" ht="12" customHeight="1">
      <c r="A99" s="448" t="s">
        <v>79</v>
      </c>
      <c r="B99" s="301" t="s">
        <v>387</v>
      </c>
      <c r="C99" s="430"/>
      <c r="D99" s="430"/>
      <c r="E99" s="430"/>
    </row>
    <row r="100" spans="1:5" ht="12" customHeight="1">
      <c r="A100" s="448" t="s">
        <v>80</v>
      </c>
      <c r="B100" s="301" t="s">
        <v>388</v>
      </c>
      <c r="C100" s="430"/>
      <c r="D100" s="430"/>
      <c r="E100" s="430"/>
    </row>
    <row r="101" spans="1:5" ht="12" customHeight="1">
      <c r="A101" s="448" t="s">
        <v>81</v>
      </c>
      <c r="B101" s="300" t="s">
        <v>389</v>
      </c>
      <c r="C101" s="430"/>
      <c r="D101" s="430"/>
      <c r="E101" s="430"/>
    </row>
    <row r="102" spans="1:5" ht="12" customHeight="1">
      <c r="A102" s="448" t="s">
        <v>82</v>
      </c>
      <c r="B102" s="300" t="s">
        <v>390</v>
      </c>
      <c r="C102" s="430"/>
      <c r="D102" s="430"/>
      <c r="E102" s="430"/>
    </row>
    <row r="103" spans="1:5" ht="12" customHeight="1">
      <c r="A103" s="448" t="s">
        <v>84</v>
      </c>
      <c r="B103" s="301" t="s">
        <v>391</v>
      </c>
      <c r="C103" s="430"/>
      <c r="D103" s="430"/>
      <c r="E103" s="430"/>
    </row>
    <row r="104" spans="1:5" ht="12" customHeight="1">
      <c r="A104" s="456" t="s">
        <v>115</v>
      </c>
      <c r="B104" s="302" t="s">
        <v>392</v>
      </c>
      <c r="C104" s="430"/>
      <c r="D104" s="430"/>
      <c r="E104" s="430"/>
    </row>
    <row r="105" spans="1:5" ht="12" customHeight="1">
      <c r="A105" s="448" t="s">
        <v>393</v>
      </c>
      <c r="B105" s="302" t="s">
        <v>394</v>
      </c>
      <c r="C105" s="430"/>
      <c r="D105" s="430"/>
      <c r="E105" s="430"/>
    </row>
    <row r="106" spans="1:5" s="254" customFormat="1" ht="12" customHeight="1" thickBot="1">
      <c r="A106" s="457" t="s">
        <v>395</v>
      </c>
      <c r="B106" s="303" t="s">
        <v>396</v>
      </c>
      <c r="C106" s="432"/>
      <c r="D106" s="432"/>
      <c r="E106" s="432"/>
    </row>
    <row r="107" spans="1:5" ht="12" customHeight="1" thickBot="1">
      <c r="A107" s="294" t="s">
        <v>7</v>
      </c>
      <c r="B107" s="292" t="s">
        <v>397</v>
      </c>
      <c r="C107" s="315">
        <f>+C108+C110+C112</f>
        <v>0</v>
      </c>
      <c r="D107" s="315">
        <f>+D108+D110+D112</f>
        <v>0</v>
      </c>
      <c r="E107" s="315">
        <f>+E108+E110+E112</f>
        <v>0</v>
      </c>
    </row>
    <row r="108" spans="1:5" ht="12" customHeight="1">
      <c r="A108" s="447" t="s">
        <v>73</v>
      </c>
      <c r="B108" s="277" t="s">
        <v>135</v>
      </c>
      <c r="C108" s="429"/>
      <c r="D108" s="429"/>
      <c r="E108" s="429"/>
    </row>
    <row r="109" spans="1:5" ht="12" customHeight="1">
      <c r="A109" s="447" t="s">
        <v>74</v>
      </c>
      <c r="B109" s="281" t="s">
        <v>398</v>
      </c>
      <c r="C109" s="429"/>
      <c r="D109" s="429"/>
      <c r="E109" s="429"/>
    </row>
    <row r="110" spans="1:5" ht="12" customHeight="1">
      <c r="A110" s="447" t="s">
        <v>75</v>
      </c>
      <c r="B110" s="281" t="s">
        <v>116</v>
      </c>
      <c r="C110" s="428"/>
      <c r="D110" s="428"/>
      <c r="E110" s="428"/>
    </row>
    <row r="111" spans="1:5" ht="12" customHeight="1">
      <c r="A111" s="447" t="s">
        <v>76</v>
      </c>
      <c r="B111" s="281" t="s">
        <v>399</v>
      </c>
      <c r="C111" s="305"/>
      <c r="D111" s="305"/>
      <c r="E111" s="305"/>
    </row>
    <row r="112" spans="1:5" ht="12" customHeight="1">
      <c r="A112" s="447" t="s">
        <v>77</v>
      </c>
      <c r="B112" s="313" t="s">
        <v>137</v>
      </c>
      <c r="C112" s="305"/>
      <c r="D112" s="305"/>
      <c r="E112" s="305"/>
    </row>
    <row r="113" spans="1:5" ht="12" customHeight="1">
      <c r="A113" s="447" t="s">
        <v>83</v>
      </c>
      <c r="B113" s="312" t="s">
        <v>400</v>
      </c>
      <c r="C113" s="305"/>
      <c r="D113" s="305"/>
      <c r="E113" s="305"/>
    </row>
    <row r="114" spans="1:5" ht="12" customHeight="1">
      <c r="A114" s="447" t="s">
        <v>85</v>
      </c>
      <c r="B114" s="328" t="s">
        <v>401</v>
      </c>
      <c r="C114" s="305"/>
      <c r="D114" s="305"/>
      <c r="E114" s="305"/>
    </row>
    <row r="115" spans="1:5" ht="12" customHeight="1">
      <c r="A115" s="447" t="s">
        <v>117</v>
      </c>
      <c r="B115" s="301" t="s">
        <v>388</v>
      </c>
      <c r="C115" s="305"/>
      <c r="D115" s="305"/>
      <c r="E115" s="305"/>
    </row>
    <row r="116" spans="1:5" ht="12" customHeight="1">
      <c r="A116" s="447" t="s">
        <v>118</v>
      </c>
      <c r="B116" s="301" t="s">
        <v>402</v>
      </c>
      <c r="C116" s="305"/>
      <c r="D116" s="305"/>
      <c r="E116" s="305"/>
    </row>
    <row r="117" spans="1:5" ht="12" customHeight="1">
      <c r="A117" s="447" t="s">
        <v>119</v>
      </c>
      <c r="B117" s="301" t="s">
        <v>403</v>
      </c>
      <c r="C117" s="305"/>
      <c r="D117" s="305"/>
      <c r="E117" s="305"/>
    </row>
    <row r="118" spans="1:5" ht="12" customHeight="1">
      <c r="A118" s="447" t="s">
        <v>404</v>
      </c>
      <c r="B118" s="301" t="s">
        <v>391</v>
      </c>
      <c r="C118" s="305"/>
      <c r="D118" s="305"/>
      <c r="E118" s="305"/>
    </row>
    <row r="119" spans="1:5" ht="12" customHeight="1">
      <c r="A119" s="447" t="s">
        <v>405</v>
      </c>
      <c r="B119" s="301" t="s">
        <v>406</v>
      </c>
      <c r="C119" s="305"/>
      <c r="D119" s="305"/>
      <c r="E119" s="305"/>
    </row>
    <row r="120" spans="1:5" ht="12" customHeight="1" thickBot="1">
      <c r="A120" s="456" t="s">
        <v>407</v>
      </c>
      <c r="B120" s="301" t="s">
        <v>408</v>
      </c>
      <c r="C120" s="307"/>
      <c r="D120" s="307"/>
      <c r="E120" s="307"/>
    </row>
    <row r="121" spans="1:5" ht="12" customHeight="1" thickBot="1">
      <c r="A121" s="294" t="s">
        <v>8</v>
      </c>
      <c r="B121" s="297" t="s">
        <v>409</v>
      </c>
      <c r="C121" s="315">
        <f>+C122+C123</f>
        <v>0</v>
      </c>
      <c r="D121" s="315">
        <f>+D122+D123</f>
        <v>0</v>
      </c>
      <c r="E121" s="315">
        <f>+E122+E123</f>
        <v>0</v>
      </c>
    </row>
    <row r="122" spans="1:5" ht="12" customHeight="1">
      <c r="A122" s="447" t="s">
        <v>56</v>
      </c>
      <c r="B122" s="278" t="s">
        <v>43</v>
      </c>
      <c r="C122" s="429"/>
      <c r="D122" s="429"/>
      <c r="E122" s="429"/>
    </row>
    <row r="123" spans="1:5" ht="12" customHeight="1" thickBot="1">
      <c r="A123" s="449" t="s">
        <v>57</v>
      </c>
      <c r="B123" s="281" t="s">
        <v>44</v>
      </c>
      <c r="C123" s="430"/>
      <c r="D123" s="430"/>
      <c r="E123" s="430"/>
    </row>
    <row r="124" spans="1:5" ht="12" customHeight="1" thickBot="1">
      <c r="A124" s="294" t="s">
        <v>9</v>
      </c>
      <c r="B124" s="297" t="s">
        <v>410</v>
      </c>
      <c r="C124" s="315">
        <f>+C91+C107+C121</f>
        <v>0</v>
      </c>
      <c r="D124" s="315">
        <f>+D91+D107+D121</f>
        <v>0</v>
      </c>
      <c r="E124" s="315">
        <f>+E91+E107+E121</f>
        <v>0</v>
      </c>
    </row>
    <row r="125" spans="1:5" ht="12" customHeight="1" thickBot="1">
      <c r="A125" s="294" t="s">
        <v>10</v>
      </c>
      <c r="B125" s="297" t="s">
        <v>473</v>
      </c>
      <c r="C125" s="315">
        <f>+C126+C127+C128</f>
        <v>0</v>
      </c>
      <c r="D125" s="315">
        <f>+D126+D127+D128</f>
        <v>0</v>
      </c>
      <c r="E125" s="315">
        <f>+E126+E127+E128</f>
        <v>0</v>
      </c>
    </row>
    <row r="126" spans="1:5" ht="12" customHeight="1">
      <c r="A126" s="447" t="s">
        <v>60</v>
      </c>
      <c r="B126" s="278" t="s">
        <v>412</v>
      </c>
      <c r="C126" s="305"/>
      <c r="D126" s="305"/>
      <c r="E126" s="305"/>
    </row>
    <row r="127" spans="1:5" ht="12" customHeight="1">
      <c r="A127" s="447" t="s">
        <v>61</v>
      </c>
      <c r="B127" s="278" t="s">
        <v>413</v>
      </c>
      <c r="C127" s="305"/>
      <c r="D127" s="305"/>
      <c r="E127" s="305"/>
    </row>
    <row r="128" spans="1:5" ht="12" customHeight="1" thickBot="1">
      <c r="A128" s="456" t="s">
        <v>62</v>
      </c>
      <c r="B128" s="276" t="s">
        <v>414</v>
      </c>
      <c r="C128" s="305"/>
      <c r="D128" s="305"/>
      <c r="E128" s="305"/>
    </row>
    <row r="129" spans="1:5" ht="12" customHeight="1" thickBot="1">
      <c r="A129" s="294" t="s">
        <v>11</v>
      </c>
      <c r="B129" s="297" t="s">
        <v>415</v>
      </c>
      <c r="C129" s="315">
        <f>+C130+C131+C132+C133</f>
        <v>0</v>
      </c>
      <c r="D129" s="315">
        <f>+D130+D131+D132+D133</f>
        <v>0</v>
      </c>
      <c r="E129" s="315">
        <f>+E130+E131+E132+E133</f>
        <v>0</v>
      </c>
    </row>
    <row r="130" spans="1:5" ht="12" customHeight="1">
      <c r="A130" s="447" t="s">
        <v>63</v>
      </c>
      <c r="B130" s="278" t="s">
        <v>416</v>
      </c>
      <c r="C130" s="305"/>
      <c r="D130" s="305"/>
      <c r="E130" s="305"/>
    </row>
    <row r="131" spans="1:5" ht="12" customHeight="1">
      <c r="A131" s="447" t="s">
        <v>64</v>
      </c>
      <c r="B131" s="278" t="s">
        <v>417</v>
      </c>
      <c r="C131" s="305"/>
      <c r="D131" s="305"/>
      <c r="E131" s="305"/>
    </row>
    <row r="132" spans="1:5" ht="12" customHeight="1">
      <c r="A132" s="447" t="s">
        <v>312</v>
      </c>
      <c r="B132" s="278" t="s">
        <v>418</v>
      </c>
      <c r="C132" s="305"/>
      <c r="D132" s="305"/>
      <c r="E132" s="305"/>
    </row>
    <row r="133" spans="1:5" s="254" customFormat="1" ht="12" customHeight="1" thickBot="1">
      <c r="A133" s="456" t="s">
        <v>314</v>
      </c>
      <c r="B133" s="276" t="s">
        <v>419</v>
      </c>
      <c r="C133" s="305"/>
      <c r="D133" s="305"/>
      <c r="E133" s="305"/>
    </row>
    <row r="134" spans="1:11" ht="13.5" thickBot="1">
      <c r="A134" s="294" t="s">
        <v>12</v>
      </c>
      <c r="B134" s="297" t="s">
        <v>586</v>
      </c>
      <c r="C134" s="431">
        <f>+C135+C136+C138+C139+C137</f>
        <v>0</v>
      </c>
      <c r="D134" s="431">
        <f>+D135+D136+D138+D139+D137</f>
        <v>0</v>
      </c>
      <c r="E134" s="431">
        <f>+E135+E136+E138+E139+E137</f>
        <v>0</v>
      </c>
      <c r="K134" s="410"/>
    </row>
    <row r="135" spans="1:5" ht="12.75">
      <c r="A135" s="447" t="s">
        <v>65</v>
      </c>
      <c r="B135" s="278" t="s">
        <v>421</v>
      </c>
      <c r="C135" s="305"/>
      <c r="D135" s="305"/>
      <c r="E135" s="305"/>
    </row>
    <row r="136" spans="1:5" ht="12" customHeight="1">
      <c r="A136" s="447" t="s">
        <v>66</v>
      </c>
      <c r="B136" s="278" t="s">
        <v>422</v>
      </c>
      <c r="C136" s="305"/>
      <c r="D136" s="305"/>
      <c r="E136" s="305"/>
    </row>
    <row r="137" spans="1:5" ht="12" customHeight="1">
      <c r="A137" s="447" t="s">
        <v>321</v>
      </c>
      <c r="B137" s="278" t="s">
        <v>585</v>
      </c>
      <c r="C137" s="305"/>
      <c r="D137" s="305"/>
      <c r="E137" s="305"/>
    </row>
    <row r="138" spans="1:5" s="254" customFormat="1" ht="12" customHeight="1">
      <c r="A138" s="447" t="s">
        <v>323</v>
      </c>
      <c r="B138" s="278" t="s">
        <v>423</v>
      </c>
      <c r="C138" s="305"/>
      <c r="D138" s="305"/>
      <c r="E138" s="305"/>
    </row>
    <row r="139" spans="1:5" s="254" customFormat="1" ht="12" customHeight="1" thickBot="1">
      <c r="A139" s="456" t="s">
        <v>584</v>
      </c>
      <c r="B139" s="276" t="s">
        <v>424</v>
      </c>
      <c r="C139" s="305"/>
      <c r="D139" s="305"/>
      <c r="E139" s="305"/>
    </row>
    <row r="140" spans="1:5" s="254" customFormat="1" ht="12" customHeight="1" thickBot="1">
      <c r="A140" s="294" t="s">
        <v>13</v>
      </c>
      <c r="B140" s="297" t="s">
        <v>474</v>
      </c>
      <c r="C140" s="433">
        <f>+C141+C142+C143+C144</f>
        <v>0</v>
      </c>
      <c r="D140" s="433">
        <f>+D141+D142+D143+D144</f>
        <v>0</v>
      </c>
      <c r="E140" s="433">
        <f>+E141+E142+E143+E144</f>
        <v>0</v>
      </c>
    </row>
    <row r="141" spans="1:5" s="254" customFormat="1" ht="12" customHeight="1">
      <c r="A141" s="447" t="s">
        <v>110</v>
      </c>
      <c r="B141" s="278" t="s">
        <v>426</v>
      </c>
      <c r="C141" s="305"/>
      <c r="D141" s="305"/>
      <c r="E141" s="305"/>
    </row>
    <row r="142" spans="1:5" s="254" customFormat="1" ht="12" customHeight="1">
      <c r="A142" s="447" t="s">
        <v>111</v>
      </c>
      <c r="B142" s="278" t="s">
        <v>427</v>
      </c>
      <c r="C142" s="305"/>
      <c r="D142" s="305"/>
      <c r="E142" s="305"/>
    </row>
    <row r="143" spans="1:5" s="254" customFormat="1" ht="12" customHeight="1">
      <c r="A143" s="447" t="s">
        <v>136</v>
      </c>
      <c r="B143" s="278" t="s">
        <v>428</v>
      </c>
      <c r="C143" s="305"/>
      <c r="D143" s="305"/>
      <c r="E143" s="305"/>
    </row>
    <row r="144" spans="1:5" ht="12.75" customHeight="1" thickBot="1">
      <c r="A144" s="447" t="s">
        <v>329</v>
      </c>
      <c r="B144" s="278" t="s">
        <v>429</v>
      </c>
      <c r="C144" s="305"/>
      <c r="D144" s="305"/>
      <c r="E144" s="305"/>
    </row>
    <row r="145" spans="1:5" ht="12" customHeight="1" thickBot="1">
      <c r="A145" s="294" t="s">
        <v>14</v>
      </c>
      <c r="B145" s="297" t="s">
        <v>430</v>
      </c>
      <c r="C145" s="446">
        <f>+C125+C129+C134+C140</f>
        <v>0</v>
      </c>
      <c r="D145" s="446">
        <f>+D125+D129+D134+D140</f>
        <v>0</v>
      </c>
      <c r="E145" s="446">
        <f>+E125+E129+E134+E140</f>
        <v>0</v>
      </c>
    </row>
    <row r="146" spans="1:5" ht="15" customHeight="1" thickBot="1">
      <c r="A146" s="458" t="s">
        <v>15</v>
      </c>
      <c r="B146" s="317" t="s">
        <v>431</v>
      </c>
      <c r="C146" s="446">
        <f>+C124+C145</f>
        <v>0</v>
      </c>
      <c r="D146" s="446">
        <f>+D124+D145</f>
        <v>0</v>
      </c>
      <c r="E146" s="446">
        <f>+E124+E145</f>
        <v>0</v>
      </c>
    </row>
    <row r="147" spans="1:5" ht="13.5" thickBot="1">
      <c r="A147" s="39"/>
      <c r="B147" s="40"/>
      <c r="C147" s="41"/>
      <c r="D147" s="41"/>
      <c r="E147" s="41"/>
    </row>
    <row r="148" spans="1:5" ht="15" customHeight="1" thickBot="1">
      <c r="A148" s="558" t="s">
        <v>627</v>
      </c>
      <c r="B148" s="559"/>
      <c r="C148" s="59"/>
      <c r="D148" s="60"/>
      <c r="E148" s="57"/>
    </row>
    <row r="149" spans="1:5" ht="14.25" customHeight="1" thickBot="1">
      <c r="A149" s="560" t="s">
        <v>626</v>
      </c>
      <c r="B149" s="561"/>
      <c r="C149" s="59"/>
      <c r="D149" s="60"/>
      <c r="E149" s="5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438" customWidth="1"/>
    <col min="2" max="2" width="65.375" style="439" customWidth="1"/>
    <col min="3" max="5" width="17.00390625" style="440" customWidth="1"/>
    <col min="6" max="16384" width="9.375" style="29" customWidth="1"/>
  </cols>
  <sheetData>
    <row r="1" spans="1:5" s="414" customFormat="1" ht="16.5" customHeight="1" thickBot="1">
      <c r="A1" s="413"/>
      <c r="B1" s="415"/>
      <c r="C1" s="460"/>
      <c r="D1" s="425"/>
      <c r="E1" s="545" t="s">
        <v>800</v>
      </c>
    </row>
    <row r="2" spans="1:5" s="461" customFormat="1" ht="15.75" customHeight="1">
      <c r="A2" s="441" t="s">
        <v>48</v>
      </c>
      <c r="B2" s="667" t="s">
        <v>132</v>
      </c>
      <c r="C2" s="668"/>
      <c r="D2" s="669"/>
      <c r="E2" s="434" t="s">
        <v>39</v>
      </c>
    </row>
    <row r="3" spans="1:5" s="461" customFormat="1" ht="24.75" thickBot="1">
      <c r="A3" s="459" t="s">
        <v>469</v>
      </c>
      <c r="B3" s="670" t="s">
        <v>589</v>
      </c>
      <c r="C3" s="671"/>
      <c r="D3" s="672"/>
      <c r="E3" s="409" t="s">
        <v>47</v>
      </c>
    </row>
    <row r="4" spans="1:5" s="462" customFormat="1" ht="15.75" customHeight="1" thickBot="1">
      <c r="A4" s="416"/>
      <c r="B4" s="416"/>
      <c r="C4" s="417"/>
      <c r="D4" s="417"/>
      <c r="E4" s="417" t="str">
        <f>'12. mell'!E4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63" customFormat="1" ht="12" customHeight="1" thickBot="1">
      <c r="A8" s="294" t="s">
        <v>6</v>
      </c>
      <c r="B8" s="290" t="s">
        <v>270</v>
      </c>
      <c r="C8" s="321">
        <f>SUM(C9:C14)</f>
        <v>0</v>
      </c>
      <c r="D8" s="321">
        <f>SUM(D9:D14)</f>
        <v>0</v>
      </c>
      <c r="E8" s="304">
        <f>SUM(E9:E14)</f>
        <v>0</v>
      </c>
    </row>
    <row r="9" spans="1:5" s="437" customFormat="1" ht="12" customHeight="1">
      <c r="A9" s="447" t="s">
        <v>67</v>
      </c>
      <c r="B9" s="332" t="s">
        <v>271</v>
      </c>
      <c r="C9" s="323"/>
      <c r="D9" s="323"/>
      <c r="E9" s="306"/>
    </row>
    <row r="10" spans="1:5" s="464" customFormat="1" ht="12" customHeight="1">
      <c r="A10" s="448" t="s">
        <v>68</v>
      </c>
      <c r="B10" s="333" t="s">
        <v>272</v>
      </c>
      <c r="C10" s="322"/>
      <c r="D10" s="322"/>
      <c r="E10" s="305"/>
    </row>
    <row r="11" spans="1:5" s="464" customFormat="1" ht="12" customHeight="1">
      <c r="A11" s="448" t="s">
        <v>69</v>
      </c>
      <c r="B11" s="333" t="s">
        <v>273</v>
      </c>
      <c r="C11" s="322"/>
      <c r="D11" s="322"/>
      <c r="E11" s="305"/>
    </row>
    <row r="12" spans="1:5" s="464" customFormat="1" ht="12" customHeight="1">
      <c r="A12" s="448" t="s">
        <v>70</v>
      </c>
      <c r="B12" s="333" t="s">
        <v>274</v>
      </c>
      <c r="C12" s="322"/>
      <c r="D12" s="322"/>
      <c r="E12" s="305"/>
    </row>
    <row r="13" spans="1:5" s="464" customFormat="1" ht="12" customHeight="1">
      <c r="A13" s="448" t="s">
        <v>88</v>
      </c>
      <c r="B13" s="333" t="s">
        <v>275</v>
      </c>
      <c r="C13" s="322"/>
      <c r="D13" s="322"/>
      <c r="E13" s="305"/>
    </row>
    <row r="14" spans="1:5" s="437" customFormat="1" ht="12" customHeight="1" thickBot="1">
      <c r="A14" s="449" t="s">
        <v>71</v>
      </c>
      <c r="B14" s="334" t="s">
        <v>276</v>
      </c>
      <c r="C14" s="324"/>
      <c r="D14" s="324"/>
      <c r="E14" s="307"/>
    </row>
    <row r="15" spans="1:5" s="437" customFormat="1" ht="12" customHeight="1" thickBot="1">
      <c r="A15" s="294" t="s">
        <v>7</v>
      </c>
      <c r="B15" s="311" t="s">
        <v>277</v>
      </c>
      <c r="C15" s="321">
        <f>SUM(C16:C20)</f>
        <v>0</v>
      </c>
      <c r="D15" s="321">
        <f>SUM(D16:D20)</f>
        <v>0</v>
      </c>
      <c r="E15" s="304">
        <f>SUM(E16:E20)</f>
        <v>0</v>
      </c>
    </row>
    <row r="16" spans="1:5" s="437" customFormat="1" ht="12" customHeight="1">
      <c r="A16" s="447" t="s">
        <v>73</v>
      </c>
      <c r="B16" s="332" t="s">
        <v>278</v>
      </c>
      <c r="C16" s="323"/>
      <c r="D16" s="323"/>
      <c r="E16" s="306"/>
    </row>
    <row r="17" spans="1:5" s="437" customFormat="1" ht="12" customHeight="1">
      <c r="A17" s="448" t="s">
        <v>74</v>
      </c>
      <c r="B17" s="333" t="s">
        <v>279</v>
      </c>
      <c r="C17" s="322"/>
      <c r="D17" s="322"/>
      <c r="E17" s="305"/>
    </row>
    <row r="18" spans="1:5" s="437" customFormat="1" ht="12" customHeight="1">
      <c r="A18" s="448" t="s">
        <v>75</v>
      </c>
      <c r="B18" s="333" t="s">
        <v>280</v>
      </c>
      <c r="C18" s="322"/>
      <c r="D18" s="322"/>
      <c r="E18" s="305"/>
    </row>
    <row r="19" spans="1:5" s="437" customFormat="1" ht="12" customHeight="1">
      <c r="A19" s="448" t="s">
        <v>76</v>
      </c>
      <c r="B19" s="333" t="s">
        <v>281</v>
      </c>
      <c r="C19" s="322"/>
      <c r="D19" s="322"/>
      <c r="E19" s="305"/>
    </row>
    <row r="20" spans="1:5" s="437" customFormat="1" ht="12" customHeight="1">
      <c r="A20" s="448" t="s">
        <v>77</v>
      </c>
      <c r="B20" s="333" t="s">
        <v>282</v>
      </c>
      <c r="C20" s="322"/>
      <c r="D20" s="322"/>
      <c r="E20" s="305"/>
    </row>
    <row r="21" spans="1:5" s="464" customFormat="1" ht="12" customHeight="1" thickBot="1">
      <c r="A21" s="449" t="s">
        <v>83</v>
      </c>
      <c r="B21" s="334" t="s">
        <v>283</v>
      </c>
      <c r="C21" s="324"/>
      <c r="D21" s="324"/>
      <c r="E21" s="307"/>
    </row>
    <row r="22" spans="1:5" s="464" customFormat="1" ht="12" customHeight="1" thickBot="1">
      <c r="A22" s="294" t="s">
        <v>8</v>
      </c>
      <c r="B22" s="290" t="s">
        <v>284</v>
      </c>
      <c r="C22" s="321">
        <f>SUM(C23:C27)</f>
        <v>0</v>
      </c>
      <c r="D22" s="321">
        <f>SUM(D23:D27)</f>
        <v>0</v>
      </c>
      <c r="E22" s="304">
        <f>SUM(E23:E27)</f>
        <v>0</v>
      </c>
    </row>
    <row r="23" spans="1:5" s="464" customFormat="1" ht="12" customHeight="1">
      <c r="A23" s="447" t="s">
        <v>56</v>
      </c>
      <c r="B23" s="332" t="s">
        <v>285</v>
      </c>
      <c r="C23" s="323"/>
      <c r="D23" s="323"/>
      <c r="E23" s="306"/>
    </row>
    <row r="24" spans="1:5" s="437" customFormat="1" ht="12" customHeight="1">
      <c r="A24" s="448" t="s">
        <v>57</v>
      </c>
      <c r="B24" s="333" t="s">
        <v>286</v>
      </c>
      <c r="C24" s="322"/>
      <c r="D24" s="322"/>
      <c r="E24" s="305"/>
    </row>
    <row r="25" spans="1:5" s="464" customFormat="1" ht="12" customHeight="1">
      <c r="A25" s="448" t="s">
        <v>58</v>
      </c>
      <c r="B25" s="333" t="s">
        <v>287</v>
      </c>
      <c r="C25" s="322"/>
      <c r="D25" s="322"/>
      <c r="E25" s="305"/>
    </row>
    <row r="26" spans="1:5" s="464" customFormat="1" ht="12" customHeight="1">
      <c r="A26" s="448" t="s">
        <v>59</v>
      </c>
      <c r="B26" s="333" t="s">
        <v>288</v>
      </c>
      <c r="C26" s="322"/>
      <c r="D26" s="322"/>
      <c r="E26" s="305"/>
    </row>
    <row r="27" spans="1:5" s="464" customFormat="1" ht="12" customHeight="1">
      <c r="A27" s="448" t="s">
        <v>100</v>
      </c>
      <c r="B27" s="333" t="s">
        <v>289</v>
      </c>
      <c r="C27" s="322"/>
      <c r="D27" s="322"/>
      <c r="E27" s="305"/>
    </row>
    <row r="28" spans="1:5" s="464" customFormat="1" ht="12" customHeight="1" thickBot="1">
      <c r="A28" s="449" t="s">
        <v>101</v>
      </c>
      <c r="B28" s="334" t="s">
        <v>290</v>
      </c>
      <c r="C28" s="324"/>
      <c r="D28" s="324"/>
      <c r="E28" s="307"/>
    </row>
    <row r="29" spans="1:5" s="464" customFormat="1" ht="12" customHeight="1" thickBot="1">
      <c r="A29" s="294" t="s">
        <v>102</v>
      </c>
      <c r="B29" s="290" t="s">
        <v>616</v>
      </c>
      <c r="C29" s="327">
        <f>SUM(C30:C35)</f>
        <v>0</v>
      </c>
      <c r="D29" s="327">
        <f>SUM(D30:D35)</f>
        <v>0</v>
      </c>
      <c r="E29" s="340">
        <f>SUM(E30:E35)</f>
        <v>0</v>
      </c>
    </row>
    <row r="30" spans="1:5" s="464" customFormat="1" ht="12" customHeight="1">
      <c r="A30" s="447" t="s">
        <v>291</v>
      </c>
      <c r="B30" s="332" t="s">
        <v>620</v>
      </c>
      <c r="C30" s="323"/>
      <c r="D30" s="323">
        <f>+D31+D32</f>
        <v>0</v>
      </c>
      <c r="E30" s="306">
        <f>+E31+E32</f>
        <v>0</v>
      </c>
    </row>
    <row r="31" spans="1:5" s="464" customFormat="1" ht="12" customHeight="1">
      <c r="A31" s="448" t="s">
        <v>292</v>
      </c>
      <c r="B31" s="333" t="s">
        <v>621</v>
      </c>
      <c r="C31" s="322"/>
      <c r="D31" s="322"/>
      <c r="E31" s="305"/>
    </row>
    <row r="32" spans="1:5" s="464" customFormat="1" ht="12" customHeight="1">
      <c r="A32" s="448" t="s">
        <v>293</v>
      </c>
      <c r="B32" s="333" t="s">
        <v>622</v>
      </c>
      <c r="C32" s="322"/>
      <c r="D32" s="322"/>
      <c r="E32" s="305"/>
    </row>
    <row r="33" spans="1:5" s="464" customFormat="1" ht="12" customHeight="1">
      <c r="A33" s="448" t="s">
        <v>617</v>
      </c>
      <c r="B33" s="333" t="s">
        <v>623</v>
      </c>
      <c r="C33" s="322"/>
      <c r="D33" s="322"/>
      <c r="E33" s="305"/>
    </row>
    <row r="34" spans="1:5" s="464" customFormat="1" ht="12" customHeight="1">
      <c r="A34" s="448" t="s">
        <v>618</v>
      </c>
      <c r="B34" s="333" t="s">
        <v>294</v>
      </c>
      <c r="C34" s="322"/>
      <c r="D34" s="322"/>
      <c r="E34" s="305"/>
    </row>
    <row r="35" spans="1:5" s="464" customFormat="1" ht="12" customHeight="1" thickBot="1">
      <c r="A35" s="449" t="s">
        <v>619</v>
      </c>
      <c r="B35" s="313" t="s">
        <v>295</v>
      </c>
      <c r="C35" s="324"/>
      <c r="D35" s="324"/>
      <c r="E35" s="307"/>
    </row>
    <row r="36" spans="1:5" s="464" customFormat="1" ht="12" customHeight="1" thickBot="1">
      <c r="A36" s="294" t="s">
        <v>10</v>
      </c>
      <c r="B36" s="290" t="s">
        <v>296</v>
      </c>
      <c r="C36" s="321">
        <f>SUM(C37:C46)</f>
        <v>0</v>
      </c>
      <c r="D36" s="321">
        <f>SUM(D37:D46)</f>
        <v>0</v>
      </c>
      <c r="E36" s="304">
        <f>SUM(E37:E46)</f>
        <v>0</v>
      </c>
    </row>
    <row r="37" spans="1:5" s="464" customFormat="1" ht="12" customHeight="1">
      <c r="A37" s="447" t="s">
        <v>60</v>
      </c>
      <c r="B37" s="332" t="s">
        <v>297</v>
      </c>
      <c r="C37" s="323"/>
      <c r="D37" s="323"/>
      <c r="E37" s="306"/>
    </row>
    <row r="38" spans="1:5" s="464" customFormat="1" ht="12" customHeight="1">
      <c r="A38" s="448" t="s">
        <v>61</v>
      </c>
      <c r="B38" s="333" t="s">
        <v>298</v>
      </c>
      <c r="C38" s="322"/>
      <c r="D38" s="322"/>
      <c r="E38" s="305"/>
    </row>
    <row r="39" spans="1:5" s="464" customFormat="1" ht="12" customHeight="1">
      <c r="A39" s="448" t="s">
        <v>62</v>
      </c>
      <c r="B39" s="333" t="s">
        <v>299</v>
      </c>
      <c r="C39" s="322"/>
      <c r="D39" s="322"/>
      <c r="E39" s="305"/>
    </row>
    <row r="40" spans="1:5" s="464" customFormat="1" ht="12" customHeight="1">
      <c r="A40" s="448" t="s">
        <v>104</v>
      </c>
      <c r="B40" s="333" t="s">
        <v>300</v>
      </c>
      <c r="C40" s="322"/>
      <c r="D40" s="322"/>
      <c r="E40" s="305"/>
    </row>
    <row r="41" spans="1:5" s="464" customFormat="1" ht="12" customHeight="1">
      <c r="A41" s="448" t="s">
        <v>105</v>
      </c>
      <c r="B41" s="333" t="s">
        <v>301</v>
      </c>
      <c r="C41" s="322"/>
      <c r="D41" s="322"/>
      <c r="E41" s="305"/>
    </row>
    <row r="42" spans="1:5" s="464" customFormat="1" ht="12" customHeight="1">
      <c r="A42" s="448" t="s">
        <v>106</v>
      </c>
      <c r="B42" s="333" t="s">
        <v>302</v>
      </c>
      <c r="C42" s="322"/>
      <c r="D42" s="322"/>
      <c r="E42" s="305"/>
    </row>
    <row r="43" spans="1:5" s="464" customFormat="1" ht="12" customHeight="1">
      <c r="A43" s="448" t="s">
        <v>107</v>
      </c>
      <c r="B43" s="333" t="s">
        <v>303</v>
      </c>
      <c r="C43" s="322"/>
      <c r="D43" s="322"/>
      <c r="E43" s="305"/>
    </row>
    <row r="44" spans="1:5" s="464" customFormat="1" ht="12" customHeight="1">
      <c r="A44" s="448" t="s">
        <v>108</v>
      </c>
      <c r="B44" s="333" t="s">
        <v>304</v>
      </c>
      <c r="C44" s="322"/>
      <c r="D44" s="322"/>
      <c r="E44" s="305"/>
    </row>
    <row r="45" spans="1:5" s="464" customFormat="1" ht="12" customHeight="1">
      <c r="A45" s="448" t="s">
        <v>305</v>
      </c>
      <c r="B45" s="333" t="s">
        <v>306</v>
      </c>
      <c r="C45" s="325"/>
      <c r="D45" s="325"/>
      <c r="E45" s="308"/>
    </row>
    <row r="46" spans="1:5" s="437" customFormat="1" ht="12" customHeight="1" thickBot="1">
      <c r="A46" s="449" t="s">
        <v>307</v>
      </c>
      <c r="B46" s="334" t="s">
        <v>308</v>
      </c>
      <c r="C46" s="326"/>
      <c r="D46" s="326"/>
      <c r="E46" s="309"/>
    </row>
    <row r="47" spans="1:5" s="464" customFormat="1" ht="12" customHeight="1" thickBot="1">
      <c r="A47" s="294" t="s">
        <v>11</v>
      </c>
      <c r="B47" s="290" t="s">
        <v>309</v>
      </c>
      <c r="C47" s="321">
        <f>SUM(C48:C52)</f>
        <v>0</v>
      </c>
      <c r="D47" s="321">
        <f>SUM(D48:D52)</f>
        <v>0</v>
      </c>
      <c r="E47" s="304">
        <f>SUM(E48:E52)</f>
        <v>0</v>
      </c>
    </row>
    <row r="48" spans="1:5" s="464" customFormat="1" ht="12" customHeight="1">
      <c r="A48" s="447" t="s">
        <v>63</v>
      </c>
      <c r="B48" s="332" t="s">
        <v>310</v>
      </c>
      <c r="C48" s="342"/>
      <c r="D48" s="342"/>
      <c r="E48" s="310"/>
    </row>
    <row r="49" spans="1:5" s="464" customFormat="1" ht="12" customHeight="1">
      <c r="A49" s="448" t="s">
        <v>64</v>
      </c>
      <c r="B49" s="333" t="s">
        <v>311</v>
      </c>
      <c r="C49" s="325"/>
      <c r="D49" s="325"/>
      <c r="E49" s="308"/>
    </row>
    <row r="50" spans="1:5" s="464" customFormat="1" ht="12" customHeight="1">
      <c r="A50" s="448" t="s">
        <v>312</v>
      </c>
      <c r="B50" s="333" t="s">
        <v>313</v>
      </c>
      <c r="C50" s="325"/>
      <c r="D50" s="325"/>
      <c r="E50" s="308"/>
    </row>
    <row r="51" spans="1:5" s="464" customFormat="1" ht="12" customHeight="1">
      <c r="A51" s="448" t="s">
        <v>314</v>
      </c>
      <c r="B51" s="333" t="s">
        <v>315</v>
      </c>
      <c r="C51" s="325"/>
      <c r="D51" s="325"/>
      <c r="E51" s="308"/>
    </row>
    <row r="52" spans="1:5" s="464" customFormat="1" ht="12" customHeight="1" thickBot="1">
      <c r="A52" s="449" t="s">
        <v>316</v>
      </c>
      <c r="B52" s="334" t="s">
        <v>317</v>
      </c>
      <c r="C52" s="326"/>
      <c r="D52" s="326"/>
      <c r="E52" s="309"/>
    </row>
    <row r="53" spans="1:5" s="464" customFormat="1" ht="12" customHeight="1" thickBot="1">
      <c r="A53" s="294" t="s">
        <v>109</v>
      </c>
      <c r="B53" s="290" t="s">
        <v>318</v>
      </c>
      <c r="C53" s="321">
        <f>SUM(C54:C56)</f>
        <v>0</v>
      </c>
      <c r="D53" s="321">
        <f>SUM(D54:D56)</f>
        <v>0</v>
      </c>
      <c r="E53" s="304">
        <f>SUM(E54:E56)</f>
        <v>0</v>
      </c>
    </row>
    <row r="54" spans="1:5" s="437" customFormat="1" ht="12" customHeight="1">
      <c r="A54" s="447" t="s">
        <v>65</v>
      </c>
      <c r="B54" s="332" t="s">
        <v>319</v>
      </c>
      <c r="C54" s="323"/>
      <c r="D54" s="323"/>
      <c r="E54" s="306"/>
    </row>
    <row r="55" spans="1:5" s="437" customFormat="1" ht="12" customHeight="1">
      <c r="A55" s="448" t="s">
        <v>66</v>
      </c>
      <c r="B55" s="333" t="s">
        <v>320</v>
      </c>
      <c r="C55" s="322"/>
      <c r="D55" s="322"/>
      <c r="E55" s="305"/>
    </row>
    <row r="56" spans="1:5" s="437" customFormat="1" ht="12" customHeight="1">
      <c r="A56" s="448" t="s">
        <v>321</v>
      </c>
      <c r="B56" s="333" t="s">
        <v>322</v>
      </c>
      <c r="C56" s="322"/>
      <c r="D56" s="322"/>
      <c r="E56" s="305"/>
    </row>
    <row r="57" spans="1:5" s="437" customFormat="1" ht="12" customHeight="1" thickBot="1">
      <c r="A57" s="449" t="s">
        <v>323</v>
      </c>
      <c r="B57" s="334" t="s">
        <v>324</v>
      </c>
      <c r="C57" s="324"/>
      <c r="D57" s="324"/>
      <c r="E57" s="307"/>
    </row>
    <row r="58" spans="1:5" s="464" customFormat="1" ht="12" customHeight="1" thickBot="1">
      <c r="A58" s="294" t="s">
        <v>13</v>
      </c>
      <c r="B58" s="311" t="s">
        <v>325</v>
      </c>
      <c r="C58" s="321">
        <f>SUM(C59:C61)</f>
        <v>0</v>
      </c>
      <c r="D58" s="321">
        <f>SUM(D59:D61)</f>
        <v>0</v>
      </c>
      <c r="E58" s="304">
        <f>SUM(E59:E61)</f>
        <v>0</v>
      </c>
    </row>
    <row r="59" spans="1:5" s="464" customFormat="1" ht="12" customHeight="1">
      <c r="A59" s="447" t="s">
        <v>110</v>
      </c>
      <c r="B59" s="332" t="s">
        <v>326</v>
      </c>
      <c r="C59" s="325"/>
      <c r="D59" s="325"/>
      <c r="E59" s="308"/>
    </row>
    <row r="60" spans="1:5" s="464" customFormat="1" ht="12" customHeight="1">
      <c r="A60" s="448" t="s">
        <v>111</v>
      </c>
      <c r="B60" s="333" t="s">
        <v>472</v>
      </c>
      <c r="C60" s="325"/>
      <c r="D60" s="325"/>
      <c r="E60" s="308"/>
    </row>
    <row r="61" spans="1:5" s="464" customFormat="1" ht="12" customHeight="1">
      <c r="A61" s="448" t="s">
        <v>136</v>
      </c>
      <c r="B61" s="333" t="s">
        <v>328</v>
      </c>
      <c r="C61" s="325"/>
      <c r="D61" s="325"/>
      <c r="E61" s="308"/>
    </row>
    <row r="62" spans="1:5" s="464" customFormat="1" ht="12" customHeight="1" thickBot="1">
      <c r="A62" s="449" t="s">
        <v>329</v>
      </c>
      <c r="B62" s="334" t="s">
        <v>330</v>
      </c>
      <c r="C62" s="325"/>
      <c r="D62" s="325"/>
      <c r="E62" s="308"/>
    </row>
    <row r="63" spans="1:5" s="464" customFormat="1" ht="12" customHeight="1" thickBot="1">
      <c r="A63" s="294" t="s">
        <v>14</v>
      </c>
      <c r="B63" s="290" t="s">
        <v>331</v>
      </c>
      <c r="C63" s="327">
        <f>+C8+C15+C22+C29+C36+C47+C53+C58</f>
        <v>0</v>
      </c>
      <c r="D63" s="327">
        <f>+D8+D15+D22+D29+D36+D47+D53+D58</f>
        <v>0</v>
      </c>
      <c r="E63" s="340">
        <f>+E8+E15+E22+E29+E36+E47+E53+E58</f>
        <v>0</v>
      </c>
    </row>
    <row r="64" spans="1:5" s="464" customFormat="1" ht="12" customHeight="1" thickBot="1">
      <c r="A64" s="450" t="s">
        <v>470</v>
      </c>
      <c r="B64" s="311" t="s">
        <v>333</v>
      </c>
      <c r="C64" s="321">
        <f>SUM(C65:C67)</f>
        <v>0</v>
      </c>
      <c r="D64" s="321">
        <f>SUM(D65:D67)</f>
        <v>0</v>
      </c>
      <c r="E64" s="304">
        <f>SUM(E65:E67)</f>
        <v>0</v>
      </c>
    </row>
    <row r="65" spans="1:5" s="464" customFormat="1" ht="12" customHeight="1">
      <c r="A65" s="447" t="s">
        <v>334</v>
      </c>
      <c r="B65" s="332" t="s">
        <v>335</v>
      </c>
      <c r="C65" s="325"/>
      <c r="D65" s="325"/>
      <c r="E65" s="308"/>
    </row>
    <row r="66" spans="1:5" s="464" customFormat="1" ht="12" customHeight="1">
      <c r="A66" s="448" t="s">
        <v>336</v>
      </c>
      <c r="B66" s="333" t="s">
        <v>337</v>
      </c>
      <c r="C66" s="325"/>
      <c r="D66" s="325"/>
      <c r="E66" s="308"/>
    </row>
    <row r="67" spans="1:5" s="464" customFormat="1" ht="12" customHeight="1" thickBot="1">
      <c r="A67" s="449" t="s">
        <v>338</v>
      </c>
      <c r="B67" s="443" t="s">
        <v>339</v>
      </c>
      <c r="C67" s="325"/>
      <c r="D67" s="325"/>
      <c r="E67" s="308"/>
    </row>
    <row r="68" spans="1:5" s="464" customFormat="1" ht="12" customHeight="1" thickBot="1">
      <c r="A68" s="450" t="s">
        <v>340</v>
      </c>
      <c r="B68" s="311" t="s">
        <v>341</v>
      </c>
      <c r="C68" s="321">
        <f>SUM(C69:C72)</f>
        <v>0</v>
      </c>
      <c r="D68" s="321">
        <f>SUM(D69:D72)</f>
        <v>0</v>
      </c>
      <c r="E68" s="304">
        <f>SUM(E69:E72)</f>
        <v>0</v>
      </c>
    </row>
    <row r="69" spans="1:5" s="464" customFormat="1" ht="12" customHeight="1">
      <c r="A69" s="447" t="s">
        <v>89</v>
      </c>
      <c r="B69" s="332" t="s">
        <v>342</v>
      </c>
      <c r="C69" s="325"/>
      <c r="D69" s="325"/>
      <c r="E69" s="308"/>
    </row>
    <row r="70" spans="1:5" s="464" customFormat="1" ht="12" customHeight="1">
      <c r="A70" s="448" t="s">
        <v>90</v>
      </c>
      <c r="B70" s="333" t="s">
        <v>343</v>
      </c>
      <c r="C70" s="325"/>
      <c r="D70" s="325"/>
      <c r="E70" s="308"/>
    </row>
    <row r="71" spans="1:5" s="464" customFormat="1" ht="12" customHeight="1">
      <c r="A71" s="448" t="s">
        <v>344</v>
      </c>
      <c r="B71" s="333" t="s">
        <v>345</v>
      </c>
      <c r="C71" s="325"/>
      <c r="D71" s="325"/>
      <c r="E71" s="308"/>
    </row>
    <row r="72" spans="1:5" s="464" customFormat="1" ht="12" customHeight="1" thickBot="1">
      <c r="A72" s="449" t="s">
        <v>346</v>
      </c>
      <c r="B72" s="334" t="s">
        <v>347</v>
      </c>
      <c r="C72" s="325"/>
      <c r="D72" s="325"/>
      <c r="E72" s="308"/>
    </row>
    <row r="73" spans="1:5" s="464" customFormat="1" ht="12" customHeight="1" thickBot="1">
      <c r="A73" s="450" t="s">
        <v>348</v>
      </c>
      <c r="B73" s="311" t="s">
        <v>349</v>
      </c>
      <c r="C73" s="321">
        <f>SUM(C74:C75)</f>
        <v>0</v>
      </c>
      <c r="D73" s="321">
        <f>SUM(D74:D75)</f>
        <v>0</v>
      </c>
      <c r="E73" s="304">
        <f>SUM(E74:E75)</f>
        <v>0</v>
      </c>
    </row>
    <row r="74" spans="1:5" s="464" customFormat="1" ht="12" customHeight="1">
      <c r="A74" s="447" t="s">
        <v>350</v>
      </c>
      <c r="B74" s="332" t="s">
        <v>351</v>
      </c>
      <c r="C74" s="325"/>
      <c r="D74" s="325"/>
      <c r="E74" s="308"/>
    </row>
    <row r="75" spans="1:5" s="464" customFormat="1" ht="12" customHeight="1" thickBot="1">
      <c r="A75" s="449" t="s">
        <v>352</v>
      </c>
      <c r="B75" s="334" t="s">
        <v>353</v>
      </c>
      <c r="C75" s="325"/>
      <c r="D75" s="325"/>
      <c r="E75" s="308"/>
    </row>
    <row r="76" spans="1:5" s="464" customFormat="1" ht="12" customHeight="1" thickBot="1">
      <c r="A76" s="450" t="s">
        <v>354</v>
      </c>
      <c r="B76" s="311" t="s">
        <v>355</v>
      </c>
      <c r="C76" s="321">
        <f>SUM(C77:C79)</f>
        <v>0</v>
      </c>
      <c r="D76" s="321">
        <f>SUM(D77:D79)</f>
        <v>0</v>
      </c>
      <c r="E76" s="304">
        <f>SUM(E77:E79)</f>
        <v>0</v>
      </c>
    </row>
    <row r="77" spans="1:5" s="464" customFormat="1" ht="12" customHeight="1">
      <c r="A77" s="447" t="s">
        <v>356</v>
      </c>
      <c r="B77" s="332" t="s">
        <v>357</v>
      </c>
      <c r="C77" s="325"/>
      <c r="D77" s="325"/>
      <c r="E77" s="308"/>
    </row>
    <row r="78" spans="1:5" s="464" customFormat="1" ht="12" customHeight="1">
      <c r="A78" s="448" t="s">
        <v>358</v>
      </c>
      <c r="B78" s="333" t="s">
        <v>359</v>
      </c>
      <c r="C78" s="325"/>
      <c r="D78" s="325"/>
      <c r="E78" s="308"/>
    </row>
    <row r="79" spans="1:5" s="464" customFormat="1" ht="12" customHeight="1" thickBot="1">
      <c r="A79" s="449" t="s">
        <v>360</v>
      </c>
      <c r="B79" s="334" t="s">
        <v>361</v>
      </c>
      <c r="C79" s="325"/>
      <c r="D79" s="325"/>
      <c r="E79" s="308"/>
    </row>
    <row r="80" spans="1:5" s="464" customFormat="1" ht="12" customHeight="1" thickBot="1">
      <c r="A80" s="450" t="s">
        <v>362</v>
      </c>
      <c r="B80" s="311" t="s">
        <v>363</v>
      </c>
      <c r="C80" s="321">
        <f>SUM(C81:C84)</f>
        <v>0</v>
      </c>
      <c r="D80" s="321">
        <f>SUM(D81:D84)</f>
        <v>0</v>
      </c>
      <c r="E80" s="304">
        <f>SUM(E81:E84)</f>
        <v>0</v>
      </c>
    </row>
    <row r="81" spans="1:5" s="464" customFormat="1" ht="12" customHeight="1">
      <c r="A81" s="451" t="s">
        <v>364</v>
      </c>
      <c r="B81" s="332" t="s">
        <v>365</v>
      </c>
      <c r="C81" s="325"/>
      <c r="D81" s="325"/>
      <c r="E81" s="308"/>
    </row>
    <row r="82" spans="1:5" s="464" customFormat="1" ht="12" customHeight="1">
      <c r="A82" s="452" t="s">
        <v>366</v>
      </c>
      <c r="B82" s="333" t="s">
        <v>367</v>
      </c>
      <c r="C82" s="325"/>
      <c r="D82" s="325"/>
      <c r="E82" s="308"/>
    </row>
    <row r="83" spans="1:5" s="464" customFormat="1" ht="12" customHeight="1">
      <c r="A83" s="452" t="s">
        <v>368</v>
      </c>
      <c r="B83" s="333" t="s">
        <v>369</v>
      </c>
      <c r="C83" s="325"/>
      <c r="D83" s="325"/>
      <c r="E83" s="308"/>
    </row>
    <row r="84" spans="1:5" s="464" customFormat="1" ht="12" customHeight="1" thickBot="1">
      <c r="A84" s="453" t="s">
        <v>370</v>
      </c>
      <c r="B84" s="334" t="s">
        <v>371</v>
      </c>
      <c r="C84" s="325"/>
      <c r="D84" s="325"/>
      <c r="E84" s="308"/>
    </row>
    <row r="85" spans="1:5" s="464" customFormat="1" ht="12" customHeight="1" thickBot="1">
      <c r="A85" s="450" t="s">
        <v>372</v>
      </c>
      <c r="B85" s="311" t="s">
        <v>373</v>
      </c>
      <c r="C85" s="346"/>
      <c r="D85" s="346"/>
      <c r="E85" s="347"/>
    </row>
    <row r="86" spans="1:5" s="464" customFormat="1" ht="12" customHeight="1" thickBot="1">
      <c r="A86" s="450" t="s">
        <v>374</v>
      </c>
      <c r="B86" s="444" t="s">
        <v>375</v>
      </c>
      <c r="C86" s="327">
        <f>+C64+C68+C73+C76+C80+C85</f>
        <v>0</v>
      </c>
      <c r="D86" s="327">
        <f>+D64+D68+D73+D76+D80+D85</f>
        <v>0</v>
      </c>
      <c r="E86" s="340">
        <f>+E64+E68+E73+E76+E80+E85</f>
        <v>0</v>
      </c>
    </row>
    <row r="87" spans="1:5" s="464" customFormat="1" ht="12" customHeight="1" thickBot="1">
      <c r="A87" s="454" t="s">
        <v>376</v>
      </c>
      <c r="B87" s="445" t="s">
        <v>471</v>
      </c>
      <c r="C87" s="327">
        <f>+C63+C86</f>
        <v>0</v>
      </c>
      <c r="D87" s="327">
        <f>+D63+D86</f>
        <v>0</v>
      </c>
      <c r="E87" s="340">
        <f>+E63+E86</f>
        <v>0</v>
      </c>
    </row>
    <row r="88" spans="1:5" s="464" customFormat="1" ht="15" customHeight="1">
      <c r="A88" s="419"/>
      <c r="B88" s="420"/>
      <c r="C88" s="435"/>
      <c r="D88" s="435"/>
      <c r="E88" s="435"/>
    </row>
    <row r="89" spans="1:5" ht="13.5" thickBot="1">
      <c r="A89" s="421"/>
      <c r="B89" s="422"/>
      <c r="C89" s="436"/>
      <c r="D89" s="436"/>
      <c r="E89" s="436"/>
    </row>
    <row r="90" spans="1:5" s="463" customFormat="1" ht="16.5" customHeight="1" thickBot="1">
      <c r="A90" s="664" t="s">
        <v>41</v>
      </c>
      <c r="B90" s="665"/>
      <c r="C90" s="665"/>
      <c r="D90" s="665"/>
      <c r="E90" s="666"/>
    </row>
    <row r="91" spans="1:5" s="254" customFormat="1" ht="12" customHeight="1" thickBot="1">
      <c r="A91" s="442" t="s">
        <v>6</v>
      </c>
      <c r="B91" s="293" t="s">
        <v>384</v>
      </c>
      <c r="C91" s="320">
        <f>SUM(C92:C96)</f>
        <v>0</v>
      </c>
      <c r="D91" s="320">
        <f>SUM(D92:D96)</f>
        <v>0</v>
      </c>
      <c r="E91" s="275">
        <f>SUM(E92:E96)</f>
        <v>0</v>
      </c>
    </row>
    <row r="92" spans="1:5" ht="12" customHeight="1">
      <c r="A92" s="455" t="s">
        <v>67</v>
      </c>
      <c r="B92" s="279" t="s">
        <v>36</v>
      </c>
      <c r="C92" s="48"/>
      <c r="D92" s="48"/>
      <c r="E92" s="274"/>
    </row>
    <row r="93" spans="1:5" ht="12" customHeight="1">
      <c r="A93" s="448" t="s">
        <v>68</v>
      </c>
      <c r="B93" s="277" t="s">
        <v>112</v>
      </c>
      <c r="C93" s="322"/>
      <c r="D93" s="322"/>
      <c r="E93" s="305"/>
    </row>
    <row r="94" spans="1:5" ht="12" customHeight="1">
      <c r="A94" s="448" t="s">
        <v>69</v>
      </c>
      <c r="B94" s="277" t="s">
        <v>87</v>
      </c>
      <c r="C94" s="324"/>
      <c r="D94" s="324"/>
      <c r="E94" s="307"/>
    </row>
    <row r="95" spans="1:5" ht="12" customHeight="1">
      <c r="A95" s="448" t="s">
        <v>70</v>
      </c>
      <c r="B95" s="280" t="s">
        <v>113</v>
      </c>
      <c r="C95" s="324"/>
      <c r="D95" s="324"/>
      <c r="E95" s="307"/>
    </row>
    <row r="96" spans="1:5" ht="12" customHeight="1">
      <c r="A96" s="448" t="s">
        <v>78</v>
      </c>
      <c r="B96" s="288" t="s">
        <v>114</v>
      </c>
      <c r="C96" s="324"/>
      <c r="D96" s="324"/>
      <c r="E96" s="307"/>
    </row>
    <row r="97" spans="1:5" ht="12" customHeight="1">
      <c r="A97" s="448" t="s">
        <v>71</v>
      </c>
      <c r="B97" s="277" t="s">
        <v>385</v>
      </c>
      <c r="C97" s="324"/>
      <c r="D97" s="324"/>
      <c r="E97" s="307"/>
    </row>
    <row r="98" spans="1:5" ht="12" customHeight="1">
      <c r="A98" s="448" t="s">
        <v>72</v>
      </c>
      <c r="B98" s="300" t="s">
        <v>386</v>
      </c>
      <c r="C98" s="324"/>
      <c r="D98" s="324"/>
      <c r="E98" s="307"/>
    </row>
    <row r="99" spans="1:5" ht="12" customHeight="1">
      <c r="A99" s="448" t="s">
        <v>79</v>
      </c>
      <c r="B99" s="301" t="s">
        <v>387</v>
      </c>
      <c r="C99" s="324"/>
      <c r="D99" s="324"/>
      <c r="E99" s="307"/>
    </row>
    <row r="100" spans="1:5" ht="12" customHeight="1">
      <c r="A100" s="448" t="s">
        <v>80</v>
      </c>
      <c r="B100" s="301" t="s">
        <v>388</v>
      </c>
      <c r="C100" s="324"/>
      <c r="D100" s="324"/>
      <c r="E100" s="307"/>
    </row>
    <row r="101" spans="1:5" ht="12" customHeight="1">
      <c r="A101" s="448" t="s">
        <v>81</v>
      </c>
      <c r="B101" s="300" t="s">
        <v>389</v>
      </c>
      <c r="C101" s="324"/>
      <c r="D101" s="324"/>
      <c r="E101" s="307"/>
    </row>
    <row r="102" spans="1:5" ht="12" customHeight="1">
      <c r="A102" s="448" t="s">
        <v>82</v>
      </c>
      <c r="B102" s="300" t="s">
        <v>390</v>
      </c>
      <c r="C102" s="324"/>
      <c r="D102" s="324"/>
      <c r="E102" s="307"/>
    </row>
    <row r="103" spans="1:5" ht="12" customHeight="1">
      <c r="A103" s="448" t="s">
        <v>84</v>
      </c>
      <c r="B103" s="301" t="s">
        <v>391</v>
      </c>
      <c r="C103" s="324"/>
      <c r="D103" s="324"/>
      <c r="E103" s="307"/>
    </row>
    <row r="104" spans="1:5" ht="12" customHeight="1">
      <c r="A104" s="456" t="s">
        <v>115</v>
      </c>
      <c r="B104" s="302" t="s">
        <v>392</v>
      </c>
      <c r="C104" s="324"/>
      <c r="D104" s="324"/>
      <c r="E104" s="307"/>
    </row>
    <row r="105" spans="1:5" ht="12" customHeight="1">
      <c r="A105" s="448" t="s">
        <v>393</v>
      </c>
      <c r="B105" s="302" t="s">
        <v>394</v>
      </c>
      <c r="C105" s="324"/>
      <c r="D105" s="324"/>
      <c r="E105" s="307"/>
    </row>
    <row r="106" spans="1:5" s="254" customFormat="1" ht="12" customHeight="1" thickBot="1">
      <c r="A106" s="457" t="s">
        <v>395</v>
      </c>
      <c r="B106" s="303" t="s">
        <v>396</v>
      </c>
      <c r="C106" s="49"/>
      <c r="D106" s="49"/>
      <c r="E106" s="268"/>
    </row>
    <row r="107" spans="1:5" ht="12" customHeight="1" thickBot="1">
      <c r="A107" s="294" t="s">
        <v>7</v>
      </c>
      <c r="B107" s="292" t="s">
        <v>397</v>
      </c>
      <c r="C107" s="321">
        <f>+C108+C110+C112</f>
        <v>0</v>
      </c>
      <c r="D107" s="321">
        <f>+D108+D110+D112</f>
        <v>0</v>
      </c>
      <c r="E107" s="304">
        <f>+E108+E110+E112</f>
        <v>0</v>
      </c>
    </row>
    <row r="108" spans="1:5" ht="12" customHeight="1">
      <c r="A108" s="447" t="s">
        <v>73</v>
      </c>
      <c r="B108" s="277" t="s">
        <v>135</v>
      </c>
      <c r="C108" s="323"/>
      <c r="D108" s="323"/>
      <c r="E108" s="306"/>
    </row>
    <row r="109" spans="1:5" ht="12" customHeight="1">
      <c r="A109" s="447" t="s">
        <v>74</v>
      </c>
      <c r="B109" s="281" t="s">
        <v>398</v>
      </c>
      <c r="C109" s="323"/>
      <c r="D109" s="323"/>
      <c r="E109" s="306"/>
    </row>
    <row r="110" spans="1:5" ht="12" customHeight="1">
      <c r="A110" s="447" t="s">
        <v>75</v>
      </c>
      <c r="B110" s="281" t="s">
        <v>116</v>
      </c>
      <c r="C110" s="322"/>
      <c r="D110" s="322"/>
      <c r="E110" s="305"/>
    </row>
    <row r="111" spans="1:5" ht="12" customHeight="1">
      <c r="A111" s="447" t="s">
        <v>76</v>
      </c>
      <c r="B111" s="281" t="s">
        <v>399</v>
      </c>
      <c r="C111" s="322"/>
      <c r="D111" s="322"/>
      <c r="E111" s="305"/>
    </row>
    <row r="112" spans="1:5" ht="12" customHeight="1">
      <c r="A112" s="447" t="s">
        <v>77</v>
      </c>
      <c r="B112" s="313" t="s">
        <v>137</v>
      </c>
      <c r="C112" s="322"/>
      <c r="D112" s="322"/>
      <c r="E112" s="305"/>
    </row>
    <row r="113" spans="1:5" ht="12" customHeight="1">
      <c r="A113" s="447" t="s">
        <v>83</v>
      </c>
      <c r="B113" s="312" t="s">
        <v>400</v>
      </c>
      <c r="C113" s="322"/>
      <c r="D113" s="322"/>
      <c r="E113" s="305"/>
    </row>
    <row r="114" spans="1:5" ht="12" customHeight="1">
      <c r="A114" s="447" t="s">
        <v>85</v>
      </c>
      <c r="B114" s="328" t="s">
        <v>401</v>
      </c>
      <c r="C114" s="322"/>
      <c r="D114" s="322"/>
      <c r="E114" s="305"/>
    </row>
    <row r="115" spans="1:5" ht="12" customHeight="1">
      <c r="A115" s="447" t="s">
        <v>117</v>
      </c>
      <c r="B115" s="301" t="s">
        <v>388</v>
      </c>
      <c r="C115" s="322"/>
      <c r="D115" s="322"/>
      <c r="E115" s="305"/>
    </row>
    <row r="116" spans="1:5" ht="12" customHeight="1">
      <c r="A116" s="447" t="s">
        <v>118</v>
      </c>
      <c r="B116" s="301" t="s">
        <v>402</v>
      </c>
      <c r="C116" s="322"/>
      <c r="D116" s="322"/>
      <c r="E116" s="305"/>
    </row>
    <row r="117" spans="1:5" ht="12" customHeight="1">
      <c r="A117" s="447" t="s">
        <v>119</v>
      </c>
      <c r="B117" s="301" t="s">
        <v>403</v>
      </c>
      <c r="C117" s="322"/>
      <c r="D117" s="322"/>
      <c r="E117" s="305"/>
    </row>
    <row r="118" spans="1:5" ht="12" customHeight="1">
      <c r="A118" s="447" t="s">
        <v>404</v>
      </c>
      <c r="B118" s="301" t="s">
        <v>391</v>
      </c>
      <c r="C118" s="322"/>
      <c r="D118" s="322"/>
      <c r="E118" s="305"/>
    </row>
    <row r="119" spans="1:5" ht="12" customHeight="1">
      <c r="A119" s="447" t="s">
        <v>405</v>
      </c>
      <c r="B119" s="301" t="s">
        <v>406</v>
      </c>
      <c r="C119" s="322"/>
      <c r="D119" s="322"/>
      <c r="E119" s="305"/>
    </row>
    <row r="120" spans="1:5" ht="12" customHeight="1" thickBot="1">
      <c r="A120" s="456" t="s">
        <v>407</v>
      </c>
      <c r="B120" s="301" t="s">
        <v>408</v>
      </c>
      <c r="C120" s="324"/>
      <c r="D120" s="324"/>
      <c r="E120" s="307"/>
    </row>
    <row r="121" spans="1:5" ht="12" customHeight="1" thickBot="1">
      <c r="A121" s="294" t="s">
        <v>8</v>
      </c>
      <c r="B121" s="297" t="s">
        <v>409</v>
      </c>
      <c r="C121" s="321">
        <f>+C122+C123</f>
        <v>0</v>
      </c>
      <c r="D121" s="321">
        <f>+D122+D123</f>
        <v>0</v>
      </c>
      <c r="E121" s="304">
        <f>+E122+E123</f>
        <v>0</v>
      </c>
    </row>
    <row r="122" spans="1:5" ht="12" customHeight="1">
      <c r="A122" s="447" t="s">
        <v>56</v>
      </c>
      <c r="B122" s="278" t="s">
        <v>43</v>
      </c>
      <c r="C122" s="323"/>
      <c r="D122" s="323"/>
      <c r="E122" s="306"/>
    </row>
    <row r="123" spans="1:5" ht="12" customHeight="1" thickBot="1">
      <c r="A123" s="449" t="s">
        <v>57</v>
      </c>
      <c r="B123" s="281" t="s">
        <v>44</v>
      </c>
      <c r="C123" s="324"/>
      <c r="D123" s="324"/>
      <c r="E123" s="307"/>
    </row>
    <row r="124" spans="1:5" ht="12" customHeight="1" thickBot="1">
      <c r="A124" s="294" t="s">
        <v>9</v>
      </c>
      <c r="B124" s="297" t="s">
        <v>410</v>
      </c>
      <c r="C124" s="321">
        <f>+C91+C107+C121</f>
        <v>0</v>
      </c>
      <c r="D124" s="321">
        <f>+D91+D107+D121</f>
        <v>0</v>
      </c>
      <c r="E124" s="304">
        <f>+E91+E107+E121</f>
        <v>0</v>
      </c>
    </row>
    <row r="125" spans="1:5" ht="12" customHeight="1" thickBot="1">
      <c r="A125" s="294" t="s">
        <v>10</v>
      </c>
      <c r="B125" s="297" t="s">
        <v>473</v>
      </c>
      <c r="C125" s="321">
        <f>+C126+C127+C128</f>
        <v>0</v>
      </c>
      <c r="D125" s="321">
        <f>+D126+D127+D128</f>
        <v>0</v>
      </c>
      <c r="E125" s="304">
        <f>+E126+E127+E128</f>
        <v>0</v>
      </c>
    </row>
    <row r="126" spans="1:5" ht="12" customHeight="1">
      <c r="A126" s="447" t="s">
        <v>60</v>
      </c>
      <c r="B126" s="278" t="s">
        <v>412</v>
      </c>
      <c r="C126" s="322"/>
      <c r="D126" s="322"/>
      <c r="E126" s="305"/>
    </row>
    <row r="127" spans="1:5" ht="12" customHeight="1">
      <c r="A127" s="447" t="s">
        <v>61</v>
      </c>
      <c r="B127" s="278" t="s">
        <v>413</v>
      </c>
      <c r="C127" s="322"/>
      <c r="D127" s="322"/>
      <c r="E127" s="305"/>
    </row>
    <row r="128" spans="1:5" ht="12" customHeight="1" thickBot="1">
      <c r="A128" s="456" t="s">
        <v>62</v>
      </c>
      <c r="B128" s="276" t="s">
        <v>414</v>
      </c>
      <c r="C128" s="322"/>
      <c r="D128" s="322"/>
      <c r="E128" s="305"/>
    </row>
    <row r="129" spans="1:5" ht="12" customHeight="1" thickBot="1">
      <c r="A129" s="294" t="s">
        <v>11</v>
      </c>
      <c r="B129" s="297" t="s">
        <v>415</v>
      </c>
      <c r="C129" s="321">
        <f>+C130+C131+C132+C133</f>
        <v>0</v>
      </c>
      <c r="D129" s="321">
        <f>+D130+D131+D132+D133</f>
        <v>0</v>
      </c>
      <c r="E129" s="304">
        <f>+E130+E131+E132+E133</f>
        <v>0</v>
      </c>
    </row>
    <row r="130" spans="1:5" ht="12" customHeight="1">
      <c r="A130" s="447" t="s">
        <v>63</v>
      </c>
      <c r="B130" s="278" t="s">
        <v>416</v>
      </c>
      <c r="C130" s="322"/>
      <c r="D130" s="322"/>
      <c r="E130" s="305"/>
    </row>
    <row r="131" spans="1:5" ht="12" customHeight="1">
      <c r="A131" s="447" t="s">
        <v>64</v>
      </c>
      <c r="B131" s="278" t="s">
        <v>417</v>
      </c>
      <c r="C131" s="322"/>
      <c r="D131" s="322"/>
      <c r="E131" s="305"/>
    </row>
    <row r="132" spans="1:5" ht="12" customHeight="1">
      <c r="A132" s="447" t="s">
        <v>312</v>
      </c>
      <c r="B132" s="278" t="s">
        <v>418</v>
      </c>
      <c r="C132" s="322"/>
      <c r="D132" s="322"/>
      <c r="E132" s="305"/>
    </row>
    <row r="133" spans="1:5" s="254" customFormat="1" ht="12" customHeight="1" thickBot="1">
      <c r="A133" s="456" t="s">
        <v>314</v>
      </c>
      <c r="B133" s="276" t="s">
        <v>419</v>
      </c>
      <c r="C133" s="322"/>
      <c r="D133" s="322"/>
      <c r="E133" s="305"/>
    </row>
    <row r="134" spans="1:11" ht="13.5" thickBot="1">
      <c r="A134" s="294" t="s">
        <v>12</v>
      </c>
      <c r="B134" s="297" t="s">
        <v>586</v>
      </c>
      <c r="C134" s="327">
        <f>+C135+C136+C138+C139+C137</f>
        <v>0</v>
      </c>
      <c r="D134" s="327">
        <f>+D135+D136+D138+D139+D137</f>
        <v>0</v>
      </c>
      <c r="E134" s="340">
        <f>+E135+E136+E138+E139+E137</f>
        <v>0</v>
      </c>
      <c r="K134" s="410"/>
    </row>
    <row r="135" spans="1:5" ht="12.75">
      <c r="A135" s="447" t="s">
        <v>65</v>
      </c>
      <c r="B135" s="278" t="s">
        <v>421</v>
      </c>
      <c r="C135" s="322"/>
      <c r="D135" s="322"/>
      <c r="E135" s="305"/>
    </row>
    <row r="136" spans="1:5" ht="12" customHeight="1">
      <c r="A136" s="447" t="s">
        <v>66</v>
      </c>
      <c r="B136" s="278" t="s">
        <v>422</v>
      </c>
      <c r="C136" s="322"/>
      <c r="D136" s="322"/>
      <c r="E136" s="305"/>
    </row>
    <row r="137" spans="1:5" ht="12" customHeight="1">
      <c r="A137" s="447" t="s">
        <v>321</v>
      </c>
      <c r="B137" s="278" t="s">
        <v>585</v>
      </c>
      <c r="C137" s="322"/>
      <c r="D137" s="322"/>
      <c r="E137" s="305"/>
    </row>
    <row r="138" spans="1:5" s="254" customFormat="1" ht="12" customHeight="1">
      <c r="A138" s="447" t="s">
        <v>323</v>
      </c>
      <c r="B138" s="278" t="s">
        <v>423</v>
      </c>
      <c r="C138" s="322"/>
      <c r="D138" s="322"/>
      <c r="E138" s="305"/>
    </row>
    <row r="139" spans="1:5" s="254" customFormat="1" ht="12" customHeight="1" thickBot="1">
      <c r="A139" s="456" t="s">
        <v>584</v>
      </c>
      <c r="B139" s="276" t="s">
        <v>424</v>
      </c>
      <c r="C139" s="322"/>
      <c r="D139" s="322"/>
      <c r="E139" s="305"/>
    </row>
    <row r="140" spans="1:5" s="254" customFormat="1" ht="12" customHeight="1" thickBot="1">
      <c r="A140" s="294" t="s">
        <v>13</v>
      </c>
      <c r="B140" s="297" t="s">
        <v>474</v>
      </c>
      <c r="C140" s="50">
        <f>+C141+C142+C143+C144</f>
        <v>0</v>
      </c>
      <c r="D140" s="50">
        <f>+D141+D142+D143+D144</f>
        <v>0</v>
      </c>
      <c r="E140" s="273">
        <f>+E141+E142+E143+E144</f>
        <v>0</v>
      </c>
    </row>
    <row r="141" spans="1:5" s="254" customFormat="1" ht="12" customHeight="1">
      <c r="A141" s="447" t="s">
        <v>110</v>
      </c>
      <c r="B141" s="278" t="s">
        <v>426</v>
      </c>
      <c r="C141" s="322"/>
      <c r="D141" s="322"/>
      <c r="E141" s="305"/>
    </row>
    <row r="142" spans="1:5" s="254" customFormat="1" ht="12" customHeight="1">
      <c r="A142" s="447" t="s">
        <v>111</v>
      </c>
      <c r="B142" s="278" t="s">
        <v>427</v>
      </c>
      <c r="C142" s="322"/>
      <c r="D142" s="322"/>
      <c r="E142" s="305"/>
    </row>
    <row r="143" spans="1:5" s="254" customFormat="1" ht="12" customHeight="1">
      <c r="A143" s="447" t="s">
        <v>136</v>
      </c>
      <c r="B143" s="278" t="s">
        <v>428</v>
      </c>
      <c r="C143" s="322"/>
      <c r="D143" s="322"/>
      <c r="E143" s="305"/>
    </row>
    <row r="144" spans="1:5" ht="12.75" customHeight="1" thickBot="1">
      <c r="A144" s="447" t="s">
        <v>329</v>
      </c>
      <c r="B144" s="278" t="s">
        <v>429</v>
      </c>
      <c r="C144" s="322"/>
      <c r="D144" s="322"/>
      <c r="E144" s="305"/>
    </row>
    <row r="145" spans="1:5" ht="12" customHeight="1" thickBot="1">
      <c r="A145" s="294" t="s">
        <v>14</v>
      </c>
      <c r="B145" s="297" t="s">
        <v>430</v>
      </c>
      <c r="C145" s="271">
        <f>+C125+C129+C134+C140</f>
        <v>0</v>
      </c>
      <c r="D145" s="271">
        <f>+D125+D129+D134+D140</f>
        <v>0</v>
      </c>
      <c r="E145" s="272">
        <f>+E125+E129+E134+E140</f>
        <v>0</v>
      </c>
    </row>
    <row r="146" spans="1:5" ht="15" customHeight="1" thickBot="1">
      <c r="A146" s="458" t="s">
        <v>15</v>
      </c>
      <c r="B146" s="317" t="s">
        <v>431</v>
      </c>
      <c r="C146" s="271">
        <f>+C124+C145</f>
        <v>0</v>
      </c>
      <c r="D146" s="271">
        <f>+D124+D145</f>
        <v>0</v>
      </c>
      <c r="E146" s="272">
        <f>+E124+E145</f>
        <v>0</v>
      </c>
    </row>
    <row r="147" spans="1:5" ht="13.5" thickBot="1">
      <c r="A147" s="39"/>
      <c r="B147" s="40"/>
      <c r="C147" s="41"/>
      <c r="D147" s="41"/>
      <c r="E147" s="41"/>
    </row>
    <row r="148" spans="1:5" ht="15" customHeight="1" thickBot="1">
      <c r="A148" s="558" t="s">
        <v>627</v>
      </c>
      <c r="B148" s="559"/>
      <c r="C148" s="59"/>
      <c r="D148" s="60"/>
      <c r="E148" s="57"/>
    </row>
    <row r="149" spans="1:5" ht="14.25" customHeight="1" thickBot="1">
      <c r="A149" s="560" t="s">
        <v>626</v>
      </c>
      <c r="B149" s="561"/>
      <c r="C149" s="59"/>
      <c r="D149" s="60"/>
      <c r="E149" s="5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479" customWidth="1"/>
    <col min="2" max="2" width="59.37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801</v>
      </c>
    </row>
    <row r="2" spans="1:5" s="461" customFormat="1" ht="25.5" customHeight="1">
      <c r="A2" s="441" t="s">
        <v>126</v>
      </c>
      <c r="B2" s="667" t="s">
        <v>634</v>
      </c>
      <c r="C2" s="668"/>
      <c r="D2" s="669"/>
      <c r="E2" s="484" t="s">
        <v>45</v>
      </c>
    </row>
    <row r="3" spans="1:5" s="461" customFormat="1" ht="24.75" thickBot="1">
      <c r="A3" s="459" t="s">
        <v>475</v>
      </c>
      <c r="B3" s="670" t="s">
        <v>468</v>
      </c>
      <c r="C3" s="673"/>
      <c r="D3" s="674"/>
      <c r="E3" s="485" t="s">
        <v>39</v>
      </c>
    </row>
    <row r="4" spans="1:5" s="462" customFormat="1" ht="15.75" customHeight="1" thickBot="1">
      <c r="A4" s="416"/>
      <c r="B4" s="416"/>
      <c r="C4" s="417"/>
      <c r="D4" s="417"/>
      <c r="E4" s="417" t="str">
        <f>'13. mell'!E4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182880</v>
      </c>
      <c r="D8" s="356">
        <f>SUM(D9:D18)</f>
        <v>3321370</v>
      </c>
      <c r="E8" s="481">
        <f>SUM(E9:E18)</f>
        <v>3322149</v>
      </c>
    </row>
    <row r="9" spans="1:5" s="437" customFormat="1" ht="12" customHeight="1">
      <c r="A9" s="486" t="s">
        <v>67</v>
      </c>
      <c r="B9" s="279" t="s">
        <v>297</v>
      </c>
      <c r="C9" s="52"/>
      <c r="D9" s="52"/>
      <c r="E9" s="470"/>
    </row>
    <row r="10" spans="1:5" s="437" customFormat="1" ht="12" customHeight="1">
      <c r="A10" s="487" t="s">
        <v>68</v>
      </c>
      <c r="B10" s="277" t="s">
        <v>298</v>
      </c>
      <c r="C10" s="353">
        <v>182880</v>
      </c>
      <c r="D10" s="353">
        <v>391000</v>
      </c>
      <c r="E10" s="61">
        <v>391000</v>
      </c>
    </row>
    <row r="11" spans="1:5" s="437" customFormat="1" ht="12" customHeight="1">
      <c r="A11" s="487" t="s">
        <v>69</v>
      </c>
      <c r="B11" s="277" t="s">
        <v>299</v>
      </c>
      <c r="C11" s="353"/>
      <c r="D11" s="353"/>
      <c r="E11" s="61"/>
    </row>
    <row r="12" spans="1:5" s="437" customFormat="1" ht="12" customHeight="1">
      <c r="A12" s="487" t="s">
        <v>70</v>
      </c>
      <c r="B12" s="277" t="s">
        <v>300</v>
      </c>
      <c r="C12" s="353"/>
      <c r="D12" s="35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35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35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35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3"/>
      <c r="E16" s="469">
        <v>779</v>
      </c>
    </row>
    <row r="17" spans="1:5" s="437" customFormat="1" ht="12" customHeight="1">
      <c r="A17" s="487" t="s">
        <v>80</v>
      </c>
      <c r="B17" s="277" t="s">
        <v>306</v>
      </c>
      <c r="C17" s="353"/>
      <c r="D17" s="35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355">
        <v>2930370</v>
      </c>
      <c r="E18" s="465">
        <v>2930370</v>
      </c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356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35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35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353"/>
      <c r="E22" s="61"/>
    </row>
    <row r="23" spans="1:5" s="464" customFormat="1" ht="12" customHeight="1" thickBot="1">
      <c r="A23" s="487" t="s">
        <v>76</v>
      </c>
      <c r="B23" s="277" t="s">
        <v>590</v>
      </c>
      <c r="C23" s="353"/>
      <c r="D23" s="353"/>
      <c r="E23" s="61"/>
    </row>
    <row r="24" spans="1:5" s="464" customFormat="1" ht="12" customHeight="1" thickBot="1">
      <c r="A24" s="474" t="s">
        <v>8</v>
      </c>
      <c r="B24" s="297" t="s">
        <v>103</v>
      </c>
      <c r="C24" s="38"/>
      <c r="D24" s="38"/>
      <c r="E24" s="480"/>
    </row>
    <row r="25" spans="1:5" s="464" customFormat="1" ht="12" customHeight="1" thickBot="1">
      <c r="A25" s="474" t="s">
        <v>9</v>
      </c>
      <c r="B25" s="297" t="s">
        <v>482</v>
      </c>
      <c r="C25" s="356">
        <f>SUM(C26:C27)</f>
        <v>0</v>
      </c>
      <c r="D25" s="356">
        <f>SUM(D26:D27)</f>
        <v>0</v>
      </c>
      <c r="E25" s="481">
        <f>SUM(E26:E27)</f>
        <v>0</v>
      </c>
    </row>
    <row r="26" spans="1:5" s="464" customFormat="1" ht="12" customHeight="1">
      <c r="A26" s="488" t="s">
        <v>291</v>
      </c>
      <c r="B26" s="489" t="s">
        <v>480</v>
      </c>
      <c r="C26" s="51"/>
      <c r="D26" s="51"/>
      <c r="E26" s="468"/>
    </row>
    <row r="27" spans="1:5" s="464" customFormat="1" ht="12" customHeight="1">
      <c r="A27" s="488" t="s">
        <v>292</v>
      </c>
      <c r="B27" s="490" t="s">
        <v>483</v>
      </c>
      <c r="C27" s="357"/>
      <c r="D27" s="357"/>
      <c r="E27" s="467"/>
    </row>
    <row r="28" spans="1:5" s="464" customFormat="1" ht="12" customHeight="1" thickBot="1">
      <c r="A28" s="487" t="s">
        <v>293</v>
      </c>
      <c r="B28" s="491" t="s">
        <v>591</v>
      </c>
      <c r="C28" s="471"/>
      <c r="D28" s="471"/>
      <c r="E28" s="466"/>
    </row>
    <row r="29" spans="1:5" s="464" customFormat="1" ht="12" customHeight="1" thickBot="1">
      <c r="A29" s="474" t="s">
        <v>10</v>
      </c>
      <c r="B29" s="297" t="s">
        <v>484</v>
      </c>
      <c r="C29" s="356">
        <f>SUM(C30:C32)</f>
        <v>0</v>
      </c>
      <c r="D29" s="356">
        <f>SUM(D30:D32)</f>
        <v>0</v>
      </c>
      <c r="E29" s="481">
        <f>SUM(E30:E32)</f>
        <v>0</v>
      </c>
    </row>
    <row r="30" spans="1:5" s="464" customFormat="1" ht="12" customHeight="1">
      <c r="A30" s="488" t="s">
        <v>60</v>
      </c>
      <c r="B30" s="489" t="s">
        <v>310</v>
      </c>
      <c r="C30" s="51"/>
      <c r="D30" s="51"/>
      <c r="E30" s="468"/>
    </row>
    <row r="31" spans="1:5" s="464" customFormat="1" ht="12" customHeight="1">
      <c r="A31" s="488" t="s">
        <v>61</v>
      </c>
      <c r="B31" s="490" t="s">
        <v>311</v>
      </c>
      <c r="C31" s="357"/>
      <c r="D31" s="357"/>
      <c r="E31" s="467"/>
    </row>
    <row r="32" spans="1:5" s="464" customFormat="1" ht="12" customHeight="1" thickBot="1">
      <c r="A32" s="487" t="s">
        <v>62</v>
      </c>
      <c r="B32" s="473" t="s">
        <v>313</v>
      </c>
      <c r="C32" s="471"/>
      <c r="D32" s="471"/>
      <c r="E32" s="466"/>
    </row>
    <row r="33" spans="1:5" s="464" customFormat="1" ht="12" customHeight="1" thickBot="1">
      <c r="A33" s="474" t="s">
        <v>11</v>
      </c>
      <c r="B33" s="297" t="s">
        <v>438</v>
      </c>
      <c r="C33" s="38"/>
      <c r="D33" s="38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38"/>
      <c r="E34" s="480"/>
    </row>
    <row r="35" spans="1:5" s="437" customFormat="1" ht="12" customHeight="1" thickBot="1">
      <c r="A35" s="411" t="s">
        <v>13</v>
      </c>
      <c r="B35" s="297" t="s">
        <v>592</v>
      </c>
      <c r="C35" s="356">
        <f>+C8+C19+C24+C25+C29+C33+C34</f>
        <v>182880</v>
      </c>
      <c r="D35" s="356">
        <f>+D8+D19+D24+D25+D29+D33+D34</f>
        <v>3321370</v>
      </c>
      <c r="E35" s="481">
        <f>+E8+E19+E24+E25+E29+E33+E34</f>
        <v>3322149</v>
      </c>
    </row>
    <row r="36" spans="1:5" s="437" customFormat="1" ht="12" customHeight="1" thickBot="1">
      <c r="A36" s="476" t="s">
        <v>14</v>
      </c>
      <c r="B36" s="297" t="s">
        <v>487</v>
      </c>
      <c r="C36" s="356">
        <f>+C37+C38+C39</f>
        <v>99890007</v>
      </c>
      <c r="D36" s="356">
        <f>+D37+D38+D39</f>
        <v>101463034</v>
      </c>
      <c r="E36" s="481">
        <f>+E37+E38+E39</f>
        <v>101463034</v>
      </c>
    </row>
    <row r="37" spans="1:5" s="437" customFormat="1" ht="12" customHeight="1">
      <c r="A37" s="488" t="s">
        <v>488</v>
      </c>
      <c r="B37" s="489" t="s">
        <v>142</v>
      </c>
      <c r="C37" s="51">
        <v>6601647</v>
      </c>
      <c r="D37" s="51">
        <v>6600480</v>
      </c>
      <c r="E37" s="468">
        <v>6600480</v>
      </c>
    </row>
    <row r="38" spans="1:5" s="464" customFormat="1" ht="12" customHeight="1">
      <c r="A38" s="488" t="s">
        <v>489</v>
      </c>
      <c r="B38" s="490" t="s">
        <v>2</v>
      </c>
      <c r="C38" s="357"/>
      <c r="D38" s="357"/>
      <c r="E38" s="467"/>
    </row>
    <row r="39" spans="1:5" s="464" customFormat="1" ht="12" customHeight="1" thickBot="1">
      <c r="A39" s="487" t="s">
        <v>490</v>
      </c>
      <c r="B39" s="473" t="s">
        <v>491</v>
      </c>
      <c r="C39" s="471">
        <v>93288360</v>
      </c>
      <c r="D39" s="471">
        <v>94862554</v>
      </c>
      <c r="E39" s="466">
        <v>94862554</v>
      </c>
    </row>
    <row r="40" spans="1:5" s="464" customFormat="1" ht="15" customHeight="1" thickBot="1">
      <c r="A40" s="476" t="s">
        <v>15</v>
      </c>
      <c r="B40" s="477" t="s">
        <v>492</v>
      </c>
      <c r="C40" s="55">
        <f>+C35+C36</f>
        <v>100072887</v>
      </c>
      <c r="D40" s="55">
        <f>+D35+D36</f>
        <v>104784404</v>
      </c>
      <c r="E40" s="482">
        <f>+E35+E36</f>
        <v>104785183</v>
      </c>
    </row>
    <row r="41" spans="1:5" s="464" customFormat="1" ht="15" customHeight="1">
      <c r="A41" s="419"/>
      <c r="B41" s="420"/>
      <c r="C41" s="435"/>
      <c r="D41" s="435"/>
      <c r="E41" s="435"/>
    </row>
    <row r="42" spans="1:5" ht="13.5" thickBot="1">
      <c r="A42" s="421"/>
      <c r="B42" s="422"/>
      <c r="C42" s="436"/>
      <c r="D42" s="436"/>
      <c r="E42" s="436"/>
    </row>
    <row r="43" spans="1:5" s="463" customFormat="1" ht="16.5" customHeight="1" thickBot="1">
      <c r="A43" s="664" t="s">
        <v>41</v>
      </c>
      <c r="B43" s="665"/>
      <c r="C43" s="665"/>
      <c r="D43" s="665"/>
      <c r="E43" s="666"/>
    </row>
    <row r="44" spans="1:5" s="254" customFormat="1" ht="12" customHeight="1" thickBot="1">
      <c r="A44" s="474" t="s">
        <v>6</v>
      </c>
      <c r="B44" s="297" t="s">
        <v>493</v>
      </c>
      <c r="C44" s="356">
        <f>SUM(C45:C49)</f>
        <v>97532887</v>
      </c>
      <c r="D44" s="356">
        <f>SUM(D45:D49)</f>
        <v>104241060</v>
      </c>
      <c r="E44" s="385">
        <f>SUM(E45:E49)</f>
        <v>103704366</v>
      </c>
    </row>
    <row r="45" spans="1:5" ht="12" customHeight="1">
      <c r="A45" s="487" t="s">
        <v>67</v>
      </c>
      <c r="B45" s="278" t="s">
        <v>36</v>
      </c>
      <c r="C45" s="51">
        <v>60135209</v>
      </c>
      <c r="D45" s="51">
        <v>61761144</v>
      </c>
      <c r="E45" s="382">
        <v>61709624</v>
      </c>
    </row>
    <row r="46" spans="1:5" ht="12" customHeight="1">
      <c r="A46" s="487" t="s">
        <v>68</v>
      </c>
      <c r="B46" s="277" t="s">
        <v>112</v>
      </c>
      <c r="C46" s="350">
        <v>13520217</v>
      </c>
      <c r="D46" s="350">
        <v>14112982</v>
      </c>
      <c r="E46" s="383">
        <v>14062869</v>
      </c>
    </row>
    <row r="47" spans="1:5" ht="12" customHeight="1">
      <c r="A47" s="487" t="s">
        <v>69</v>
      </c>
      <c r="B47" s="277" t="s">
        <v>87</v>
      </c>
      <c r="C47" s="350">
        <v>23877461</v>
      </c>
      <c r="D47" s="350">
        <v>28366934</v>
      </c>
      <c r="E47" s="383">
        <v>27931873</v>
      </c>
    </row>
    <row r="48" spans="1:5" ht="12" customHeight="1">
      <c r="A48" s="487" t="s">
        <v>70</v>
      </c>
      <c r="B48" s="277" t="s">
        <v>113</v>
      </c>
      <c r="C48" s="350"/>
      <c r="D48" s="350"/>
      <c r="E48" s="383"/>
    </row>
    <row r="49" spans="1:5" ht="12" customHeight="1" thickBot="1">
      <c r="A49" s="487" t="s">
        <v>88</v>
      </c>
      <c r="B49" s="277" t="s">
        <v>114</v>
      </c>
      <c r="C49" s="350"/>
      <c r="D49" s="350"/>
      <c r="E49" s="383"/>
    </row>
    <row r="50" spans="1:5" ht="12" customHeight="1" thickBot="1">
      <c r="A50" s="474" t="s">
        <v>7</v>
      </c>
      <c r="B50" s="297" t="s">
        <v>494</v>
      </c>
      <c r="C50" s="356">
        <f>SUM(C51:C53)</f>
        <v>2540000</v>
      </c>
      <c r="D50" s="356">
        <f>SUM(D51:D53)</f>
        <v>543344</v>
      </c>
      <c r="E50" s="385">
        <f>SUM(E51:E53)</f>
        <v>543344</v>
      </c>
    </row>
    <row r="51" spans="1:5" s="254" customFormat="1" ht="12" customHeight="1">
      <c r="A51" s="487" t="s">
        <v>73</v>
      </c>
      <c r="B51" s="278" t="s">
        <v>135</v>
      </c>
      <c r="C51" s="51">
        <v>2540000</v>
      </c>
      <c r="D51" s="51">
        <v>543344</v>
      </c>
      <c r="E51" s="382">
        <v>543344</v>
      </c>
    </row>
    <row r="52" spans="1:5" ht="12" customHeight="1">
      <c r="A52" s="487" t="s">
        <v>74</v>
      </c>
      <c r="B52" s="277" t="s">
        <v>116</v>
      </c>
      <c r="C52" s="350"/>
      <c r="D52" s="350"/>
      <c r="E52" s="383"/>
    </row>
    <row r="53" spans="1:5" ht="12" customHeight="1">
      <c r="A53" s="487" t="s">
        <v>75</v>
      </c>
      <c r="B53" s="277" t="s">
        <v>42</v>
      </c>
      <c r="C53" s="350"/>
      <c r="D53" s="350"/>
      <c r="E53" s="383"/>
    </row>
    <row r="54" spans="1:5" ht="12" customHeight="1" thickBot="1">
      <c r="A54" s="487" t="s">
        <v>76</v>
      </c>
      <c r="B54" s="277" t="s">
        <v>593</v>
      </c>
      <c r="C54" s="350"/>
      <c r="D54" s="350"/>
      <c r="E54" s="383"/>
    </row>
    <row r="55" spans="1:5" ht="12" customHeight="1" thickBot="1">
      <c r="A55" s="474" t="s">
        <v>8</v>
      </c>
      <c r="B55" s="478" t="s">
        <v>495</v>
      </c>
      <c r="C55" s="356">
        <f>+C44+C50</f>
        <v>100072887</v>
      </c>
      <c r="D55" s="356">
        <f>+D44+D50</f>
        <v>104784404</v>
      </c>
      <c r="E55" s="385">
        <f>+E44+E50</f>
        <v>104247710</v>
      </c>
    </row>
    <row r="56" spans="3:5" ht="13.5" thickBot="1">
      <c r="C56" s="483"/>
      <c r="D56" s="483"/>
      <c r="E56" s="483"/>
    </row>
    <row r="57" spans="1:5" ht="15" customHeight="1" thickBot="1">
      <c r="A57" s="558" t="s">
        <v>627</v>
      </c>
      <c r="B57" s="559"/>
      <c r="C57" s="59">
        <v>20</v>
      </c>
      <c r="D57" s="59">
        <v>20</v>
      </c>
      <c r="E57" s="472">
        <v>19</v>
      </c>
    </row>
    <row r="58" spans="1:5" ht="14.25" customHeight="1" thickBot="1">
      <c r="A58" s="560" t="s">
        <v>626</v>
      </c>
      <c r="B58" s="561"/>
      <c r="C58" s="59"/>
      <c r="D58" s="59"/>
      <c r="E58" s="472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479" customWidth="1"/>
    <col min="2" max="2" width="59.37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802</v>
      </c>
    </row>
    <row r="2" spans="1:5" s="461" customFormat="1" ht="25.5" customHeight="1">
      <c r="A2" s="441" t="s">
        <v>126</v>
      </c>
      <c r="B2" s="667" t="s">
        <v>674</v>
      </c>
      <c r="C2" s="668"/>
      <c r="D2" s="669"/>
      <c r="E2" s="484" t="s">
        <v>45</v>
      </c>
    </row>
    <row r="3" spans="1:5" s="461" customFormat="1" ht="24.75" thickBot="1">
      <c r="A3" s="459" t="s">
        <v>475</v>
      </c>
      <c r="B3" s="670" t="s">
        <v>587</v>
      </c>
      <c r="C3" s="673"/>
      <c r="D3" s="674"/>
      <c r="E3" s="485" t="s">
        <v>45</v>
      </c>
    </row>
    <row r="4" spans="1:5" s="462" customFormat="1" ht="15.75" customHeight="1" thickBot="1">
      <c r="A4" s="416"/>
      <c r="B4" s="416"/>
      <c r="C4" s="417"/>
      <c r="D4" s="417"/>
      <c r="E4" s="417" t="str">
        <f>'14. mell'!E4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0</v>
      </c>
      <c r="D8" s="356">
        <f>SUM(D9:D18)</f>
        <v>0</v>
      </c>
      <c r="E8" s="481">
        <f>SUM(E9:E18)</f>
        <v>0</v>
      </c>
    </row>
    <row r="9" spans="1:5" s="437" customFormat="1" ht="12" customHeight="1">
      <c r="A9" s="486" t="s">
        <v>67</v>
      </c>
      <c r="B9" s="279" t="s">
        <v>297</v>
      </c>
      <c r="C9" s="52"/>
      <c r="D9" s="52"/>
      <c r="E9" s="470"/>
    </row>
    <row r="10" spans="1:5" s="437" customFormat="1" ht="12" customHeight="1">
      <c r="A10" s="487" t="s">
        <v>68</v>
      </c>
      <c r="B10" s="277" t="s">
        <v>298</v>
      </c>
      <c r="C10" s="353"/>
      <c r="D10" s="353"/>
      <c r="E10" s="61"/>
    </row>
    <row r="11" spans="1:5" s="437" customFormat="1" ht="12" customHeight="1">
      <c r="A11" s="487" t="s">
        <v>69</v>
      </c>
      <c r="B11" s="277" t="s">
        <v>299</v>
      </c>
      <c r="C11" s="353"/>
      <c r="D11" s="353"/>
      <c r="E11" s="61"/>
    </row>
    <row r="12" spans="1:5" s="437" customFormat="1" ht="12" customHeight="1">
      <c r="A12" s="487" t="s">
        <v>70</v>
      </c>
      <c r="B12" s="277" t="s">
        <v>300</v>
      </c>
      <c r="C12" s="353"/>
      <c r="D12" s="35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35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35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35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3"/>
      <c r="E16" s="469"/>
    </row>
    <row r="17" spans="1:5" s="437" customFormat="1" ht="12" customHeight="1">
      <c r="A17" s="487" t="s">
        <v>80</v>
      </c>
      <c r="B17" s="277" t="s">
        <v>306</v>
      </c>
      <c r="C17" s="353"/>
      <c r="D17" s="35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355"/>
      <c r="E18" s="465"/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356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35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35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353"/>
      <c r="E22" s="61"/>
    </row>
    <row r="23" spans="1:5" s="464" customFormat="1" ht="12" customHeight="1" thickBot="1">
      <c r="A23" s="487" t="s">
        <v>76</v>
      </c>
      <c r="B23" s="277" t="s">
        <v>590</v>
      </c>
      <c r="C23" s="353"/>
      <c r="D23" s="353"/>
      <c r="E23" s="61"/>
    </row>
    <row r="24" spans="1:5" s="464" customFormat="1" ht="12" customHeight="1" thickBot="1">
      <c r="A24" s="474" t="s">
        <v>8</v>
      </c>
      <c r="B24" s="297" t="s">
        <v>103</v>
      </c>
      <c r="C24" s="38"/>
      <c r="D24" s="38"/>
      <c r="E24" s="480"/>
    </row>
    <row r="25" spans="1:5" s="464" customFormat="1" ht="12" customHeight="1" thickBot="1">
      <c r="A25" s="474" t="s">
        <v>9</v>
      </c>
      <c r="B25" s="297" t="s">
        <v>482</v>
      </c>
      <c r="C25" s="356">
        <f>SUM(C26:C27)</f>
        <v>0</v>
      </c>
      <c r="D25" s="356">
        <f>SUM(D26:D27)</f>
        <v>0</v>
      </c>
      <c r="E25" s="481">
        <f>SUM(E26:E27)</f>
        <v>0</v>
      </c>
    </row>
    <row r="26" spans="1:5" s="464" customFormat="1" ht="12" customHeight="1">
      <c r="A26" s="488" t="s">
        <v>291</v>
      </c>
      <c r="B26" s="489" t="s">
        <v>480</v>
      </c>
      <c r="C26" s="51"/>
      <c r="D26" s="51"/>
      <c r="E26" s="468"/>
    </row>
    <row r="27" spans="1:5" s="464" customFormat="1" ht="12" customHeight="1">
      <c r="A27" s="488" t="s">
        <v>292</v>
      </c>
      <c r="B27" s="490" t="s">
        <v>483</v>
      </c>
      <c r="C27" s="357"/>
      <c r="D27" s="357"/>
      <c r="E27" s="467"/>
    </row>
    <row r="28" spans="1:5" s="464" customFormat="1" ht="12" customHeight="1" thickBot="1">
      <c r="A28" s="487" t="s">
        <v>293</v>
      </c>
      <c r="B28" s="491" t="s">
        <v>591</v>
      </c>
      <c r="C28" s="471"/>
      <c r="D28" s="471"/>
      <c r="E28" s="466"/>
    </row>
    <row r="29" spans="1:5" s="464" customFormat="1" ht="12" customHeight="1" thickBot="1">
      <c r="A29" s="474" t="s">
        <v>10</v>
      </c>
      <c r="B29" s="297" t="s">
        <v>484</v>
      </c>
      <c r="C29" s="356">
        <f>SUM(C30:C32)</f>
        <v>0</v>
      </c>
      <c r="D29" s="356">
        <f>SUM(D30:D32)</f>
        <v>0</v>
      </c>
      <c r="E29" s="481">
        <f>SUM(E30:E32)</f>
        <v>0</v>
      </c>
    </row>
    <row r="30" spans="1:5" s="464" customFormat="1" ht="12" customHeight="1">
      <c r="A30" s="488" t="s">
        <v>60</v>
      </c>
      <c r="B30" s="489" t="s">
        <v>310</v>
      </c>
      <c r="C30" s="51"/>
      <c r="D30" s="51"/>
      <c r="E30" s="468"/>
    </row>
    <row r="31" spans="1:5" s="464" customFormat="1" ht="12" customHeight="1">
      <c r="A31" s="488" t="s">
        <v>61</v>
      </c>
      <c r="B31" s="490" t="s">
        <v>311</v>
      </c>
      <c r="C31" s="357"/>
      <c r="D31" s="357"/>
      <c r="E31" s="467"/>
    </row>
    <row r="32" spans="1:5" s="464" customFormat="1" ht="12" customHeight="1" thickBot="1">
      <c r="A32" s="487" t="s">
        <v>62</v>
      </c>
      <c r="B32" s="473" t="s">
        <v>313</v>
      </c>
      <c r="C32" s="471"/>
      <c r="D32" s="471"/>
      <c r="E32" s="466"/>
    </row>
    <row r="33" spans="1:5" s="464" customFormat="1" ht="12" customHeight="1" thickBot="1">
      <c r="A33" s="474" t="s">
        <v>11</v>
      </c>
      <c r="B33" s="297" t="s">
        <v>438</v>
      </c>
      <c r="C33" s="38"/>
      <c r="D33" s="38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38"/>
      <c r="E34" s="480"/>
    </row>
    <row r="35" spans="1:5" s="437" customFormat="1" ht="12" customHeight="1" thickBot="1">
      <c r="A35" s="411" t="s">
        <v>13</v>
      </c>
      <c r="B35" s="297" t="s">
        <v>592</v>
      </c>
      <c r="C35" s="356">
        <f>+C8+C19+C24+C25+C29+C33+C34</f>
        <v>0</v>
      </c>
      <c r="D35" s="356">
        <f>+D8+D19+D24+D25+D29+D33+D34</f>
        <v>0</v>
      </c>
      <c r="E35" s="481">
        <f>+E8+E19+E24+E25+E29+E33+E34</f>
        <v>0</v>
      </c>
    </row>
    <row r="36" spans="1:5" s="437" customFormat="1" ht="12" customHeight="1" thickBot="1">
      <c r="A36" s="476" t="s">
        <v>14</v>
      </c>
      <c r="B36" s="297" t="s">
        <v>487</v>
      </c>
      <c r="C36" s="356">
        <f>+C37+C38+C39</f>
        <v>0</v>
      </c>
      <c r="D36" s="356">
        <f>+D37+D38+D39</f>
        <v>0</v>
      </c>
      <c r="E36" s="481">
        <f>+E37+E38+E39</f>
        <v>0</v>
      </c>
    </row>
    <row r="37" spans="1:5" s="437" customFormat="1" ht="12" customHeight="1">
      <c r="A37" s="488" t="s">
        <v>488</v>
      </c>
      <c r="B37" s="489" t="s">
        <v>142</v>
      </c>
      <c r="C37" s="51"/>
      <c r="D37" s="51"/>
      <c r="E37" s="468"/>
    </row>
    <row r="38" spans="1:5" s="464" customFormat="1" ht="12" customHeight="1">
      <c r="A38" s="488" t="s">
        <v>489</v>
      </c>
      <c r="B38" s="490" t="s">
        <v>2</v>
      </c>
      <c r="C38" s="357"/>
      <c r="D38" s="357"/>
      <c r="E38" s="467"/>
    </row>
    <row r="39" spans="1:5" s="464" customFormat="1" ht="12" customHeight="1" thickBot="1">
      <c r="A39" s="487" t="s">
        <v>490</v>
      </c>
      <c r="B39" s="473" t="s">
        <v>491</v>
      </c>
      <c r="C39" s="471"/>
      <c r="D39" s="471"/>
      <c r="E39" s="466"/>
    </row>
    <row r="40" spans="1:5" s="464" customFormat="1" ht="15" customHeight="1" thickBot="1">
      <c r="A40" s="476" t="s">
        <v>15</v>
      </c>
      <c r="B40" s="477" t="s">
        <v>492</v>
      </c>
      <c r="C40" s="55">
        <f>+C35+C36</f>
        <v>0</v>
      </c>
      <c r="D40" s="55">
        <f>+D35+D36</f>
        <v>0</v>
      </c>
      <c r="E40" s="482">
        <f>+E35+E36</f>
        <v>0</v>
      </c>
    </row>
    <row r="41" spans="1:5" s="464" customFormat="1" ht="15" customHeight="1">
      <c r="A41" s="419"/>
      <c r="B41" s="420"/>
      <c r="C41" s="435"/>
      <c r="D41" s="435"/>
      <c r="E41" s="435"/>
    </row>
    <row r="42" spans="1:5" ht="13.5" thickBot="1">
      <c r="A42" s="421"/>
      <c r="B42" s="422"/>
      <c r="C42" s="436"/>
      <c r="D42" s="436"/>
      <c r="E42" s="436"/>
    </row>
    <row r="43" spans="1:5" s="463" customFormat="1" ht="16.5" customHeight="1" thickBot="1">
      <c r="A43" s="664" t="s">
        <v>41</v>
      </c>
      <c r="B43" s="665"/>
      <c r="C43" s="665"/>
      <c r="D43" s="665"/>
      <c r="E43" s="666"/>
    </row>
    <row r="44" spans="1:5" s="254" customFormat="1" ht="12" customHeight="1" thickBot="1">
      <c r="A44" s="474" t="s">
        <v>6</v>
      </c>
      <c r="B44" s="297" t="s">
        <v>493</v>
      </c>
      <c r="C44" s="356">
        <f>SUM(C45:C49)</f>
        <v>0</v>
      </c>
      <c r="D44" s="356">
        <f>SUM(D45:D49)</f>
        <v>0</v>
      </c>
      <c r="E44" s="385">
        <f>SUM(E45:E49)</f>
        <v>0</v>
      </c>
    </row>
    <row r="45" spans="1:5" ht="12" customHeight="1">
      <c r="A45" s="487" t="s">
        <v>67</v>
      </c>
      <c r="B45" s="278" t="s">
        <v>36</v>
      </c>
      <c r="C45" s="51"/>
      <c r="D45" s="51"/>
      <c r="E45" s="382"/>
    </row>
    <row r="46" spans="1:5" ht="12" customHeight="1">
      <c r="A46" s="487" t="s">
        <v>68</v>
      </c>
      <c r="B46" s="277" t="s">
        <v>112</v>
      </c>
      <c r="C46" s="350"/>
      <c r="D46" s="350"/>
      <c r="E46" s="383"/>
    </row>
    <row r="47" spans="1:5" ht="12" customHeight="1">
      <c r="A47" s="487" t="s">
        <v>69</v>
      </c>
      <c r="B47" s="277" t="s">
        <v>87</v>
      </c>
      <c r="C47" s="350"/>
      <c r="D47" s="350"/>
      <c r="E47" s="383"/>
    </row>
    <row r="48" spans="1:5" ht="12" customHeight="1">
      <c r="A48" s="487" t="s">
        <v>70</v>
      </c>
      <c r="B48" s="277" t="s">
        <v>113</v>
      </c>
      <c r="C48" s="350"/>
      <c r="D48" s="350"/>
      <c r="E48" s="383"/>
    </row>
    <row r="49" spans="1:5" ht="12" customHeight="1" thickBot="1">
      <c r="A49" s="487" t="s">
        <v>88</v>
      </c>
      <c r="B49" s="277" t="s">
        <v>114</v>
      </c>
      <c r="C49" s="350"/>
      <c r="D49" s="350"/>
      <c r="E49" s="383"/>
    </row>
    <row r="50" spans="1:5" ht="12" customHeight="1" thickBot="1">
      <c r="A50" s="474" t="s">
        <v>7</v>
      </c>
      <c r="B50" s="297" t="s">
        <v>494</v>
      </c>
      <c r="C50" s="356">
        <f>SUM(C51:C53)</f>
        <v>0</v>
      </c>
      <c r="D50" s="356">
        <f>SUM(D51:D53)</f>
        <v>0</v>
      </c>
      <c r="E50" s="385">
        <f>SUM(E51:E53)</f>
        <v>0</v>
      </c>
    </row>
    <row r="51" spans="1:5" s="254" customFormat="1" ht="12" customHeight="1">
      <c r="A51" s="487" t="s">
        <v>73</v>
      </c>
      <c r="B51" s="278" t="s">
        <v>135</v>
      </c>
      <c r="C51" s="51"/>
      <c r="D51" s="51"/>
      <c r="E51" s="382"/>
    </row>
    <row r="52" spans="1:5" ht="12" customHeight="1">
      <c r="A52" s="487" t="s">
        <v>74</v>
      </c>
      <c r="B52" s="277" t="s">
        <v>116</v>
      </c>
      <c r="C52" s="350"/>
      <c r="D52" s="350"/>
      <c r="E52" s="383"/>
    </row>
    <row r="53" spans="1:5" ht="12" customHeight="1">
      <c r="A53" s="487" t="s">
        <v>75</v>
      </c>
      <c r="B53" s="277" t="s">
        <v>42</v>
      </c>
      <c r="C53" s="350"/>
      <c r="D53" s="350"/>
      <c r="E53" s="383"/>
    </row>
    <row r="54" spans="1:5" ht="12" customHeight="1" thickBot="1">
      <c r="A54" s="487" t="s">
        <v>76</v>
      </c>
      <c r="B54" s="277" t="s">
        <v>593</v>
      </c>
      <c r="C54" s="350"/>
      <c r="D54" s="350"/>
      <c r="E54" s="383"/>
    </row>
    <row r="55" spans="1:5" ht="12" customHeight="1" thickBot="1">
      <c r="A55" s="474" t="s">
        <v>8</v>
      </c>
      <c r="B55" s="478" t="s">
        <v>495</v>
      </c>
      <c r="C55" s="356">
        <f>+C44+C50</f>
        <v>0</v>
      </c>
      <c r="D55" s="356">
        <f>+D44+D50</f>
        <v>0</v>
      </c>
      <c r="E55" s="385">
        <f>+E44+E50</f>
        <v>0</v>
      </c>
    </row>
    <row r="56" spans="3:5" ht="13.5" thickBot="1">
      <c r="C56" s="483"/>
      <c r="D56" s="483"/>
      <c r="E56" s="483"/>
    </row>
    <row r="57" spans="1:5" ht="15" customHeight="1" thickBot="1">
      <c r="A57" s="558" t="s">
        <v>627</v>
      </c>
      <c r="B57" s="559"/>
      <c r="C57" s="59"/>
      <c r="D57" s="59"/>
      <c r="E57" s="472"/>
    </row>
    <row r="58" spans="1:5" ht="14.25" customHeight="1" thickBot="1">
      <c r="A58" s="560" t="s">
        <v>626</v>
      </c>
      <c r="B58" s="561"/>
      <c r="C58" s="59"/>
      <c r="D58" s="59"/>
      <c r="E58" s="472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479" customWidth="1"/>
    <col min="2" max="2" width="59.37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803</v>
      </c>
    </row>
    <row r="2" spans="1:5" s="461" customFormat="1" ht="25.5" customHeight="1">
      <c r="A2" s="441" t="s">
        <v>126</v>
      </c>
      <c r="B2" s="667" t="s">
        <v>634</v>
      </c>
      <c r="C2" s="668"/>
      <c r="D2" s="669"/>
      <c r="E2" s="484" t="s">
        <v>45</v>
      </c>
    </row>
    <row r="3" spans="1:5" s="461" customFormat="1" ht="24.75" thickBot="1">
      <c r="A3" s="459" t="s">
        <v>475</v>
      </c>
      <c r="B3" s="670" t="s">
        <v>594</v>
      </c>
      <c r="C3" s="673"/>
      <c r="D3" s="674"/>
      <c r="E3" s="485" t="s">
        <v>46</v>
      </c>
    </row>
    <row r="4" spans="1:5" s="462" customFormat="1" ht="15.75" customHeight="1" thickBot="1">
      <c r="A4" s="416"/>
      <c r="B4" s="416"/>
      <c r="C4" s="417"/>
      <c r="D4" s="417"/>
      <c r="E4" s="417" t="str">
        <f>'15. mell'!E4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0</v>
      </c>
      <c r="D8" s="356">
        <f>SUM(D9:D18)</f>
        <v>0</v>
      </c>
      <c r="E8" s="481">
        <f>SUM(E9:E18)</f>
        <v>0</v>
      </c>
    </row>
    <row r="9" spans="1:5" s="437" customFormat="1" ht="12" customHeight="1">
      <c r="A9" s="486" t="s">
        <v>67</v>
      </c>
      <c r="B9" s="279" t="s">
        <v>297</v>
      </c>
      <c r="C9" s="52"/>
      <c r="D9" s="52"/>
      <c r="E9" s="470"/>
    </row>
    <row r="10" spans="1:5" s="437" customFormat="1" ht="12" customHeight="1">
      <c r="A10" s="487" t="s">
        <v>68</v>
      </c>
      <c r="B10" s="277" t="s">
        <v>298</v>
      </c>
      <c r="C10" s="353"/>
      <c r="D10" s="353"/>
      <c r="E10" s="61"/>
    </row>
    <row r="11" spans="1:5" s="437" customFormat="1" ht="12" customHeight="1">
      <c r="A11" s="487" t="s">
        <v>69</v>
      </c>
      <c r="B11" s="277" t="s">
        <v>299</v>
      </c>
      <c r="C11" s="353"/>
      <c r="D11" s="353"/>
      <c r="E11" s="61"/>
    </row>
    <row r="12" spans="1:5" s="437" customFormat="1" ht="12" customHeight="1">
      <c r="A12" s="487" t="s">
        <v>70</v>
      </c>
      <c r="B12" s="277" t="s">
        <v>300</v>
      </c>
      <c r="C12" s="353"/>
      <c r="D12" s="35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35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35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35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3"/>
      <c r="E16" s="469"/>
    </row>
    <row r="17" spans="1:5" s="437" customFormat="1" ht="12" customHeight="1">
      <c r="A17" s="487" t="s">
        <v>80</v>
      </c>
      <c r="B17" s="277" t="s">
        <v>306</v>
      </c>
      <c r="C17" s="353"/>
      <c r="D17" s="35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355"/>
      <c r="E18" s="465"/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356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35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35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353"/>
      <c r="E22" s="61"/>
    </row>
    <row r="23" spans="1:5" s="464" customFormat="1" ht="12" customHeight="1" thickBot="1">
      <c r="A23" s="487" t="s">
        <v>76</v>
      </c>
      <c r="B23" s="277" t="s">
        <v>590</v>
      </c>
      <c r="C23" s="353"/>
      <c r="D23" s="353"/>
      <c r="E23" s="61"/>
    </row>
    <row r="24" spans="1:5" s="464" customFormat="1" ht="12" customHeight="1" thickBot="1">
      <c r="A24" s="474" t="s">
        <v>8</v>
      </c>
      <c r="B24" s="297" t="s">
        <v>103</v>
      </c>
      <c r="C24" s="38"/>
      <c r="D24" s="38"/>
      <c r="E24" s="480"/>
    </row>
    <row r="25" spans="1:5" s="464" customFormat="1" ht="12" customHeight="1" thickBot="1">
      <c r="A25" s="474" t="s">
        <v>9</v>
      </c>
      <c r="B25" s="297" t="s">
        <v>482</v>
      </c>
      <c r="C25" s="356">
        <f>SUM(C26:C27)</f>
        <v>0</v>
      </c>
      <c r="D25" s="356">
        <f>SUM(D26:D27)</f>
        <v>0</v>
      </c>
      <c r="E25" s="481">
        <f>SUM(E26:E27)</f>
        <v>0</v>
      </c>
    </row>
    <row r="26" spans="1:5" s="464" customFormat="1" ht="12" customHeight="1">
      <c r="A26" s="488" t="s">
        <v>291</v>
      </c>
      <c r="B26" s="489" t="s">
        <v>480</v>
      </c>
      <c r="C26" s="51"/>
      <c r="D26" s="51"/>
      <c r="E26" s="468"/>
    </row>
    <row r="27" spans="1:5" s="464" customFormat="1" ht="12" customHeight="1">
      <c r="A27" s="488" t="s">
        <v>292</v>
      </c>
      <c r="B27" s="490" t="s">
        <v>483</v>
      </c>
      <c r="C27" s="357"/>
      <c r="D27" s="357"/>
      <c r="E27" s="467"/>
    </row>
    <row r="28" spans="1:5" s="464" customFormat="1" ht="12" customHeight="1" thickBot="1">
      <c r="A28" s="487" t="s">
        <v>293</v>
      </c>
      <c r="B28" s="491" t="s">
        <v>591</v>
      </c>
      <c r="C28" s="471"/>
      <c r="D28" s="471"/>
      <c r="E28" s="466"/>
    </row>
    <row r="29" spans="1:5" s="464" customFormat="1" ht="12" customHeight="1" thickBot="1">
      <c r="A29" s="474" t="s">
        <v>10</v>
      </c>
      <c r="B29" s="297" t="s">
        <v>484</v>
      </c>
      <c r="C29" s="356">
        <f>SUM(C30:C32)</f>
        <v>0</v>
      </c>
      <c r="D29" s="356">
        <f>SUM(D30:D32)</f>
        <v>0</v>
      </c>
      <c r="E29" s="481">
        <f>SUM(E30:E32)</f>
        <v>0</v>
      </c>
    </row>
    <row r="30" spans="1:5" s="464" customFormat="1" ht="12" customHeight="1">
      <c r="A30" s="488" t="s">
        <v>60</v>
      </c>
      <c r="B30" s="489" t="s">
        <v>310</v>
      </c>
      <c r="C30" s="51"/>
      <c r="D30" s="51"/>
      <c r="E30" s="468"/>
    </row>
    <row r="31" spans="1:5" s="464" customFormat="1" ht="12" customHeight="1">
      <c r="A31" s="488" t="s">
        <v>61</v>
      </c>
      <c r="B31" s="490" t="s">
        <v>311</v>
      </c>
      <c r="C31" s="357"/>
      <c r="D31" s="357"/>
      <c r="E31" s="467"/>
    </row>
    <row r="32" spans="1:5" s="464" customFormat="1" ht="12" customHeight="1" thickBot="1">
      <c r="A32" s="487" t="s">
        <v>62</v>
      </c>
      <c r="B32" s="473" t="s">
        <v>313</v>
      </c>
      <c r="C32" s="471"/>
      <c r="D32" s="471"/>
      <c r="E32" s="466"/>
    </row>
    <row r="33" spans="1:5" s="464" customFormat="1" ht="12" customHeight="1" thickBot="1">
      <c r="A33" s="474" t="s">
        <v>11</v>
      </c>
      <c r="B33" s="297" t="s">
        <v>438</v>
      </c>
      <c r="C33" s="38"/>
      <c r="D33" s="38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38"/>
      <c r="E34" s="480"/>
    </row>
    <row r="35" spans="1:5" s="437" customFormat="1" ht="12" customHeight="1" thickBot="1">
      <c r="A35" s="411" t="s">
        <v>13</v>
      </c>
      <c r="B35" s="297" t="s">
        <v>592</v>
      </c>
      <c r="C35" s="356">
        <f>+C8+C19+C24+C25+C29+C33+C34</f>
        <v>0</v>
      </c>
      <c r="D35" s="356">
        <f>+D8+D19+D24+D25+D29+D33+D34</f>
        <v>0</v>
      </c>
      <c r="E35" s="481">
        <f>+E8+E19+E24+E25+E29+E33+E34</f>
        <v>0</v>
      </c>
    </row>
    <row r="36" spans="1:5" s="437" customFormat="1" ht="12" customHeight="1" thickBot="1">
      <c r="A36" s="476" t="s">
        <v>14</v>
      </c>
      <c r="B36" s="297" t="s">
        <v>487</v>
      </c>
      <c r="C36" s="356">
        <f>+C37+C38+C39</f>
        <v>0</v>
      </c>
      <c r="D36" s="356">
        <f>+D37+D38+D39</f>
        <v>0</v>
      </c>
      <c r="E36" s="481">
        <f>+E37+E38+E39</f>
        <v>0</v>
      </c>
    </row>
    <row r="37" spans="1:5" s="437" customFormat="1" ht="12" customHeight="1">
      <c r="A37" s="488" t="s">
        <v>488</v>
      </c>
      <c r="B37" s="489" t="s">
        <v>142</v>
      </c>
      <c r="C37" s="51"/>
      <c r="D37" s="51"/>
      <c r="E37" s="468"/>
    </row>
    <row r="38" spans="1:5" s="464" customFormat="1" ht="12" customHeight="1">
      <c r="A38" s="488" t="s">
        <v>489</v>
      </c>
      <c r="B38" s="490" t="s">
        <v>2</v>
      </c>
      <c r="C38" s="357"/>
      <c r="D38" s="357"/>
      <c r="E38" s="467"/>
    </row>
    <row r="39" spans="1:5" s="464" customFormat="1" ht="12" customHeight="1" thickBot="1">
      <c r="A39" s="487" t="s">
        <v>490</v>
      </c>
      <c r="B39" s="473" t="s">
        <v>491</v>
      </c>
      <c r="C39" s="471"/>
      <c r="D39" s="471"/>
      <c r="E39" s="466"/>
    </row>
    <row r="40" spans="1:5" s="464" customFormat="1" ht="15" customHeight="1" thickBot="1">
      <c r="A40" s="476" t="s">
        <v>15</v>
      </c>
      <c r="B40" s="477" t="s">
        <v>492</v>
      </c>
      <c r="C40" s="55">
        <f>+C35+C36</f>
        <v>0</v>
      </c>
      <c r="D40" s="55">
        <f>+D35+D36</f>
        <v>0</v>
      </c>
      <c r="E40" s="482">
        <f>+E35+E36</f>
        <v>0</v>
      </c>
    </row>
    <row r="41" spans="1:5" s="464" customFormat="1" ht="15" customHeight="1">
      <c r="A41" s="419"/>
      <c r="B41" s="420"/>
      <c r="C41" s="435"/>
      <c r="D41" s="435"/>
      <c r="E41" s="435"/>
    </row>
    <row r="42" spans="1:5" ht="13.5" thickBot="1">
      <c r="A42" s="421"/>
      <c r="B42" s="422"/>
      <c r="C42" s="436"/>
      <c r="D42" s="436"/>
      <c r="E42" s="436"/>
    </row>
    <row r="43" spans="1:5" s="463" customFormat="1" ht="16.5" customHeight="1" thickBot="1">
      <c r="A43" s="664" t="s">
        <v>41</v>
      </c>
      <c r="B43" s="665"/>
      <c r="C43" s="665"/>
      <c r="D43" s="665"/>
      <c r="E43" s="666"/>
    </row>
    <row r="44" spans="1:5" s="254" customFormat="1" ht="12" customHeight="1" thickBot="1">
      <c r="A44" s="474" t="s">
        <v>6</v>
      </c>
      <c r="B44" s="297" t="s">
        <v>493</v>
      </c>
      <c r="C44" s="356">
        <f>SUM(C45:C49)</f>
        <v>0</v>
      </c>
      <c r="D44" s="356">
        <f>SUM(D45:D49)</f>
        <v>0</v>
      </c>
      <c r="E44" s="385">
        <f>SUM(E45:E49)</f>
        <v>0</v>
      </c>
    </row>
    <row r="45" spans="1:5" ht="12" customHeight="1">
      <c r="A45" s="487" t="s">
        <v>67</v>
      </c>
      <c r="B45" s="278" t="s">
        <v>36</v>
      </c>
      <c r="C45" s="51"/>
      <c r="D45" s="51"/>
      <c r="E45" s="382"/>
    </row>
    <row r="46" spans="1:5" ht="12" customHeight="1">
      <c r="A46" s="487" t="s">
        <v>68</v>
      </c>
      <c r="B46" s="277" t="s">
        <v>112</v>
      </c>
      <c r="C46" s="350"/>
      <c r="D46" s="350"/>
      <c r="E46" s="383"/>
    </row>
    <row r="47" spans="1:5" ht="12" customHeight="1">
      <c r="A47" s="487" t="s">
        <v>69</v>
      </c>
      <c r="B47" s="277" t="s">
        <v>87</v>
      </c>
      <c r="C47" s="350"/>
      <c r="D47" s="350"/>
      <c r="E47" s="383"/>
    </row>
    <row r="48" spans="1:5" ht="12" customHeight="1">
      <c r="A48" s="487" t="s">
        <v>70</v>
      </c>
      <c r="B48" s="277" t="s">
        <v>113</v>
      </c>
      <c r="C48" s="350"/>
      <c r="D48" s="350"/>
      <c r="E48" s="383"/>
    </row>
    <row r="49" spans="1:5" ht="12" customHeight="1" thickBot="1">
      <c r="A49" s="487" t="s">
        <v>88</v>
      </c>
      <c r="B49" s="277" t="s">
        <v>114</v>
      </c>
      <c r="C49" s="350"/>
      <c r="D49" s="350"/>
      <c r="E49" s="383"/>
    </row>
    <row r="50" spans="1:5" ht="12" customHeight="1" thickBot="1">
      <c r="A50" s="474" t="s">
        <v>7</v>
      </c>
      <c r="B50" s="297" t="s">
        <v>494</v>
      </c>
      <c r="C50" s="356">
        <f>SUM(C51:C53)</f>
        <v>0</v>
      </c>
      <c r="D50" s="356">
        <f>SUM(D51:D53)</f>
        <v>0</v>
      </c>
      <c r="E50" s="385">
        <f>SUM(E51:E53)</f>
        <v>0</v>
      </c>
    </row>
    <row r="51" spans="1:5" s="254" customFormat="1" ht="12" customHeight="1">
      <c r="A51" s="487" t="s">
        <v>73</v>
      </c>
      <c r="B51" s="278" t="s">
        <v>135</v>
      </c>
      <c r="C51" s="51"/>
      <c r="D51" s="51"/>
      <c r="E51" s="382"/>
    </row>
    <row r="52" spans="1:5" ht="12" customHeight="1">
      <c r="A52" s="487" t="s">
        <v>74</v>
      </c>
      <c r="B52" s="277" t="s">
        <v>116</v>
      </c>
      <c r="C52" s="350"/>
      <c r="D52" s="350"/>
      <c r="E52" s="383"/>
    </row>
    <row r="53" spans="1:5" ht="12" customHeight="1">
      <c r="A53" s="487" t="s">
        <v>75</v>
      </c>
      <c r="B53" s="277" t="s">
        <v>42</v>
      </c>
      <c r="C53" s="350"/>
      <c r="D53" s="350"/>
      <c r="E53" s="383"/>
    </row>
    <row r="54" spans="1:5" ht="12" customHeight="1" thickBot="1">
      <c r="A54" s="487" t="s">
        <v>76</v>
      </c>
      <c r="B54" s="277" t="s">
        <v>593</v>
      </c>
      <c r="C54" s="350"/>
      <c r="D54" s="350"/>
      <c r="E54" s="383"/>
    </row>
    <row r="55" spans="1:5" ht="12" customHeight="1" thickBot="1">
      <c r="A55" s="474" t="s">
        <v>8</v>
      </c>
      <c r="B55" s="478" t="s">
        <v>495</v>
      </c>
      <c r="C55" s="356">
        <f>+C44+C50</f>
        <v>0</v>
      </c>
      <c r="D55" s="356">
        <f>+D44+D50</f>
        <v>0</v>
      </c>
      <c r="E55" s="385">
        <f>+E44+E50</f>
        <v>0</v>
      </c>
    </row>
    <row r="56" spans="3:5" ht="13.5" thickBot="1">
      <c r="C56" s="483"/>
      <c r="D56" s="483"/>
      <c r="E56" s="483"/>
    </row>
    <row r="57" spans="1:5" ht="15" customHeight="1" thickBot="1">
      <c r="A57" s="558" t="s">
        <v>627</v>
      </c>
      <c r="B57" s="559"/>
      <c r="C57" s="59"/>
      <c r="D57" s="59"/>
      <c r="E57" s="472"/>
    </row>
    <row r="58" spans="1:5" ht="14.25" customHeight="1" thickBot="1">
      <c r="A58" s="560" t="s">
        <v>626</v>
      </c>
      <c r="B58" s="561"/>
      <c r="C58" s="59"/>
      <c r="D58" s="59"/>
      <c r="E58" s="472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479" customWidth="1"/>
    <col min="2" max="2" width="59.37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804</v>
      </c>
    </row>
    <row r="2" spans="1:5" s="461" customFormat="1" ht="25.5" customHeight="1">
      <c r="A2" s="441" t="s">
        <v>126</v>
      </c>
      <c r="B2" s="667" t="s">
        <v>635</v>
      </c>
      <c r="C2" s="668"/>
      <c r="D2" s="669"/>
      <c r="E2" s="484" t="s">
        <v>45</v>
      </c>
    </row>
    <row r="3" spans="1:5" s="461" customFormat="1" ht="24.75" thickBot="1">
      <c r="A3" s="459" t="s">
        <v>475</v>
      </c>
      <c r="B3" s="670" t="s">
        <v>589</v>
      </c>
      <c r="C3" s="673"/>
      <c r="D3" s="674"/>
      <c r="E3" s="485" t="s">
        <v>47</v>
      </c>
    </row>
    <row r="4" spans="1:5" s="462" customFormat="1" ht="15.75" customHeight="1" thickBot="1">
      <c r="A4" s="416"/>
      <c r="B4" s="416"/>
      <c r="C4" s="417"/>
      <c r="D4" s="417"/>
      <c r="E4" s="417" t="str">
        <f>'16. mell'!E4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182880</v>
      </c>
      <c r="D8" s="356">
        <f>SUM(D9:D18)</f>
        <v>3321370</v>
      </c>
      <c r="E8" s="481">
        <f>SUM(E9:E18)</f>
        <v>3322149</v>
      </c>
    </row>
    <row r="9" spans="1:5" s="437" customFormat="1" ht="12" customHeight="1">
      <c r="A9" s="486" t="s">
        <v>67</v>
      </c>
      <c r="B9" s="279" t="s">
        <v>297</v>
      </c>
      <c r="C9" s="52"/>
      <c r="D9" s="52"/>
      <c r="E9" s="470"/>
    </row>
    <row r="10" spans="1:5" s="437" customFormat="1" ht="12" customHeight="1">
      <c r="A10" s="487" t="s">
        <v>68</v>
      </c>
      <c r="B10" s="277" t="s">
        <v>298</v>
      </c>
      <c r="C10" s="353">
        <v>182880</v>
      </c>
      <c r="D10" s="353">
        <v>391000</v>
      </c>
      <c r="E10" s="61">
        <v>391000</v>
      </c>
    </row>
    <row r="11" spans="1:5" s="437" customFormat="1" ht="12" customHeight="1">
      <c r="A11" s="487" t="s">
        <v>69</v>
      </c>
      <c r="B11" s="277" t="s">
        <v>299</v>
      </c>
      <c r="C11" s="353"/>
      <c r="D11" s="353"/>
      <c r="E11" s="61"/>
    </row>
    <row r="12" spans="1:5" s="437" customFormat="1" ht="12" customHeight="1">
      <c r="A12" s="487" t="s">
        <v>70</v>
      </c>
      <c r="B12" s="277" t="s">
        <v>300</v>
      </c>
      <c r="C12" s="353"/>
      <c r="D12" s="35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35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35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35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3"/>
      <c r="E16" s="469">
        <v>779</v>
      </c>
    </row>
    <row r="17" spans="1:5" s="437" customFormat="1" ht="12" customHeight="1">
      <c r="A17" s="487" t="s">
        <v>80</v>
      </c>
      <c r="B17" s="277" t="s">
        <v>306</v>
      </c>
      <c r="C17" s="353"/>
      <c r="D17" s="35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355">
        <v>2930370</v>
      </c>
      <c r="E18" s="465">
        <v>2930370</v>
      </c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356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35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35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353"/>
      <c r="E22" s="61"/>
    </row>
    <row r="23" spans="1:5" s="464" customFormat="1" ht="12" customHeight="1" thickBot="1">
      <c r="A23" s="487" t="s">
        <v>76</v>
      </c>
      <c r="B23" s="277" t="s">
        <v>590</v>
      </c>
      <c r="C23" s="353"/>
      <c r="D23" s="353"/>
      <c r="E23" s="61"/>
    </row>
    <row r="24" spans="1:5" s="464" customFormat="1" ht="12" customHeight="1" thickBot="1">
      <c r="A24" s="474" t="s">
        <v>8</v>
      </c>
      <c r="B24" s="297" t="s">
        <v>103</v>
      </c>
      <c r="C24" s="38"/>
      <c r="D24" s="38"/>
      <c r="E24" s="480"/>
    </row>
    <row r="25" spans="1:5" s="464" customFormat="1" ht="12" customHeight="1" thickBot="1">
      <c r="A25" s="474" t="s">
        <v>9</v>
      </c>
      <c r="B25" s="297" t="s">
        <v>482</v>
      </c>
      <c r="C25" s="356">
        <f>SUM(C26:C27)</f>
        <v>0</v>
      </c>
      <c r="D25" s="356">
        <f>SUM(D26:D27)</f>
        <v>0</v>
      </c>
      <c r="E25" s="481">
        <f>SUM(E26:E27)</f>
        <v>0</v>
      </c>
    </row>
    <row r="26" spans="1:5" s="464" customFormat="1" ht="12" customHeight="1">
      <c r="A26" s="488" t="s">
        <v>291</v>
      </c>
      <c r="B26" s="489" t="s">
        <v>480</v>
      </c>
      <c r="C26" s="51"/>
      <c r="D26" s="51"/>
      <c r="E26" s="468"/>
    </row>
    <row r="27" spans="1:5" s="464" customFormat="1" ht="12" customHeight="1">
      <c r="A27" s="488" t="s">
        <v>292</v>
      </c>
      <c r="B27" s="490" t="s">
        <v>483</v>
      </c>
      <c r="C27" s="357"/>
      <c r="D27" s="357"/>
      <c r="E27" s="467"/>
    </row>
    <row r="28" spans="1:5" s="464" customFormat="1" ht="12" customHeight="1" thickBot="1">
      <c r="A28" s="487" t="s">
        <v>293</v>
      </c>
      <c r="B28" s="491" t="s">
        <v>591</v>
      </c>
      <c r="C28" s="471"/>
      <c r="D28" s="471"/>
      <c r="E28" s="466"/>
    </row>
    <row r="29" spans="1:5" s="464" customFormat="1" ht="12" customHeight="1" thickBot="1">
      <c r="A29" s="474" t="s">
        <v>10</v>
      </c>
      <c r="B29" s="297" t="s">
        <v>484</v>
      </c>
      <c r="C29" s="356">
        <f>SUM(C30:C32)</f>
        <v>0</v>
      </c>
      <c r="D29" s="356">
        <f>SUM(D30:D32)</f>
        <v>0</v>
      </c>
      <c r="E29" s="481">
        <f>SUM(E30:E32)</f>
        <v>0</v>
      </c>
    </row>
    <row r="30" spans="1:5" s="464" customFormat="1" ht="12" customHeight="1">
      <c r="A30" s="488" t="s">
        <v>60</v>
      </c>
      <c r="B30" s="489" t="s">
        <v>310</v>
      </c>
      <c r="C30" s="51"/>
      <c r="D30" s="51"/>
      <c r="E30" s="468"/>
    </row>
    <row r="31" spans="1:5" s="464" customFormat="1" ht="12" customHeight="1">
      <c r="A31" s="488" t="s">
        <v>61</v>
      </c>
      <c r="B31" s="490" t="s">
        <v>311</v>
      </c>
      <c r="C31" s="357"/>
      <c r="D31" s="357"/>
      <c r="E31" s="467"/>
    </row>
    <row r="32" spans="1:5" s="464" customFormat="1" ht="12" customHeight="1" thickBot="1">
      <c r="A32" s="487" t="s">
        <v>62</v>
      </c>
      <c r="B32" s="473" t="s">
        <v>313</v>
      </c>
      <c r="C32" s="471"/>
      <c r="D32" s="471"/>
      <c r="E32" s="466"/>
    </row>
    <row r="33" spans="1:5" s="464" customFormat="1" ht="12" customHeight="1" thickBot="1">
      <c r="A33" s="474" t="s">
        <v>11</v>
      </c>
      <c r="B33" s="297" t="s">
        <v>438</v>
      </c>
      <c r="C33" s="38"/>
      <c r="D33" s="38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38"/>
      <c r="E34" s="480"/>
    </row>
    <row r="35" spans="1:5" s="437" customFormat="1" ht="12" customHeight="1" thickBot="1">
      <c r="A35" s="411" t="s">
        <v>13</v>
      </c>
      <c r="B35" s="297" t="s">
        <v>592</v>
      </c>
      <c r="C35" s="356">
        <f>+C8+C19+C24+C25+C29+C33+C34</f>
        <v>182880</v>
      </c>
      <c r="D35" s="356">
        <f>+D8+D19+D24+D25+D29+D33+D34</f>
        <v>3321370</v>
      </c>
      <c r="E35" s="481">
        <f>+E8+E19+E24+E25+E29+E33+E34</f>
        <v>3322149</v>
      </c>
    </row>
    <row r="36" spans="1:5" s="437" customFormat="1" ht="12" customHeight="1" thickBot="1">
      <c r="A36" s="476" t="s">
        <v>14</v>
      </c>
      <c r="B36" s="297" t="s">
        <v>487</v>
      </c>
      <c r="C36" s="356">
        <f>+C37+C38+C39</f>
        <v>99890007</v>
      </c>
      <c r="D36" s="356">
        <f>+D37+D38+D39</f>
        <v>101463034</v>
      </c>
      <c r="E36" s="481">
        <f>+E37+E38+E39</f>
        <v>101463034</v>
      </c>
    </row>
    <row r="37" spans="1:5" s="437" customFormat="1" ht="12" customHeight="1">
      <c r="A37" s="488" t="s">
        <v>488</v>
      </c>
      <c r="B37" s="489" t="s">
        <v>142</v>
      </c>
      <c r="C37" s="51">
        <v>6601647</v>
      </c>
      <c r="D37" s="51">
        <v>6600480</v>
      </c>
      <c r="E37" s="468">
        <v>6600480</v>
      </c>
    </row>
    <row r="38" spans="1:5" s="464" customFormat="1" ht="12" customHeight="1">
      <c r="A38" s="488" t="s">
        <v>489</v>
      </c>
      <c r="B38" s="490" t="s">
        <v>2</v>
      </c>
      <c r="C38" s="357"/>
      <c r="D38" s="357"/>
      <c r="E38" s="467"/>
    </row>
    <row r="39" spans="1:5" s="464" customFormat="1" ht="12" customHeight="1" thickBot="1">
      <c r="A39" s="487" t="s">
        <v>490</v>
      </c>
      <c r="B39" s="473" t="s">
        <v>491</v>
      </c>
      <c r="C39" s="471">
        <v>93288360</v>
      </c>
      <c r="D39" s="471">
        <v>94862554</v>
      </c>
      <c r="E39" s="466">
        <v>94862554</v>
      </c>
    </row>
    <row r="40" spans="1:5" s="464" customFormat="1" ht="15" customHeight="1" thickBot="1">
      <c r="A40" s="476" t="s">
        <v>15</v>
      </c>
      <c r="B40" s="477" t="s">
        <v>492</v>
      </c>
      <c r="C40" s="55">
        <f>+C35+C36</f>
        <v>100072887</v>
      </c>
      <c r="D40" s="55">
        <f>+D35+D36</f>
        <v>104784404</v>
      </c>
      <c r="E40" s="482">
        <f>+E35+E36</f>
        <v>104785183</v>
      </c>
    </row>
    <row r="41" spans="1:5" s="464" customFormat="1" ht="15" customHeight="1">
      <c r="A41" s="419"/>
      <c r="B41" s="420"/>
      <c r="C41" s="435"/>
      <c r="D41" s="435"/>
      <c r="E41" s="435"/>
    </row>
    <row r="42" spans="1:5" ht="13.5" thickBot="1">
      <c r="A42" s="421"/>
      <c r="B42" s="422"/>
      <c r="C42" s="436"/>
      <c r="D42" s="436"/>
      <c r="E42" s="436"/>
    </row>
    <row r="43" spans="1:5" s="463" customFormat="1" ht="16.5" customHeight="1" thickBot="1">
      <c r="A43" s="664" t="s">
        <v>41</v>
      </c>
      <c r="B43" s="665"/>
      <c r="C43" s="665"/>
      <c r="D43" s="665"/>
      <c r="E43" s="666"/>
    </row>
    <row r="44" spans="1:5" s="254" customFormat="1" ht="12" customHeight="1" thickBot="1">
      <c r="A44" s="474" t="s">
        <v>6</v>
      </c>
      <c r="B44" s="297" t="s">
        <v>493</v>
      </c>
      <c r="C44" s="356">
        <f>SUM(C45:C49)</f>
        <v>97532887</v>
      </c>
      <c r="D44" s="356">
        <f>SUM(D45:D49)</f>
        <v>104241060</v>
      </c>
      <c r="E44" s="385">
        <f>SUM(E45:E49)</f>
        <v>103704366</v>
      </c>
    </row>
    <row r="45" spans="1:5" ht="12" customHeight="1">
      <c r="A45" s="487" t="s">
        <v>67</v>
      </c>
      <c r="B45" s="278" t="s">
        <v>36</v>
      </c>
      <c r="C45" s="51">
        <v>60135209</v>
      </c>
      <c r="D45" s="51">
        <v>61761144</v>
      </c>
      <c r="E45" s="382">
        <v>61709624</v>
      </c>
    </row>
    <row r="46" spans="1:5" ht="12" customHeight="1">
      <c r="A46" s="487" t="s">
        <v>68</v>
      </c>
      <c r="B46" s="277" t="s">
        <v>112</v>
      </c>
      <c r="C46" s="350">
        <v>13520217</v>
      </c>
      <c r="D46" s="350">
        <v>14112982</v>
      </c>
      <c r="E46" s="383">
        <v>14062869</v>
      </c>
    </row>
    <row r="47" spans="1:5" ht="12" customHeight="1">
      <c r="A47" s="487" t="s">
        <v>69</v>
      </c>
      <c r="B47" s="277" t="s">
        <v>87</v>
      </c>
      <c r="C47" s="350">
        <v>23877461</v>
      </c>
      <c r="D47" s="350">
        <v>28366934</v>
      </c>
      <c r="E47" s="383">
        <v>27931873</v>
      </c>
    </row>
    <row r="48" spans="1:5" ht="12" customHeight="1">
      <c r="A48" s="487" t="s">
        <v>70</v>
      </c>
      <c r="B48" s="277" t="s">
        <v>113</v>
      </c>
      <c r="C48" s="350"/>
      <c r="D48" s="350"/>
      <c r="E48" s="383"/>
    </row>
    <row r="49" spans="1:5" ht="12" customHeight="1" thickBot="1">
      <c r="A49" s="487" t="s">
        <v>88</v>
      </c>
      <c r="B49" s="277" t="s">
        <v>114</v>
      </c>
      <c r="C49" s="350"/>
      <c r="D49" s="350"/>
      <c r="E49" s="383"/>
    </row>
    <row r="50" spans="1:5" ht="12" customHeight="1" thickBot="1">
      <c r="A50" s="474" t="s">
        <v>7</v>
      </c>
      <c r="B50" s="297" t="s">
        <v>494</v>
      </c>
      <c r="C50" s="356">
        <f>SUM(C51:C53)</f>
        <v>2540000</v>
      </c>
      <c r="D50" s="356">
        <f>SUM(D51:D53)</f>
        <v>543344</v>
      </c>
      <c r="E50" s="385">
        <f>SUM(E51:E53)</f>
        <v>543344</v>
      </c>
    </row>
    <row r="51" spans="1:5" s="254" customFormat="1" ht="12" customHeight="1">
      <c r="A51" s="487" t="s">
        <v>73</v>
      </c>
      <c r="B51" s="278" t="s">
        <v>135</v>
      </c>
      <c r="C51" s="51">
        <v>2540000</v>
      </c>
      <c r="D51" s="51">
        <v>543344</v>
      </c>
      <c r="E51" s="382">
        <v>543344</v>
      </c>
    </row>
    <row r="52" spans="1:5" ht="12" customHeight="1">
      <c r="A52" s="487" t="s">
        <v>74</v>
      </c>
      <c r="B52" s="277" t="s">
        <v>116</v>
      </c>
      <c r="C52" s="350"/>
      <c r="D52" s="350"/>
      <c r="E52" s="383"/>
    </row>
    <row r="53" spans="1:5" ht="12" customHeight="1">
      <c r="A53" s="487" t="s">
        <v>75</v>
      </c>
      <c r="B53" s="277" t="s">
        <v>42</v>
      </c>
      <c r="C53" s="350"/>
      <c r="D53" s="350"/>
      <c r="E53" s="383"/>
    </row>
    <row r="54" spans="1:5" ht="12" customHeight="1" thickBot="1">
      <c r="A54" s="487" t="s">
        <v>76</v>
      </c>
      <c r="B54" s="277" t="s">
        <v>593</v>
      </c>
      <c r="C54" s="350"/>
      <c r="D54" s="350"/>
      <c r="E54" s="383"/>
    </row>
    <row r="55" spans="1:5" ht="12" customHeight="1" thickBot="1">
      <c r="A55" s="474" t="s">
        <v>8</v>
      </c>
      <c r="B55" s="478" t="s">
        <v>495</v>
      </c>
      <c r="C55" s="356">
        <f>+C44+C50</f>
        <v>100072887</v>
      </c>
      <c r="D55" s="356">
        <f>+D44+D50</f>
        <v>104784404</v>
      </c>
      <c r="E55" s="385">
        <f>+E44+E50</f>
        <v>104247710</v>
      </c>
    </row>
    <row r="56" spans="3:5" ht="13.5" thickBot="1">
      <c r="C56" s="483"/>
      <c r="D56" s="483"/>
      <c r="E56" s="483"/>
    </row>
    <row r="57" spans="1:5" ht="15" customHeight="1" thickBot="1">
      <c r="A57" s="558" t="s">
        <v>627</v>
      </c>
      <c r="B57" s="559"/>
      <c r="C57" s="59">
        <v>20</v>
      </c>
      <c r="D57" s="59">
        <v>20</v>
      </c>
      <c r="E57" s="472">
        <v>19</v>
      </c>
    </row>
    <row r="58" spans="1:5" ht="14.25" customHeight="1" thickBot="1">
      <c r="A58" s="560" t="s">
        <v>626</v>
      </c>
      <c r="B58" s="561"/>
      <c r="C58" s="59"/>
      <c r="D58" s="59"/>
      <c r="E58" s="472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479" customWidth="1"/>
    <col min="2" max="2" width="62.0039062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805</v>
      </c>
    </row>
    <row r="2" spans="1:5" s="461" customFormat="1" ht="25.5" customHeight="1">
      <c r="A2" s="441" t="s">
        <v>126</v>
      </c>
      <c r="B2" s="667" t="s">
        <v>636</v>
      </c>
      <c r="C2" s="668"/>
      <c r="D2" s="669"/>
      <c r="E2" s="484" t="s">
        <v>46</v>
      </c>
    </row>
    <row r="3" spans="1:5" s="461" customFormat="1" ht="24.75" thickBot="1">
      <c r="A3" s="459" t="s">
        <v>125</v>
      </c>
      <c r="B3" s="670" t="s">
        <v>468</v>
      </c>
      <c r="C3" s="673"/>
      <c r="D3" s="674"/>
      <c r="E3" s="485" t="s">
        <v>39</v>
      </c>
    </row>
    <row r="4" spans="1:5" s="462" customFormat="1" ht="15.75" customHeight="1" thickBot="1">
      <c r="A4" s="416"/>
      <c r="B4" s="416"/>
      <c r="C4" s="417"/>
      <c r="D4" s="417"/>
      <c r="E4" s="417" t="str">
        <f>'17. mell'!E4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70000</v>
      </c>
      <c r="D8" s="501">
        <f>SUM(D9:D18)</f>
        <v>210000</v>
      </c>
      <c r="E8" s="481">
        <f>SUM(E9:E18)</f>
        <v>209700</v>
      </c>
    </row>
    <row r="9" spans="1:5" s="437" customFormat="1" ht="12" customHeight="1">
      <c r="A9" s="486" t="s">
        <v>67</v>
      </c>
      <c r="B9" s="279" t="s">
        <v>297</v>
      </c>
      <c r="C9" s="52"/>
      <c r="D9" s="502"/>
      <c r="E9" s="470"/>
    </row>
    <row r="10" spans="1:5" s="437" customFormat="1" ht="12" customHeight="1">
      <c r="A10" s="487" t="s">
        <v>68</v>
      </c>
      <c r="B10" s="277" t="s">
        <v>298</v>
      </c>
      <c r="C10" s="353">
        <v>70000</v>
      </c>
      <c r="D10" s="503">
        <v>210000</v>
      </c>
      <c r="E10" s="61">
        <v>209695</v>
      </c>
    </row>
    <row r="11" spans="1:5" s="437" customFormat="1" ht="12" customHeight="1">
      <c r="A11" s="487" t="s">
        <v>69</v>
      </c>
      <c r="B11" s="277" t="s">
        <v>299</v>
      </c>
      <c r="C11" s="353"/>
      <c r="D11" s="503"/>
      <c r="E11" s="61"/>
    </row>
    <row r="12" spans="1:5" s="437" customFormat="1" ht="12" customHeight="1">
      <c r="A12" s="487" t="s">
        <v>70</v>
      </c>
      <c r="B12" s="277" t="s">
        <v>300</v>
      </c>
      <c r="C12" s="353"/>
      <c r="D12" s="50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50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50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50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04"/>
      <c r="E16" s="469">
        <v>5</v>
      </c>
    </row>
    <row r="17" spans="1:5" s="437" customFormat="1" ht="12" customHeight="1">
      <c r="A17" s="487" t="s">
        <v>80</v>
      </c>
      <c r="B17" s="277" t="s">
        <v>306</v>
      </c>
      <c r="C17" s="353"/>
      <c r="D17" s="50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62"/>
      <c r="E18" s="465"/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501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50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50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503"/>
      <c r="E22" s="61"/>
    </row>
    <row r="23" spans="1:5" s="437" customFormat="1" ht="12" customHeight="1" thickBot="1">
      <c r="A23" s="487" t="s">
        <v>76</v>
      </c>
      <c r="B23" s="277" t="s">
        <v>595</v>
      </c>
      <c r="C23" s="353"/>
      <c r="D23" s="503"/>
      <c r="E23" s="61"/>
    </row>
    <row r="24" spans="1:5" s="437" customFormat="1" ht="12" customHeight="1" thickBot="1">
      <c r="A24" s="474" t="s">
        <v>8</v>
      </c>
      <c r="B24" s="297" t="s">
        <v>103</v>
      </c>
      <c r="C24" s="38"/>
      <c r="D24" s="505"/>
      <c r="E24" s="480"/>
    </row>
    <row r="25" spans="1:5" s="437" customFormat="1" ht="12" customHeight="1" thickBot="1">
      <c r="A25" s="474" t="s">
        <v>9</v>
      </c>
      <c r="B25" s="297" t="s">
        <v>482</v>
      </c>
      <c r="C25" s="356">
        <f>+C26+C27</f>
        <v>0</v>
      </c>
      <c r="D25" s="501">
        <f>+D26+D27</f>
        <v>0</v>
      </c>
      <c r="E25" s="481">
        <f>+E26+E27</f>
        <v>0</v>
      </c>
    </row>
    <row r="26" spans="1:5" s="437" customFormat="1" ht="12" customHeight="1">
      <c r="A26" s="488" t="s">
        <v>291</v>
      </c>
      <c r="B26" s="489" t="s">
        <v>480</v>
      </c>
      <c r="C26" s="51"/>
      <c r="D26" s="495"/>
      <c r="E26" s="468"/>
    </row>
    <row r="27" spans="1:5" s="437" customFormat="1" ht="12" customHeight="1">
      <c r="A27" s="488" t="s">
        <v>292</v>
      </c>
      <c r="B27" s="490" t="s">
        <v>483</v>
      </c>
      <c r="C27" s="357"/>
      <c r="D27" s="506"/>
      <c r="E27" s="467"/>
    </row>
    <row r="28" spans="1:5" s="437" customFormat="1" ht="12" customHeight="1" thickBot="1">
      <c r="A28" s="487" t="s">
        <v>293</v>
      </c>
      <c r="B28" s="491" t="s">
        <v>596</v>
      </c>
      <c r="C28" s="471"/>
      <c r="D28" s="507"/>
      <c r="E28" s="466"/>
    </row>
    <row r="29" spans="1:5" s="437" customFormat="1" ht="12" customHeight="1" thickBot="1">
      <c r="A29" s="474" t="s">
        <v>10</v>
      </c>
      <c r="B29" s="297" t="s">
        <v>484</v>
      </c>
      <c r="C29" s="356">
        <f>+C30+C31+C32</f>
        <v>0</v>
      </c>
      <c r="D29" s="501">
        <f>+D30+D31+D32</f>
        <v>0</v>
      </c>
      <c r="E29" s="481">
        <f>+E30+E31+E32</f>
        <v>0</v>
      </c>
    </row>
    <row r="30" spans="1:5" s="437" customFormat="1" ht="12" customHeight="1">
      <c r="A30" s="488" t="s">
        <v>60</v>
      </c>
      <c r="B30" s="489" t="s">
        <v>310</v>
      </c>
      <c r="C30" s="51"/>
      <c r="D30" s="495"/>
      <c r="E30" s="468"/>
    </row>
    <row r="31" spans="1:5" s="437" customFormat="1" ht="12" customHeight="1">
      <c r="A31" s="488" t="s">
        <v>61</v>
      </c>
      <c r="B31" s="490" t="s">
        <v>311</v>
      </c>
      <c r="C31" s="357"/>
      <c r="D31" s="506"/>
      <c r="E31" s="467"/>
    </row>
    <row r="32" spans="1:5" s="437" customFormat="1" ht="12" customHeight="1" thickBot="1">
      <c r="A32" s="487" t="s">
        <v>62</v>
      </c>
      <c r="B32" s="473" t="s">
        <v>313</v>
      </c>
      <c r="C32" s="471"/>
      <c r="D32" s="507"/>
      <c r="E32" s="466"/>
    </row>
    <row r="33" spans="1:5" s="437" customFormat="1" ht="12" customHeight="1" thickBot="1">
      <c r="A33" s="474" t="s">
        <v>11</v>
      </c>
      <c r="B33" s="297" t="s">
        <v>438</v>
      </c>
      <c r="C33" s="38"/>
      <c r="D33" s="505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505"/>
      <c r="E34" s="480"/>
    </row>
    <row r="35" spans="1:5" s="437" customFormat="1" ht="12" customHeight="1" thickBot="1">
      <c r="A35" s="411" t="s">
        <v>13</v>
      </c>
      <c r="B35" s="297" t="s">
        <v>486</v>
      </c>
      <c r="C35" s="356">
        <f>+C8+C19+C24+C25+C29+C33+C34</f>
        <v>70000</v>
      </c>
      <c r="D35" s="501">
        <f>+D8+D19+D24+D25+D29+D33+D34</f>
        <v>210000</v>
      </c>
      <c r="E35" s="481">
        <f>+E8+E19+E24+E25+E29+E33+E34</f>
        <v>209700</v>
      </c>
    </row>
    <row r="36" spans="1:5" s="464" customFormat="1" ht="12" customHeight="1" thickBot="1">
      <c r="A36" s="476" t="s">
        <v>14</v>
      </c>
      <c r="B36" s="297" t="s">
        <v>487</v>
      </c>
      <c r="C36" s="356">
        <f>+C37+C38+C39</f>
        <v>11438479</v>
      </c>
      <c r="D36" s="501">
        <f>+D37+D38+D39</f>
        <v>12279291</v>
      </c>
      <c r="E36" s="481">
        <f>+E37+E38+E39</f>
        <v>12279291</v>
      </c>
    </row>
    <row r="37" spans="1:5" s="464" customFormat="1" ht="15" customHeight="1">
      <c r="A37" s="488" t="s">
        <v>488</v>
      </c>
      <c r="B37" s="489" t="s">
        <v>142</v>
      </c>
      <c r="C37" s="51">
        <v>75057</v>
      </c>
      <c r="D37" s="495">
        <v>75057</v>
      </c>
      <c r="E37" s="468">
        <v>75057</v>
      </c>
    </row>
    <row r="38" spans="1:5" s="464" customFormat="1" ht="15" customHeight="1">
      <c r="A38" s="488" t="s">
        <v>489</v>
      </c>
      <c r="B38" s="490" t="s">
        <v>2</v>
      </c>
      <c r="C38" s="357"/>
      <c r="D38" s="506"/>
      <c r="E38" s="467"/>
    </row>
    <row r="39" spans="1:5" ht="13.5" thickBot="1">
      <c r="A39" s="487" t="s">
        <v>490</v>
      </c>
      <c r="B39" s="473" t="s">
        <v>491</v>
      </c>
      <c r="C39" s="471">
        <v>11363422</v>
      </c>
      <c r="D39" s="507">
        <v>12204234</v>
      </c>
      <c r="E39" s="466">
        <v>12204234</v>
      </c>
    </row>
    <row r="40" spans="1:5" s="463" customFormat="1" ht="16.5" customHeight="1" thickBot="1">
      <c r="A40" s="476" t="s">
        <v>15</v>
      </c>
      <c r="B40" s="477" t="s">
        <v>492</v>
      </c>
      <c r="C40" s="55">
        <f>+C35+C36</f>
        <v>11508479</v>
      </c>
      <c r="D40" s="508">
        <f>+D35+D36</f>
        <v>12489291</v>
      </c>
      <c r="E40" s="482">
        <f>+E35+E36</f>
        <v>12488991</v>
      </c>
    </row>
    <row r="41" spans="1:5" s="254" customFormat="1" ht="12" customHeight="1">
      <c r="A41" s="419"/>
      <c r="B41" s="420"/>
      <c r="C41" s="435"/>
      <c r="D41" s="435"/>
      <c r="E41" s="435"/>
    </row>
    <row r="42" spans="1:5" ht="12" customHeight="1" thickBot="1">
      <c r="A42" s="421"/>
      <c r="B42" s="422"/>
      <c r="C42" s="436"/>
      <c r="D42" s="436"/>
      <c r="E42" s="436"/>
    </row>
    <row r="43" spans="1:5" ht="12" customHeight="1" thickBot="1">
      <c r="A43" s="664" t="s">
        <v>41</v>
      </c>
      <c r="B43" s="665"/>
      <c r="C43" s="665"/>
      <c r="D43" s="665"/>
      <c r="E43" s="666"/>
    </row>
    <row r="44" spans="1:5" ht="12" customHeight="1" thickBot="1">
      <c r="A44" s="474" t="s">
        <v>6</v>
      </c>
      <c r="B44" s="297" t="s">
        <v>493</v>
      </c>
      <c r="C44" s="356">
        <f>SUM(C45:C49)</f>
        <v>11508479</v>
      </c>
      <c r="D44" s="356">
        <f>SUM(D45:D49)</f>
        <v>12378321</v>
      </c>
      <c r="E44" s="481">
        <f>SUM(E45:E49)</f>
        <v>12253990</v>
      </c>
    </row>
    <row r="45" spans="1:5" ht="12" customHeight="1">
      <c r="A45" s="487" t="s">
        <v>67</v>
      </c>
      <c r="B45" s="278" t="s">
        <v>36</v>
      </c>
      <c r="C45" s="51">
        <v>5905300</v>
      </c>
      <c r="D45" s="51">
        <v>5975061</v>
      </c>
      <c r="E45" s="468">
        <v>5907405</v>
      </c>
    </row>
    <row r="46" spans="1:5" ht="12" customHeight="1">
      <c r="A46" s="487" t="s">
        <v>68</v>
      </c>
      <c r="B46" s="277" t="s">
        <v>112</v>
      </c>
      <c r="C46" s="350">
        <v>1325682</v>
      </c>
      <c r="D46" s="350">
        <v>1341029</v>
      </c>
      <c r="E46" s="492">
        <v>1326829</v>
      </c>
    </row>
    <row r="47" spans="1:5" ht="12" customHeight="1">
      <c r="A47" s="487" t="s">
        <v>69</v>
      </c>
      <c r="B47" s="277" t="s">
        <v>87</v>
      </c>
      <c r="C47" s="350">
        <v>4277497</v>
      </c>
      <c r="D47" s="350">
        <v>5062231</v>
      </c>
      <c r="E47" s="492">
        <v>5019756</v>
      </c>
    </row>
    <row r="48" spans="1:5" s="254" customFormat="1" ht="12" customHeight="1">
      <c r="A48" s="487" t="s">
        <v>70</v>
      </c>
      <c r="B48" s="277" t="s">
        <v>113</v>
      </c>
      <c r="C48" s="350"/>
      <c r="D48" s="350"/>
      <c r="E48" s="492"/>
    </row>
    <row r="49" spans="1:5" ht="12" customHeight="1" thickBot="1">
      <c r="A49" s="487" t="s">
        <v>88</v>
      </c>
      <c r="B49" s="277" t="s">
        <v>114</v>
      </c>
      <c r="C49" s="350"/>
      <c r="D49" s="350"/>
      <c r="E49" s="492"/>
    </row>
    <row r="50" spans="1:5" ht="12" customHeight="1" thickBot="1">
      <c r="A50" s="474" t="s">
        <v>7</v>
      </c>
      <c r="B50" s="297" t="s">
        <v>494</v>
      </c>
      <c r="C50" s="356">
        <f>SUM(C51:C53)</f>
        <v>0</v>
      </c>
      <c r="D50" s="356">
        <f>SUM(D51:D53)</f>
        <v>110970</v>
      </c>
      <c r="E50" s="481">
        <f>SUM(E51:E53)</f>
        <v>110970</v>
      </c>
    </row>
    <row r="51" spans="1:5" ht="12" customHeight="1">
      <c r="A51" s="487" t="s">
        <v>73</v>
      </c>
      <c r="B51" s="278" t="s">
        <v>135</v>
      </c>
      <c r="C51" s="51"/>
      <c r="D51" s="51">
        <v>110970</v>
      </c>
      <c r="E51" s="468">
        <v>110970</v>
      </c>
    </row>
    <row r="52" spans="1:5" ht="12" customHeight="1">
      <c r="A52" s="487" t="s">
        <v>74</v>
      </c>
      <c r="B52" s="277" t="s">
        <v>116</v>
      </c>
      <c r="C52" s="350"/>
      <c r="D52" s="350"/>
      <c r="E52" s="492"/>
    </row>
    <row r="53" spans="1:5" ht="15" customHeight="1">
      <c r="A53" s="487" t="s">
        <v>75</v>
      </c>
      <c r="B53" s="277" t="s">
        <v>42</v>
      </c>
      <c r="C53" s="350"/>
      <c r="D53" s="350"/>
      <c r="E53" s="492"/>
    </row>
    <row r="54" spans="1:5" ht="13.5" thickBot="1">
      <c r="A54" s="487" t="s">
        <v>76</v>
      </c>
      <c r="B54" s="277" t="s">
        <v>597</v>
      </c>
      <c r="C54" s="350"/>
      <c r="D54" s="350"/>
      <c r="E54" s="492"/>
    </row>
    <row r="55" spans="1:5" ht="15" customHeight="1" thickBot="1">
      <c r="A55" s="474" t="s">
        <v>8</v>
      </c>
      <c r="B55" s="478" t="s">
        <v>495</v>
      </c>
      <c r="C55" s="55">
        <f>+C44+C50</f>
        <v>11508479</v>
      </c>
      <c r="D55" s="55">
        <f>+D44+D50</f>
        <v>12489291</v>
      </c>
      <c r="E55" s="482">
        <f>+E44+E50</f>
        <v>12364960</v>
      </c>
    </row>
    <row r="56" spans="3:5" ht="13.5" thickBot="1">
      <c r="C56" s="483"/>
      <c r="D56" s="483"/>
      <c r="E56" s="483"/>
    </row>
    <row r="57" spans="1:5" ht="13.5" thickBot="1">
      <c r="A57" s="558" t="s">
        <v>627</v>
      </c>
      <c r="B57" s="559"/>
      <c r="C57" s="59">
        <v>2</v>
      </c>
      <c r="D57" s="59">
        <v>2</v>
      </c>
      <c r="E57" s="472">
        <v>2</v>
      </c>
    </row>
    <row r="58" spans="1:5" ht="13.5" thickBot="1">
      <c r="A58" s="560" t="s">
        <v>626</v>
      </c>
      <c r="B58" s="561"/>
      <c r="C58" s="59"/>
      <c r="D58" s="59"/>
      <c r="E58" s="472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479" customWidth="1"/>
    <col min="2" max="2" width="62.0039062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806</v>
      </c>
    </row>
    <row r="2" spans="1:5" s="461" customFormat="1" ht="25.5" customHeight="1">
      <c r="A2" s="441" t="s">
        <v>126</v>
      </c>
      <c r="B2" s="667" t="s">
        <v>636</v>
      </c>
      <c r="C2" s="668"/>
      <c r="D2" s="669"/>
      <c r="E2" s="484" t="s">
        <v>46</v>
      </c>
    </row>
    <row r="3" spans="1:5" s="461" customFormat="1" ht="24.75" thickBot="1">
      <c r="A3" s="459" t="s">
        <v>125</v>
      </c>
      <c r="B3" s="670" t="s">
        <v>598</v>
      </c>
      <c r="C3" s="673"/>
      <c r="D3" s="674"/>
      <c r="E3" s="485" t="s">
        <v>45</v>
      </c>
    </row>
    <row r="4" spans="1:5" s="462" customFormat="1" ht="15.75" customHeight="1" thickBot="1">
      <c r="A4" s="416"/>
      <c r="B4" s="416"/>
      <c r="C4" s="417"/>
      <c r="D4" s="417"/>
      <c r="E4" s="417" t="str">
        <f>'18. mell.'!E4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70000</v>
      </c>
      <c r="D8" s="501">
        <f>SUM(D9:D18)</f>
        <v>210000</v>
      </c>
      <c r="E8" s="481">
        <f>SUM(E9:E18)</f>
        <v>209700</v>
      </c>
    </row>
    <row r="9" spans="1:5" s="437" customFormat="1" ht="12" customHeight="1">
      <c r="A9" s="486" t="s">
        <v>67</v>
      </c>
      <c r="B9" s="279" t="s">
        <v>297</v>
      </c>
      <c r="C9" s="52"/>
      <c r="D9" s="502"/>
      <c r="E9" s="470"/>
    </row>
    <row r="10" spans="1:5" s="437" customFormat="1" ht="12" customHeight="1">
      <c r="A10" s="487" t="s">
        <v>68</v>
      </c>
      <c r="B10" s="277" t="s">
        <v>298</v>
      </c>
      <c r="C10" s="353">
        <v>70000</v>
      </c>
      <c r="D10" s="503">
        <v>210000</v>
      </c>
      <c r="E10" s="61">
        <v>209695</v>
      </c>
    </row>
    <row r="11" spans="1:5" s="437" customFormat="1" ht="12" customHeight="1">
      <c r="A11" s="487" t="s">
        <v>69</v>
      </c>
      <c r="B11" s="277" t="s">
        <v>299</v>
      </c>
      <c r="C11" s="353"/>
      <c r="D11" s="503"/>
      <c r="E11" s="61"/>
    </row>
    <row r="12" spans="1:5" s="437" customFormat="1" ht="12" customHeight="1">
      <c r="A12" s="487" t="s">
        <v>70</v>
      </c>
      <c r="B12" s="277" t="s">
        <v>300</v>
      </c>
      <c r="C12" s="353"/>
      <c r="D12" s="50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50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50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50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04"/>
      <c r="E16" s="469">
        <v>5</v>
      </c>
    </row>
    <row r="17" spans="1:5" s="437" customFormat="1" ht="12" customHeight="1">
      <c r="A17" s="487" t="s">
        <v>80</v>
      </c>
      <c r="B17" s="277" t="s">
        <v>306</v>
      </c>
      <c r="C17" s="353"/>
      <c r="D17" s="50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62"/>
      <c r="E18" s="465"/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501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50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50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503"/>
      <c r="E22" s="61"/>
    </row>
    <row r="23" spans="1:5" s="437" customFormat="1" ht="12" customHeight="1" thickBot="1">
      <c r="A23" s="487" t="s">
        <v>76</v>
      </c>
      <c r="B23" s="277" t="s">
        <v>595</v>
      </c>
      <c r="C23" s="353"/>
      <c r="D23" s="503"/>
      <c r="E23" s="61"/>
    </row>
    <row r="24" spans="1:5" s="437" customFormat="1" ht="12" customHeight="1" thickBot="1">
      <c r="A24" s="474" t="s">
        <v>8</v>
      </c>
      <c r="B24" s="297" t="s">
        <v>103</v>
      </c>
      <c r="C24" s="38"/>
      <c r="D24" s="505"/>
      <c r="E24" s="480"/>
    </row>
    <row r="25" spans="1:5" s="437" customFormat="1" ht="12" customHeight="1" thickBot="1">
      <c r="A25" s="474" t="s">
        <v>9</v>
      </c>
      <c r="B25" s="297" t="s">
        <v>482</v>
      </c>
      <c r="C25" s="356">
        <f>+C26+C27</f>
        <v>0</v>
      </c>
      <c r="D25" s="501">
        <f>+D26+D27</f>
        <v>0</v>
      </c>
      <c r="E25" s="481">
        <f>+E26+E27</f>
        <v>0</v>
      </c>
    </row>
    <row r="26" spans="1:5" s="437" customFormat="1" ht="12" customHeight="1">
      <c r="A26" s="488" t="s">
        <v>291</v>
      </c>
      <c r="B26" s="489" t="s">
        <v>480</v>
      </c>
      <c r="C26" s="51"/>
      <c r="D26" s="495"/>
      <c r="E26" s="468"/>
    </row>
    <row r="27" spans="1:5" s="437" customFormat="1" ht="12" customHeight="1">
      <c r="A27" s="488" t="s">
        <v>292</v>
      </c>
      <c r="B27" s="490" t="s">
        <v>483</v>
      </c>
      <c r="C27" s="357"/>
      <c r="D27" s="506"/>
      <c r="E27" s="467"/>
    </row>
    <row r="28" spans="1:5" s="437" customFormat="1" ht="12" customHeight="1" thickBot="1">
      <c r="A28" s="487" t="s">
        <v>293</v>
      </c>
      <c r="B28" s="491" t="s">
        <v>596</v>
      </c>
      <c r="C28" s="471"/>
      <c r="D28" s="507"/>
      <c r="E28" s="466"/>
    </row>
    <row r="29" spans="1:5" s="437" customFormat="1" ht="12" customHeight="1" thickBot="1">
      <c r="A29" s="474" t="s">
        <v>10</v>
      </c>
      <c r="B29" s="297" t="s">
        <v>484</v>
      </c>
      <c r="C29" s="356">
        <f>+C30+C31+C32</f>
        <v>0</v>
      </c>
      <c r="D29" s="501">
        <f>+D30+D31+D32</f>
        <v>0</v>
      </c>
      <c r="E29" s="481">
        <f>+E30+E31+E32</f>
        <v>0</v>
      </c>
    </row>
    <row r="30" spans="1:5" s="437" customFormat="1" ht="12" customHeight="1">
      <c r="A30" s="488" t="s">
        <v>60</v>
      </c>
      <c r="B30" s="489" t="s">
        <v>310</v>
      </c>
      <c r="C30" s="51"/>
      <c r="D30" s="495"/>
      <c r="E30" s="468"/>
    </row>
    <row r="31" spans="1:5" s="437" customFormat="1" ht="12" customHeight="1">
      <c r="A31" s="488" t="s">
        <v>61</v>
      </c>
      <c r="B31" s="490" t="s">
        <v>311</v>
      </c>
      <c r="C31" s="357"/>
      <c r="D31" s="506"/>
      <c r="E31" s="467"/>
    </row>
    <row r="32" spans="1:5" s="437" customFormat="1" ht="12" customHeight="1" thickBot="1">
      <c r="A32" s="487" t="s">
        <v>62</v>
      </c>
      <c r="B32" s="473" t="s">
        <v>313</v>
      </c>
      <c r="C32" s="471"/>
      <c r="D32" s="507"/>
      <c r="E32" s="466"/>
    </row>
    <row r="33" spans="1:5" s="437" customFormat="1" ht="12" customHeight="1" thickBot="1">
      <c r="A33" s="474" t="s">
        <v>11</v>
      </c>
      <c r="B33" s="297" t="s">
        <v>438</v>
      </c>
      <c r="C33" s="38"/>
      <c r="D33" s="505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505"/>
      <c r="E34" s="480"/>
    </row>
    <row r="35" spans="1:5" s="437" customFormat="1" ht="12" customHeight="1" thickBot="1">
      <c r="A35" s="411" t="s">
        <v>13</v>
      </c>
      <c r="B35" s="297" t="s">
        <v>486</v>
      </c>
      <c r="C35" s="356">
        <f>+C8+C19+C24+C25+C29+C33+C34</f>
        <v>70000</v>
      </c>
      <c r="D35" s="501">
        <f>+D8+D19+D24+D25+D29+D33+D34</f>
        <v>210000</v>
      </c>
      <c r="E35" s="481">
        <f>+E8+E19+E24+E25+E29+E33+E34</f>
        <v>209700</v>
      </c>
    </row>
    <row r="36" spans="1:5" s="464" customFormat="1" ht="12" customHeight="1" thickBot="1">
      <c r="A36" s="476" t="s">
        <v>14</v>
      </c>
      <c r="B36" s="297" t="s">
        <v>487</v>
      </c>
      <c r="C36" s="356">
        <f>+C37+C38+C39</f>
        <v>11438479</v>
      </c>
      <c r="D36" s="501">
        <f>+D37+D38+D39</f>
        <v>12279291</v>
      </c>
      <c r="E36" s="481">
        <f>+E37+E38+E39</f>
        <v>12279291</v>
      </c>
    </row>
    <row r="37" spans="1:5" s="464" customFormat="1" ht="15" customHeight="1">
      <c r="A37" s="488" t="s">
        <v>488</v>
      </c>
      <c r="B37" s="489" t="s">
        <v>142</v>
      </c>
      <c r="C37" s="51">
        <v>75057</v>
      </c>
      <c r="D37" s="495">
        <v>75057</v>
      </c>
      <c r="E37" s="468">
        <v>75057</v>
      </c>
    </row>
    <row r="38" spans="1:5" s="464" customFormat="1" ht="15" customHeight="1">
      <c r="A38" s="488" t="s">
        <v>489</v>
      </c>
      <c r="B38" s="490" t="s">
        <v>2</v>
      </c>
      <c r="C38" s="357"/>
      <c r="D38" s="506"/>
      <c r="E38" s="467"/>
    </row>
    <row r="39" spans="1:5" ht="13.5" thickBot="1">
      <c r="A39" s="487" t="s">
        <v>490</v>
      </c>
      <c r="B39" s="473" t="s">
        <v>491</v>
      </c>
      <c r="C39" s="471">
        <v>11363422</v>
      </c>
      <c r="D39" s="507">
        <v>12204234</v>
      </c>
      <c r="E39" s="466">
        <v>12204234</v>
      </c>
    </row>
    <row r="40" spans="1:5" s="463" customFormat="1" ht="16.5" customHeight="1" thickBot="1">
      <c r="A40" s="476" t="s">
        <v>15</v>
      </c>
      <c r="B40" s="477" t="s">
        <v>492</v>
      </c>
      <c r="C40" s="55">
        <f>+C35+C36</f>
        <v>11508479</v>
      </c>
      <c r="D40" s="508">
        <f>+D35+D36</f>
        <v>12489291</v>
      </c>
      <c r="E40" s="482">
        <f>+E35+E36</f>
        <v>12488991</v>
      </c>
    </row>
    <row r="41" spans="1:5" s="254" customFormat="1" ht="12" customHeight="1">
      <c r="A41" s="419"/>
      <c r="B41" s="420"/>
      <c r="C41" s="435"/>
      <c r="D41" s="435"/>
      <c r="E41" s="435"/>
    </row>
    <row r="42" spans="1:5" ht="12" customHeight="1" thickBot="1">
      <c r="A42" s="421"/>
      <c r="B42" s="422"/>
      <c r="C42" s="436"/>
      <c r="D42" s="436"/>
      <c r="E42" s="436"/>
    </row>
    <row r="43" spans="1:5" ht="12" customHeight="1" thickBot="1">
      <c r="A43" s="664" t="s">
        <v>41</v>
      </c>
      <c r="B43" s="665"/>
      <c r="C43" s="665"/>
      <c r="D43" s="665"/>
      <c r="E43" s="666"/>
    </row>
    <row r="44" spans="1:5" ht="12" customHeight="1" thickBot="1">
      <c r="A44" s="474" t="s">
        <v>6</v>
      </c>
      <c r="B44" s="297" t="s">
        <v>493</v>
      </c>
      <c r="C44" s="356">
        <f>SUM(C45:C49)</f>
        <v>11508479</v>
      </c>
      <c r="D44" s="356">
        <f>SUM(D45:D49)</f>
        <v>12378321</v>
      </c>
      <c r="E44" s="481">
        <f>SUM(E45:E49)</f>
        <v>12253990</v>
      </c>
    </row>
    <row r="45" spans="1:5" ht="12" customHeight="1">
      <c r="A45" s="487" t="s">
        <v>67</v>
      </c>
      <c r="B45" s="278" t="s">
        <v>36</v>
      </c>
      <c r="C45" s="51">
        <v>5905300</v>
      </c>
      <c r="D45" s="51">
        <v>5975061</v>
      </c>
      <c r="E45" s="468">
        <v>5907405</v>
      </c>
    </row>
    <row r="46" spans="1:5" ht="12" customHeight="1">
      <c r="A46" s="487" t="s">
        <v>68</v>
      </c>
      <c r="B46" s="277" t="s">
        <v>112</v>
      </c>
      <c r="C46" s="350">
        <v>1325682</v>
      </c>
      <c r="D46" s="350">
        <v>1341029</v>
      </c>
      <c r="E46" s="492">
        <v>1326829</v>
      </c>
    </row>
    <row r="47" spans="1:5" ht="12" customHeight="1">
      <c r="A47" s="487" t="s">
        <v>69</v>
      </c>
      <c r="B47" s="277" t="s">
        <v>87</v>
      </c>
      <c r="C47" s="350">
        <v>4277497</v>
      </c>
      <c r="D47" s="350">
        <v>5062231</v>
      </c>
      <c r="E47" s="492">
        <v>5019756</v>
      </c>
    </row>
    <row r="48" spans="1:5" s="254" customFormat="1" ht="12" customHeight="1">
      <c r="A48" s="487" t="s">
        <v>70</v>
      </c>
      <c r="B48" s="277" t="s">
        <v>113</v>
      </c>
      <c r="C48" s="350"/>
      <c r="D48" s="350"/>
      <c r="E48" s="492"/>
    </row>
    <row r="49" spans="1:5" ht="12" customHeight="1" thickBot="1">
      <c r="A49" s="487" t="s">
        <v>88</v>
      </c>
      <c r="B49" s="277" t="s">
        <v>114</v>
      </c>
      <c r="C49" s="350"/>
      <c r="D49" s="350"/>
      <c r="E49" s="492"/>
    </row>
    <row r="50" spans="1:5" ht="12" customHeight="1" thickBot="1">
      <c r="A50" s="474" t="s">
        <v>7</v>
      </c>
      <c r="B50" s="297" t="s">
        <v>494</v>
      </c>
      <c r="C50" s="356">
        <f>SUM(C51:C53)</f>
        <v>0</v>
      </c>
      <c r="D50" s="356">
        <f>SUM(D51:D53)</f>
        <v>110970</v>
      </c>
      <c r="E50" s="481">
        <f>SUM(E51:E53)</f>
        <v>110970</v>
      </c>
    </row>
    <row r="51" spans="1:5" ht="12" customHeight="1">
      <c r="A51" s="487" t="s">
        <v>73</v>
      </c>
      <c r="B51" s="278" t="s">
        <v>135</v>
      </c>
      <c r="C51" s="51"/>
      <c r="D51" s="51">
        <v>110970</v>
      </c>
      <c r="E51" s="468">
        <v>110970</v>
      </c>
    </row>
    <row r="52" spans="1:5" ht="12" customHeight="1">
      <c r="A52" s="487" t="s">
        <v>74</v>
      </c>
      <c r="B52" s="277" t="s">
        <v>116</v>
      </c>
      <c r="C52" s="350"/>
      <c r="D52" s="350"/>
      <c r="E52" s="492"/>
    </row>
    <row r="53" spans="1:5" ht="15" customHeight="1">
      <c r="A53" s="487" t="s">
        <v>75</v>
      </c>
      <c r="B53" s="277" t="s">
        <v>42</v>
      </c>
      <c r="C53" s="350"/>
      <c r="D53" s="350"/>
      <c r="E53" s="492"/>
    </row>
    <row r="54" spans="1:5" ht="13.5" thickBot="1">
      <c r="A54" s="487" t="s">
        <v>76</v>
      </c>
      <c r="B54" s="277" t="s">
        <v>597</v>
      </c>
      <c r="C54" s="350"/>
      <c r="D54" s="350"/>
      <c r="E54" s="492"/>
    </row>
    <row r="55" spans="1:5" ht="15" customHeight="1" thickBot="1">
      <c r="A55" s="474" t="s">
        <v>8</v>
      </c>
      <c r="B55" s="478" t="s">
        <v>495</v>
      </c>
      <c r="C55" s="55">
        <f>+C44+C50</f>
        <v>11508479</v>
      </c>
      <c r="D55" s="55">
        <f>+D44+D50</f>
        <v>12489291</v>
      </c>
      <c r="E55" s="482">
        <f>+E44+E50</f>
        <v>12364960</v>
      </c>
    </row>
    <row r="56" spans="3:5" ht="13.5" thickBot="1">
      <c r="C56" s="483"/>
      <c r="D56" s="483"/>
      <c r="E56" s="483"/>
    </row>
    <row r="57" spans="1:5" ht="13.5" thickBot="1">
      <c r="A57" s="558" t="s">
        <v>627</v>
      </c>
      <c r="B57" s="559"/>
      <c r="C57" s="59">
        <v>2</v>
      </c>
      <c r="D57" s="59">
        <v>2</v>
      </c>
      <c r="E57" s="472">
        <v>2</v>
      </c>
    </row>
    <row r="58" spans="1:5" ht="13.5" thickBot="1">
      <c r="A58" s="560" t="s">
        <v>626</v>
      </c>
      <c r="B58" s="561"/>
      <c r="C58" s="59"/>
      <c r="D58" s="59"/>
      <c r="E58" s="472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="130" zoomScaleNormal="130" zoomScaleSheetLayoutView="100" zoomScalePageLayoutView="130" workbookViewId="0" topLeftCell="A87">
      <selection activeCell="E113" sqref="E113"/>
    </sheetView>
  </sheetViews>
  <sheetFormatPr defaultColWidth="9.00390625" defaultRowHeight="12.75"/>
  <cols>
    <col min="1" max="1" width="9.50390625" style="318" customWidth="1"/>
    <col min="2" max="2" width="60.875" style="318" customWidth="1"/>
    <col min="3" max="5" width="15.875" style="319" customWidth="1"/>
    <col min="6" max="16384" width="9.375" style="329" customWidth="1"/>
  </cols>
  <sheetData>
    <row r="1" spans="1:5" ht="15.75" customHeight="1">
      <c r="A1" s="645" t="s">
        <v>3</v>
      </c>
      <c r="B1" s="645"/>
      <c r="C1" s="645"/>
      <c r="D1" s="645"/>
      <c r="E1" s="645"/>
    </row>
    <row r="2" spans="1:5" ht="15.75" customHeight="1" thickBot="1">
      <c r="A2" s="42" t="s">
        <v>91</v>
      </c>
      <c r="B2" s="42"/>
      <c r="C2" s="316"/>
      <c r="D2" s="316"/>
      <c r="E2" s="316" t="str">
        <f>'1.mell.'!E2</f>
        <v>Forintban!</v>
      </c>
    </row>
    <row r="3" spans="1:5" ht="15.75" customHeight="1">
      <c r="A3" s="646" t="s">
        <v>55</v>
      </c>
      <c r="B3" s="648" t="s">
        <v>5</v>
      </c>
      <c r="C3" s="650" t="str">
        <f>+'1.mell.'!C3:E3</f>
        <v>2017. évi</v>
      </c>
      <c r="D3" s="650"/>
      <c r="E3" s="651"/>
    </row>
    <row r="4" spans="1:5" ht="37.5" customHeight="1" thickBot="1">
      <c r="A4" s="647"/>
      <c r="B4" s="649"/>
      <c r="C4" s="44" t="s">
        <v>155</v>
      </c>
      <c r="D4" s="44" t="s">
        <v>156</v>
      </c>
      <c r="E4" s="45" t="s">
        <v>157</v>
      </c>
    </row>
    <row r="5" spans="1:5" s="330" customFormat="1" ht="12" customHeight="1" thickBot="1">
      <c r="A5" s="294" t="s">
        <v>378</v>
      </c>
      <c r="B5" s="295" t="s">
        <v>379</v>
      </c>
      <c r="C5" s="295" t="s">
        <v>380</v>
      </c>
      <c r="D5" s="295" t="s">
        <v>381</v>
      </c>
      <c r="E5" s="341" t="s">
        <v>382</v>
      </c>
    </row>
    <row r="6" spans="1:5" s="331" customFormat="1" ht="12" customHeight="1" thickBot="1">
      <c r="A6" s="289" t="s">
        <v>6</v>
      </c>
      <c r="B6" s="290" t="s">
        <v>270</v>
      </c>
      <c r="C6" s="321">
        <f>SUM(C7:C12)</f>
        <v>339958884</v>
      </c>
      <c r="D6" s="321">
        <f>SUM(D7:D12)</f>
        <v>371663183</v>
      </c>
      <c r="E6" s="304">
        <f>SUM(E7:E12)</f>
        <v>371663183</v>
      </c>
    </row>
    <row r="7" spans="1:5" s="331" customFormat="1" ht="12" customHeight="1">
      <c r="A7" s="284" t="s">
        <v>67</v>
      </c>
      <c r="B7" s="332" t="s">
        <v>271</v>
      </c>
      <c r="C7" s="323">
        <v>169827083</v>
      </c>
      <c r="D7" s="323">
        <v>171094926</v>
      </c>
      <c r="E7" s="306">
        <v>171094926</v>
      </c>
    </row>
    <row r="8" spans="1:5" s="331" customFormat="1" ht="12" customHeight="1">
      <c r="A8" s="283" t="s">
        <v>68</v>
      </c>
      <c r="B8" s="333" t="s">
        <v>272</v>
      </c>
      <c r="C8" s="322"/>
      <c r="D8" s="322"/>
      <c r="E8" s="305"/>
    </row>
    <row r="9" spans="1:5" s="331" customFormat="1" ht="12" customHeight="1">
      <c r="A9" s="283" t="s">
        <v>69</v>
      </c>
      <c r="B9" s="333" t="s">
        <v>273</v>
      </c>
      <c r="C9" s="322">
        <v>150632684</v>
      </c>
      <c r="D9" s="322">
        <v>173309376</v>
      </c>
      <c r="E9" s="305">
        <v>173309376</v>
      </c>
    </row>
    <row r="10" spans="1:5" s="331" customFormat="1" ht="12" customHeight="1">
      <c r="A10" s="283" t="s">
        <v>70</v>
      </c>
      <c r="B10" s="333" t="s">
        <v>274</v>
      </c>
      <c r="C10" s="322">
        <v>6697500</v>
      </c>
      <c r="D10" s="322">
        <v>8491154</v>
      </c>
      <c r="E10" s="305">
        <v>8491154</v>
      </c>
    </row>
    <row r="11" spans="1:5" s="331" customFormat="1" ht="12" customHeight="1">
      <c r="A11" s="283" t="s">
        <v>88</v>
      </c>
      <c r="B11" s="334" t="s">
        <v>276</v>
      </c>
      <c r="C11" s="322">
        <v>12217777</v>
      </c>
      <c r="D11" s="322">
        <v>18183887</v>
      </c>
      <c r="E11" s="305">
        <v>18183887</v>
      </c>
    </row>
    <row r="12" spans="1:5" s="331" customFormat="1" ht="12" customHeight="1" thickBot="1">
      <c r="A12" s="285" t="s">
        <v>71</v>
      </c>
      <c r="B12" s="334" t="s">
        <v>675</v>
      </c>
      <c r="C12" s="324">
        <v>583840</v>
      </c>
      <c r="D12" s="324">
        <v>583840</v>
      </c>
      <c r="E12" s="307">
        <v>583840</v>
      </c>
    </row>
    <row r="13" spans="1:5" s="331" customFormat="1" ht="12" customHeight="1" thickBot="1">
      <c r="A13" s="289" t="s">
        <v>7</v>
      </c>
      <c r="B13" s="311" t="s">
        <v>739</v>
      </c>
      <c r="C13" s="321">
        <f>SUM(C14:C18)</f>
        <v>366588824</v>
      </c>
      <c r="D13" s="321">
        <f>SUM(D14:D18)</f>
        <v>383597096</v>
      </c>
      <c r="E13" s="304">
        <f>SUM(E14:E18)</f>
        <v>408526154</v>
      </c>
    </row>
    <row r="14" spans="1:5" s="331" customFormat="1" ht="12" customHeight="1">
      <c r="A14" s="284" t="s">
        <v>73</v>
      </c>
      <c r="B14" s="332" t="s">
        <v>278</v>
      </c>
      <c r="C14" s="323"/>
      <c r="D14" s="323"/>
      <c r="E14" s="306"/>
    </row>
    <row r="15" spans="1:5" s="331" customFormat="1" ht="12" customHeight="1">
      <c r="A15" s="283" t="s">
        <v>74</v>
      </c>
      <c r="B15" s="333" t="s">
        <v>279</v>
      </c>
      <c r="C15" s="322"/>
      <c r="D15" s="322"/>
      <c r="E15" s="305"/>
    </row>
    <row r="16" spans="1:5" s="331" customFormat="1" ht="12" customHeight="1">
      <c r="A16" s="283" t="s">
        <v>75</v>
      </c>
      <c r="B16" s="333" t="s">
        <v>280</v>
      </c>
      <c r="C16" s="322"/>
      <c r="D16" s="322"/>
      <c r="E16" s="305"/>
    </row>
    <row r="17" spans="1:5" s="331" customFormat="1" ht="12" customHeight="1">
      <c r="A17" s="283" t="s">
        <v>76</v>
      </c>
      <c r="B17" s="333" t="s">
        <v>281</v>
      </c>
      <c r="C17" s="322"/>
      <c r="D17" s="322"/>
      <c r="E17" s="305"/>
    </row>
    <row r="18" spans="1:5" s="331" customFormat="1" ht="12" customHeight="1">
      <c r="A18" s="283" t="s">
        <v>77</v>
      </c>
      <c r="B18" s="333" t="s">
        <v>282</v>
      </c>
      <c r="C18" s="322">
        <v>366588824</v>
      </c>
      <c r="D18" s="322">
        <v>383597096</v>
      </c>
      <c r="E18" s="305">
        <v>408526154</v>
      </c>
    </row>
    <row r="19" spans="1:5" s="331" customFormat="1" ht="12" customHeight="1" thickBot="1">
      <c r="A19" s="285" t="s">
        <v>83</v>
      </c>
      <c r="B19" s="334" t="s">
        <v>283</v>
      </c>
      <c r="C19" s="324"/>
      <c r="D19" s="324"/>
      <c r="E19" s="307"/>
    </row>
    <row r="20" spans="1:5" s="331" customFormat="1" ht="12" customHeight="1" thickBot="1">
      <c r="A20" s="289" t="s">
        <v>8</v>
      </c>
      <c r="B20" s="290" t="s">
        <v>783</v>
      </c>
      <c r="C20" s="321">
        <f>SUM(C21:C25)</f>
        <v>9031360</v>
      </c>
      <c r="D20" s="321">
        <f>SUM(D21:D25)</f>
        <v>295368429</v>
      </c>
      <c r="E20" s="304">
        <f>SUM(E21:E25)</f>
        <v>295368429</v>
      </c>
    </row>
    <row r="21" spans="1:5" s="331" customFormat="1" ht="12" customHeight="1">
      <c r="A21" s="284" t="s">
        <v>56</v>
      </c>
      <c r="B21" s="332" t="s">
        <v>285</v>
      </c>
      <c r="C21" s="323"/>
      <c r="D21" s="323"/>
      <c r="E21" s="306"/>
    </row>
    <row r="22" spans="1:5" s="331" customFormat="1" ht="12" customHeight="1">
      <c r="A22" s="283" t="s">
        <v>57</v>
      </c>
      <c r="B22" s="333" t="s">
        <v>286</v>
      </c>
      <c r="C22" s="322"/>
      <c r="D22" s="322"/>
      <c r="E22" s="305"/>
    </row>
    <row r="23" spans="1:5" s="331" customFormat="1" ht="12" customHeight="1">
      <c r="A23" s="283" t="s">
        <v>58</v>
      </c>
      <c r="B23" s="333" t="s">
        <v>287</v>
      </c>
      <c r="C23" s="322"/>
      <c r="D23" s="322"/>
      <c r="E23" s="305"/>
    </row>
    <row r="24" spans="1:5" s="331" customFormat="1" ht="12" customHeight="1">
      <c r="A24" s="283" t="s">
        <v>59</v>
      </c>
      <c r="B24" s="333" t="s">
        <v>288</v>
      </c>
      <c r="C24" s="322"/>
      <c r="D24" s="322"/>
      <c r="E24" s="305"/>
    </row>
    <row r="25" spans="1:5" s="331" customFormat="1" ht="12" customHeight="1">
      <c r="A25" s="283" t="s">
        <v>100</v>
      </c>
      <c r="B25" s="333" t="s">
        <v>289</v>
      </c>
      <c r="C25" s="322">
        <v>9031360</v>
      </c>
      <c r="D25" s="322">
        <v>295368429</v>
      </c>
      <c r="E25" s="305">
        <v>295368429</v>
      </c>
    </row>
    <row r="26" spans="1:5" s="331" customFormat="1" ht="12" customHeight="1" thickBot="1">
      <c r="A26" s="285" t="s">
        <v>101</v>
      </c>
      <c r="B26" s="334" t="s">
        <v>290</v>
      </c>
      <c r="C26" s="324">
        <v>9031360</v>
      </c>
      <c r="D26" s="324">
        <v>282109405</v>
      </c>
      <c r="E26" s="307">
        <v>282109405</v>
      </c>
    </row>
    <row r="27" spans="1:5" s="331" customFormat="1" ht="12" customHeight="1" thickBot="1">
      <c r="A27" s="289" t="s">
        <v>102</v>
      </c>
      <c r="B27" s="290" t="s">
        <v>616</v>
      </c>
      <c r="C27" s="327">
        <f>SUM(C28:C33)</f>
        <v>78850000</v>
      </c>
      <c r="D27" s="327">
        <f>SUM(D28:D33)</f>
        <v>67521408</v>
      </c>
      <c r="E27" s="340">
        <f>SUM(E28:E33)</f>
        <v>60652306</v>
      </c>
    </row>
    <row r="28" spans="1:5" s="331" customFormat="1" ht="12" customHeight="1">
      <c r="A28" s="284" t="s">
        <v>291</v>
      </c>
      <c r="B28" s="332" t="s">
        <v>677</v>
      </c>
      <c r="C28" s="323">
        <v>10000000</v>
      </c>
      <c r="D28" s="323">
        <v>11904310</v>
      </c>
      <c r="E28" s="306">
        <v>10175394</v>
      </c>
    </row>
    <row r="29" spans="1:5" s="331" customFormat="1" ht="12" customHeight="1">
      <c r="A29" s="283" t="s">
        <v>292</v>
      </c>
      <c r="B29" s="333" t="s">
        <v>622</v>
      </c>
      <c r="C29" s="322">
        <v>58000000</v>
      </c>
      <c r="D29" s="322">
        <v>41711896</v>
      </c>
      <c r="E29" s="305">
        <v>39157099</v>
      </c>
    </row>
    <row r="30" spans="1:5" s="331" customFormat="1" ht="12" customHeight="1">
      <c r="A30" s="283" t="s">
        <v>293</v>
      </c>
      <c r="B30" s="333" t="s">
        <v>678</v>
      </c>
      <c r="C30" s="322">
        <v>10000000</v>
      </c>
      <c r="D30" s="322">
        <v>12129797</v>
      </c>
      <c r="E30" s="305">
        <v>10804859</v>
      </c>
    </row>
    <row r="31" spans="1:5" s="331" customFormat="1" ht="12" customHeight="1">
      <c r="A31" s="283" t="s">
        <v>617</v>
      </c>
      <c r="B31" s="333" t="s">
        <v>623</v>
      </c>
      <c r="C31" s="322">
        <v>100000</v>
      </c>
      <c r="D31" s="322"/>
      <c r="E31" s="305"/>
    </row>
    <row r="32" spans="1:5" s="331" customFormat="1" ht="12" customHeight="1">
      <c r="A32" s="283" t="s">
        <v>618</v>
      </c>
      <c r="B32" s="333" t="s">
        <v>294</v>
      </c>
      <c r="C32" s="322">
        <v>50000</v>
      </c>
      <c r="D32" s="322"/>
      <c r="E32" s="305"/>
    </row>
    <row r="33" spans="1:5" s="331" customFormat="1" ht="12" customHeight="1" thickBot="1">
      <c r="A33" s="285" t="s">
        <v>619</v>
      </c>
      <c r="B33" s="313" t="s">
        <v>295</v>
      </c>
      <c r="C33" s="324">
        <v>700000</v>
      </c>
      <c r="D33" s="324">
        <v>1775405</v>
      </c>
      <c r="E33" s="307">
        <v>514954</v>
      </c>
    </row>
    <row r="34" spans="1:5" s="331" customFormat="1" ht="12" customHeight="1" thickBot="1">
      <c r="A34" s="289" t="s">
        <v>10</v>
      </c>
      <c r="B34" s="290" t="s">
        <v>296</v>
      </c>
      <c r="C34" s="321">
        <f>SUM(C35:C44)</f>
        <v>14368900</v>
      </c>
      <c r="D34" s="321">
        <f>SUM(D35:D44)</f>
        <v>27232522</v>
      </c>
      <c r="E34" s="304">
        <f>SUM(E35:E44)</f>
        <v>26013384</v>
      </c>
    </row>
    <row r="35" spans="1:5" s="331" customFormat="1" ht="12" customHeight="1">
      <c r="A35" s="284" t="s">
        <v>60</v>
      </c>
      <c r="B35" s="332" t="s">
        <v>297</v>
      </c>
      <c r="C35" s="323">
        <v>7920000</v>
      </c>
      <c r="D35" s="323">
        <v>13546966</v>
      </c>
      <c r="E35" s="306">
        <v>13087911</v>
      </c>
    </row>
    <row r="36" spans="1:5" s="331" customFormat="1" ht="12" customHeight="1">
      <c r="A36" s="283" t="s">
        <v>61</v>
      </c>
      <c r="B36" s="333" t="s">
        <v>298</v>
      </c>
      <c r="C36" s="322">
        <v>1370000</v>
      </c>
      <c r="D36" s="322">
        <v>6569700</v>
      </c>
      <c r="E36" s="305">
        <v>5970952</v>
      </c>
    </row>
    <row r="37" spans="1:5" s="331" customFormat="1" ht="12" customHeight="1">
      <c r="A37" s="283" t="s">
        <v>62</v>
      </c>
      <c r="B37" s="333" t="s">
        <v>299</v>
      </c>
      <c r="C37" s="322">
        <v>150000</v>
      </c>
      <c r="D37" s="322">
        <v>1400000</v>
      </c>
      <c r="E37" s="305">
        <v>1341810</v>
      </c>
    </row>
    <row r="38" spans="1:5" s="331" customFormat="1" ht="12" customHeight="1">
      <c r="A38" s="283" t="s">
        <v>104</v>
      </c>
      <c r="B38" s="333" t="s">
        <v>300</v>
      </c>
      <c r="C38" s="322">
        <v>2643700</v>
      </c>
      <c r="D38" s="322"/>
      <c r="E38" s="305"/>
    </row>
    <row r="39" spans="1:5" s="331" customFormat="1" ht="12" customHeight="1">
      <c r="A39" s="283" t="s">
        <v>105</v>
      </c>
      <c r="B39" s="333" t="s">
        <v>301</v>
      </c>
      <c r="C39" s="322"/>
      <c r="D39" s="322"/>
      <c r="E39" s="305"/>
    </row>
    <row r="40" spans="1:5" s="331" customFormat="1" ht="12" customHeight="1">
      <c r="A40" s="283" t="s">
        <v>106</v>
      </c>
      <c r="B40" s="333" t="s">
        <v>302</v>
      </c>
      <c r="C40" s="322">
        <v>2285200</v>
      </c>
      <c r="D40" s="322">
        <v>2715856</v>
      </c>
      <c r="E40" s="305">
        <v>2659106</v>
      </c>
    </row>
    <row r="41" spans="1:5" s="331" customFormat="1" ht="12" customHeight="1">
      <c r="A41" s="283" t="s">
        <v>107</v>
      </c>
      <c r="B41" s="333" t="s">
        <v>303</v>
      </c>
      <c r="C41" s="322"/>
      <c r="D41" s="322"/>
      <c r="E41" s="305"/>
    </row>
    <row r="42" spans="1:5" s="331" customFormat="1" ht="12" customHeight="1">
      <c r="A42" s="283" t="s">
        <v>108</v>
      </c>
      <c r="B42" s="333" t="s">
        <v>304</v>
      </c>
      <c r="C42" s="322"/>
      <c r="D42" s="322"/>
      <c r="E42" s="305">
        <v>14480</v>
      </c>
    </row>
    <row r="43" spans="1:5" s="331" customFormat="1" ht="12" customHeight="1">
      <c r="A43" s="283" t="s">
        <v>305</v>
      </c>
      <c r="B43" s="333" t="s">
        <v>306</v>
      </c>
      <c r="C43" s="325"/>
      <c r="D43" s="325"/>
      <c r="E43" s="308"/>
    </row>
    <row r="44" spans="1:5" s="331" customFormat="1" ht="12" customHeight="1" thickBot="1">
      <c r="A44" s="285" t="s">
        <v>307</v>
      </c>
      <c r="B44" s="334" t="s">
        <v>308</v>
      </c>
      <c r="C44" s="326"/>
      <c r="D44" s="326">
        <v>3000000</v>
      </c>
      <c r="E44" s="309">
        <v>2939125</v>
      </c>
    </row>
    <row r="45" spans="1:5" s="331" customFormat="1" ht="12" customHeight="1" thickBot="1">
      <c r="A45" s="289" t="s">
        <v>11</v>
      </c>
      <c r="B45" s="290" t="s">
        <v>309</v>
      </c>
      <c r="C45" s="321">
        <f>SUM(C46:C50)</f>
        <v>0</v>
      </c>
      <c r="D45" s="321">
        <f>SUM(D46:D50)</f>
        <v>5600000</v>
      </c>
      <c r="E45" s="304">
        <f>SUM(E46:E50)</f>
        <v>5600000</v>
      </c>
    </row>
    <row r="46" spans="1:5" s="331" customFormat="1" ht="12" customHeight="1">
      <c r="A46" s="284" t="s">
        <v>63</v>
      </c>
      <c r="B46" s="332" t="s">
        <v>310</v>
      </c>
      <c r="C46" s="342"/>
      <c r="D46" s="342"/>
      <c r="E46" s="310"/>
    </row>
    <row r="47" spans="1:5" s="331" customFormat="1" ht="12" customHeight="1">
      <c r="A47" s="283" t="s">
        <v>64</v>
      </c>
      <c r="B47" s="333" t="s">
        <v>311</v>
      </c>
      <c r="C47" s="325"/>
      <c r="D47" s="325">
        <v>5000000</v>
      </c>
      <c r="E47" s="308">
        <v>5000000</v>
      </c>
    </row>
    <row r="48" spans="1:5" s="331" customFormat="1" ht="12" customHeight="1">
      <c r="A48" s="283" t="s">
        <v>312</v>
      </c>
      <c r="B48" s="333" t="s">
        <v>313</v>
      </c>
      <c r="C48" s="325"/>
      <c r="D48" s="325">
        <v>600000</v>
      </c>
      <c r="E48" s="308">
        <v>600000</v>
      </c>
    </row>
    <row r="49" spans="1:5" s="331" customFormat="1" ht="12" customHeight="1">
      <c r="A49" s="283" t="s">
        <v>314</v>
      </c>
      <c r="B49" s="333" t="s">
        <v>315</v>
      </c>
      <c r="C49" s="325"/>
      <c r="D49" s="325"/>
      <c r="E49" s="308"/>
    </row>
    <row r="50" spans="1:5" s="331" customFormat="1" ht="12" customHeight="1" thickBot="1">
      <c r="A50" s="285" t="s">
        <v>316</v>
      </c>
      <c r="B50" s="334" t="s">
        <v>317</v>
      </c>
      <c r="C50" s="326"/>
      <c r="D50" s="326"/>
      <c r="E50" s="309"/>
    </row>
    <row r="51" spans="1:5" s="331" customFormat="1" ht="17.25" customHeight="1" thickBot="1">
      <c r="A51" s="289" t="s">
        <v>109</v>
      </c>
      <c r="B51" s="290" t="s">
        <v>318</v>
      </c>
      <c r="C51" s="321">
        <f>SUM(C52:C54)</f>
        <v>2408000</v>
      </c>
      <c r="D51" s="321">
        <f>SUM(D52:D54)</f>
        <v>1408000</v>
      </c>
      <c r="E51" s="304">
        <f>SUM(E52:E54)</f>
        <v>407723</v>
      </c>
    </row>
    <row r="52" spans="1:5" s="331" customFormat="1" ht="12" customHeight="1">
      <c r="A52" s="284" t="s">
        <v>65</v>
      </c>
      <c r="B52" s="332" t="s">
        <v>319</v>
      </c>
      <c r="C52" s="323"/>
      <c r="D52" s="323"/>
      <c r="E52" s="306"/>
    </row>
    <row r="53" spans="1:5" s="331" customFormat="1" ht="12" customHeight="1">
      <c r="A53" s="283" t="s">
        <v>66</v>
      </c>
      <c r="B53" s="333" t="s">
        <v>680</v>
      </c>
      <c r="C53" s="322">
        <v>408000</v>
      </c>
      <c r="D53" s="322">
        <v>1408000</v>
      </c>
      <c r="E53" s="305">
        <v>407723</v>
      </c>
    </row>
    <row r="54" spans="1:5" s="331" customFormat="1" ht="12" customHeight="1">
      <c r="A54" s="283" t="s">
        <v>321</v>
      </c>
      <c r="B54" s="333" t="s">
        <v>322</v>
      </c>
      <c r="C54" s="322">
        <v>2000000</v>
      </c>
      <c r="D54" s="322"/>
      <c r="E54" s="305"/>
    </row>
    <row r="55" spans="1:5" s="331" customFormat="1" ht="12" customHeight="1" thickBot="1">
      <c r="A55" s="285" t="s">
        <v>323</v>
      </c>
      <c r="B55" s="334" t="s">
        <v>324</v>
      </c>
      <c r="C55" s="324"/>
      <c r="D55" s="324"/>
      <c r="E55" s="307"/>
    </row>
    <row r="56" spans="1:5" s="331" customFormat="1" ht="12" customHeight="1" thickBot="1">
      <c r="A56" s="289" t="s">
        <v>13</v>
      </c>
      <c r="B56" s="311" t="s">
        <v>325</v>
      </c>
      <c r="C56" s="321">
        <f>SUM(C57:C59)</f>
        <v>0</v>
      </c>
      <c r="D56" s="321">
        <f>SUM(D57:D59)</f>
        <v>2352195</v>
      </c>
      <c r="E56" s="304">
        <f>SUM(E57:E59)</f>
        <v>133684</v>
      </c>
    </row>
    <row r="57" spans="1:5" s="331" customFormat="1" ht="12" customHeight="1">
      <c r="A57" s="284" t="s">
        <v>110</v>
      </c>
      <c r="B57" s="332" t="s">
        <v>326</v>
      </c>
      <c r="C57" s="325"/>
      <c r="D57" s="325"/>
      <c r="E57" s="308"/>
    </row>
    <row r="58" spans="1:5" s="331" customFormat="1" ht="12" customHeight="1">
      <c r="A58" s="283" t="s">
        <v>111</v>
      </c>
      <c r="B58" s="333" t="s">
        <v>681</v>
      </c>
      <c r="C58" s="325"/>
      <c r="D58" s="325">
        <v>2286195</v>
      </c>
      <c r="E58" s="308">
        <v>67684</v>
      </c>
    </row>
    <row r="59" spans="1:5" s="331" customFormat="1" ht="12" customHeight="1">
      <c r="A59" s="283" t="s">
        <v>136</v>
      </c>
      <c r="B59" s="333" t="s">
        <v>328</v>
      </c>
      <c r="C59" s="325"/>
      <c r="D59" s="325">
        <v>66000</v>
      </c>
      <c r="E59" s="308">
        <v>66000</v>
      </c>
    </row>
    <row r="60" spans="1:5" s="331" customFormat="1" ht="12" customHeight="1" thickBot="1">
      <c r="A60" s="285" t="s">
        <v>329</v>
      </c>
      <c r="B60" s="334" t="s">
        <v>330</v>
      </c>
      <c r="C60" s="325"/>
      <c r="D60" s="325"/>
      <c r="E60" s="308"/>
    </row>
    <row r="61" spans="1:5" s="331" customFormat="1" ht="12" customHeight="1" thickBot="1">
      <c r="A61" s="289" t="s">
        <v>14</v>
      </c>
      <c r="B61" s="290" t="s">
        <v>331</v>
      </c>
      <c r="C61" s="327">
        <f>+C6+C13+C20+C27+C34+C45+C51+C56</f>
        <v>811205968</v>
      </c>
      <c r="D61" s="327">
        <f>+D6+D13+D20+D27+D34+D45+D51+D56</f>
        <v>1154742833</v>
      </c>
      <c r="E61" s="340">
        <f>+E6+E13+E20+E27+E34+E45+E51+E56</f>
        <v>1168364863</v>
      </c>
    </row>
    <row r="62" spans="1:5" s="331" customFormat="1" ht="12" customHeight="1" thickBot="1">
      <c r="A62" s="343" t="s">
        <v>332</v>
      </c>
      <c r="B62" s="311" t="s">
        <v>333</v>
      </c>
      <c r="C62" s="321">
        <f>+C63+C64+C65</f>
        <v>0</v>
      </c>
      <c r="D62" s="321">
        <f>+D63+D64+D65</f>
        <v>0</v>
      </c>
      <c r="E62" s="304">
        <f>+E63+E64+E65</f>
        <v>0</v>
      </c>
    </row>
    <row r="63" spans="1:5" s="331" customFormat="1" ht="12" customHeight="1">
      <c r="A63" s="284" t="s">
        <v>334</v>
      </c>
      <c r="B63" s="332" t="s">
        <v>335</v>
      </c>
      <c r="C63" s="325"/>
      <c r="D63" s="325"/>
      <c r="E63" s="308"/>
    </row>
    <row r="64" spans="1:5" s="331" customFormat="1" ht="12" customHeight="1">
      <c r="A64" s="283" t="s">
        <v>336</v>
      </c>
      <c r="B64" s="333" t="s">
        <v>337</v>
      </c>
      <c r="C64" s="325"/>
      <c r="D64" s="325"/>
      <c r="E64" s="308"/>
    </row>
    <row r="65" spans="1:5" s="331" customFormat="1" ht="12" customHeight="1" thickBot="1">
      <c r="A65" s="285" t="s">
        <v>338</v>
      </c>
      <c r="B65" s="269" t="s">
        <v>383</v>
      </c>
      <c r="C65" s="325"/>
      <c r="D65" s="325"/>
      <c r="E65" s="308"/>
    </row>
    <row r="66" spans="1:5" s="331" customFormat="1" ht="12" customHeight="1" thickBot="1">
      <c r="A66" s="343" t="s">
        <v>340</v>
      </c>
      <c r="B66" s="311" t="s">
        <v>341</v>
      </c>
      <c r="C66" s="321">
        <f>+C67+C68+C69+C70</f>
        <v>0</v>
      </c>
      <c r="D66" s="321">
        <f>+D67+D68+D69+D70</f>
        <v>0</v>
      </c>
      <c r="E66" s="304">
        <f>+E67+E68+E69+E70</f>
        <v>0</v>
      </c>
    </row>
    <row r="67" spans="1:5" s="331" customFormat="1" ht="13.5" customHeight="1">
      <c r="A67" s="284" t="s">
        <v>89</v>
      </c>
      <c r="B67" s="332" t="s">
        <v>342</v>
      </c>
      <c r="C67" s="325"/>
      <c r="D67" s="325"/>
      <c r="E67" s="308"/>
    </row>
    <row r="68" spans="1:5" s="331" customFormat="1" ht="12" customHeight="1">
      <c r="A68" s="283" t="s">
        <v>90</v>
      </c>
      <c r="B68" s="333" t="s">
        <v>343</v>
      </c>
      <c r="C68" s="325"/>
      <c r="D68" s="325"/>
      <c r="E68" s="308"/>
    </row>
    <row r="69" spans="1:5" s="331" customFormat="1" ht="12" customHeight="1">
      <c r="A69" s="283" t="s">
        <v>344</v>
      </c>
      <c r="B69" s="333" t="s">
        <v>345</v>
      </c>
      <c r="C69" s="325"/>
      <c r="D69" s="325"/>
      <c r="E69" s="308"/>
    </row>
    <row r="70" spans="1:5" s="331" customFormat="1" ht="12" customHeight="1" thickBot="1">
      <c r="A70" s="285" t="s">
        <v>346</v>
      </c>
      <c r="B70" s="334" t="s">
        <v>347</v>
      </c>
      <c r="C70" s="325"/>
      <c r="D70" s="325"/>
      <c r="E70" s="308"/>
    </row>
    <row r="71" spans="1:5" s="331" customFormat="1" ht="12" customHeight="1" thickBot="1">
      <c r="A71" s="343" t="s">
        <v>348</v>
      </c>
      <c r="B71" s="311" t="s">
        <v>349</v>
      </c>
      <c r="C71" s="321">
        <f>+C72+C73</f>
        <v>30955322</v>
      </c>
      <c r="D71" s="321">
        <f>+D72+D73</f>
        <v>35817631</v>
      </c>
      <c r="E71" s="304">
        <f>+E72+E73</f>
        <v>35817631</v>
      </c>
    </row>
    <row r="72" spans="1:5" s="331" customFormat="1" ht="12" customHeight="1">
      <c r="A72" s="284" t="s">
        <v>350</v>
      </c>
      <c r="B72" s="332" t="s">
        <v>351</v>
      </c>
      <c r="C72" s="325">
        <v>30955322</v>
      </c>
      <c r="D72" s="325">
        <v>35817631</v>
      </c>
      <c r="E72" s="308">
        <v>35817631</v>
      </c>
    </row>
    <row r="73" spans="1:5" s="331" customFormat="1" ht="12" customHeight="1" thickBot="1">
      <c r="A73" s="285" t="s">
        <v>352</v>
      </c>
      <c r="B73" s="334" t="s">
        <v>353</v>
      </c>
      <c r="C73" s="325"/>
      <c r="D73" s="325"/>
      <c r="E73" s="308"/>
    </row>
    <row r="74" spans="1:5" s="331" customFormat="1" ht="12" customHeight="1" thickBot="1">
      <c r="A74" s="343" t="s">
        <v>354</v>
      </c>
      <c r="B74" s="311" t="s">
        <v>355</v>
      </c>
      <c r="C74" s="321">
        <f>+C75+C76+C77</f>
        <v>0</v>
      </c>
      <c r="D74" s="321">
        <f>+D75+D76+D77</f>
        <v>15737585</v>
      </c>
      <c r="E74" s="304">
        <f>+E75+E76+E77</f>
        <v>15737585</v>
      </c>
    </row>
    <row r="75" spans="1:5" s="331" customFormat="1" ht="12" customHeight="1">
      <c r="A75" s="284" t="s">
        <v>356</v>
      </c>
      <c r="B75" s="332" t="s">
        <v>357</v>
      </c>
      <c r="C75" s="325"/>
      <c r="D75" s="325">
        <v>15737585</v>
      </c>
      <c r="E75" s="308">
        <v>15737585</v>
      </c>
    </row>
    <row r="76" spans="1:5" s="331" customFormat="1" ht="12" customHeight="1">
      <c r="A76" s="283" t="s">
        <v>358</v>
      </c>
      <c r="B76" s="333" t="s">
        <v>359</v>
      </c>
      <c r="C76" s="325"/>
      <c r="D76" s="325"/>
      <c r="E76" s="308"/>
    </row>
    <row r="77" spans="1:5" s="331" customFormat="1" ht="12" customHeight="1" thickBot="1">
      <c r="A77" s="285" t="s">
        <v>360</v>
      </c>
      <c r="B77" s="313" t="s">
        <v>361</v>
      </c>
      <c r="C77" s="325"/>
      <c r="D77" s="325"/>
      <c r="E77" s="308"/>
    </row>
    <row r="78" spans="1:5" s="331" customFormat="1" ht="12" customHeight="1" thickBot="1">
      <c r="A78" s="343" t="s">
        <v>362</v>
      </c>
      <c r="B78" s="311" t="s">
        <v>363</v>
      </c>
      <c r="C78" s="321">
        <f>+C79+C80+C81+C82</f>
        <v>0</v>
      </c>
      <c r="D78" s="321">
        <f>+D79+D80+D81+D82</f>
        <v>0</v>
      </c>
      <c r="E78" s="304">
        <f>+E79+E80+E81+E82</f>
        <v>0</v>
      </c>
    </row>
    <row r="79" spans="1:5" s="331" customFormat="1" ht="12" customHeight="1">
      <c r="A79" s="335" t="s">
        <v>364</v>
      </c>
      <c r="B79" s="332" t="s">
        <v>365</v>
      </c>
      <c r="C79" s="325"/>
      <c r="D79" s="325"/>
      <c r="E79" s="308"/>
    </row>
    <row r="80" spans="1:5" s="331" customFormat="1" ht="12" customHeight="1">
      <c r="A80" s="336" t="s">
        <v>366</v>
      </c>
      <c r="B80" s="333" t="s">
        <v>367</v>
      </c>
      <c r="C80" s="325"/>
      <c r="D80" s="325"/>
      <c r="E80" s="308"/>
    </row>
    <row r="81" spans="1:5" s="331" customFormat="1" ht="12" customHeight="1">
      <c r="A81" s="336" t="s">
        <v>368</v>
      </c>
      <c r="B81" s="333" t="s">
        <v>369</v>
      </c>
      <c r="C81" s="325"/>
      <c r="D81" s="325"/>
      <c r="E81" s="308"/>
    </row>
    <row r="82" spans="1:5" s="331" customFormat="1" ht="12" customHeight="1" thickBot="1">
      <c r="A82" s="344" t="s">
        <v>370</v>
      </c>
      <c r="B82" s="313" t="s">
        <v>371</v>
      </c>
      <c r="C82" s="325"/>
      <c r="D82" s="325"/>
      <c r="E82" s="308"/>
    </row>
    <row r="83" spans="1:5" s="331" customFormat="1" ht="12" customHeight="1" thickBot="1">
      <c r="A83" s="343" t="s">
        <v>372</v>
      </c>
      <c r="B83" s="311" t="s">
        <v>373</v>
      </c>
      <c r="C83" s="346"/>
      <c r="D83" s="346"/>
      <c r="E83" s="347"/>
    </row>
    <row r="84" spans="1:5" s="331" customFormat="1" ht="12" customHeight="1" thickBot="1">
      <c r="A84" s="343" t="s">
        <v>374</v>
      </c>
      <c r="B84" s="267" t="s">
        <v>375</v>
      </c>
      <c r="C84" s="327">
        <f>+C62+C66+C71+C74+C78+C83</f>
        <v>30955322</v>
      </c>
      <c r="D84" s="327">
        <f>+D62+D66+D71+D74+D78+D83</f>
        <v>51555216</v>
      </c>
      <c r="E84" s="340">
        <f>+E62+E66+E71+E74+E78+E83</f>
        <v>51555216</v>
      </c>
    </row>
    <row r="85" spans="1:5" s="331" customFormat="1" ht="12" customHeight="1" thickBot="1">
      <c r="A85" s="345" t="s">
        <v>376</v>
      </c>
      <c r="B85" s="270" t="s">
        <v>782</v>
      </c>
      <c r="C85" s="327">
        <f>+C61+C84</f>
        <v>842161290</v>
      </c>
      <c r="D85" s="327">
        <f>+D61+D84</f>
        <v>1206298049</v>
      </c>
      <c r="E85" s="340">
        <f>+E61+E84</f>
        <v>1219920079</v>
      </c>
    </row>
    <row r="86" spans="1:5" s="331" customFormat="1" ht="12" customHeight="1">
      <c r="A86" s="265"/>
      <c r="B86" s="265"/>
      <c r="C86" s="266"/>
      <c r="D86" s="266"/>
      <c r="E86" s="266"/>
    </row>
    <row r="87" spans="1:5" ht="16.5" customHeight="1">
      <c r="A87" s="645" t="s">
        <v>35</v>
      </c>
      <c r="B87" s="645"/>
      <c r="C87" s="645"/>
      <c r="D87" s="645"/>
      <c r="E87" s="645"/>
    </row>
    <row r="88" spans="1:5" s="337" customFormat="1" ht="16.5" customHeight="1" thickBot="1">
      <c r="A88" s="43" t="s">
        <v>92</v>
      </c>
      <c r="B88" s="43"/>
      <c r="C88" s="298"/>
      <c r="D88" s="298"/>
      <c r="E88" s="298" t="str">
        <f>E2</f>
        <v>Forintban!</v>
      </c>
    </row>
    <row r="89" spans="1:5" s="337" customFormat="1" ht="16.5" customHeight="1">
      <c r="A89" s="646" t="s">
        <v>55</v>
      </c>
      <c r="B89" s="648" t="s">
        <v>154</v>
      </c>
      <c r="C89" s="650" t="str">
        <f>+C3</f>
        <v>2017. évi</v>
      </c>
      <c r="D89" s="650"/>
      <c r="E89" s="651"/>
    </row>
    <row r="90" spans="1:5" ht="37.5" customHeight="1" thickBot="1">
      <c r="A90" s="647"/>
      <c r="B90" s="649"/>
      <c r="C90" s="44" t="s">
        <v>155</v>
      </c>
      <c r="D90" s="44" t="s">
        <v>156</v>
      </c>
      <c r="E90" s="45" t="s">
        <v>157</v>
      </c>
    </row>
    <row r="91" spans="1:5" s="330" customFormat="1" ht="12" customHeight="1" thickBot="1">
      <c r="A91" s="294" t="s">
        <v>378</v>
      </c>
      <c r="B91" s="295" t="s">
        <v>379</v>
      </c>
      <c r="C91" s="295" t="s">
        <v>380</v>
      </c>
      <c r="D91" s="295" t="s">
        <v>381</v>
      </c>
      <c r="E91" s="296" t="s">
        <v>382</v>
      </c>
    </row>
    <row r="92" spans="1:5" ht="12" customHeight="1" thickBot="1">
      <c r="A92" s="291" t="s">
        <v>6</v>
      </c>
      <c r="B92" s="293" t="s">
        <v>384</v>
      </c>
      <c r="C92" s="320">
        <f>SUM(C93:C97)</f>
        <v>679048371</v>
      </c>
      <c r="D92" s="320">
        <f>SUM(D93:D97)</f>
        <v>750428316</v>
      </c>
      <c r="E92" s="275">
        <f>SUM(E93:E97)</f>
        <v>743695048</v>
      </c>
    </row>
    <row r="93" spans="1:5" ht="12" customHeight="1">
      <c r="A93" s="286" t="s">
        <v>67</v>
      </c>
      <c r="B93" s="279" t="s">
        <v>36</v>
      </c>
      <c r="C93" s="48">
        <v>308261624</v>
      </c>
      <c r="D93" s="48">
        <v>321074064</v>
      </c>
      <c r="E93" s="274">
        <v>320020476</v>
      </c>
    </row>
    <row r="94" spans="1:5" ht="12" customHeight="1">
      <c r="A94" s="283" t="s">
        <v>68</v>
      </c>
      <c r="B94" s="277" t="s">
        <v>112</v>
      </c>
      <c r="C94" s="322">
        <v>39891949</v>
      </c>
      <c r="D94" s="322">
        <v>42973335</v>
      </c>
      <c r="E94" s="305">
        <v>42932947</v>
      </c>
    </row>
    <row r="95" spans="1:5" ht="12" customHeight="1">
      <c r="A95" s="283" t="s">
        <v>69</v>
      </c>
      <c r="B95" s="277" t="s">
        <v>87</v>
      </c>
      <c r="C95" s="324">
        <v>188300021</v>
      </c>
      <c r="D95" s="324">
        <v>220114875</v>
      </c>
      <c r="E95" s="307">
        <v>217623616</v>
      </c>
    </row>
    <row r="96" spans="1:5" ht="12" customHeight="1">
      <c r="A96" s="283" t="s">
        <v>70</v>
      </c>
      <c r="B96" s="280" t="s">
        <v>113</v>
      </c>
      <c r="C96" s="324">
        <v>15400000</v>
      </c>
      <c r="D96" s="324">
        <v>24487000</v>
      </c>
      <c r="E96" s="307">
        <v>21718667</v>
      </c>
    </row>
    <row r="97" spans="1:5" ht="12" customHeight="1">
      <c r="A97" s="283" t="s">
        <v>78</v>
      </c>
      <c r="B97" s="288" t="s">
        <v>114</v>
      </c>
      <c r="C97" s="324">
        <v>127194777</v>
      </c>
      <c r="D97" s="324">
        <v>141779042</v>
      </c>
      <c r="E97" s="307">
        <v>141399342</v>
      </c>
    </row>
    <row r="98" spans="1:5" ht="12" customHeight="1">
      <c r="A98" s="283" t="s">
        <v>71</v>
      </c>
      <c r="B98" s="277" t="s">
        <v>385</v>
      </c>
      <c r="C98" s="324"/>
      <c r="D98" s="324">
        <v>3751202</v>
      </c>
      <c r="E98" s="307">
        <v>3751202</v>
      </c>
    </row>
    <row r="99" spans="1:5" ht="12" customHeight="1">
      <c r="A99" s="283" t="s">
        <v>72</v>
      </c>
      <c r="B99" s="300" t="s">
        <v>386</v>
      </c>
      <c r="C99" s="324"/>
      <c r="D99" s="324"/>
      <c r="E99" s="307"/>
    </row>
    <row r="100" spans="1:5" ht="12" customHeight="1">
      <c r="A100" s="283" t="s">
        <v>79</v>
      </c>
      <c r="B100" s="301" t="s">
        <v>387</v>
      </c>
      <c r="C100" s="324"/>
      <c r="D100" s="324"/>
      <c r="E100" s="307"/>
    </row>
    <row r="101" spans="1:5" ht="12" customHeight="1">
      <c r="A101" s="283" t="s">
        <v>80</v>
      </c>
      <c r="B101" s="301" t="s">
        <v>786</v>
      </c>
      <c r="C101" s="324"/>
      <c r="D101" s="324"/>
      <c r="E101" s="307"/>
    </row>
    <row r="102" spans="1:5" ht="12" customHeight="1">
      <c r="A102" s="283" t="s">
        <v>81</v>
      </c>
      <c r="B102" s="300" t="s">
        <v>389</v>
      </c>
      <c r="C102" s="324">
        <v>107812373</v>
      </c>
      <c r="D102" s="324">
        <v>112738013</v>
      </c>
      <c r="E102" s="307">
        <v>112738013</v>
      </c>
    </row>
    <row r="103" spans="1:5" ht="12" customHeight="1">
      <c r="A103" s="283" t="s">
        <v>82</v>
      </c>
      <c r="B103" s="300" t="s">
        <v>390</v>
      </c>
      <c r="C103" s="324"/>
      <c r="D103" s="324"/>
      <c r="E103" s="307"/>
    </row>
    <row r="104" spans="1:5" ht="12" customHeight="1">
      <c r="A104" s="283" t="s">
        <v>84</v>
      </c>
      <c r="B104" s="301" t="s">
        <v>785</v>
      </c>
      <c r="C104" s="324"/>
      <c r="D104" s="324">
        <v>1000000</v>
      </c>
      <c r="E104" s="307">
        <v>1000000</v>
      </c>
    </row>
    <row r="105" spans="1:5" ht="12" customHeight="1">
      <c r="A105" s="282" t="s">
        <v>115</v>
      </c>
      <c r="B105" s="302" t="s">
        <v>392</v>
      </c>
      <c r="C105" s="324"/>
      <c r="D105" s="324"/>
      <c r="E105" s="307"/>
    </row>
    <row r="106" spans="1:5" ht="12" customHeight="1">
      <c r="A106" s="283" t="s">
        <v>393</v>
      </c>
      <c r="B106" s="302" t="s">
        <v>394</v>
      </c>
      <c r="C106" s="324"/>
      <c r="D106" s="324"/>
      <c r="E106" s="307"/>
    </row>
    <row r="107" spans="1:5" ht="12" customHeight="1" thickBot="1">
      <c r="A107" s="287" t="s">
        <v>395</v>
      </c>
      <c r="B107" s="303" t="s">
        <v>396</v>
      </c>
      <c r="C107" s="49">
        <v>19382404</v>
      </c>
      <c r="D107" s="49">
        <v>24289827</v>
      </c>
      <c r="E107" s="268">
        <v>23910127</v>
      </c>
    </row>
    <row r="108" spans="1:5" ht="12" customHeight="1" thickBot="1">
      <c r="A108" s="289" t="s">
        <v>7</v>
      </c>
      <c r="B108" s="292" t="s">
        <v>397</v>
      </c>
      <c r="C108" s="321">
        <f>+C109+C111+C113</f>
        <v>52798619</v>
      </c>
      <c r="D108" s="321">
        <f>+D109+D111+D113</f>
        <v>347981239</v>
      </c>
      <c r="E108" s="304">
        <f>+E109+E111+E113</f>
        <v>146796210</v>
      </c>
    </row>
    <row r="109" spans="1:5" ht="11.25" customHeight="1">
      <c r="A109" s="284" t="s">
        <v>73</v>
      </c>
      <c r="B109" s="277" t="s">
        <v>135</v>
      </c>
      <c r="C109" s="323">
        <v>34684696</v>
      </c>
      <c r="D109" s="323">
        <v>70752432</v>
      </c>
      <c r="E109" s="306">
        <v>49515120</v>
      </c>
    </row>
    <row r="110" spans="1:5" ht="12" customHeight="1">
      <c r="A110" s="284" t="s">
        <v>74</v>
      </c>
      <c r="B110" s="281" t="s">
        <v>398</v>
      </c>
      <c r="C110" s="323"/>
      <c r="D110" s="323">
        <v>16578595</v>
      </c>
      <c r="E110" s="306">
        <v>825500</v>
      </c>
    </row>
    <row r="111" spans="1:5" ht="11.25" customHeight="1">
      <c r="A111" s="284" t="s">
        <v>75</v>
      </c>
      <c r="B111" s="281" t="s">
        <v>116</v>
      </c>
      <c r="C111" s="322">
        <v>18113923</v>
      </c>
      <c r="D111" s="322">
        <v>277228807</v>
      </c>
      <c r="E111" s="305">
        <v>97281090</v>
      </c>
    </row>
    <row r="112" spans="1:5" ht="12" customHeight="1">
      <c r="A112" s="284" t="s">
        <v>76</v>
      </c>
      <c r="B112" s="281" t="s">
        <v>399</v>
      </c>
      <c r="C112" s="322">
        <v>9031360</v>
      </c>
      <c r="D112" s="322">
        <v>270777684</v>
      </c>
      <c r="E112" s="305">
        <v>96353990</v>
      </c>
    </row>
    <row r="113" spans="1:5" ht="12" customHeight="1">
      <c r="A113" s="284" t="s">
        <v>77</v>
      </c>
      <c r="B113" s="313" t="s">
        <v>137</v>
      </c>
      <c r="C113" s="322"/>
      <c r="D113" s="322"/>
      <c r="E113" s="305"/>
    </row>
    <row r="114" spans="1:5" ht="13.5" customHeight="1">
      <c r="A114" s="284" t="s">
        <v>83</v>
      </c>
      <c r="B114" s="312" t="s">
        <v>400</v>
      </c>
      <c r="C114" s="322"/>
      <c r="D114" s="322"/>
      <c r="E114" s="305"/>
    </row>
    <row r="115" spans="1:5" ht="11.25" customHeight="1">
      <c r="A115" s="284" t="s">
        <v>85</v>
      </c>
      <c r="B115" s="328" t="s">
        <v>401</v>
      </c>
      <c r="C115" s="322"/>
      <c r="D115" s="322"/>
      <c r="E115" s="305"/>
    </row>
    <row r="116" spans="1:5" ht="12" customHeight="1">
      <c r="A116" s="284" t="s">
        <v>117</v>
      </c>
      <c r="B116" s="301" t="s">
        <v>786</v>
      </c>
      <c r="C116" s="322"/>
      <c r="D116" s="322"/>
      <c r="E116" s="305"/>
    </row>
    <row r="117" spans="1:5" ht="12" customHeight="1">
      <c r="A117" s="284" t="s">
        <v>118</v>
      </c>
      <c r="B117" s="301" t="s">
        <v>402</v>
      </c>
      <c r="C117" s="322"/>
      <c r="D117" s="322"/>
      <c r="E117" s="305"/>
    </row>
    <row r="118" spans="1:5" ht="12" customHeight="1">
      <c r="A118" s="284" t="s">
        <v>119</v>
      </c>
      <c r="B118" s="301" t="s">
        <v>403</v>
      </c>
      <c r="C118" s="322"/>
      <c r="D118" s="322"/>
      <c r="E118" s="305"/>
    </row>
    <row r="119" spans="1:5" s="348" customFormat="1" ht="12" customHeight="1">
      <c r="A119" s="284" t="s">
        <v>404</v>
      </c>
      <c r="B119" s="301" t="s">
        <v>785</v>
      </c>
      <c r="C119" s="322"/>
      <c r="D119" s="322"/>
      <c r="E119" s="305"/>
    </row>
    <row r="120" spans="1:5" ht="12" customHeight="1">
      <c r="A120" s="284" t="s">
        <v>405</v>
      </c>
      <c r="B120" s="301" t="s">
        <v>406</v>
      </c>
      <c r="C120" s="322"/>
      <c r="D120" s="322"/>
      <c r="E120" s="305"/>
    </row>
    <row r="121" spans="1:5" ht="12" customHeight="1" thickBot="1">
      <c r="A121" s="282" t="s">
        <v>407</v>
      </c>
      <c r="B121" s="301" t="s">
        <v>408</v>
      </c>
      <c r="C121" s="324"/>
      <c r="D121" s="324"/>
      <c r="E121" s="307"/>
    </row>
    <row r="122" spans="1:5" ht="12" customHeight="1" thickBot="1">
      <c r="A122" s="289" t="s">
        <v>8</v>
      </c>
      <c r="B122" s="297" t="s">
        <v>409</v>
      </c>
      <c r="C122" s="321">
        <f>+C123+C124</f>
        <v>4000000</v>
      </c>
      <c r="D122" s="321">
        <f>+D123+D124</f>
        <v>0</v>
      </c>
      <c r="E122" s="304">
        <f>+E123+E124</f>
        <v>0</v>
      </c>
    </row>
    <row r="123" spans="1:5" ht="12" customHeight="1">
      <c r="A123" s="284" t="s">
        <v>56</v>
      </c>
      <c r="B123" s="278" t="s">
        <v>43</v>
      </c>
      <c r="C123" s="323">
        <v>2000000</v>
      </c>
      <c r="D123" s="323"/>
      <c r="E123" s="306"/>
    </row>
    <row r="124" spans="1:5" ht="12" customHeight="1" thickBot="1">
      <c r="A124" s="285" t="s">
        <v>57</v>
      </c>
      <c r="B124" s="281" t="s">
        <v>44</v>
      </c>
      <c r="C124" s="324">
        <v>2000000</v>
      </c>
      <c r="D124" s="324"/>
      <c r="E124" s="307"/>
    </row>
    <row r="125" spans="1:5" ht="12" customHeight="1" thickBot="1">
      <c r="A125" s="289" t="s">
        <v>9</v>
      </c>
      <c r="B125" s="297" t="s">
        <v>410</v>
      </c>
      <c r="C125" s="321">
        <f>+C92+C108+C122</f>
        <v>735846990</v>
      </c>
      <c r="D125" s="321">
        <f>+D92+D108+D122</f>
        <v>1098409555</v>
      </c>
      <c r="E125" s="304">
        <f>+E92+E108+E122</f>
        <v>890491258</v>
      </c>
    </row>
    <row r="126" spans="1:5" ht="12" customHeight="1" thickBot="1">
      <c r="A126" s="289" t="s">
        <v>10</v>
      </c>
      <c r="B126" s="297" t="s">
        <v>411</v>
      </c>
      <c r="C126" s="321">
        <f>+C127+C128+C129</f>
        <v>0</v>
      </c>
      <c r="D126" s="321">
        <f>+D127+D128+D129</f>
        <v>0</v>
      </c>
      <c r="E126" s="304">
        <f>+E127+E128+E129</f>
        <v>0</v>
      </c>
    </row>
    <row r="127" spans="1:5" ht="12" customHeight="1">
      <c r="A127" s="284" t="s">
        <v>60</v>
      </c>
      <c r="B127" s="278" t="s">
        <v>412</v>
      </c>
      <c r="C127" s="322"/>
      <c r="D127" s="322"/>
      <c r="E127" s="305"/>
    </row>
    <row r="128" spans="1:5" ht="12" customHeight="1">
      <c r="A128" s="284" t="s">
        <v>61</v>
      </c>
      <c r="B128" s="278" t="s">
        <v>413</v>
      </c>
      <c r="C128" s="322"/>
      <c r="D128" s="322"/>
      <c r="E128" s="305"/>
    </row>
    <row r="129" spans="1:5" ht="12" customHeight="1" thickBot="1">
      <c r="A129" s="282" t="s">
        <v>62</v>
      </c>
      <c r="B129" s="276" t="s">
        <v>414</v>
      </c>
      <c r="C129" s="322"/>
      <c r="D129" s="322"/>
      <c r="E129" s="305"/>
    </row>
    <row r="130" spans="1:5" ht="12" customHeight="1" thickBot="1">
      <c r="A130" s="289" t="s">
        <v>11</v>
      </c>
      <c r="B130" s="297" t="s">
        <v>415</v>
      </c>
      <c r="C130" s="321">
        <f>+C131+C132+C134+C133</f>
        <v>0</v>
      </c>
      <c r="D130" s="321">
        <f>+D131+D132+D134+D133</f>
        <v>0</v>
      </c>
      <c r="E130" s="304">
        <f>+E131+E132+E134+E133</f>
        <v>0</v>
      </c>
    </row>
    <row r="131" spans="1:5" ht="12" customHeight="1">
      <c r="A131" s="284" t="s">
        <v>63</v>
      </c>
      <c r="B131" s="278" t="s">
        <v>416</v>
      </c>
      <c r="C131" s="322"/>
      <c r="D131" s="322"/>
      <c r="E131" s="305"/>
    </row>
    <row r="132" spans="1:5" ht="12" customHeight="1">
      <c r="A132" s="284" t="s">
        <v>64</v>
      </c>
      <c r="B132" s="278" t="s">
        <v>417</v>
      </c>
      <c r="C132" s="322"/>
      <c r="D132" s="322"/>
      <c r="E132" s="305"/>
    </row>
    <row r="133" spans="1:5" ht="12" customHeight="1">
      <c r="A133" s="284" t="s">
        <v>312</v>
      </c>
      <c r="B133" s="278" t="s">
        <v>418</v>
      </c>
      <c r="C133" s="322"/>
      <c r="D133" s="322"/>
      <c r="E133" s="305"/>
    </row>
    <row r="134" spans="1:5" ht="12" customHeight="1" thickBot="1">
      <c r="A134" s="282" t="s">
        <v>314</v>
      </c>
      <c r="B134" s="276" t="s">
        <v>419</v>
      </c>
      <c r="C134" s="322"/>
      <c r="D134" s="322"/>
      <c r="E134" s="305"/>
    </row>
    <row r="135" spans="1:5" ht="12" customHeight="1" thickBot="1">
      <c r="A135" s="289" t="s">
        <v>12</v>
      </c>
      <c r="B135" s="297" t="s">
        <v>420</v>
      </c>
      <c r="C135" s="327">
        <f>+C136+C137+C138+C139</f>
        <v>13025940</v>
      </c>
      <c r="D135" s="327">
        <f>+D136+D137+D138+D139</f>
        <v>13025940</v>
      </c>
      <c r="E135" s="340">
        <f>+E136+E137+E138+E139</f>
        <v>13025940</v>
      </c>
    </row>
    <row r="136" spans="1:5" ht="12" customHeight="1">
      <c r="A136" s="284" t="s">
        <v>65</v>
      </c>
      <c r="B136" s="278" t="s">
        <v>421</v>
      </c>
      <c r="C136" s="322"/>
      <c r="D136" s="322"/>
      <c r="E136" s="305"/>
    </row>
    <row r="137" spans="1:5" ht="12" customHeight="1">
      <c r="A137" s="284" t="s">
        <v>66</v>
      </c>
      <c r="B137" s="278" t="s">
        <v>422</v>
      </c>
      <c r="C137" s="322">
        <v>13025940</v>
      </c>
      <c r="D137" s="322">
        <v>13025940</v>
      </c>
      <c r="E137" s="305">
        <v>13025940</v>
      </c>
    </row>
    <row r="138" spans="1:5" ht="12" customHeight="1">
      <c r="A138" s="284" t="s">
        <v>321</v>
      </c>
      <c r="B138" s="278" t="s">
        <v>423</v>
      </c>
      <c r="C138" s="322"/>
      <c r="D138" s="322"/>
      <c r="E138" s="305"/>
    </row>
    <row r="139" spans="1:5" ht="12" customHeight="1" thickBot="1">
      <c r="A139" s="282" t="s">
        <v>323</v>
      </c>
      <c r="B139" s="276" t="s">
        <v>424</v>
      </c>
      <c r="C139" s="322"/>
      <c r="D139" s="322"/>
      <c r="E139" s="305"/>
    </row>
    <row r="140" spans="1:9" ht="15" customHeight="1" thickBot="1">
      <c r="A140" s="289" t="s">
        <v>13</v>
      </c>
      <c r="B140" s="297" t="s">
        <v>425</v>
      </c>
      <c r="C140" s="50">
        <f>+C141+C142+C143+C144</f>
        <v>0</v>
      </c>
      <c r="D140" s="50">
        <f>+D141+D142+D143+D144</f>
        <v>0</v>
      </c>
      <c r="E140" s="273">
        <f>+E141+E142+E143+E144</f>
        <v>0</v>
      </c>
      <c r="F140" s="338"/>
      <c r="G140" s="339"/>
      <c r="H140" s="339"/>
      <c r="I140" s="339"/>
    </row>
    <row r="141" spans="1:5" s="331" customFormat="1" ht="12.75" customHeight="1">
      <c r="A141" s="284" t="s">
        <v>110</v>
      </c>
      <c r="B141" s="278" t="s">
        <v>426</v>
      </c>
      <c r="C141" s="322"/>
      <c r="D141" s="322"/>
      <c r="E141" s="305"/>
    </row>
    <row r="142" spans="1:5" ht="12.75" customHeight="1">
      <c r="A142" s="284" t="s">
        <v>111</v>
      </c>
      <c r="B142" s="278" t="s">
        <v>427</v>
      </c>
      <c r="C142" s="322"/>
      <c r="D142" s="322"/>
      <c r="E142" s="305"/>
    </row>
    <row r="143" spans="1:5" ht="12.75" customHeight="1">
      <c r="A143" s="284" t="s">
        <v>136</v>
      </c>
      <c r="B143" s="278" t="s">
        <v>428</v>
      </c>
      <c r="C143" s="322"/>
      <c r="D143" s="322"/>
      <c r="E143" s="305"/>
    </row>
    <row r="144" spans="1:5" ht="12.75" customHeight="1" thickBot="1">
      <c r="A144" s="284" t="s">
        <v>329</v>
      </c>
      <c r="B144" s="278" t="s">
        <v>429</v>
      </c>
      <c r="C144" s="322"/>
      <c r="D144" s="322"/>
      <c r="E144" s="305"/>
    </row>
    <row r="145" spans="1:5" ht="16.5" thickBot="1">
      <c r="A145" s="289" t="s">
        <v>14</v>
      </c>
      <c r="B145" s="297" t="s">
        <v>430</v>
      </c>
      <c r="C145" s="271">
        <f>+C126+C130+C135+C140</f>
        <v>13025940</v>
      </c>
      <c r="D145" s="271">
        <f>+D126+D130+D135+D140</f>
        <v>13025940</v>
      </c>
      <c r="E145" s="272">
        <f>+E126+E130+E135+E140</f>
        <v>13025940</v>
      </c>
    </row>
    <row r="146" spans="1:5" ht="16.5" thickBot="1">
      <c r="A146" s="314" t="s">
        <v>15</v>
      </c>
      <c r="B146" s="317" t="s">
        <v>431</v>
      </c>
      <c r="C146" s="271">
        <f>+C125+C145</f>
        <v>748872930</v>
      </c>
      <c r="D146" s="271">
        <f>+D125+D145</f>
        <v>1111435495</v>
      </c>
      <c r="E146" s="272">
        <f>+E125+E145</f>
        <v>903517198</v>
      </c>
    </row>
    <row r="148" spans="1:5" ht="18.75" customHeight="1">
      <c r="A148" s="644" t="s">
        <v>432</v>
      </c>
      <c r="B148" s="644"/>
      <c r="C148" s="644"/>
      <c r="D148" s="644"/>
      <c r="E148" s="644"/>
    </row>
    <row r="149" spans="1:5" ht="13.5" customHeight="1" thickBot="1">
      <c r="A149" s="299" t="s">
        <v>93</v>
      </c>
      <c r="B149" s="299"/>
      <c r="C149" s="329"/>
      <c r="E149" s="316" t="str">
        <f>E88</f>
        <v>Forintban!</v>
      </c>
    </row>
    <row r="150" spans="1:5" ht="21.75" thickBot="1">
      <c r="A150" s="289">
        <v>1</v>
      </c>
      <c r="B150" s="292" t="s">
        <v>433</v>
      </c>
      <c r="C150" s="315">
        <f>+C61-C125</f>
        <v>75358978</v>
      </c>
      <c r="D150" s="315">
        <f>+D61-D125</f>
        <v>56333278</v>
      </c>
      <c r="E150" s="315">
        <f>+E61-E125</f>
        <v>277873605</v>
      </c>
    </row>
    <row r="151" spans="1:5" ht="21.75" thickBot="1">
      <c r="A151" s="289" t="s">
        <v>7</v>
      </c>
      <c r="B151" s="292" t="s">
        <v>434</v>
      </c>
      <c r="C151" s="315">
        <f>+C84-C145</f>
        <v>17929382</v>
      </c>
      <c r="D151" s="315">
        <f>+D84-D145</f>
        <v>38529276</v>
      </c>
      <c r="E151" s="315">
        <f>+E84-E145</f>
        <v>38529276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18" customFormat="1" ht="12.75" customHeight="1">
      <c r="C161" s="319"/>
      <c r="D161" s="319"/>
      <c r="E161" s="319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Nagyhalász Város Önkormányzat
2017. ÉVI ZÁRSZÁMADÁS
KÖTELEZŐ FELADATAINAK MÉRLEGE 
&amp;R&amp;"Times New Roman CE,Félkövér dőlt"&amp;11 2. melléklet a  6/2018. (V.30.)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479" customWidth="1"/>
    <col min="2" max="2" width="62.0039062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807</v>
      </c>
    </row>
    <row r="2" spans="1:5" s="461" customFormat="1" ht="25.5" customHeight="1">
      <c r="A2" s="441" t="s">
        <v>126</v>
      </c>
      <c r="B2" s="667" t="s">
        <v>636</v>
      </c>
      <c r="C2" s="668"/>
      <c r="D2" s="669"/>
      <c r="E2" s="484" t="s">
        <v>46</v>
      </c>
    </row>
    <row r="3" spans="1:5" s="461" customFormat="1" ht="24.75" thickBot="1">
      <c r="A3" s="459" t="s">
        <v>125</v>
      </c>
      <c r="B3" s="670" t="s">
        <v>594</v>
      </c>
      <c r="C3" s="673"/>
      <c r="D3" s="674"/>
      <c r="E3" s="485" t="s">
        <v>46</v>
      </c>
    </row>
    <row r="4" spans="1:5" s="462" customFormat="1" ht="15.75" customHeight="1" thickBot="1">
      <c r="A4" s="416"/>
      <c r="B4" s="416"/>
      <c r="C4" s="417"/>
      <c r="D4" s="417"/>
      <c r="E4" s="417" t="str">
        <f>'19. mell.'!E4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0</v>
      </c>
      <c r="D8" s="501">
        <f>SUM(D9:D18)</f>
        <v>0</v>
      </c>
      <c r="E8" s="481">
        <f>SUM(E9:E18)</f>
        <v>0</v>
      </c>
    </row>
    <row r="9" spans="1:5" s="437" customFormat="1" ht="12" customHeight="1">
      <c r="A9" s="486" t="s">
        <v>67</v>
      </c>
      <c r="B9" s="279" t="s">
        <v>297</v>
      </c>
      <c r="C9" s="52"/>
      <c r="D9" s="502"/>
      <c r="E9" s="470"/>
    </row>
    <row r="10" spans="1:5" s="437" customFormat="1" ht="12" customHeight="1">
      <c r="A10" s="487" t="s">
        <v>68</v>
      </c>
      <c r="B10" s="277" t="s">
        <v>298</v>
      </c>
      <c r="C10" s="353"/>
      <c r="D10" s="503"/>
      <c r="E10" s="61"/>
    </row>
    <row r="11" spans="1:5" s="437" customFormat="1" ht="12" customHeight="1">
      <c r="A11" s="487" t="s">
        <v>69</v>
      </c>
      <c r="B11" s="277" t="s">
        <v>299</v>
      </c>
      <c r="C11" s="353"/>
      <c r="D11" s="503"/>
      <c r="E11" s="61"/>
    </row>
    <row r="12" spans="1:5" s="437" customFormat="1" ht="12" customHeight="1">
      <c r="A12" s="487" t="s">
        <v>70</v>
      </c>
      <c r="B12" s="277" t="s">
        <v>300</v>
      </c>
      <c r="C12" s="353"/>
      <c r="D12" s="50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50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50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50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04"/>
      <c r="E16" s="469"/>
    </row>
    <row r="17" spans="1:5" s="437" customFormat="1" ht="12" customHeight="1">
      <c r="A17" s="487" t="s">
        <v>80</v>
      </c>
      <c r="B17" s="277" t="s">
        <v>306</v>
      </c>
      <c r="C17" s="353"/>
      <c r="D17" s="50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62"/>
      <c r="E18" s="465"/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501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50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50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503"/>
      <c r="E22" s="61"/>
    </row>
    <row r="23" spans="1:5" s="437" customFormat="1" ht="12" customHeight="1" thickBot="1">
      <c r="A23" s="487" t="s">
        <v>76</v>
      </c>
      <c r="B23" s="277" t="s">
        <v>595</v>
      </c>
      <c r="C23" s="353"/>
      <c r="D23" s="503"/>
      <c r="E23" s="61"/>
    </row>
    <row r="24" spans="1:5" s="437" customFormat="1" ht="12" customHeight="1" thickBot="1">
      <c r="A24" s="474" t="s">
        <v>8</v>
      </c>
      <c r="B24" s="297" t="s">
        <v>103</v>
      </c>
      <c r="C24" s="38"/>
      <c r="D24" s="505"/>
      <c r="E24" s="480"/>
    </row>
    <row r="25" spans="1:5" s="437" customFormat="1" ht="12" customHeight="1" thickBot="1">
      <c r="A25" s="474" t="s">
        <v>9</v>
      </c>
      <c r="B25" s="297" t="s">
        <v>482</v>
      </c>
      <c r="C25" s="356">
        <f>+C26+C27</f>
        <v>0</v>
      </c>
      <c r="D25" s="501">
        <f>+D26+D27</f>
        <v>0</v>
      </c>
      <c r="E25" s="481">
        <f>+E26+E27</f>
        <v>0</v>
      </c>
    </row>
    <row r="26" spans="1:5" s="437" customFormat="1" ht="12" customHeight="1">
      <c r="A26" s="488" t="s">
        <v>291</v>
      </c>
      <c r="B26" s="489" t="s">
        <v>480</v>
      </c>
      <c r="C26" s="51"/>
      <c r="D26" s="495"/>
      <c r="E26" s="468"/>
    </row>
    <row r="27" spans="1:5" s="437" customFormat="1" ht="12" customHeight="1">
      <c r="A27" s="488" t="s">
        <v>292</v>
      </c>
      <c r="B27" s="490" t="s">
        <v>483</v>
      </c>
      <c r="C27" s="357"/>
      <c r="D27" s="506"/>
      <c r="E27" s="467"/>
    </row>
    <row r="28" spans="1:5" s="437" customFormat="1" ht="12" customHeight="1" thickBot="1">
      <c r="A28" s="487" t="s">
        <v>293</v>
      </c>
      <c r="B28" s="491" t="s">
        <v>596</v>
      </c>
      <c r="C28" s="471"/>
      <c r="D28" s="507"/>
      <c r="E28" s="466"/>
    </row>
    <row r="29" spans="1:5" s="437" customFormat="1" ht="12" customHeight="1" thickBot="1">
      <c r="A29" s="474" t="s">
        <v>10</v>
      </c>
      <c r="B29" s="297" t="s">
        <v>484</v>
      </c>
      <c r="C29" s="356">
        <f>+C30+C31+C32</f>
        <v>0</v>
      </c>
      <c r="D29" s="501">
        <f>+D30+D31+D32</f>
        <v>0</v>
      </c>
      <c r="E29" s="481">
        <f>+E30+E31+E32</f>
        <v>0</v>
      </c>
    </row>
    <row r="30" spans="1:5" s="437" customFormat="1" ht="12" customHeight="1">
      <c r="A30" s="488" t="s">
        <v>60</v>
      </c>
      <c r="B30" s="489" t="s">
        <v>310</v>
      </c>
      <c r="C30" s="51"/>
      <c r="D30" s="495"/>
      <c r="E30" s="468"/>
    </row>
    <row r="31" spans="1:5" s="437" customFormat="1" ht="12" customHeight="1">
      <c r="A31" s="488" t="s">
        <v>61</v>
      </c>
      <c r="B31" s="490" t="s">
        <v>311</v>
      </c>
      <c r="C31" s="357"/>
      <c r="D31" s="506"/>
      <c r="E31" s="467"/>
    </row>
    <row r="32" spans="1:5" s="437" customFormat="1" ht="12" customHeight="1" thickBot="1">
      <c r="A32" s="487" t="s">
        <v>62</v>
      </c>
      <c r="B32" s="473" t="s">
        <v>313</v>
      </c>
      <c r="C32" s="471"/>
      <c r="D32" s="507"/>
      <c r="E32" s="466"/>
    </row>
    <row r="33" spans="1:5" s="437" customFormat="1" ht="12" customHeight="1" thickBot="1">
      <c r="A33" s="474" t="s">
        <v>11</v>
      </c>
      <c r="B33" s="297" t="s">
        <v>438</v>
      </c>
      <c r="C33" s="38"/>
      <c r="D33" s="505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505"/>
      <c r="E34" s="480"/>
    </row>
    <row r="35" spans="1:5" s="437" customFormat="1" ht="12" customHeight="1" thickBot="1">
      <c r="A35" s="411" t="s">
        <v>13</v>
      </c>
      <c r="B35" s="297" t="s">
        <v>486</v>
      </c>
      <c r="C35" s="356">
        <f>+C8+C19+C24+C25+C29+C33+C34</f>
        <v>0</v>
      </c>
      <c r="D35" s="501">
        <f>+D8+D19+D24+D25+D29+D33+D34</f>
        <v>0</v>
      </c>
      <c r="E35" s="481">
        <f>+E8+E19+E24+E25+E29+E33+E34</f>
        <v>0</v>
      </c>
    </row>
    <row r="36" spans="1:5" s="464" customFormat="1" ht="12" customHeight="1" thickBot="1">
      <c r="A36" s="476" t="s">
        <v>14</v>
      </c>
      <c r="B36" s="297" t="s">
        <v>487</v>
      </c>
      <c r="C36" s="356">
        <f>+C37+C38+C39</f>
        <v>0</v>
      </c>
      <c r="D36" s="501">
        <f>+D37+D38+D39</f>
        <v>0</v>
      </c>
      <c r="E36" s="481">
        <f>+E37+E38+E39</f>
        <v>0</v>
      </c>
    </row>
    <row r="37" spans="1:5" s="464" customFormat="1" ht="15" customHeight="1">
      <c r="A37" s="488" t="s">
        <v>488</v>
      </c>
      <c r="B37" s="489" t="s">
        <v>142</v>
      </c>
      <c r="C37" s="51"/>
      <c r="D37" s="495"/>
      <c r="E37" s="468"/>
    </row>
    <row r="38" spans="1:5" s="464" customFormat="1" ht="15" customHeight="1">
      <c r="A38" s="488" t="s">
        <v>489</v>
      </c>
      <c r="B38" s="490" t="s">
        <v>2</v>
      </c>
      <c r="C38" s="357"/>
      <c r="D38" s="506"/>
      <c r="E38" s="467"/>
    </row>
    <row r="39" spans="1:5" ht="13.5" thickBot="1">
      <c r="A39" s="487" t="s">
        <v>490</v>
      </c>
      <c r="B39" s="473" t="s">
        <v>491</v>
      </c>
      <c r="C39" s="471"/>
      <c r="D39" s="507"/>
      <c r="E39" s="466"/>
    </row>
    <row r="40" spans="1:5" s="463" customFormat="1" ht="16.5" customHeight="1" thickBot="1">
      <c r="A40" s="476" t="s">
        <v>15</v>
      </c>
      <c r="B40" s="477" t="s">
        <v>492</v>
      </c>
      <c r="C40" s="55">
        <f>+C35+C36</f>
        <v>0</v>
      </c>
      <c r="D40" s="508">
        <f>+D35+D36</f>
        <v>0</v>
      </c>
      <c r="E40" s="482">
        <f>+E35+E36</f>
        <v>0</v>
      </c>
    </row>
    <row r="41" spans="1:5" s="254" customFormat="1" ht="12" customHeight="1">
      <c r="A41" s="419"/>
      <c r="B41" s="420"/>
      <c r="C41" s="435"/>
      <c r="D41" s="435"/>
      <c r="E41" s="435"/>
    </row>
    <row r="42" spans="1:5" ht="12" customHeight="1" thickBot="1">
      <c r="A42" s="421"/>
      <c r="B42" s="422"/>
      <c r="C42" s="436"/>
      <c r="D42" s="436"/>
      <c r="E42" s="436"/>
    </row>
    <row r="43" spans="1:5" ht="12" customHeight="1" thickBot="1">
      <c r="A43" s="664" t="s">
        <v>41</v>
      </c>
      <c r="B43" s="665"/>
      <c r="C43" s="665"/>
      <c r="D43" s="665"/>
      <c r="E43" s="666"/>
    </row>
    <row r="44" spans="1:5" ht="12" customHeight="1" thickBot="1">
      <c r="A44" s="474" t="s">
        <v>6</v>
      </c>
      <c r="B44" s="297" t="s">
        <v>493</v>
      </c>
      <c r="C44" s="356">
        <f>SUM(C45:C49)</f>
        <v>0</v>
      </c>
      <c r="D44" s="356">
        <f>SUM(D45:D49)</f>
        <v>0</v>
      </c>
      <c r="E44" s="481">
        <f>SUM(E45:E49)</f>
        <v>0</v>
      </c>
    </row>
    <row r="45" spans="1:5" ht="12" customHeight="1">
      <c r="A45" s="487" t="s">
        <v>67</v>
      </c>
      <c r="B45" s="278" t="s">
        <v>36</v>
      </c>
      <c r="C45" s="51"/>
      <c r="D45" s="51"/>
      <c r="E45" s="468"/>
    </row>
    <row r="46" spans="1:5" ht="12" customHeight="1">
      <c r="A46" s="487" t="s">
        <v>68</v>
      </c>
      <c r="B46" s="277" t="s">
        <v>112</v>
      </c>
      <c r="C46" s="350"/>
      <c r="D46" s="350"/>
      <c r="E46" s="492"/>
    </row>
    <row r="47" spans="1:5" ht="12" customHeight="1">
      <c r="A47" s="487" t="s">
        <v>69</v>
      </c>
      <c r="B47" s="277" t="s">
        <v>87</v>
      </c>
      <c r="C47" s="350"/>
      <c r="D47" s="350"/>
      <c r="E47" s="492"/>
    </row>
    <row r="48" spans="1:5" s="254" customFormat="1" ht="12" customHeight="1">
      <c r="A48" s="487" t="s">
        <v>70</v>
      </c>
      <c r="B48" s="277" t="s">
        <v>113</v>
      </c>
      <c r="C48" s="350"/>
      <c r="D48" s="350"/>
      <c r="E48" s="492"/>
    </row>
    <row r="49" spans="1:5" ht="12" customHeight="1" thickBot="1">
      <c r="A49" s="487" t="s">
        <v>88</v>
      </c>
      <c r="B49" s="277" t="s">
        <v>114</v>
      </c>
      <c r="C49" s="350"/>
      <c r="D49" s="350"/>
      <c r="E49" s="492"/>
    </row>
    <row r="50" spans="1:5" ht="12" customHeight="1" thickBot="1">
      <c r="A50" s="474" t="s">
        <v>7</v>
      </c>
      <c r="B50" s="297" t="s">
        <v>494</v>
      </c>
      <c r="C50" s="356">
        <f>SUM(C51:C53)</f>
        <v>0</v>
      </c>
      <c r="D50" s="356">
        <f>SUM(D51:D53)</f>
        <v>0</v>
      </c>
      <c r="E50" s="481">
        <f>SUM(E51:E53)</f>
        <v>0</v>
      </c>
    </row>
    <row r="51" spans="1:5" ht="12" customHeight="1">
      <c r="A51" s="487" t="s">
        <v>73</v>
      </c>
      <c r="B51" s="278" t="s">
        <v>135</v>
      </c>
      <c r="C51" s="51"/>
      <c r="D51" s="51"/>
      <c r="E51" s="468"/>
    </row>
    <row r="52" spans="1:5" ht="12" customHeight="1">
      <c r="A52" s="487" t="s">
        <v>74</v>
      </c>
      <c r="B52" s="277" t="s">
        <v>116</v>
      </c>
      <c r="C52" s="350"/>
      <c r="D52" s="350"/>
      <c r="E52" s="492"/>
    </row>
    <row r="53" spans="1:5" ht="15" customHeight="1">
      <c r="A53" s="487" t="s">
        <v>75</v>
      </c>
      <c r="B53" s="277" t="s">
        <v>42</v>
      </c>
      <c r="C53" s="350"/>
      <c r="D53" s="350"/>
      <c r="E53" s="492"/>
    </row>
    <row r="54" spans="1:5" ht="13.5" thickBot="1">
      <c r="A54" s="487" t="s">
        <v>76</v>
      </c>
      <c r="B54" s="277" t="s">
        <v>597</v>
      </c>
      <c r="C54" s="350"/>
      <c r="D54" s="350"/>
      <c r="E54" s="492"/>
    </row>
    <row r="55" spans="1:5" ht="15" customHeight="1" thickBot="1">
      <c r="A55" s="474" t="s">
        <v>8</v>
      </c>
      <c r="B55" s="478" t="s">
        <v>495</v>
      </c>
      <c r="C55" s="55">
        <f>+C44+C50</f>
        <v>0</v>
      </c>
      <c r="D55" s="55">
        <f>+D44+D50</f>
        <v>0</v>
      </c>
      <c r="E55" s="482">
        <f>+E44+E50</f>
        <v>0</v>
      </c>
    </row>
    <row r="56" spans="3:5" ht="13.5" thickBot="1">
      <c r="C56" s="483"/>
      <c r="D56" s="483"/>
      <c r="E56" s="483"/>
    </row>
    <row r="57" spans="1:5" ht="13.5" thickBot="1">
      <c r="A57" s="558" t="s">
        <v>627</v>
      </c>
      <c r="B57" s="559"/>
      <c r="C57" s="59"/>
      <c r="D57" s="59"/>
      <c r="E57" s="472"/>
    </row>
    <row r="58" spans="1:5" ht="13.5" thickBot="1">
      <c r="A58" s="560" t="s">
        <v>626</v>
      </c>
      <c r="B58" s="561"/>
      <c r="C58" s="59"/>
      <c r="D58" s="59"/>
      <c r="E58" s="472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479" customWidth="1"/>
    <col min="2" max="2" width="62.0039062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808</v>
      </c>
    </row>
    <row r="2" spans="1:5" s="461" customFormat="1" ht="25.5" customHeight="1">
      <c r="A2" s="441" t="s">
        <v>126</v>
      </c>
      <c r="B2" s="667" t="s">
        <v>636</v>
      </c>
      <c r="C2" s="668"/>
      <c r="D2" s="669"/>
      <c r="E2" s="484" t="s">
        <v>46</v>
      </c>
    </row>
    <row r="3" spans="1:5" s="461" customFormat="1" ht="24.75" thickBot="1">
      <c r="A3" s="459" t="s">
        <v>125</v>
      </c>
      <c r="B3" s="670" t="s">
        <v>599</v>
      </c>
      <c r="C3" s="673"/>
      <c r="D3" s="674"/>
      <c r="E3" s="485" t="s">
        <v>47</v>
      </c>
    </row>
    <row r="4" spans="1:5" s="462" customFormat="1" ht="15.75" customHeight="1" thickBot="1">
      <c r="A4" s="416"/>
      <c r="B4" s="416"/>
      <c r="C4" s="417"/>
      <c r="D4" s="417"/>
      <c r="E4" s="417" t="str">
        <f>'20. mell.'!E4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0</v>
      </c>
      <c r="D8" s="501">
        <f>SUM(D9:D18)</f>
        <v>0</v>
      </c>
      <c r="E8" s="481">
        <f>SUM(E9:E18)</f>
        <v>0</v>
      </c>
    </row>
    <row r="9" spans="1:5" s="437" customFormat="1" ht="12" customHeight="1">
      <c r="A9" s="486" t="s">
        <v>67</v>
      </c>
      <c r="B9" s="279" t="s">
        <v>297</v>
      </c>
      <c r="C9" s="52"/>
      <c r="D9" s="502"/>
      <c r="E9" s="470"/>
    </row>
    <row r="10" spans="1:5" s="437" customFormat="1" ht="12" customHeight="1">
      <c r="A10" s="487" t="s">
        <v>68</v>
      </c>
      <c r="B10" s="277" t="s">
        <v>298</v>
      </c>
      <c r="C10" s="353"/>
      <c r="D10" s="503"/>
      <c r="E10" s="61"/>
    </row>
    <row r="11" spans="1:5" s="437" customFormat="1" ht="12" customHeight="1">
      <c r="A11" s="487" t="s">
        <v>69</v>
      </c>
      <c r="B11" s="277" t="s">
        <v>299</v>
      </c>
      <c r="C11" s="353"/>
      <c r="D11" s="503"/>
      <c r="E11" s="61"/>
    </row>
    <row r="12" spans="1:5" s="437" customFormat="1" ht="12" customHeight="1">
      <c r="A12" s="487" t="s">
        <v>70</v>
      </c>
      <c r="B12" s="277" t="s">
        <v>300</v>
      </c>
      <c r="C12" s="353"/>
      <c r="D12" s="50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50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50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50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04"/>
      <c r="E16" s="469"/>
    </row>
    <row r="17" spans="1:5" s="437" customFormat="1" ht="12" customHeight="1">
      <c r="A17" s="487" t="s">
        <v>80</v>
      </c>
      <c r="B17" s="277" t="s">
        <v>306</v>
      </c>
      <c r="C17" s="353"/>
      <c r="D17" s="50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62"/>
      <c r="E18" s="465"/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501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50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50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503"/>
      <c r="E22" s="61"/>
    </row>
    <row r="23" spans="1:5" s="437" customFormat="1" ht="12" customHeight="1" thickBot="1">
      <c r="A23" s="487" t="s">
        <v>76</v>
      </c>
      <c r="B23" s="277" t="s">
        <v>595</v>
      </c>
      <c r="C23" s="353"/>
      <c r="D23" s="503"/>
      <c r="E23" s="61"/>
    </row>
    <row r="24" spans="1:5" s="437" customFormat="1" ht="12" customHeight="1" thickBot="1">
      <c r="A24" s="474" t="s">
        <v>8</v>
      </c>
      <c r="B24" s="297" t="s">
        <v>103</v>
      </c>
      <c r="C24" s="38"/>
      <c r="D24" s="505"/>
      <c r="E24" s="480"/>
    </row>
    <row r="25" spans="1:5" s="437" customFormat="1" ht="12" customHeight="1" thickBot="1">
      <c r="A25" s="474" t="s">
        <v>9</v>
      </c>
      <c r="B25" s="297" t="s">
        <v>482</v>
      </c>
      <c r="C25" s="356">
        <f>+C26+C27</f>
        <v>0</v>
      </c>
      <c r="D25" s="501">
        <f>+D26+D27</f>
        <v>0</v>
      </c>
      <c r="E25" s="481">
        <f>+E26+E27</f>
        <v>0</v>
      </c>
    </row>
    <row r="26" spans="1:5" s="437" customFormat="1" ht="12" customHeight="1">
      <c r="A26" s="488" t="s">
        <v>291</v>
      </c>
      <c r="B26" s="489" t="s">
        <v>480</v>
      </c>
      <c r="C26" s="51"/>
      <c r="D26" s="495"/>
      <c r="E26" s="468"/>
    </row>
    <row r="27" spans="1:5" s="437" customFormat="1" ht="12" customHeight="1">
      <c r="A27" s="488" t="s">
        <v>292</v>
      </c>
      <c r="B27" s="490" t="s">
        <v>483</v>
      </c>
      <c r="C27" s="357"/>
      <c r="D27" s="506"/>
      <c r="E27" s="467"/>
    </row>
    <row r="28" spans="1:5" s="437" customFormat="1" ht="12" customHeight="1" thickBot="1">
      <c r="A28" s="487" t="s">
        <v>293</v>
      </c>
      <c r="B28" s="491" t="s">
        <v>596</v>
      </c>
      <c r="C28" s="471"/>
      <c r="D28" s="507"/>
      <c r="E28" s="466"/>
    </row>
    <row r="29" spans="1:5" s="437" customFormat="1" ht="12" customHeight="1" thickBot="1">
      <c r="A29" s="474" t="s">
        <v>10</v>
      </c>
      <c r="B29" s="297" t="s">
        <v>484</v>
      </c>
      <c r="C29" s="356">
        <f>+C30+C31+C32</f>
        <v>0</v>
      </c>
      <c r="D29" s="501">
        <f>+D30+D31+D32</f>
        <v>0</v>
      </c>
      <c r="E29" s="481">
        <f>+E30+E31+E32</f>
        <v>0</v>
      </c>
    </row>
    <row r="30" spans="1:5" s="437" customFormat="1" ht="12" customHeight="1">
      <c r="A30" s="488" t="s">
        <v>60</v>
      </c>
      <c r="B30" s="489" t="s">
        <v>310</v>
      </c>
      <c r="C30" s="51"/>
      <c r="D30" s="495"/>
      <c r="E30" s="468"/>
    </row>
    <row r="31" spans="1:5" s="437" customFormat="1" ht="12" customHeight="1">
      <c r="A31" s="488" t="s">
        <v>61</v>
      </c>
      <c r="B31" s="490" t="s">
        <v>311</v>
      </c>
      <c r="C31" s="357"/>
      <c r="D31" s="506"/>
      <c r="E31" s="467"/>
    </row>
    <row r="32" spans="1:5" s="437" customFormat="1" ht="12" customHeight="1" thickBot="1">
      <c r="A32" s="487" t="s">
        <v>62</v>
      </c>
      <c r="B32" s="473" t="s">
        <v>313</v>
      </c>
      <c r="C32" s="471"/>
      <c r="D32" s="507"/>
      <c r="E32" s="466"/>
    </row>
    <row r="33" spans="1:5" s="437" customFormat="1" ht="12" customHeight="1" thickBot="1">
      <c r="A33" s="474" t="s">
        <v>11</v>
      </c>
      <c r="B33" s="297" t="s">
        <v>438</v>
      </c>
      <c r="C33" s="38"/>
      <c r="D33" s="505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505"/>
      <c r="E34" s="480"/>
    </row>
    <row r="35" spans="1:5" s="437" customFormat="1" ht="12" customHeight="1" thickBot="1">
      <c r="A35" s="411" t="s">
        <v>13</v>
      </c>
      <c r="B35" s="297" t="s">
        <v>486</v>
      </c>
      <c r="C35" s="356">
        <f>+C8+C19+C24+C25+C29+C33+C34</f>
        <v>0</v>
      </c>
      <c r="D35" s="501">
        <f>+D8+D19+D24+D25+D29+D33+D34</f>
        <v>0</v>
      </c>
      <c r="E35" s="481">
        <f>+E8+E19+E24+E25+E29+E33+E34</f>
        <v>0</v>
      </c>
    </row>
    <row r="36" spans="1:5" s="464" customFormat="1" ht="12" customHeight="1" thickBot="1">
      <c r="A36" s="476" t="s">
        <v>14</v>
      </c>
      <c r="B36" s="297" t="s">
        <v>487</v>
      </c>
      <c r="C36" s="356">
        <f>+C37+C38+C39</f>
        <v>0</v>
      </c>
      <c r="D36" s="501">
        <f>+D37+D38+D39</f>
        <v>0</v>
      </c>
      <c r="E36" s="481">
        <f>+E37+E38+E39</f>
        <v>0</v>
      </c>
    </row>
    <row r="37" spans="1:5" s="464" customFormat="1" ht="15" customHeight="1">
      <c r="A37" s="488" t="s">
        <v>488</v>
      </c>
      <c r="B37" s="489" t="s">
        <v>142</v>
      </c>
      <c r="C37" s="51"/>
      <c r="D37" s="495"/>
      <c r="E37" s="468"/>
    </row>
    <row r="38" spans="1:5" s="464" customFormat="1" ht="15" customHeight="1">
      <c r="A38" s="488" t="s">
        <v>489</v>
      </c>
      <c r="B38" s="490" t="s">
        <v>2</v>
      </c>
      <c r="C38" s="357"/>
      <c r="D38" s="506"/>
      <c r="E38" s="467"/>
    </row>
    <row r="39" spans="1:5" ht="13.5" thickBot="1">
      <c r="A39" s="487" t="s">
        <v>490</v>
      </c>
      <c r="B39" s="473" t="s">
        <v>491</v>
      </c>
      <c r="C39" s="471"/>
      <c r="D39" s="507"/>
      <c r="E39" s="466"/>
    </row>
    <row r="40" spans="1:5" s="463" customFormat="1" ht="16.5" customHeight="1" thickBot="1">
      <c r="A40" s="476" t="s">
        <v>15</v>
      </c>
      <c r="B40" s="477" t="s">
        <v>492</v>
      </c>
      <c r="C40" s="55">
        <f>+C35+C36</f>
        <v>0</v>
      </c>
      <c r="D40" s="508">
        <f>+D35+D36</f>
        <v>0</v>
      </c>
      <c r="E40" s="482">
        <f>+E35+E36</f>
        <v>0</v>
      </c>
    </row>
    <row r="41" spans="1:5" s="254" customFormat="1" ht="12" customHeight="1">
      <c r="A41" s="419"/>
      <c r="B41" s="420"/>
      <c r="C41" s="435"/>
      <c r="D41" s="435"/>
      <c r="E41" s="435"/>
    </row>
    <row r="42" spans="1:5" ht="12" customHeight="1" thickBot="1">
      <c r="A42" s="421"/>
      <c r="B42" s="422"/>
      <c r="C42" s="436"/>
      <c r="D42" s="436"/>
      <c r="E42" s="436"/>
    </row>
    <row r="43" spans="1:5" ht="12" customHeight="1" thickBot="1">
      <c r="A43" s="664" t="s">
        <v>41</v>
      </c>
      <c r="B43" s="665"/>
      <c r="C43" s="665"/>
      <c r="D43" s="665"/>
      <c r="E43" s="666"/>
    </row>
    <row r="44" spans="1:5" ht="12" customHeight="1" thickBot="1">
      <c r="A44" s="474" t="s">
        <v>6</v>
      </c>
      <c r="B44" s="297" t="s">
        <v>493</v>
      </c>
      <c r="C44" s="356">
        <f>SUM(C45:C49)</f>
        <v>0</v>
      </c>
      <c r="D44" s="356">
        <f>SUM(D45:D49)</f>
        <v>0</v>
      </c>
      <c r="E44" s="481">
        <f>SUM(E45:E49)</f>
        <v>0</v>
      </c>
    </row>
    <row r="45" spans="1:5" ht="12" customHeight="1">
      <c r="A45" s="487" t="s">
        <v>67</v>
      </c>
      <c r="B45" s="278" t="s">
        <v>36</v>
      </c>
      <c r="C45" s="51"/>
      <c r="D45" s="51"/>
      <c r="E45" s="468"/>
    </row>
    <row r="46" spans="1:5" ht="12" customHeight="1">
      <c r="A46" s="487" t="s">
        <v>68</v>
      </c>
      <c r="B46" s="277" t="s">
        <v>112</v>
      </c>
      <c r="C46" s="350"/>
      <c r="D46" s="350"/>
      <c r="E46" s="492"/>
    </row>
    <row r="47" spans="1:5" ht="12" customHeight="1">
      <c r="A47" s="487" t="s">
        <v>69</v>
      </c>
      <c r="B47" s="277" t="s">
        <v>87</v>
      </c>
      <c r="C47" s="350"/>
      <c r="D47" s="350"/>
      <c r="E47" s="492"/>
    </row>
    <row r="48" spans="1:5" s="254" customFormat="1" ht="12" customHeight="1">
      <c r="A48" s="487" t="s">
        <v>70</v>
      </c>
      <c r="B48" s="277" t="s">
        <v>113</v>
      </c>
      <c r="C48" s="350"/>
      <c r="D48" s="350"/>
      <c r="E48" s="492"/>
    </row>
    <row r="49" spans="1:5" ht="12" customHeight="1" thickBot="1">
      <c r="A49" s="487" t="s">
        <v>88</v>
      </c>
      <c r="B49" s="277" t="s">
        <v>114</v>
      </c>
      <c r="C49" s="350"/>
      <c r="D49" s="350"/>
      <c r="E49" s="492"/>
    </row>
    <row r="50" spans="1:5" ht="12" customHeight="1" thickBot="1">
      <c r="A50" s="474" t="s">
        <v>7</v>
      </c>
      <c r="B50" s="297" t="s">
        <v>494</v>
      </c>
      <c r="C50" s="356">
        <f>SUM(C51:C53)</f>
        <v>0</v>
      </c>
      <c r="D50" s="356">
        <f>SUM(D51:D53)</f>
        <v>0</v>
      </c>
      <c r="E50" s="481">
        <f>SUM(E51:E53)</f>
        <v>0</v>
      </c>
    </row>
    <row r="51" spans="1:5" ht="12" customHeight="1">
      <c r="A51" s="487" t="s">
        <v>73</v>
      </c>
      <c r="B51" s="278" t="s">
        <v>135</v>
      </c>
      <c r="C51" s="51"/>
      <c r="D51" s="51"/>
      <c r="E51" s="468"/>
    </row>
    <row r="52" spans="1:5" ht="12" customHeight="1">
      <c r="A52" s="487" t="s">
        <v>74</v>
      </c>
      <c r="B52" s="277" t="s">
        <v>116</v>
      </c>
      <c r="C52" s="350"/>
      <c r="D52" s="350"/>
      <c r="E52" s="492"/>
    </row>
    <row r="53" spans="1:5" ht="15" customHeight="1">
      <c r="A53" s="487" t="s">
        <v>75</v>
      </c>
      <c r="B53" s="277" t="s">
        <v>42</v>
      </c>
      <c r="C53" s="350"/>
      <c r="D53" s="350"/>
      <c r="E53" s="492"/>
    </row>
    <row r="54" spans="1:5" ht="13.5" thickBot="1">
      <c r="A54" s="487" t="s">
        <v>76</v>
      </c>
      <c r="B54" s="277" t="s">
        <v>597</v>
      </c>
      <c r="C54" s="350"/>
      <c r="D54" s="350"/>
      <c r="E54" s="492"/>
    </row>
    <row r="55" spans="1:5" ht="15" customHeight="1" thickBot="1">
      <c r="A55" s="474" t="s">
        <v>8</v>
      </c>
      <c r="B55" s="478" t="s">
        <v>495</v>
      </c>
      <c r="C55" s="55">
        <f>+C44+C50</f>
        <v>0</v>
      </c>
      <c r="D55" s="55">
        <f>+D44+D50</f>
        <v>0</v>
      </c>
      <c r="E55" s="482">
        <f>+E44+E50</f>
        <v>0</v>
      </c>
    </row>
    <row r="56" spans="3:5" ht="13.5" thickBot="1">
      <c r="C56" s="483"/>
      <c r="D56" s="483"/>
      <c r="E56" s="483"/>
    </row>
    <row r="57" spans="1:5" ht="13.5" thickBot="1">
      <c r="A57" s="558" t="s">
        <v>627</v>
      </c>
      <c r="B57" s="559"/>
      <c r="C57" s="59"/>
      <c r="D57" s="59"/>
      <c r="E57" s="472"/>
    </row>
    <row r="58" spans="1:5" ht="13.5" thickBot="1">
      <c r="A58" s="560" t="s">
        <v>626</v>
      </c>
      <c r="B58" s="561"/>
      <c r="C58" s="59"/>
      <c r="D58" s="59"/>
      <c r="E58" s="472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479" customWidth="1"/>
    <col min="2" max="2" width="62.0039062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809</v>
      </c>
    </row>
    <row r="2" spans="1:5" s="461" customFormat="1" ht="25.5" customHeight="1">
      <c r="A2" s="441" t="s">
        <v>126</v>
      </c>
      <c r="B2" s="667" t="s">
        <v>637</v>
      </c>
      <c r="C2" s="668"/>
      <c r="D2" s="669"/>
      <c r="E2" s="484" t="s">
        <v>47</v>
      </c>
    </row>
    <row r="3" spans="1:5" s="461" customFormat="1" ht="24.75" thickBot="1">
      <c r="A3" s="459" t="s">
        <v>125</v>
      </c>
      <c r="B3" s="670" t="s">
        <v>468</v>
      </c>
      <c r="C3" s="673"/>
      <c r="D3" s="674"/>
      <c r="E3" s="485" t="s">
        <v>39</v>
      </c>
    </row>
    <row r="4" spans="1:5" s="462" customFormat="1" ht="15.75" customHeight="1" thickBot="1">
      <c r="A4" s="416"/>
      <c r="B4" s="416"/>
      <c r="C4" s="417"/>
      <c r="D4" s="417"/>
      <c r="E4" s="417" t="str">
        <f>'21. mell.'!E4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650000</v>
      </c>
      <c r="D8" s="501">
        <f>SUM(D9:D18)</f>
        <v>650000</v>
      </c>
      <c r="E8" s="481">
        <f>SUM(E9:E18)</f>
        <v>600613</v>
      </c>
    </row>
    <row r="9" spans="1:5" s="437" customFormat="1" ht="12" customHeight="1">
      <c r="A9" s="486" t="s">
        <v>67</v>
      </c>
      <c r="B9" s="279" t="s">
        <v>297</v>
      </c>
      <c r="C9" s="52"/>
      <c r="D9" s="502"/>
      <c r="E9" s="470"/>
    </row>
    <row r="10" spans="1:5" s="437" customFormat="1" ht="12" customHeight="1">
      <c r="A10" s="487" t="s">
        <v>68</v>
      </c>
      <c r="B10" s="277" t="s">
        <v>298</v>
      </c>
      <c r="C10" s="353">
        <v>500000</v>
      </c>
      <c r="D10" s="503">
        <v>650000</v>
      </c>
      <c r="E10" s="61">
        <v>600600</v>
      </c>
    </row>
    <row r="11" spans="1:5" s="437" customFormat="1" ht="12" customHeight="1">
      <c r="A11" s="487" t="s">
        <v>69</v>
      </c>
      <c r="B11" s="277" t="s">
        <v>299</v>
      </c>
      <c r="C11" s="353"/>
      <c r="D11" s="503"/>
      <c r="E11" s="61"/>
    </row>
    <row r="12" spans="1:5" s="437" customFormat="1" ht="12" customHeight="1">
      <c r="A12" s="487" t="s">
        <v>70</v>
      </c>
      <c r="B12" s="277" t="s">
        <v>300</v>
      </c>
      <c r="C12" s="353">
        <v>150000</v>
      </c>
      <c r="D12" s="50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50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50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50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04"/>
      <c r="E16" s="469">
        <v>13</v>
      </c>
    </row>
    <row r="17" spans="1:5" s="437" customFormat="1" ht="12" customHeight="1">
      <c r="A17" s="487" t="s">
        <v>80</v>
      </c>
      <c r="B17" s="277" t="s">
        <v>306</v>
      </c>
      <c r="C17" s="353"/>
      <c r="D17" s="50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62"/>
      <c r="E18" s="465"/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501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50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50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503"/>
      <c r="E22" s="61"/>
    </row>
    <row r="23" spans="1:5" s="437" customFormat="1" ht="12" customHeight="1" thickBot="1">
      <c r="A23" s="487" t="s">
        <v>76</v>
      </c>
      <c r="B23" s="277" t="s">
        <v>595</v>
      </c>
      <c r="C23" s="353"/>
      <c r="D23" s="503"/>
      <c r="E23" s="61"/>
    </row>
    <row r="24" spans="1:5" s="437" customFormat="1" ht="12" customHeight="1" thickBot="1">
      <c r="A24" s="474" t="s">
        <v>8</v>
      </c>
      <c r="B24" s="297" t="s">
        <v>103</v>
      </c>
      <c r="C24" s="38"/>
      <c r="D24" s="505"/>
      <c r="E24" s="480"/>
    </row>
    <row r="25" spans="1:5" s="437" customFormat="1" ht="12" customHeight="1" thickBot="1">
      <c r="A25" s="474" t="s">
        <v>9</v>
      </c>
      <c r="B25" s="297" t="s">
        <v>482</v>
      </c>
      <c r="C25" s="356">
        <f>+C26+C27</f>
        <v>0</v>
      </c>
      <c r="D25" s="501">
        <f>+D26+D27</f>
        <v>0</v>
      </c>
      <c r="E25" s="481">
        <f>+E26+E27</f>
        <v>0</v>
      </c>
    </row>
    <row r="26" spans="1:5" s="437" customFormat="1" ht="12" customHeight="1">
      <c r="A26" s="488" t="s">
        <v>291</v>
      </c>
      <c r="B26" s="489" t="s">
        <v>480</v>
      </c>
      <c r="C26" s="51"/>
      <c r="D26" s="495"/>
      <c r="E26" s="468"/>
    </row>
    <row r="27" spans="1:5" s="437" customFormat="1" ht="12" customHeight="1">
      <c r="A27" s="488" t="s">
        <v>292</v>
      </c>
      <c r="B27" s="490" t="s">
        <v>483</v>
      </c>
      <c r="C27" s="357"/>
      <c r="D27" s="506"/>
      <c r="E27" s="467"/>
    </row>
    <row r="28" spans="1:5" s="437" customFormat="1" ht="12" customHeight="1" thickBot="1">
      <c r="A28" s="487" t="s">
        <v>293</v>
      </c>
      <c r="B28" s="491" t="s">
        <v>596</v>
      </c>
      <c r="C28" s="471"/>
      <c r="D28" s="507"/>
      <c r="E28" s="466"/>
    </row>
    <row r="29" spans="1:5" s="437" customFormat="1" ht="12" customHeight="1" thickBot="1">
      <c r="A29" s="474" t="s">
        <v>10</v>
      </c>
      <c r="B29" s="297" t="s">
        <v>484</v>
      </c>
      <c r="C29" s="356">
        <f>+C30+C31+C32</f>
        <v>0</v>
      </c>
      <c r="D29" s="501">
        <f>+D30+D31+D32</f>
        <v>0</v>
      </c>
      <c r="E29" s="481">
        <f>+E30+E31+E32</f>
        <v>0</v>
      </c>
    </row>
    <row r="30" spans="1:5" s="437" customFormat="1" ht="12" customHeight="1">
      <c r="A30" s="488" t="s">
        <v>60</v>
      </c>
      <c r="B30" s="489" t="s">
        <v>310</v>
      </c>
      <c r="C30" s="51"/>
      <c r="D30" s="495"/>
      <c r="E30" s="468"/>
    </row>
    <row r="31" spans="1:5" s="437" customFormat="1" ht="12" customHeight="1">
      <c r="A31" s="488" t="s">
        <v>61</v>
      </c>
      <c r="B31" s="490" t="s">
        <v>311</v>
      </c>
      <c r="C31" s="357"/>
      <c r="D31" s="506"/>
      <c r="E31" s="467"/>
    </row>
    <row r="32" spans="1:5" s="437" customFormat="1" ht="12" customHeight="1" thickBot="1">
      <c r="A32" s="487" t="s">
        <v>62</v>
      </c>
      <c r="B32" s="473" t="s">
        <v>313</v>
      </c>
      <c r="C32" s="471"/>
      <c r="D32" s="507"/>
      <c r="E32" s="466"/>
    </row>
    <row r="33" spans="1:5" s="437" customFormat="1" ht="12" customHeight="1" thickBot="1">
      <c r="A33" s="474" t="s">
        <v>11</v>
      </c>
      <c r="B33" s="297" t="s">
        <v>438</v>
      </c>
      <c r="C33" s="38"/>
      <c r="D33" s="505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505"/>
      <c r="E34" s="480"/>
    </row>
    <row r="35" spans="1:5" s="437" customFormat="1" ht="12" customHeight="1" thickBot="1">
      <c r="A35" s="411" t="s">
        <v>13</v>
      </c>
      <c r="B35" s="297" t="s">
        <v>486</v>
      </c>
      <c r="C35" s="356">
        <f>+C8+C19+C24+C25+C29+C33+C34</f>
        <v>650000</v>
      </c>
      <c r="D35" s="501">
        <f>+D8+D19+D24+D25+D29+D33+D34</f>
        <v>650000</v>
      </c>
      <c r="E35" s="481">
        <f>+E8+E19+E24+E25+E29+E33+E34</f>
        <v>600613</v>
      </c>
    </row>
    <row r="36" spans="1:5" s="464" customFormat="1" ht="12" customHeight="1" thickBot="1">
      <c r="A36" s="476" t="s">
        <v>14</v>
      </c>
      <c r="B36" s="297" t="s">
        <v>487</v>
      </c>
      <c r="C36" s="356">
        <f>+C37+C38+C39</f>
        <v>13142549</v>
      </c>
      <c r="D36" s="501">
        <f>+D37+D38+D39</f>
        <v>14959505</v>
      </c>
      <c r="E36" s="481">
        <f>+E37+E38+E39</f>
        <v>14959505</v>
      </c>
    </row>
    <row r="37" spans="1:5" s="464" customFormat="1" ht="15" customHeight="1">
      <c r="A37" s="488" t="s">
        <v>488</v>
      </c>
      <c r="B37" s="489" t="s">
        <v>142</v>
      </c>
      <c r="C37" s="51">
        <v>87414</v>
      </c>
      <c r="D37" s="495">
        <v>84384</v>
      </c>
      <c r="E37" s="468">
        <v>84384</v>
      </c>
    </row>
    <row r="38" spans="1:5" s="464" customFormat="1" ht="15" customHeight="1">
      <c r="A38" s="488" t="s">
        <v>489</v>
      </c>
      <c r="B38" s="490" t="s">
        <v>2</v>
      </c>
      <c r="C38" s="357"/>
      <c r="D38" s="506"/>
      <c r="E38" s="467"/>
    </row>
    <row r="39" spans="1:5" ht="13.5" thickBot="1">
      <c r="A39" s="487" t="s">
        <v>490</v>
      </c>
      <c r="B39" s="473" t="s">
        <v>491</v>
      </c>
      <c r="C39" s="471">
        <v>13055135</v>
      </c>
      <c r="D39" s="507">
        <v>14875121</v>
      </c>
      <c r="E39" s="466">
        <v>14875121</v>
      </c>
    </row>
    <row r="40" spans="1:5" s="463" customFormat="1" ht="16.5" customHeight="1" thickBot="1">
      <c r="A40" s="476" t="s">
        <v>15</v>
      </c>
      <c r="B40" s="477" t="s">
        <v>492</v>
      </c>
      <c r="C40" s="55">
        <f>+C35+C36</f>
        <v>13792549</v>
      </c>
      <c r="D40" s="508">
        <f>+D35+D36</f>
        <v>15609505</v>
      </c>
      <c r="E40" s="482">
        <f>+E35+E36</f>
        <v>15560118</v>
      </c>
    </row>
    <row r="41" spans="1:5" s="254" customFormat="1" ht="12" customHeight="1">
      <c r="A41" s="419"/>
      <c r="B41" s="420"/>
      <c r="C41" s="435"/>
      <c r="D41" s="435"/>
      <c r="E41" s="435"/>
    </row>
    <row r="42" spans="1:5" ht="12" customHeight="1" thickBot="1">
      <c r="A42" s="421"/>
      <c r="B42" s="422"/>
      <c r="C42" s="436"/>
      <c r="D42" s="436"/>
      <c r="E42" s="436"/>
    </row>
    <row r="43" spans="1:5" ht="12" customHeight="1" thickBot="1">
      <c r="A43" s="664" t="s">
        <v>41</v>
      </c>
      <c r="B43" s="665"/>
      <c r="C43" s="665"/>
      <c r="D43" s="665"/>
      <c r="E43" s="666"/>
    </row>
    <row r="44" spans="1:5" ht="12" customHeight="1" thickBot="1">
      <c r="A44" s="474" t="s">
        <v>6</v>
      </c>
      <c r="B44" s="297" t="s">
        <v>493</v>
      </c>
      <c r="C44" s="356">
        <f>SUM(C45:C49)</f>
        <v>13792549</v>
      </c>
      <c r="D44" s="356">
        <f>SUM(D45:D49)</f>
        <v>15609505</v>
      </c>
      <c r="E44" s="481">
        <f>SUM(E45:E49)</f>
        <v>15458877</v>
      </c>
    </row>
    <row r="45" spans="1:5" ht="12" customHeight="1">
      <c r="A45" s="487" t="s">
        <v>67</v>
      </c>
      <c r="B45" s="278" t="s">
        <v>36</v>
      </c>
      <c r="C45" s="51">
        <v>6890242</v>
      </c>
      <c r="D45" s="51">
        <v>6499961</v>
      </c>
      <c r="E45" s="468">
        <v>6383783</v>
      </c>
    </row>
    <row r="46" spans="1:5" ht="12" customHeight="1">
      <c r="A46" s="487" t="s">
        <v>68</v>
      </c>
      <c r="B46" s="277" t="s">
        <v>112</v>
      </c>
      <c r="C46" s="350">
        <v>1541607</v>
      </c>
      <c r="D46" s="350">
        <v>1457306</v>
      </c>
      <c r="E46" s="492">
        <v>1431338</v>
      </c>
    </row>
    <row r="47" spans="1:5" ht="12" customHeight="1">
      <c r="A47" s="487" t="s">
        <v>69</v>
      </c>
      <c r="B47" s="277" t="s">
        <v>87</v>
      </c>
      <c r="C47" s="350">
        <v>5360700</v>
      </c>
      <c r="D47" s="350">
        <v>7652238</v>
      </c>
      <c r="E47" s="492">
        <v>7643756</v>
      </c>
    </row>
    <row r="48" spans="1:5" s="254" customFormat="1" ht="12" customHeight="1">
      <c r="A48" s="487" t="s">
        <v>70</v>
      </c>
      <c r="B48" s="277" t="s">
        <v>113</v>
      </c>
      <c r="C48" s="350"/>
      <c r="D48" s="350"/>
      <c r="E48" s="492"/>
    </row>
    <row r="49" spans="1:5" ht="12" customHeight="1" thickBot="1">
      <c r="A49" s="487" t="s">
        <v>88</v>
      </c>
      <c r="B49" s="277" t="s">
        <v>114</v>
      </c>
      <c r="C49" s="350"/>
      <c r="D49" s="350"/>
      <c r="E49" s="492"/>
    </row>
    <row r="50" spans="1:5" ht="12" customHeight="1" thickBot="1">
      <c r="A50" s="474" t="s">
        <v>7</v>
      </c>
      <c r="B50" s="297" t="s">
        <v>494</v>
      </c>
      <c r="C50" s="356">
        <f>SUM(C51:C53)</f>
        <v>0</v>
      </c>
      <c r="D50" s="356">
        <f>SUM(D51:D53)</f>
        <v>0</v>
      </c>
      <c r="E50" s="481">
        <f>SUM(E51:E53)</f>
        <v>0</v>
      </c>
    </row>
    <row r="51" spans="1:5" ht="12" customHeight="1">
      <c r="A51" s="487" t="s">
        <v>73</v>
      </c>
      <c r="B51" s="278" t="s">
        <v>135</v>
      </c>
      <c r="C51" s="51"/>
      <c r="D51" s="51"/>
      <c r="E51" s="468"/>
    </row>
    <row r="52" spans="1:5" ht="12" customHeight="1">
      <c r="A52" s="487" t="s">
        <v>74</v>
      </c>
      <c r="B52" s="277" t="s">
        <v>116</v>
      </c>
      <c r="C52" s="350"/>
      <c r="D52" s="350"/>
      <c r="E52" s="492"/>
    </row>
    <row r="53" spans="1:5" ht="15" customHeight="1">
      <c r="A53" s="487" t="s">
        <v>75</v>
      </c>
      <c r="B53" s="277" t="s">
        <v>42</v>
      </c>
      <c r="C53" s="350"/>
      <c r="D53" s="350"/>
      <c r="E53" s="492"/>
    </row>
    <row r="54" spans="1:5" ht="13.5" thickBot="1">
      <c r="A54" s="487" t="s">
        <v>76</v>
      </c>
      <c r="B54" s="277" t="s">
        <v>597</v>
      </c>
      <c r="C54" s="350"/>
      <c r="D54" s="350"/>
      <c r="E54" s="492"/>
    </row>
    <row r="55" spans="1:5" ht="15" customHeight="1" thickBot="1">
      <c r="A55" s="474" t="s">
        <v>8</v>
      </c>
      <c r="B55" s="478" t="s">
        <v>495</v>
      </c>
      <c r="C55" s="55">
        <f>+C44+C50</f>
        <v>13792549</v>
      </c>
      <c r="D55" s="55">
        <f>+D44+D50</f>
        <v>15609505</v>
      </c>
      <c r="E55" s="482">
        <f>+E44+E50</f>
        <v>15458877</v>
      </c>
    </row>
    <row r="56" spans="3:5" ht="13.5" thickBot="1">
      <c r="C56" s="483"/>
      <c r="D56" s="483"/>
      <c r="E56" s="483"/>
    </row>
    <row r="57" spans="1:5" ht="13.5" thickBot="1">
      <c r="A57" s="558" t="s">
        <v>627</v>
      </c>
      <c r="B57" s="559"/>
      <c r="C57" s="59">
        <v>2</v>
      </c>
      <c r="D57" s="59">
        <v>2</v>
      </c>
      <c r="E57" s="472">
        <v>2</v>
      </c>
    </row>
    <row r="58" spans="1:5" ht="13.5" thickBot="1">
      <c r="A58" s="560" t="s">
        <v>626</v>
      </c>
      <c r="B58" s="561"/>
      <c r="C58" s="59"/>
      <c r="D58" s="59"/>
      <c r="E58" s="472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479" customWidth="1"/>
    <col min="2" max="2" width="62.0039062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810</v>
      </c>
    </row>
    <row r="2" spans="1:5" s="461" customFormat="1" ht="25.5" customHeight="1">
      <c r="A2" s="441" t="s">
        <v>126</v>
      </c>
      <c r="B2" s="667" t="s">
        <v>637</v>
      </c>
      <c r="C2" s="668"/>
      <c r="D2" s="669"/>
      <c r="E2" s="484" t="s">
        <v>47</v>
      </c>
    </row>
    <row r="3" spans="1:5" s="461" customFormat="1" ht="24.75" thickBot="1">
      <c r="A3" s="459" t="s">
        <v>125</v>
      </c>
      <c r="B3" s="670" t="s">
        <v>598</v>
      </c>
      <c r="C3" s="673"/>
      <c r="D3" s="674"/>
      <c r="E3" s="485" t="s">
        <v>45</v>
      </c>
    </row>
    <row r="4" spans="1:5" s="462" customFormat="1" ht="15.75" customHeight="1" thickBot="1">
      <c r="A4" s="416"/>
      <c r="B4" s="416"/>
      <c r="C4" s="417"/>
      <c r="D4" s="417"/>
      <c r="E4" s="417" t="str">
        <f>'22. mell.'!E4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650000</v>
      </c>
      <c r="D8" s="501">
        <f>SUM(D9:D18)</f>
        <v>650000</v>
      </c>
      <c r="E8" s="481">
        <f>SUM(E9:E18)</f>
        <v>600613</v>
      </c>
    </row>
    <row r="9" spans="1:5" s="437" customFormat="1" ht="12" customHeight="1">
      <c r="A9" s="486" t="s">
        <v>67</v>
      </c>
      <c r="B9" s="279" t="s">
        <v>297</v>
      </c>
      <c r="C9" s="52"/>
      <c r="D9" s="502"/>
      <c r="E9" s="470"/>
    </row>
    <row r="10" spans="1:5" s="437" customFormat="1" ht="12" customHeight="1">
      <c r="A10" s="487" t="s">
        <v>68</v>
      </c>
      <c r="B10" s="277" t="s">
        <v>298</v>
      </c>
      <c r="C10" s="353">
        <v>500000</v>
      </c>
      <c r="D10" s="503">
        <v>650000</v>
      </c>
      <c r="E10" s="61">
        <v>600600</v>
      </c>
    </row>
    <row r="11" spans="1:5" s="437" customFormat="1" ht="12" customHeight="1">
      <c r="A11" s="487" t="s">
        <v>69</v>
      </c>
      <c r="B11" s="277" t="s">
        <v>299</v>
      </c>
      <c r="C11" s="353"/>
      <c r="D11" s="503"/>
      <c r="E11" s="61"/>
    </row>
    <row r="12" spans="1:5" s="437" customFormat="1" ht="12" customHeight="1">
      <c r="A12" s="487" t="s">
        <v>70</v>
      </c>
      <c r="B12" s="277" t="s">
        <v>300</v>
      </c>
      <c r="C12" s="353">
        <v>150000</v>
      </c>
      <c r="D12" s="50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50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50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50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04"/>
      <c r="E16" s="469">
        <v>13</v>
      </c>
    </row>
    <row r="17" spans="1:5" s="437" customFormat="1" ht="12" customHeight="1">
      <c r="A17" s="487" t="s">
        <v>80</v>
      </c>
      <c r="B17" s="277" t="s">
        <v>306</v>
      </c>
      <c r="C17" s="353"/>
      <c r="D17" s="50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62"/>
      <c r="E18" s="465"/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501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50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50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503"/>
      <c r="E22" s="61"/>
    </row>
    <row r="23" spans="1:5" s="437" customFormat="1" ht="12" customHeight="1" thickBot="1">
      <c r="A23" s="487" t="s">
        <v>76</v>
      </c>
      <c r="B23" s="277" t="s">
        <v>595</v>
      </c>
      <c r="C23" s="353"/>
      <c r="D23" s="503"/>
      <c r="E23" s="61"/>
    </row>
    <row r="24" spans="1:5" s="437" customFormat="1" ht="12" customHeight="1" thickBot="1">
      <c r="A24" s="474" t="s">
        <v>8</v>
      </c>
      <c r="B24" s="297" t="s">
        <v>103</v>
      </c>
      <c r="C24" s="38"/>
      <c r="D24" s="505"/>
      <c r="E24" s="480"/>
    </row>
    <row r="25" spans="1:5" s="437" customFormat="1" ht="12" customHeight="1" thickBot="1">
      <c r="A25" s="474" t="s">
        <v>9</v>
      </c>
      <c r="B25" s="297" t="s">
        <v>482</v>
      </c>
      <c r="C25" s="356">
        <f>+C26+C27</f>
        <v>0</v>
      </c>
      <c r="D25" s="501">
        <f>+D26+D27</f>
        <v>0</v>
      </c>
      <c r="E25" s="481">
        <f>+E26+E27</f>
        <v>0</v>
      </c>
    </row>
    <row r="26" spans="1:5" s="437" customFormat="1" ht="12" customHeight="1">
      <c r="A26" s="488" t="s">
        <v>291</v>
      </c>
      <c r="B26" s="489" t="s">
        <v>480</v>
      </c>
      <c r="C26" s="51"/>
      <c r="D26" s="495"/>
      <c r="E26" s="468"/>
    </row>
    <row r="27" spans="1:5" s="437" customFormat="1" ht="12" customHeight="1">
      <c r="A27" s="488" t="s">
        <v>292</v>
      </c>
      <c r="B27" s="490" t="s">
        <v>483</v>
      </c>
      <c r="C27" s="357"/>
      <c r="D27" s="506"/>
      <c r="E27" s="467"/>
    </row>
    <row r="28" spans="1:5" s="437" customFormat="1" ht="12" customHeight="1" thickBot="1">
      <c r="A28" s="487" t="s">
        <v>293</v>
      </c>
      <c r="B28" s="491" t="s">
        <v>596</v>
      </c>
      <c r="C28" s="471"/>
      <c r="D28" s="507"/>
      <c r="E28" s="466"/>
    </row>
    <row r="29" spans="1:5" s="437" customFormat="1" ht="12" customHeight="1" thickBot="1">
      <c r="A29" s="474" t="s">
        <v>10</v>
      </c>
      <c r="B29" s="297" t="s">
        <v>484</v>
      </c>
      <c r="C29" s="356">
        <f>+C30+C31+C32</f>
        <v>0</v>
      </c>
      <c r="D29" s="501">
        <f>+D30+D31+D32</f>
        <v>0</v>
      </c>
      <c r="E29" s="481">
        <f>+E30+E31+E32</f>
        <v>0</v>
      </c>
    </row>
    <row r="30" spans="1:5" s="437" customFormat="1" ht="12" customHeight="1">
      <c r="A30" s="488" t="s">
        <v>60</v>
      </c>
      <c r="B30" s="489" t="s">
        <v>310</v>
      </c>
      <c r="C30" s="51"/>
      <c r="D30" s="495"/>
      <c r="E30" s="468"/>
    </row>
    <row r="31" spans="1:5" s="437" customFormat="1" ht="12" customHeight="1">
      <c r="A31" s="488" t="s">
        <v>61</v>
      </c>
      <c r="B31" s="490" t="s">
        <v>311</v>
      </c>
      <c r="C31" s="357"/>
      <c r="D31" s="506"/>
      <c r="E31" s="467"/>
    </row>
    <row r="32" spans="1:5" s="437" customFormat="1" ht="12" customHeight="1" thickBot="1">
      <c r="A32" s="487" t="s">
        <v>62</v>
      </c>
      <c r="B32" s="473" t="s">
        <v>313</v>
      </c>
      <c r="C32" s="471"/>
      <c r="D32" s="507"/>
      <c r="E32" s="466"/>
    </row>
    <row r="33" spans="1:5" s="437" customFormat="1" ht="12" customHeight="1" thickBot="1">
      <c r="A33" s="474" t="s">
        <v>11</v>
      </c>
      <c r="B33" s="297" t="s">
        <v>438</v>
      </c>
      <c r="C33" s="38"/>
      <c r="D33" s="505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505"/>
      <c r="E34" s="480"/>
    </row>
    <row r="35" spans="1:5" s="437" customFormat="1" ht="12" customHeight="1" thickBot="1">
      <c r="A35" s="411" t="s">
        <v>13</v>
      </c>
      <c r="B35" s="297" t="s">
        <v>486</v>
      </c>
      <c r="C35" s="356">
        <f>+C8+C19+C24+C25+C29+C33+C34</f>
        <v>650000</v>
      </c>
      <c r="D35" s="501">
        <f>+D8+D19+D24+D25+D29+D33+D34</f>
        <v>650000</v>
      </c>
      <c r="E35" s="481">
        <f>+E8+E19+E24+E25+E29+E33+E34</f>
        <v>600613</v>
      </c>
    </row>
    <row r="36" spans="1:5" s="464" customFormat="1" ht="12" customHeight="1" thickBot="1">
      <c r="A36" s="476" t="s">
        <v>14</v>
      </c>
      <c r="B36" s="297" t="s">
        <v>487</v>
      </c>
      <c r="C36" s="356">
        <f>+C37+C38+C39</f>
        <v>13142549</v>
      </c>
      <c r="D36" s="501">
        <f>+D37+D38+D39</f>
        <v>14959505</v>
      </c>
      <c r="E36" s="481">
        <f>+E37+E38+E39</f>
        <v>14959505</v>
      </c>
    </row>
    <row r="37" spans="1:5" s="464" customFormat="1" ht="15" customHeight="1">
      <c r="A37" s="488" t="s">
        <v>488</v>
      </c>
      <c r="B37" s="489" t="s">
        <v>142</v>
      </c>
      <c r="C37" s="51">
        <v>87414</v>
      </c>
      <c r="D37" s="495">
        <v>84384</v>
      </c>
      <c r="E37" s="468">
        <v>84384</v>
      </c>
    </row>
    <row r="38" spans="1:5" s="464" customFormat="1" ht="15" customHeight="1">
      <c r="A38" s="488" t="s">
        <v>489</v>
      </c>
      <c r="B38" s="490" t="s">
        <v>2</v>
      </c>
      <c r="C38" s="357"/>
      <c r="D38" s="506"/>
      <c r="E38" s="467"/>
    </row>
    <row r="39" spans="1:5" ht="13.5" thickBot="1">
      <c r="A39" s="487" t="s">
        <v>490</v>
      </c>
      <c r="B39" s="473" t="s">
        <v>491</v>
      </c>
      <c r="C39" s="471">
        <v>13055135</v>
      </c>
      <c r="D39" s="507">
        <v>14875121</v>
      </c>
      <c r="E39" s="466">
        <v>14875121</v>
      </c>
    </row>
    <row r="40" spans="1:5" s="463" customFormat="1" ht="16.5" customHeight="1" thickBot="1">
      <c r="A40" s="476" t="s">
        <v>15</v>
      </c>
      <c r="B40" s="477" t="s">
        <v>492</v>
      </c>
      <c r="C40" s="55">
        <f>+C35+C36</f>
        <v>13792549</v>
      </c>
      <c r="D40" s="508">
        <f>+D35+D36</f>
        <v>15609505</v>
      </c>
      <c r="E40" s="482">
        <f>+E35+E36</f>
        <v>15560118</v>
      </c>
    </row>
    <row r="41" spans="1:5" s="254" customFormat="1" ht="12" customHeight="1">
      <c r="A41" s="419"/>
      <c r="B41" s="420"/>
      <c r="C41" s="435"/>
      <c r="D41" s="435"/>
      <c r="E41" s="435"/>
    </row>
    <row r="42" spans="1:5" ht="12" customHeight="1" thickBot="1">
      <c r="A42" s="421"/>
      <c r="B42" s="422"/>
      <c r="C42" s="436"/>
      <c r="D42" s="436"/>
      <c r="E42" s="436"/>
    </row>
    <row r="43" spans="1:5" ht="12" customHeight="1" thickBot="1">
      <c r="A43" s="664" t="s">
        <v>41</v>
      </c>
      <c r="B43" s="665"/>
      <c r="C43" s="665"/>
      <c r="D43" s="665"/>
      <c r="E43" s="666"/>
    </row>
    <row r="44" spans="1:5" ht="12" customHeight="1" thickBot="1">
      <c r="A44" s="474" t="s">
        <v>6</v>
      </c>
      <c r="B44" s="297" t="s">
        <v>493</v>
      </c>
      <c r="C44" s="356">
        <f>SUM(C45:C49)</f>
        <v>13792549</v>
      </c>
      <c r="D44" s="356">
        <f>SUM(D45:D49)</f>
        <v>15609505</v>
      </c>
      <c r="E44" s="481">
        <f>SUM(E45:E49)</f>
        <v>15458877</v>
      </c>
    </row>
    <row r="45" spans="1:5" ht="12" customHeight="1">
      <c r="A45" s="487" t="s">
        <v>67</v>
      </c>
      <c r="B45" s="278" t="s">
        <v>36</v>
      </c>
      <c r="C45" s="51">
        <v>6890242</v>
      </c>
      <c r="D45" s="51">
        <v>6499961</v>
      </c>
      <c r="E45" s="468">
        <v>6383783</v>
      </c>
    </row>
    <row r="46" spans="1:5" ht="12" customHeight="1">
      <c r="A46" s="487" t="s">
        <v>68</v>
      </c>
      <c r="B46" s="277" t="s">
        <v>112</v>
      </c>
      <c r="C46" s="350">
        <v>1541607</v>
      </c>
      <c r="D46" s="350">
        <v>1457306</v>
      </c>
      <c r="E46" s="492">
        <v>1431338</v>
      </c>
    </row>
    <row r="47" spans="1:5" ht="12" customHeight="1">
      <c r="A47" s="487" t="s">
        <v>69</v>
      </c>
      <c r="B47" s="277" t="s">
        <v>87</v>
      </c>
      <c r="C47" s="350">
        <v>5360700</v>
      </c>
      <c r="D47" s="350">
        <v>7652238</v>
      </c>
      <c r="E47" s="492">
        <v>7643756</v>
      </c>
    </row>
    <row r="48" spans="1:5" s="254" customFormat="1" ht="12" customHeight="1">
      <c r="A48" s="487" t="s">
        <v>70</v>
      </c>
      <c r="B48" s="277" t="s">
        <v>113</v>
      </c>
      <c r="C48" s="350"/>
      <c r="D48" s="350"/>
      <c r="E48" s="492"/>
    </row>
    <row r="49" spans="1:5" ht="12" customHeight="1" thickBot="1">
      <c r="A49" s="487" t="s">
        <v>88</v>
      </c>
      <c r="B49" s="277" t="s">
        <v>114</v>
      </c>
      <c r="C49" s="350"/>
      <c r="D49" s="350"/>
      <c r="E49" s="492"/>
    </row>
    <row r="50" spans="1:5" ht="12" customHeight="1" thickBot="1">
      <c r="A50" s="474" t="s">
        <v>7</v>
      </c>
      <c r="B50" s="297" t="s">
        <v>494</v>
      </c>
      <c r="C50" s="356">
        <f>SUM(C51:C53)</f>
        <v>0</v>
      </c>
      <c r="D50" s="356">
        <f>SUM(D51:D53)</f>
        <v>0</v>
      </c>
      <c r="E50" s="481">
        <f>SUM(E51:E53)</f>
        <v>0</v>
      </c>
    </row>
    <row r="51" spans="1:5" ht="12" customHeight="1">
      <c r="A51" s="487" t="s">
        <v>73</v>
      </c>
      <c r="B51" s="278" t="s">
        <v>135</v>
      </c>
      <c r="C51" s="51"/>
      <c r="D51" s="51"/>
      <c r="E51" s="468"/>
    </row>
    <row r="52" spans="1:5" ht="12" customHeight="1">
      <c r="A52" s="487" t="s">
        <v>74</v>
      </c>
      <c r="B52" s="277" t="s">
        <v>116</v>
      </c>
      <c r="C52" s="350"/>
      <c r="D52" s="350"/>
      <c r="E52" s="492"/>
    </row>
    <row r="53" spans="1:5" ht="15" customHeight="1">
      <c r="A53" s="487" t="s">
        <v>75</v>
      </c>
      <c r="B53" s="277" t="s">
        <v>42</v>
      </c>
      <c r="C53" s="350"/>
      <c r="D53" s="350"/>
      <c r="E53" s="492"/>
    </row>
    <row r="54" spans="1:5" ht="13.5" thickBot="1">
      <c r="A54" s="487" t="s">
        <v>76</v>
      </c>
      <c r="B54" s="277" t="s">
        <v>597</v>
      </c>
      <c r="C54" s="350"/>
      <c r="D54" s="350"/>
      <c r="E54" s="492"/>
    </row>
    <row r="55" spans="1:5" ht="15" customHeight="1" thickBot="1">
      <c r="A55" s="474" t="s">
        <v>8</v>
      </c>
      <c r="B55" s="478" t="s">
        <v>495</v>
      </c>
      <c r="C55" s="55">
        <f>+C44+C50</f>
        <v>13792549</v>
      </c>
      <c r="D55" s="55">
        <f>+D44+D50</f>
        <v>15609505</v>
      </c>
      <c r="E55" s="482">
        <f>+E44+E50</f>
        <v>15458877</v>
      </c>
    </row>
    <row r="56" spans="3:5" ht="13.5" thickBot="1">
      <c r="C56" s="483"/>
      <c r="D56" s="483"/>
      <c r="E56" s="483"/>
    </row>
    <row r="57" spans="1:5" ht="13.5" thickBot="1">
      <c r="A57" s="558" t="s">
        <v>627</v>
      </c>
      <c r="B57" s="559"/>
      <c r="C57" s="59">
        <v>2</v>
      </c>
      <c r="D57" s="59">
        <v>2</v>
      </c>
      <c r="E57" s="472">
        <v>2</v>
      </c>
    </row>
    <row r="58" spans="1:5" ht="13.5" thickBot="1">
      <c r="A58" s="560" t="s">
        <v>626</v>
      </c>
      <c r="B58" s="561"/>
      <c r="C58" s="59"/>
      <c r="D58" s="59"/>
      <c r="E58" s="472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479" customWidth="1"/>
    <col min="2" max="2" width="62.0039062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811</v>
      </c>
    </row>
    <row r="2" spans="1:5" s="461" customFormat="1" ht="25.5" customHeight="1">
      <c r="A2" s="441" t="s">
        <v>126</v>
      </c>
      <c r="B2" s="667" t="s">
        <v>637</v>
      </c>
      <c r="C2" s="668"/>
      <c r="D2" s="669"/>
      <c r="E2" s="484" t="s">
        <v>47</v>
      </c>
    </row>
    <row r="3" spans="1:5" s="461" customFormat="1" ht="24.75" thickBot="1">
      <c r="A3" s="459" t="s">
        <v>125</v>
      </c>
      <c r="B3" s="670" t="s">
        <v>594</v>
      </c>
      <c r="C3" s="673"/>
      <c r="D3" s="674"/>
      <c r="E3" s="485" t="s">
        <v>46</v>
      </c>
    </row>
    <row r="4" spans="1:5" s="462" customFormat="1" ht="15.75" customHeight="1" thickBot="1">
      <c r="A4" s="416"/>
      <c r="B4" s="416"/>
      <c r="C4" s="417"/>
      <c r="D4" s="417"/>
      <c r="E4" s="417" t="str">
        <f>'23. mell.'!E4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0</v>
      </c>
      <c r="D8" s="501">
        <f>SUM(D9:D18)</f>
        <v>0</v>
      </c>
      <c r="E8" s="481">
        <f>SUM(E9:E18)</f>
        <v>0</v>
      </c>
    </row>
    <row r="9" spans="1:5" s="437" customFormat="1" ht="12" customHeight="1">
      <c r="A9" s="486" t="s">
        <v>67</v>
      </c>
      <c r="B9" s="279" t="s">
        <v>297</v>
      </c>
      <c r="C9" s="52"/>
      <c r="D9" s="502"/>
      <c r="E9" s="470"/>
    </row>
    <row r="10" spans="1:5" s="437" customFormat="1" ht="12" customHeight="1">
      <c r="A10" s="487" t="s">
        <v>68</v>
      </c>
      <c r="B10" s="277" t="s">
        <v>298</v>
      </c>
      <c r="C10" s="353"/>
      <c r="D10" s="503"/>
      <c r="E10" s="61"/>
    </row>
    <row r="11" spans="1:5" s="437" customFormat="1" ht="12" customHeight="1">
      <c r="A11" s="487" t="s">
        <v>69</v>
      </c>
      <c r="B11" s="277" t="s">
        <v>299</v>
      </c>
      <c r="C11" s="353"/>
      <c r="D11" s="503"/>
      <c r="E11" s="61"/>
    </row>
    <row r="12" spans="1:5" s="437" customFormat="1" ht="12" customHeight="1">
      <c r="A12" s="487" t="s">
        <v>70</v>
      </c>
      <c r="B12" s="277" t="s">
        <v>300</v>
      </c>
      <c r="C12" s="353"/>
      <c r="D12" s="50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50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50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50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04"/>
      <c r="E16" s="469"/>
    </row>
    <row r="17" spans="1:5" s="437" customFormat="1" ht="12" customHeight="1">
      <c r="A17" s="487" t="s">
        <v>80</v>
      </c>
      <c r="B17" s="277" t="s">
        <v>306</v>
      </c>
      <c r="C17" s="353"/>
      <c r="D17" s="50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62"/>
      <c r="E18" s="465"/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501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50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50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503"/>
      <c r="E22" s="61"/>
    </row>
    <row r="23" spans="1:5" s="437" customFormat="1" ht="12" customHeight="1" thickBot="1">
      <c r="A23" s="487" t="s">
        <v>76</v>
      </c>
      <c r="B23" s="277" t="s">
        <v>595</v>
      </c>
      <c r="C23" s="353"/>
      <c r="D23" s="503"/>
      <c r="E23" s="61"/>
    </row>
    <row r="24" spans="1:5" s="437" customFormat="1" ht="12" customHeight="1" thickBot="1">
      <c r="A24" s="474" t="s">
        <v>8</v>
      </c>
      <c r="B24" s="297" t="s">
        <v>103</v>
      </c>
      <c r="C24" s="38"/>
      <c r="D24" s="505"/>
      <c r="E24" s="480"/>
    </row>
    <row r="25" spans="1:5" s="437" customFormat="1" ht="12" customHeight="1" thickBot="1">
      <c r="A25" s="474" t="s">
        <v>9</v>
      </c>
      <c r="B25" s="297" t="s">
        <v>482</v>
      </c>
      <c r="C25" s="356">
        <f>+C26+C27</f>
        <v>0</v>
      </c>
      <c r="D25" s="501">
        <f>+D26+D27</f>
        <v>0</v>
      </c>
      <c r="E25" s="481">
        <f>+E26+E27</f>
        <v>0</v>
      </c>
    </row>
    <row r="26" spans="1:5" s="437" customFormat="1" ht="12" customHeight="1">
      <c r="A26" s="488" t="s">
        <v>291</v>
      </c>
      <c r="B26" s="489" t="s">
        <v>480</v>
      </c>
      <c r="C26" s="51"/>
      <c r="D26" s="495"/>
      <c r="E26" s="468"/>
    </row>
    <row r="27" spans="1:5" s="437" customFormat="1" ht="12" customHeight="1">
      <c r="A27" s="488" t="s">
        <v>292</v>
      </c>
      <c r="B27" s="490" t="s">
        <v>483</v>
      </c>
      <c r="C27" s="357"/>
      <c r="D27" s="506"/>
      <c r="E27" s="467"/>
    </row>
    <row r="28" spans="1:5" s="437" customFormat="1" ht="12" customHeight="1" thickBot="1">
      <c r="A28" s="487" t="s">
        <v>293</v>
      </c>
      <c r="B28" s="491" t="s">
        <v>596</v>
      </c>
      <c r="C28" s="471"/>
      <c r="D28" s="507"/>
      <c r="E28" s="466"/>
    </row>
    <row r="29" spans="1:5" s="437" customFormat="1" ht="12" customHeight="1" thickBot="1">
      <c r="A29" s="474" t="s">
        <v>10</v>
      </c>
      <c r="B29" s="297" t="s">
        <v>484</v>
      </c>
      <c r="C29" s="356">
        <f>+C30+C31+C32</f>
        <v>0</v>
      </c>
      <c r="D29" s="501">
        <f>+D30+D31+D32</f>
        <v>0</v>
      </c>
      <c r="E29" s="481">
        <f>+E30+E31+E32</f>
        <v>0</v>
      </c>
    </row>
    <row r="30" spans="1:5" s="437" customFormat="1" ht="12" customHeight="1">
      <c r="A30" s="488" t="s">
        <v>60</v>
      </c>
      <c r="B30" s="489" t="s">
        <v>310</v>
      </c>
      <c r="C30" s="51"/>
      <c r="D30" s="495"/>
      <c r="E30" s="468"/>
    </row>
    <row r="31" spans="1:5" s="437" customFormat="1" ht="12" customHeight="1">
      <c r="A31" s="488" t="s">
        <v>61</v>
      </c>
      <c r="B31" s="490" t="s">
        <v>311</v>
      </c>
      <c r="C31" s="357"/>
      <c r="D31" s="506"/>
      <c r="E31" s="467"/>
    </row>
    <row r="32" spans="1:5" s="437" customFormat="1" ht="12" customHeight="1" thickBot="1">
      <c r="A32" s="487" t="s">
        <v>62</v>
      </c>
      <c r="B32" s="473" t="s">
        <v>313</v>
      </c>
      <c r="C32" s="471"/>
      <c r="D32" s="507"/>
      <c r="E32" s="466"/>
    </row>
    <row r="33" spans="1:5" s="437" customFormat="1" ht="12" customHeight="1" thickBot="1">
      <c r="A33" s="474" t="s">
        <v>11</v>
      </c>
      <c r="B33" s="297" t="s">
        <v>438</v>
      </c>
      <c r="C33" s="38"/>
      <c r="D33" s="505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505"/>
      <c r="E34" s="480"/>
    </row>
    <row r="35" spans="1:5" s="437" customFormat="1" ht="12" customHeight="1" thickBot="1">
      <c r="A35" s="411" t="s">
        <v>13</v>
      </c>
      <c r="B35" s="297" t="s">
        <v>486</v>
      </c>
      <c r="C35" s="356">
        <f>+C8+C19+C24+C25+C29+C33+C34</f>
        <v>0</v>
      </c>
      <c r="D35" s="501">
        <f>+D8+D19+D24+D25+D29+D33+D34</f>
        <v>0</v>
      </c>
      <c r="E35" s="481">
        <f>+E8+E19+E24+E25+E29+E33+E34</f>
        <v>0</v>
      </c>
    </row>
    <row r="36" spans="1:5" s="464" customFormat="1" ht="12" customHeight="1" thickBot="1">
      <c r="A36" s="476" t="s">
        <v>14</v>
      </c>
      <c r="B36" s="297" t="s">
        <v>487</v>
      </c>
      <c r="C36" s="356">
        <f>+C37+C38+C39</f>
        <v>0</v>
      </c>
      <c r="D36" s="501">
        <f>+D37+D38+D39</f>
        <v>0</v>
      </c>
      <c r="E36" s="481">
        <f>+E37+E38+E39</f>
        <v>0</v>
      </c>
    </row>
    <row r="37" spans="1:5" s="464" customFormat="1" ht="15" customHeight="1">
      <c r="A37" s="488" t="s">
        <v>488</v>
      </c>
      <c r="B37" s="489" t="s">
        <v>142</v>
      </c>
      <c r="C37" s="51"/>
      <c r="D37" s="495"/>
      <c r="E37" s="468"/>
    </row>
    <row r="38" spans="1:5" s="464" customFormat="1" ht="15" customHeight="1">
      <c r="A38" s="488" t="s">
        <v>489</v>
      </c>
      <c r="B38" s="490" t="s">
        <v>2</v>
      </c>
      <c r="C38" s="357"/>
      <c r="D38" s="506"/>
      <c r="E38" s="467"/>
    </row>
    <row r="39" spans="1:5" ht="13.5" thickBot="1">
      <c r="A39" s="487" t="s">
        <v>490</v>
      </c>
      <c r="B39" s="473" t="s">
        <v>491</v>
      </c>
      <c r="C39" s="471"/>
      <c r="D39" s="507"/>
      <c r="E39" s="466"/>
    </row>
    <row r="40" spans="1:5" s="463" customFormat="1" ht="16.5" customHeight="1" thickBot="1">
      <c r="A40" s="476" t="s">
        <v>15</v>
      </c>
      <c r="B40" s="477" t="s">
        <v>492</v>
      </c>
      <c r="C40" s="55">
        <f>+C35+C36</f>
        <v>0</v>
      </c>
      <c r="D40" s="508">
        <f>+D35+D36</f>
        <v>0</v>
      </c>
      <c r="E40" s="482">
        <f>+E35+E36</f>
        <v>0</v>
      </c>
    </row>
    <row r="41" spans="1:5" s="254" customFormat="1" ht="12" customHeight="1">
      <c r="A41" s="419"/>
      <c r="B41" s="420"/>
      <c r="C41" s="435"/>
      <c r="D41" s="435"/>
      <c r="E41" s="435"/>
    </row>
    <row r="42" spans="1:5" ht="12" customHeight="1" thickBot="1">
      <c r="A42" s="421"/>
      <c r="B42" s="422"/>
      <c r="C42" s="436"/>
      <c r="D42" s="436"/>
      <c r="E42" s="436"/>
    </row>
    <row r="43" spans="1:5" ht="12" customHeight="1" thickBot="1">
      <c r="A43" s="664" t="s">
        <v>41</v>
      </c>
      <c r="B43" s="665"/>
      <c r="C43" s="665"/>
      <c r="D43" s="665"/>
      <c r="E43" s="666"/>
    </row>
    <row r="44" spans="1:5" ht="12" customHeight="1" thickBot="1">
      <c r="A44" s="474" t="s">
        <v>6</v>
      </c>
      <c r="B44" s="297" t="s">
        <v>493</v>
      </c>
      <c r="C44" s="356">
        <f>SUM(C45:C49)</f>
        <v>0</v>
      </c>
      <c r="D44" s="356">
        <f>SUM(D45:D49)</f>
        <v>0</v>
      </c>
      <c r="E44" s="481">
        <f>SUM(E45:E49)</f>
        <v>0</v>
      </c>
    </row>
    <row r="45" spans="1:5" ht="12" customHeight="1">
      <c r="A45" s="487" t="s">
        <v>67</v>
      </c>
      <c r="B45" s="278" t="s">
        <v>36</v>
      </c>
      <c r="C45" s="51"/>
      <c r="D45" s="51"/>
      <c r="E45" s="468"/>
    </row>
    <row r="46" spans="1:5" ht="12" customHeight="1">
      <c r="A46" s="487" t="s">
        <v>68</v>
      </c>
      <c r="B46" s="277" t="s">
        <v>112</v>
      </c>
      <c r="C46" s="350"/>
      <c r="D46" s="350"/>
      <c r="E46" s="492"/>
    </row>
    <row r="47" spans="1:5" ht="12" customHeight="1">
      <c r="A47" s="487" t="s">
        <v>69</v>
      </c>
      <c r="B47" s="277" t="s">
        <v>87</v>
      </c>
      <c r="C47" s="350"/>
      <c r="D47" s="350"/>
      <c r="E47" s="492"/>
    </row>
    <row r="48" spans="1:5" s="254" customFormat="1" ht="12" customHeight="1">
      <c r="A48" s="487" t="s">
        <v>70</v>
      </c>
      <c r="B48" s="277" t="s">
        <v>113</v>
      </c>
      <c r="C48" s="350"/>
      <c r="D48" s="350"/>
      <c r="E48" s="492"/>
    </row>
    <row r="49" spans="1:5" ht="12" customHeight="1" thickBot="1">
      <c r="A49" s="487" t="s">
        <v>88</v>
      </c>
      <c r="B49" s="277" t="s">
        <v>114</v>
      </c>
      <c r="C49" s="350"/>
      <c r="D49" s="350"/>
      <c r="E49" s="492"/>
    </row>
    <row r="50" spans="1:5" ht="12" customHeight="1" thickBot="1">
      <c r="A50" s="474" t="s">
        <v>7</v>
      </c>
      <c r="B50" s="297" t="s">
        <v>494</v>
      </c>
      <c r="C50" s="356">
        <f>SUM(C51:C53)</f>
        <v>0</v>
      </c>
      <c r="D50" s="356">
        <f>SUM(D51:D53)</f>
        <v>0</v>
      </c>
      <c r="E50" s="481">
        <f>SUM(E51:E53)</f>
        <v>0</v>
      </c>
    </row>
    <row r="51" spans="1:5" ht="12" customHeight="1">
      <c r="A51" s="487" t="s">
        <v>73</v>
      </c>
      <c r="B51" s="278" t="s">
        <v>135</v>
      </c>
      <c r="C51" s="51"/>
      <c r="D51" s="51"/>
      <c r="E51" s="468"/>
    </row>
    <row r="52" spans="1:5" ht="12" customHeight="1">
      <c r="A52" s="487" t="s">
        <v>74</v>
      </c>
      <c r="B52" s="277" t="s">
        <v>116</v>
      </c>
      <c r="C52" s="350"/>
      <c r="D52" s="350"/>
      <c r="E52" s="492"/>
    </row>
    <row r="53" spans="1:5" ht="15" customHeight="1">
      <c r="A53" s="487" t="s">
        <v>75</v>
      </c>
      <c r="B53" s="277" t="s">
        <v>42</v>
      </c>
      <c r="C53" s="350"/>
      <c r="D53" s="350"/>
      <c r="E53" s="492"/>
    </row>
    <row r="54" spans="1:5" ht="13.5" thickBot="1">
      <c r="A54" s="487" t="s">
        <v>76</v>
      </c>
      <c r="B54" s="277" t="s">
        <v>597</v>
      </c>
      <c r="C54" s="350"/>
      <c r="D54" s="350"/>
      <c r="E54" s="492"/>
    </row>
    <row r="55" spans="1:5" ht="15" customHeight="1" thickBot="1">
      <c r="A55" s="474" t="s">
        <v>8</v>
      </c>
      <c r="B55" s="478" t="s">
        <v>495</v>
      </c>
      <c r="C55" s="55">
        <f>+C44+C50</f>
        <v>0</v>
      </c>
      <c r="D55" s="55">
        <f>+D44+D50</f>
        <v>0</v>
      </c>
      <c r="E55" s="482">
        <f>+E44+E50</f>
        <v>0</v>
      </c>
    </row>
    <row r="56" spans="3:5" ht="13.5" thickBot="1">
      <c r="C56" s="483"/>
      <c r="D56" s="483"/>
      <c r="E56" s="483"/>
    </row>
    <row r="57" spans="1:5" ht="13.5" thickBot="1">
      <c r="A57" s="558" t="s">
        <v>627</v>
      </c>
      <c r="B57" s="559"/>
      <c r="C57" s="59"/>
      <c r="D57" s="59"/>
      <c r="E57" s="472"/>
    </row>
    <row r="58" spans="1:5" ht="13.5" thickBot="1">
      <c r="A58" s="560" t="s">
        <v>626</v>
      </c>
      <c r="B58" s="561"/>
      <c r="C58" s="59"/>
      <c r="D58" s="59"/>
      <c r="E58" s="472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479" customWidth="1"/>
    <col min="2" max="2" width="62.00390625" style="29" customWidth="1"/>
    <col min="3" max="5" width="15.875" style="29" customWidth="1"/>
    <col min="6" max="16384" width="9.375" style="29" customWidth="1"/>
  </cols>
  <sheetData>
    <row r="1" spans="1:5" s="414" customFormat="1" ht="21" customHeight="1" thickBot="1">
      <c r="A1" s="413"/>
      <c r="B1" s="415"/>
      <c r="C1" s="460"/>
      <c r="D1" s="460"/>
      <c r="E1" s="546" t="s">
        <v>812</v>
      </c>
    </row>
    <row r="2" spans="1:5" s="461" customFormat="1" ht="25.5" customHeight="1">
      <c r="A2" s="441" t="s">
        <v>126</v>
      </c>
      <c r="B2" s="667" t="s">
        <v>637</v>
      </c>
      <c r="C2" s="668"/>
      <c r="D2" s="669"/>
      <c r="E2" s="484" t="s">
        <v>47</v>
      </c>
    </row>
    <row r="3" spans="1:5" s="461" customFormat="1" ht="24.75" thickBot="1">
      <c r="A3" s="459" t="s">
        <v>125</v>
      </c>
      <c r="B3" s="670" t="s">
        <v>589</v>
      </c>
      <c r="C3" s="673"/>
      <c r="D3" s="674"/>
      <c r="E3" s="485" t="s">
        <v>47</v>
      </c>
    </row>
    <row r="4" spans="1:5" s="462" customFormat="1" ht="15.75" customHeight="1" thickBot="1">
      <c r="A4" s="416"/>
      <c r="B4" s="416"/>
      <c r="C4" s="417"/>
      <c r="D4" s="417"/>
      <c r="E4" s="417" t="str">
        <f>'24. mell.'!E4</f>
        <v>forintban</v>
      </c>
    </row>
    <row r="5" spans="1:5" ht="24.75" thickBot="1">
      <c r="A5" s="262" t="s">
        <v>127</v>
      </c>
      <c r="B5" s="263" t="s">
        <v>625</v>
      </c>
      <c r="C5" s="47" t="s">
        <v>155</v>
      </c>
      <c r="D5" s="47" t="s">
        <v>156</v>
      </c>
      <c r="E5" s="418" t="s">
        <v>157</v>
      </c>
    </row>
    <row r="6" spans="1:5" s="463" customFormat="1" ht="12.75" customHeight="1" thickBot="1">
      <c r="A6" s="411" t="s">
        <v>378</v>
      </c>
      <c r="B6" s="412" t="s">
        <v>379</v>
      </c>
      <c r="C6" s="412" t="s">
        <v>380</v>
      </c>
      <c r="D6" s="58" t="s">
        <v>381</v>
      </c>
      <c r="E6" s="56" t="s">
        <v>382</v>
      </c>
    </row>
    <row r="7" spans="1:5" s="463" customFormat="1" ht="15.75" customHeight="1" thickBot="1">
      <c r="A7" s="664" t="s">
        <v>40</v>
      </c>
      <c r="B7" s="665"/>
      <c r="C7" s="665"/>
      <c r="D7" s="665"/>
      <c r="E7" s="666"/>
    </row>
    <row r="8" spans="1:5" s="437" customFormat="1" ht="12" customHeight="1" thickBot="1">
      <c r="A8" s="411" t="s">
        <v>6</v>
      </c>
      <c r="B8" s="475" t="s">
        <v>476</v>
      </c>
      <c r="C8" s="356">
        <f>SUM(C9:C18)</f>
        <v>0</v>
      </c>
      <c r="D8" s="501">
        <f>SUM(D9:D18)</f>
        <v>0</v>
      </c>
      <c r="E8" s="481">
        <f>SUM(E9:E18)</f>
        <v>0</v>
      </c>
    </row>
    <row r="9" spans="1:5" s="437" customFormat="1" ht="12" customHeight="1">
      <c r="A9" s="486" t="s">
        <v>67</v>
      </c>
      <c r="B9" s="279" t="s">
        <v>297</v>
      </c>
      <c r="C9" s="52"/>
      <c r="D9" s="502"/>
      <c r="E9" s="470"/>
    </row>
    <row r="10" spans="1:5" s="437" customFormat="1" ht="12" customHeight="1">
      <c r="A10" s="487" t="s">
        <v>68</v>
      </c>
      <c r="B10" s="277" t="s">
        <v>298</v>
      </c>
      <c r="C10" s="353"/>
      <c r="D10" s="503"/>
      <c r="E10" s="61"/>
    </row>
    <row r="11" spans="1:5" s="437" customFormat="1" ht="12" customHeight="1">
      <c r="A11" s="487" t="s">
        <v>69</v>
      </c>
      <c r="B11" s="277" t="s">
        <v>299</v>
      </c>
      <c r="C11" s="353"/>
      <c r="D11" s="503"/>
      <c r="E11" s="61"/>
    </row>
    <row r="12" spans="1:5" s="437" customFormat="1" ht="12" customHeight="1">
      <c r="A12" s="487" t="s">
        <v>70</v>
      </c>
      <c r="B12" s="277" t="s">
        <v>300</v>
      </c>
      <c r="C12" s="353"/>
      <c r="D12" s="503"/>
      <c r="E12" s="61"/>
    </row>
    <row r="13" spans="1:5" s="437" customFormat="1" ht="12" customHeight="1">
      <c r="A13" s="487" t="s">
        <v>88</v>
      </c>
      <c r="B13" s="277" t="s">
        <v>301</v>
      </c>
      <c r="C13" s="353"/>
      <c r="D13" s="503"/>
      <c r="E13" s="61"/>
    </row>
    <row r="14" spans="1:5" s="437" customFormat="1" ht="12" customHeight="1">
      <c r="A14" s="487" t="s">
        <v>71</v>
      </c>
      <c r="B14" s="277" t="s">
        <v>477</v>
      </c>
      <c r="C14" s="353"/>
      <c r="D14" s="503"/>
      <c r="E14" s="61"/>
    </row>
    <row r="15" spans="1:5" s="464" customFormat="1" ht="12" customHeight="1">
      <c r="A15" s="487" t="s">
        <v>72</v>
      </c>
      <c r="B15" s="276" t="s">
        <v>478</v>
      </c>
      <c r="C15" s="353"/>
      <c r="D15" s="503"/>
      <c r="E15" s="61"/>
    </row>
    <row r="16" spans="1:5" s="464" customFormat="1" ht="12" customHeight="1">
      <c r="A16" s="487" t="s">
        <v>79</v>
      </c>
      <c r="B16" s="277" t="s">
        <v>304</v>
      </c>
      <c r="C16" s="53"/>
      <c r="D16" s="504"/>
      <c r="E16" s="469"/>
    </row>
    <row r="17" spans="1:5" s="437" customFormat="1" ht="12" customHeight="1">
      <c r="A17" s="487" t="s">
        <v>80</v>
      </c>
      <c r="B17" s="277" t="s">
        <v>306</v>
      </c>
      <c r="C17" s="353"/>
      <c r="D17" s="503"/>
      <c r="E17" s="61"/>
    </row>
    <row r="18" spans="1:5" s="464" customFormat="1" ht="12" customHeight="1" thickBot="1">
      <c r="A18" s="487" t="s">
        <v>81</v>
      </c>
      <c r="B18" s="276" t="s">
        <v>308</v>
      </c>
      <c r="C18" s="355"/>
      <c r="D18" s="62"/>
      <c r="E18" s="465"/>
    </row>
    <row r="19" spans="1:5" s="464" customFormat="1" ht="12" customHeight="1" thickBot="1">
      <c r="A19" s="411" t="s">
        <v>7</v>
      </c>
      <c r="B19" s="475" t="s">
        <v>479</v>
      </c>
      <c r="C19" s="356">
        <f>SUM(C20:C22)</f>
        <v>0</v>
      </c>
      <c r="D19" s="501">
        <f>SUM(D20:D22)</f>
        <v>0</v>
      </c>
      <c r="E19" s="481">
        <f>SUM(E20:E22)</f>
        <v>0</v>
      </c>
    </row>
    <row r="20" spans="1:5" s="464" customFormat="1" ht="12" customHeight="1">
      <c r="A20" s="487" t="s">
        <v>73</v>
      </c>
      <c r="B20" s="278" t="s">
        <v>278</v>
      </c>
      <c r="C20" s="353"/>
      <c r="D20" s="503"/>
      <c r="E20" s="61"/>
    </row>
    <row r="21" spans="1:5" s="464" customFormat="1" ht="12" customHeight="1">
      <c r="A21" s="487" t="s">
        <v>74</v>
      </c>
      <c r="B21" s="277" t="s">
        <v>480</v>
      </c>
      <c r="C21" s="353"/>
      <c r="D21" s="503"/>
      <c r="E21" s="61"/>
    </row>
    <row r="22" spans="1:5" s="464" customFormat="1" ht="12" customHeight="1">
      <c r="A22" s="487" t="s">
        <v>75</v>
      </c>
      <c r="B22" s="277" t="s">
        <v>481</v>
      </c>
      <c r="C22" s="353"/>
      <c r="D22" s="503"/>
      <c r="E22" s="61"/>
    </row>
    <row r="23" spans="1:5" s="437" customFormat="1" ht="12" customHeight="1" thickBot="1">
      <c r="A23" s="487" t="s">
        <v>76</v>
      </c>
      <c r="B23" s="277" t="s">
        <v>595</v>
      </c>
      <c r="C23" s="353"/>
      <c r="D23" s="503"/>
      <c r="E23" s="61"/>
    </row>
    <row r="24" spans="1:5" s="437" customFormat="1" ht="12" customHeight="1" thickBot="1">
      <c r="A24" s="474" t="s">
        <v>8</v>
      </c>
      <c r="B24" s="297" t="s">
        <v>103</v>
      </c>
      <c r="C24" s="38"/>
      <c r="D24" s="505"/>
      <c r="E24" s="480"/>
    </row>
    <row r="25" spans="1:5" s="437" customFormat="1" ht="12" customHeight="1" thickBot="1">
      <c r="A25" s="474" t="s">
        <v>9</v>
      </c>
      <c r="B25" s="297" t="s">
        <v>482</v>
      </c>
      <c r="C25" s="356">
        <f>+C26+C27</f>
        <v>0</v>
      </c>
      <c r="D25" s="501">
        <f>+D26+D27</f>
        <v>0</v>
      </c>
      <c r="E25" s="481">
        <f>+E26+E27</f>
        <v>0</v>
      </c>
    </row>
    <row r="26" spans="1:5" s="437" customFormat="1" ht="12" customHeight="1">
      <c r="A26" s="488" t="s">
        <v>291</v>
      </c>
      <c r="B26" s="489" t="s">
        <v>480</v>
      </c>
      <c r="C26" s="51"/>
      <c r="D26" s="495"/>
      <c r="E26" s="468"/>
    </row>
    <row r="27" spans="1:5" s="437" customFormat="1" ht="12" customHeight="1">
      <c r="A27" s="488" t="s">
        <v>292</v>
      </c>
      <c r="B27" s="490" t="s">
        <v>483</v>
      </c>
      <c r="C27" s="357"/>
      <c r="D27" s="506"/>
      <c r="E27" s="467"/>
    </row>
    <row r="28" spans="1:5" s="437" customFormat="1" ht="12" customHeight="1" thickBot="1">
      <c r="A28" s="487" t="s">
        <v>293</v>
      </c>
      <c r="B28" s="491" t="s">
        <v>596</v>
      </c>
      <c r="C28" s="471"/>
      <c r="D28" s="507"/>
      <c r="E28" s="466"/>
    </row>
    <row r="29" spans="1:5" s="437" customFormat="1" ht="12" customHeight="1" thickBot="1">
      <c r="A29" s="474" t="s">
        <v>10</v>
      </c>
      <c r="B29" s="297" t="s">
        <v>484</v>
      </c>
      <c r="C29" s="356">
        <f>+C30+C31+C32</f>
        <v>0</v>
      </c>
      <c r="D29" s="501">
        <f>+D30+D31+D32</f>
        <v>0</v>
      </c>
      <c r="E29" s="481">
        <f>+E30+E31+E32</f>
        <v>0</v>
      </c>
    </row>
    <row r="30" spans="1:5" s="437" customFormat="1" ht="12" customHeight="1">
      <c r="A30" s="488" t="s">
        <v>60</v>
      </c>
      <c r="B30" s="489" t="s">
        <v>310</v>
      </c>
      <c r="C30" s="51"/>
      <c r="D30" s="495"/>
      <c r="E30" s="468"/>
    </row>
    <row r="31" spans="1:5" s="437" customFormat="1" ht="12" customHeight="1">
      <c r="A31" s="488" t="s">
        <v>61</v>
      </c>
      <c r="B31" s="490" t="s">
        <v>311</v>
      </c>
      <c r="C31" s="357"/>
      <c r="D31" s="506"/>
      <c r="E31" s="467"/>
    </row>
    <row r="32" spans="1:5" s="437" customFormat="1" ht="12" customHeight="1" thickBot="1">
      <c r="A32" s="487" t="s">
        <v>62</v>
      </c>
      <c r="B32" s="473" t="s">
        <v>313</v>
      </c>
      <c r="C32" s="471"/>
      <c r="D32" s="507"/>
      <c r="E32" s="466"/>
    </row>
    <row r="33" spans="1:5" s="437" customFormat="1" ht="12" customHeight="1" thickBot="1">
      <c r="A33" s="474" t="s">
        <v>11</v>
      </c>
      <c r="B33" s="297" t="s">
        <v>438</v>
      </c>
      <c r="C33" s="38"/>
      <c r="D33" s="505"/>
      <c r="E33" s="480"/>
    </row>
    <row r="34" spans="1:5" s="437" customFormat="1" ht="12" customHeight="1" thickBot="1">
      <c r="A34" s="474" t="s">
        <v>12</v>
      </c>
      <c r="B34" s="297" t="s">
        <v>485</v>
      </c>
      <c r="C34" s="38"/>
      <c r="D34" s="505"/>
      <c r="E34" s="480"/>
    </row>
    <row r="35" spans="1:5" s="437" customFormat="1" ht="12" customHeight="1" thickBot="1">
      <c r="A35" s="411" t="s">
        <v>13</v>
      </c>
      <c r="B35" s="297" t="s">
        <v>486</v>
      </c>
      <c r="C35" s="356">
        <f>+C8+C19+C24+C25+C29+C33+C34</f>
        <v>0</v>
      </c>
      <c r="D35" s="501">
        <f>+D8+D19+D24+D25+D29+D33+D34</f>
        <v>0</v>
      </c>
      <c r="E35" s="481">
        <f>+E8+E19+E24+E25+E29+E33+E34</f>
        <v>0</v>
      </c>
    </row>
    <row r="36" spans="1:5" s="464" customFormat="1" ht="12" customHeight="1" thickBot="1">
      <c r="A36" s="476" t="s">
        <v>14</v>
      </c>
      <c r="B36" s="297" t="s">
        <v>487</v>
      </c>
      <c r="C36" s="356">
        <f>+C37+C38+C39</f>
        <v>0</v>
      </c>
      <c r="D36" s="501">
        <f>+D37+D38+D39</f>
        <v>0</v>
      </c>
      <c r="E36" s="481">
        <f>+E37+E38+E39</f>
        <v>0</v>
      </c>
    </row>
    <row r="37" spans="1:5" s="464" customFormat="1" ht="15" customHeight="1">
      <c r="A37" s="488" t="s">
        <v>488</v>
      </c>
      <c r="B37" s="489" t="s">
        <v>142</v>
      </c>
      <c r="C37" s="51"/>
      <c r="D37" s="495"/>
      <c r="E37" s="468"/>
    </row>
    <row r="38" spans="1:5" s="464" customFormat="1" ht="15" customHeight="1">
      <c r="A38" s="488" t="s">
        <v>489</v>
      </c>
      <c r="B38" s="490" t="s">
        <v>2</v>
      </c>
      <c r="C38" s="357"/>
      <c r="D38" s="506"/>
      <c r="E38" s="467"/>
    </row>
    <row r="39" spans="1:5" ht="13.5" thickBot="1">
      <c r="A39" s="487" t="s">
        <v>490</v>
      </c>
      <c r="B39" s="473" t="s">
        <v>491</v>
      </c>
      <c r="C39" s="471"/>
      <c r="D39" s="507"/>
      <c r="E39" s="466"/>
    </row>
    <row r="40" spans="1:5" s="463" customFormat="1" ht="16.5" customHeight="1" thickBot="1">
      <c r="A40" s="476" t="s">
        <v>15</v>
      </c>
      <c r="B40" s="477" t="s">
        <v>492</v>
      </c>
      <c r="C40" s="55">
        <f>+C35+C36</f>
        <v>0</v>
      </c>
      <c r="D40" s="508">
        <f>+D35+D36</f>
        <v>0</v>
      </c>
      <c r="E40" s="482">
        <f>+E35+E36</f>
        <v>0</v>
      </c>
    </row>
    <row r="41" spans="1:5" s="254" customFormat="1" ht="12" customHeight="1">
      <c r="A41" s="419"/>
      <c r="B41" s="420"/>
      <c r="C41" s="435"/>
      <c r="D41" s="435"/>
      <c r="E41" s="435"/>
    </row>
    <row r="42" spans="1:5" ht="12" customHeight="1" thickBot="1">
      <c r="A42" s="421"/>
      <c r="B42" s="422"/>
      <c r="C42" s="436"/>
      <c r="D42" s="436"/>
      <c r="E42" s="436"/>
    </row>
    <row r="43" spans="1:5" ht="12" customHeight="1" thickBot="1">
      <c r="A43" s="664" t="s">
        <v>41</v>
      </c>
      <c r="B43" s="665"/>
      <c r="C43" s="665"/>
      <c r="D43" s="665"/>
      <c r="E43" s="666"/>
    </row>
    <row r="44" spans="1:5" ht="12" customHeight="1" thickBot="1">
      <c r="A44" s="474" t="s">
        <v>6</v>
      </c>
      <c r="B44" s="297" t="s">
        <v>493</v>
      </c>
      <c r="C44" s="356">
        <f>SUM(C45:C49)</f>
        <v>0</v>
      </c>
      <c r="D44" s="356">
        <f>SUM(D45:D49)</f>
        <v>0</v>
      </c>
      <c r="E44" s="481">
        <f>SUM(E45:E49)</f>
        <v>0</v>
      </c>
    </row>
    <row r="45" spans="1:5" ht="12" customHeight="1">
      <c r="A45" s="487" t="s">
        <v>67</v>
      </c>
      <c r="B45" s="278" t="s">
        <v>36</v>
      </c>
      <c r="C45" s="51"/>
      <c r="D45" s="51"/>
      <c r="E45" s="468"/>
    </row>
    <row r="46" spans="1:5" ht="12" customHeight="1">
      <c r="A46" s="487" t="s">
        <v>68</v>
      </c>
      <c r="B46" s="277" t="s">
        <v>112</v>
      </c>
      <c r="C46" s="350"/>
      <c r="D46" s="350"/>
      <c r="E46" s="492"/>
    </row>
    <row r="47" spans="1:5" ht="12" customHeight="1">
      <c r="A47" s="487" t="s">
        <v>69</v>
      </c>
      <c r="B47" s="277" t="s">
        <v>87</v>
      </c>
      <c r="C47" s="350"/>
      <c r="D47" s="350"/>
      <c r="E47" s="492"/>
    </row>
    <row r="48" spans="1:5" s="254" customFormat="1" ht="12" customHeight="1">
      <c r="A48" s="487" t="s">
        <v>70</v>
      </c>
      <c r="B48" s="277" t="s">
        <v>113</v>
      </c>
      <c r="C48" s="350"/>
      <c r="D48" s="350"/>
      <c r="E48" s="492"/>
    </row>
    <row r="49" spans="1:5" ht="12" customHeight="1" thickBot="1">
      <c r="A49" s="487" t="s">
        <v>88</v>
      </c>
      <c r="B49" s="277" t="s">
        <v>114</v>
      </c>
      <c r="C49" s="350"/>
      <c r="D49" s="350"/>
      <c r="E49" s="492"/>
    </row>
    <row r="50" spans="1:5" ht="12" customHeight="1" thickBot="1">
      <c r="A50" s="474" t="s">
        <v>7</v>
      </c>
      <c r="B50" s="297" t="s">
        <v>494</v>
      </c>
      <c r="C50" s="356">
        <f>SUM(C51:C53)</f>
        <v>0</v>
      </c>
      <c r="D50" s="356">
        <f>SUM(D51:D53)</f>
        <v>0</v>
      </c>
      <c r="E50" s="481">
        <f>SUM(E51:E53)</f>
        <v>0</v>
      </c>
    </row>
    <row r="51" spans="1:5" ht="12" customHeight="1">
      <c r="A51" s="487" t="s">
        <v>73</v>
      </c>
      <c r="B51" s="278" t="s">
        <v>135</v>
      </c>
      <c r="C51" s="51"/>
      <c r="D51" s="51"/>
      <c r="E51" s="468"/>
    </row>
    <row r="52" spans="1:5" ht="12" customHeight="1">
      <c r="A52" s="487" t="s">
        <v>74</v>
      </c>
      <c r="B52" s="277" t="s">
        <v>116</v>
      </c>
      <c r="C52" s="350"/>
      <c r="D52" s="350"/>
      <c r="E52" s="492"/>
    </row>
    <row r="53" spans="1:5" ht="15" customHeight="1">
      <c r="A53" s="487" t="s">
        <v>75</v>
      </c>
      <c r="B53" s="277" t="s">
        <v>42</v>
      </c>
      <c r="C53" s="350"/>
      <c r="D53" s="350"/>
      <c r="E53" s="492"/>
    </row>
    <row r="54" spans="1:5" ht="13.5" thickBot="1">
      <c r="A54" s="487" t="s">
        <v>76</v>
      </c>
      <c r="B54" s="277" t="s">
        <v>597</v>
      </c>
      <c r="C54" s="350"/>
      <c r="D54" s="350"/>
      <c r="E54" s="492"/>
    </row>
    <row r="55" spans="1:5" ht="15" customHeight="1" thickBot="1">
      <c r="A55" s="474" t="s">
        <v>8</v>
      </c>
      <c r="B55" s="478" t="s">
        <v>495</v>
      </c>
      <c r="C55" s="55">
        <f>+C44+C50</f>
        <v>0</v>
      </c>
      <c r="D55" s="55">
        <f>+D44+D50</f>
        <v>0</v>
      </c>
      <c r="E55" s="482">
        <f>+E44+E50</f>
        <v>0</v>
      </c>
    </row>
    <row r="56" spans="3:5" ht="13.5" thickBot="1">
      <c r="C56" s="483"/>
      <c r="D56" s="483"/>
      <c r="E56" s="483"/>
    </row>
    <row r="57" spans="1:5" ht="13.5" thickBot="1">
      <c r="A57" s="558" t="s">
        <v>627</v>
      </c>
      <c r="B57" s="559"/>
      <c r="C57" s="59"/>
      <c r="D57" s="59"/>
      <c r="E57" s="472"/>
    </row>
    <row r="58" spans="1:5" ht="13.5" thickBot="1">
      <c r="A58" s="560" t="s">
        <v>626</v>
      </c>
      <c r="B58" s="561"/>
      <c r="C58" s="59"/>
      <c r="D58" s="59"/>
      <c r="E58" s="472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view="pageLayout" workbookViewId="0" topLeftCell="A1">
      <selection activeCell="O4" sqref="O4"/>
    </sheetView>
  </sheetViews>
  <sheetFormatPr defaultColWidth="9.00390625" defaultRowHeight="12.75"/>
  <cols>
    <col min="1" max="1" width="5.50390625" style="252" customWidth="1"/>
    <col min="2" max="2" width="32.00390625" style="29" customWidth="1"/>
    <col min="3" max="3" width="12.50390625" style="29" customWidth="1"/>
    <col min="4" max="6" width="11.875" style="29" customWidth="1"/>
    <col min="7" max="7" width="12.875" style="29" customWidth="1"/>
    <col min="8" max="16384" width="9.375" style="29" customWidth="1"/>
  </cols>
  <sheetData>
    <row r="1" ht="14.25" thickBot="1">
      <c r="G1" s="36" t="s">
        <v>695</v>
      </c>
    </row>
    <row r="2" spans="1:7" s="253" customFormat="1" ht="57.75" customHeight="1" thickBot="1">
      <c r="A2" s="581"/>
      <c r="B2" s="27" t="s">
        <v>48</v>
      </c>
      <c r="C2" s="27" t="s">
        <v>642</v>
      </c>
      <c r="D2" s="27" t="s">
        <v>643</v>
      </c>
      <c r="E2" s="27" t="s">
        <v>644</v>
      </c>
      <c r="F2" s="27" t="s">
        <v>645</v>
      </c>
      <c r="G2" s="556" t="s">
        <v>646</v>
      </c>
    </row>
    <row r="3" spans="1:7" ht="27" customHeight="1">
      <c r="A3" s="255" t="s">
        <v>6</v>
      </c>
      <c r="B3" s="256" t="s">
        <v>684</v>
      </c>
      <c r="C3" s="257">
        <v>304887129</v>
      </c>
      <c r="D3" s="257">
        <v>-100925561</v>
      </c>
      <c r="E3" s="258">
        <v>-12155260</v>
      </c>
      <c r="F3" s="257">
        <v>-14858264</v>
      </c>
      <c r="G3" s="259">
        <f>SUM(C3:F3)</f>
        <v>176948044</v>
      </c>
    </row>
    <row r="4" spans="1:7" ht="27" customHeight="1">
      <c r="A4" s="260" t="s">
        <v>7</v>
      </c>
      <c r="B4" s="261" t="s">
        <v>685</v>
      </c>
      <c r="C4" s="2">
        <v>-83572074</v>
      </c>
      <c r="D4" s="2">
        <v>101463034</v>
      </c>
      <c r="E4" s="258">
        <v>12279291</v>
      </c>
      <c r="F4" s="2">
        <v>14959505</v>
      </c>
      <c r="G4" s="259">
        <f aca="true" t="shared" si="0" ref="G4:G13">SUM(C4:F4)</f>
        <v>45129756</v>
      </c>
    </row>
    <row r="5" spans="1:7" ht="27" customHeight="1">
      <c r="A5" s="260" t="s">
        <v>8</v>
      </c>
      <c r="B5" s="261" t="s">
        <v>686</v>
      </c>
      <c r="C5" s="2">
        <v>221315055</v>
      </c>
      <c r="D5" s="2">
        <v>537473</v>
      </c>
      <c r="E5" s="258">
        <v>124031</v>
      </c>
      <c r="F5" s="2">
        <v>101241</v>
      </c>
      <c r="G5" s="259">
        <f t="shared" si="0"/>
        <v>222077800</v>
      </c>
    </row>
    <row r="6" spans="1:7" ht="27" customHeight="1">
      <c r="A6" s="260" t="s">
        <v>9</v>
      </c>
      <c r="B6" s="261" t="s">
        <v>687</v>
      </c>
      <c r="C6" s="2"/>
      <c r="D6" s="2"/>
      <c r="E6" s="258"/>
      <c r="F6" s="2"/>
      <c r="G6" s="259">
        <f t="shared" si="0"/>
        <v>0</v>
      </c>
    </row>
    <row r="7" spans="1:7" ht="27" customHeight="1">
      <c r="A7" s="260" t="s">
        <v>10</v>
      </c>
      <c r="B7" s="261" t="s">
        <v>688</v>
      </c>
      <c r="C7" s="2"/>
      <c r="D7" s="2"/>
      <c r="E7" s="258"/>
      <c r="F7" s="2"/>
      <c r="G7" s="259">
        <f t="shared" si="0"/>
        <v>0</v>
      </c>
    </row>
    <row r="8" spans="1:7" ht="27" customHeight="1">
      <c r="A8" s="260" t="s">
        <v>11</v>
      </c>
      <c r="B8" s="261" t="s">
        <v>689</v>
      </c>
      <c r="C8" s="2"/>
      <c r="D8" s="2"/>
      <c r="E8" s="258"/>
      <c r="F8" s="2"/>
      <c r="G8" s="259">
        <f t="shared" si="0"/>
        <v>0</v>
      </c>
    </row>
    <row r="9" spans="1:7" ht="27" customHeight="1">
      <c r="A9" s="260" t="s">
        <v>12</v>
      </c>
      <c r="B9" s="261" t="s">
        <v>690</v>
      </c>
      <c r="C9" s="2">
        <v>221315055</v>
      </c>
      <c r="D9" s="2">
        <v>537473</v>
      </c>
      <c r="E9" s="258">
        <v>124031</v>
      </c>
      <c r="F9" s="2">
        <v>101241</v>
      </c>
      <c r="G9" s="259">
        <f t="shared" si="0"/>
        <v>222077800</v>
      </c>
    </row>
    <row r="10" spans="1:7" ht="33.75" customHeight="1">
      <c r="A10" s="260" t="s">
        <v>13</v>
      </c>
      <c r="B10" s="261" t="s">
        <v>691</v>
      </c>
      <c r="C10" s="2">
        <v>221315055</v>
      </c>
      <c r="D10" s="2">
        <v>537473</v>
      </c>
      <c r="E10" s="258">
        <v>124031</v>
      </c>
      <c r="F10" s="2">
        <v>101241</v>
      </c>
      <c r="G10" s="259">
        <f t="shared" si="0"/>
        <v>222077800</v>
      </c>
    </row>
    <row r="11" spans="1:7" ht="27" customHeight="1">
      <c r="A11" s="260" t="s">
        <v>14</v>
      </c>
      <c r="B11" s="261" t="s">
        <v>692</v>
      </c>
      <c r="C11" s="2"/>
      <c r="D11" s="2"/>
      <c r="E11" s="258"/>
      <c r="F11" s="2"/>
      <c r="G11" s="259">
        <f t="shared" si="0"/>
        <v>0</v>
      </c>
    </row>
    <row r="12" spans="1:7" ht="27" customHeight="1">
      <c r="A12" s="260" t="s">
        <v>15</v>
      </c>
      <c r="B12" s="261" t="s">
        <v>693</v>
      </c>
      <c r="C12" s="2"/>
      <c r="D12" s="2"/>
      <c r="E12" s="258"/>
      <c r="F12" s="2"/>
      <c r="G12" s="259">
        <f t="shared" si="0"/>
        <v>0</v>
      </c>
    </row>
    <row r="13" spans="1:7" ht="27" customHeight="1">
      <c r="A13" s="260" t="s">
        <v>16</v>
      </c>
      <c r="B13" s="261" t="s">
        <v>694</v>
      </c>
      <c r="C13" s="2"/>
      <c r="D13" s="2"/>
      <c r="E13" s="258"/>
      <c r="F13" s="2"/>
      <c r="G13" s="259">
        <f t="shared" si="0"/>
        <v>0</v>
      </c>
    </row>
  </sheetData>
  <sheetProtection/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MARADVÁNYÁNAK ALAKULÁSA&amp;R&amp;"Times New Roman CE,Félkövér dőlt"&amp;12 26. melléklet a 6/2018. (V.30.) önkormányzati rendelethez&amp;"Times New Roman CE,Dőlt"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="120" zoomScaleNormal="120" zoomScaleSheetLayoutView="100" zoomScalePageLayoutView="120" workbookViewId="0" topLeftCell="A86">
      <selection activeCell="E112" sqref="E112"/>
    </sheetView>
  </sheetViews>
  <sheetFormatPr defaultColWidth="9.00390625" defaultRowHeight="12.75"/>
  <cols>
    <col min="1" max="1" width="9.00390625" style="318" customWidth="1"/>
    <col min="2" max="2" width="64.875" style="318" customWidth="1"/>
    <col min="3" max="3" width="17.375" style="318" customWidth="1"/>
    <col min="4" max="5" width="17.375" style="319" customWidth="1"/>
    <col min="6" max="16384" width="9.375" style="329" customWidth="1"/>
  </cols>
  <sheetData>
    <row r="1" spans="1:5" ht="15.75" customHeight="1">
      <c r="A1" s="645" t="s">
        <v>3</v>
      </c>
      <c r="B1" s="645"/>
      <c r="C1" s="645"/>
      <c r="D1" s="645"/>
      <c r="E1" s="645"/>
    </row>
    <row r="2" spans="1:5" ht="15.75" customHeight="1" thickBot="1">
      <c r="A2" s="42" t="s">
        <v>91</v>
      </c>
      <c r="B2" s="42"/>
      <c r="C2" s="42"/>
      <c r="D2" s="316"/>
      <c r="E2" s="316" t="s">
        <v>632</v>
      </c>
    </row>
    <row r="3" spans="1:5" ht="15.75" customHeight="1">
      <c r="A3" s="646" t="s">
        <v>55</v>
      </c>
      <c r="B3" s="648" t="s">
        <v>5</v>
      </c>
      <c r="C3" s="675" t="s">
        <v>730</v>
      </c>
      <c r="D3" s="650" t="s">
        <v>703</v>
      </c>
      <c r="E3" s="651"/>
    </row>
    <row r="4" spans="1:5" ht="37.5" customHeight="1" thickBot="1">
      <c r="A4" s="647"/>
      <c r="B4" s="649"/>
      <c r="C4" s="676"/>
      <c r="D4" s="44" t="s">
        <v>156</v>
      </c>
      <c r="E4" s="45" t="s">
        <v>157</v>
      </c>
    </row>
    <row r="5" spans="1:5" s="330" customFormat="1" ht="12" customHeight="1" thickBot="1">
      <c r="A5" s="294" t="s">
        <v>378</v>
      </c>
      <c r="B5" s="295" t="s">
        <v>379</v>
      </c>
      <c r="C5" s="295" t="s">
        <v>380</v>
      </c>
      <c r="D5" s="295" t="s">
        <v>381</v>
      </c>
      <c r="E5" s="296" t="s">
        <v>382</v>
      </c>
    </row>
    <row r="6" spans="1:5" s="331" customFormat="1" ht="12" customHeight="1" thickBot="1">
      <c r="A6" s="289" t="s">
        <v>6</v>
      </c>
      <c r="B6" s="509" t="s">
        <v>270</v>
      </c>
      <c r="C6" s="321">
        <f>+C7+C8+C9+C10+C11+C12</f>
        <v>313896253</v>
      </c>
      <c r="D6" s="321">
        <f>+D7+D8+D9+D10+D11+D12</f>
        <v>371663183</v>
      </c>
      <c r="E6" s="304">
        <f>+E7+E8+E9+E10+E11+E12</f>
        <v>371663183</v>
      </c>
    </row>
    <row r="7" spans="1:5" s="331" customFormat="1" ht="12" customHeight="1">
      <c r="A7" s="284" t="s">
        <v>67</v>
      </c>
      <c r="B7" s="510" t="s">
        <v>271</v>
      </c>
      <c r="C7" s="306">
        <v>165646518</v>
      </c>
      <c r="D7" s="323">
        <v>171094926</v>
      </c>
      <c r="E7" s="306">
        <v>171094926</v>
      </c>
    </row>
    <row r="8" spans="1:5" s="331" customFormat="1" ht="12" customHeight="1">
      <c r="A8" s="283" t="s">
        <v>68</v>
      </c>
      <c r="B8" s="511" t="s">
        <v>272</v>
      </c>
      <c r="C8" s="305"/>
      <c r="D8" s="322"/>
      <c r="E8" s="305"/>
    </row>
    <row r="9" spans="1:5" s="331" customFormat="1" ht="12" customHeight="1">
      <c r="A9" s="283" t="s">
        <v>69</v>
      </c>
      <c r="B9" s="511" t="s">
        <v>273</v>
      </c>
      <c r="C9" s="305">
        <v>137288385</v>
      </c>
      <c r="D9" s="322">
        <v>173309376</v>
      </c>
      <c r="E9" s="305">
        <v>173309376</v>
      </c>
    </row>
    <row r="10" spans="1:5" s="331" customFormat="1" ht="12" customHeight="1">
      <c r="A10" s="283" t="s">
        <v>70</v>
      </c>
      <c r="B10" s="511" t="s">
        <v>274</v>
      </c>
      <c r="C10" s="305">
        <v>6991218</v>
      </c>
      <c r="D10" s="322">
        <v>8491154</v>
      </c>
      <c r="E10" s="305">
        <v>8491154</v>
      </c>
    </row>
    <row r="11" spans="1:5" s="331" customFormat="1" ht="12" customHeight="1">
      <c r="A11" s="283" t="s">
        <v>88</v>
      </c>
      <c r="B11" s="511" t="s">
        <v>275</v>
      </c>
      <c r="C11" s="305">
        <v>2877312</v>
      </c>
      <c r="D11" s="322">
        <v>18183887</v>
      </c>
      <c r="E11" s="305">
        <v>18183887</v>
      </c>
    </row>
    <row r="12" spans="1:5" s="331" customFormat="1" ht="12" customHeight="1" thickBot="1">
      <c r="A12" s="285" t="s">
        <v>71</v>
      </c>
      <c r="B12" s="512" t="s">
        <v>276</v>
      </c>
      <c r="C12" s="307">
        <v>1092820</v>
      </c>
      <c r="D12" s="324">
        <v>583840</v>
      </c>
      <c r="E12" s="307">
        <v>583840</v>
      </c>
    </row>
    <row r="13" spans="1:5" s="331" customFormat="1" ht="12" customHeight="1" thickBot="1">
      <c r="A13" s="289" t="s">
        <v>7</v>
      </c>
      <c r="B13" s="513" t="s">
        <v>277</v>
      </c>
      <c r="C13" s="321">
        <f>+C14+C15+C16+C17+C18</f>
        <v>473643904</v>
      </c>
      <c r="D13" s="321">
        <f>+D14+D15+D16+D17+D18</f>
        <v>383597096</v>
      </c>
      <c r="E13" s="304">
        <f>+E14+E15+E16+E17+E18</f>
        <v>408526154</v>
      </c>
    </row>
    <row r="14" spans="1:5" s="331" customFormat="1" ht="12" customHeight="1">
      <c r="A14" s="284" t="s">
        <v>73</v>
      </c>
      <c r="B14" s="510" t="s">
        <v>278</v>
      </c>
      <c r="C14" s="323"/>
      <c r="D14" s="323"/>
      <c r="E14" s="306"/>
    </row>
    <row r="15" spans="1:5" s="331" customFormat="1" ht="12" customHeight="1">
      <c r="A15" s="283" t="s">
        <v>74</v>
      </c>
      <c r="B15" s="511" t="s">
        <v>279</v>
      </c>
      <c r="C15" s="322"/>
      <c r="D15" s="322"/>
      <c r="E15" s="305"/>
    </row>
    <row r="16" spans="1:5" s="331" customFormat="1" ht="12" customHeight="1">
      <c r="A16" s="283" t="s">
        <v>75</v>
      </c>
      <c r="B16" s="511" t="s">
        <v>280</v>
      </c>
      <c r="C16" s="322"/>
      <c r="D16" s="322"/>
      <c r="E16" s="305"/>
    </row>
    <row r="17" spans="1:5" s="331" customFormat="1" ht="12" customHeight="1">
      <c r="A17" s="283" t="s">
        <v>76</v>
      </c>
      <c r="B17" s="511" t="s">
        <v>281</v>
      </c>
      <c r="C17" s="322"/>
      <c r="D17" s="322"/>
      <c r="E17" s="305"/>
    </row>
    <row r="18" spans="1:5" s="331" customFormat="1" ht="12" customHeight="1">
      <c r="A18" s="283" t="s">
        <v>77</v>
      </c>
      <c r="B18" s="511" t="s">
        <v>282</v>
      </c>
      <c r="C18" s="305">
        <v>473643904</v>
      </c>
      <c r="D18" s="322">
        <v>383597096</v>
      </c>
      <c r="E18" s="305">
        <v>408526154</v>
      </c>
    </row>
    <row r="19" spans="1:5" s="331" customFormat="1" ht="12" customHeight="1" thickBot="1">
      <c r="A19" s="285" t="s">
        <v>83</v>
      </c>
      <c r="B19" s="512" t="s">
        <v>283</v>
      </c>
      <c r="C19" s="307"/>
      <c r="D19" s="324"/>
      <c r="E19" s="307"/>
    </row>
    <row r="20" spans="1:5" s="331" customFormat="1" ht="12" customHeight="1" thickBot="1">
      <c r="A20" s="289" t="s">
        <v>8</v>
      </c>
      <c r="B20" s="509" t="s">
        <v>284</v>
      </c>
      <c r="C20" s="321">
        <f>+C21+C22+C23+C24+C25</f>
        <v>6000000</v>
      </c>
      <c r="D20" s="321">
        <f>+D21+D22+D23+D24+D25</f>
        <v>295368429</v>
      </c>
      <c r="E20" s="304">
        <f>+E21+E22+E23+E24+E25</f>
        <v>295368429</v>
      </c>
    </row>
    <row r="21" spans="1:5" s="331" customFormat="1" ht="12" customHeight="1">
      <c r="A21" s="284" t="s">
        <v>56</v>
      </c>
      <c r="B21" s="510" t="s">
        <v>285</v>
      </c>
      <c r="C21" s="323"/>
      <c r="D21" s="323"/>
      <c r="E21" s="306"/>
    </row>
    <row r="22" spans="1:5" s="331" customFormat="1" ht="12" customHeight="1">
      <c r="A22" s="283" t="s">
        <v>57</v>
      </c>
      <c r="B22" s="511" t="s">
        <v>286</v>
      </c>
      <c r="C22" s="322"/>
      <c r="D22" s="322"/>
      <c r="E22" s="305"/>
    </row>
    <row r="23" spans="1:5" s="331" customFormat="1" ht="12" customHeight="1">
      <c r="A23" s="283" t="s">
        <v>58</v>
      </c>
      <c r="B23" s="511" t="s">
        <v>287</v>
      </c>
      <c r="C23" s="322"/>
      <c r="D23" s="322"/>
      <c r="E23" s="305"/>
    </row>
    <row r="24" spans="1:5" s="331" customFormat="1" ht="12" customHeight="1">
      <c r="A24" s="283" t="s">
        <v>59</v>
      </c>
      <c r="B24" s="511" t="s">
        <v>288</v>
      </c>
      <c r="C24" s="322"/>
      <c r="D24" s="322"/>
      <c r="E24" s="305"/>
    </row>
    <row r="25" spans="1:5" s="331" customFormat="1" ht="12" customHeight="1">
      <c r="A25" s="283" t="s">
        <v>100</v>
      </c>
      <c r="B25" s="511" t="s">
        <v>289</v>
      </c>
      <c r="C25" s="305">
        <v>6000000</v>
      </c>
      <c r="D25" s="322">
        <v>295368429</v>
      </c>
      <c r="E25" s="305">
        <v>295368429</v>
      </c>
    </row>
    <row r="26" spans="1:5" s="331" customFormat="1" ht="12" customHeight="1" thickBot="1">
      <c r="A26" s="285" t="s">
        <v>101</v>
      </c>
      <c r="B26" s="512" t="s">
        <v>290</v>
      </c>
      <c r="C26" s="307"/>
      <c r="D26" s="324">
        <v>282109405</v>
      </c>
      <c r="E26" s="307">
        <v>282109405</v>
      </c>
    </row>
    <row r="27" spans="1:5" s="331" customFormat="1" ht="12" customHeight="1" thickBot="1">
      <c r="A27" s="294" t="s">
        <v>102</v>
      </c>
      <c r="B27" s="290" t="s">
        <v>616</v>
      </c>
      <c r="C27" s="327">
        <f>SUM(C28:C33)</f>
        <v>79504797</v>
      </c>
      <c r="D27" s="327">
        <f>SUM(D28:D33)</f>
        <v>67521408</v>
      </c>
      <c r="E27" s="340">
        <f>SUM(E28:E33)</f>
        <v>60652306</v>
      </c>
    </row>
    <row r="28" spans="1:5" s="331" customFormat="1" ht="12" customHeight="1">
      <c r="A28" s="447" t="s">
        <v>291</v>
      </c>
      <c r="B28" s="332" t="s">
        <v>677</v>
      </c>
      <c r="C28" s="306">
        <v>10628843</v>
      </c>
      <c r="D28" s="323">
        <v>11904310</v>
      </c>
      <c r="E28" s="306">
        <v>10175394</v>
      </c>
    </row>
    <row r="29" spans="1:5" s="331" customFormat="1" ht="12" customHeight="1">
      <c r="A29" s="448" t="s">
        <v>292</v>
      </c>
      <c r="B29" s="333" t="s">
        <v>622</v>
      </c>
      <c r="C29" s="305">
        <v>57232302</v>
      </c>
      <c r="D29" s="322">
        <v>41711896</v>
      </c>
      <c r="E29" s="305">
        <v>39157099</v>
      </c>
    </row>
    <row r="30" spans="1:5" s="331" customFormat="1" ht="12" customHeight="1">
      <c r="A30" s="448" t="s">
        <v>293</v>
      </c>
      <c r="B30" s="333" t="s">
        <v>678</v>
      </c>
      <c r="C30" s="305">
        <v>10357519</v>
      </c>
      <c r="D30" s="322">
        <v>12129797</v>
      </c>
      <c r="E30" s="305">
        <v>10804859</v>
      </c>
    </row>
    <row r="31" spans="1:5" s="331" customFormat="1" ht="12" customHeight="1">
      <c r="A31" s="448" t="s">
        <v>617</v>
      </c>
      <c r="B31" s="333" t="s">
        <v>696</v>
      </c>
      <c r="C31" s="305">
        <v>36664</v>
      </c>
      <c r="D31" s="322"/>
      <c r="E31" s="305"/>
    </row>
    <row r="32" spans="1:5" s="331" customFormat="1" ht="12" customHeight="1">
      <c r="A32" s="448" t="s">
        <v>618</v>
      </c>
      <c r="B32" s="333" t="s">
        <v>294</v>
      </c>
      <c r="C32" s="305"/>
      <c r="D32" s="322"/>
      <c r="E32" s="305"/>
    </row>
    <row r="33" spans="1:5" s="331" customFormat="1" ht="12" customHeight="1" thickBot="1">
      <c r="A33" s="449" t="s">
        <v>619</v>
      </c>
      <c r="B33" s="313" t="s">
        <v>295</v>
      </c>
      <c r="C33" s="307">
        <v>1249469</v>
      </c>
      <c r="D33" s="324">
        <v>1775405</v>
      </c>
      <c r="E33" s="307">
        <v>514954</v>
      </c>
    </row>
    <row r="34" spans="1:5" s="331" customFormat="1" ht="12" customHeight="1" thickBot="1">
      <c r="A34" s="289" t="s">
        <v>10</v>
      </c>
      <c r="B34" s="509" t="s">
        <v>296</v>
      </c>
      <c r="C34" s="321">
        <f>SUM(C35:C44)</f>
        <v>47235852</v>
      </c>
      <c r="D34" s="321">
        <f>SUM(D35:D44)</f>
        <v>30553892</v>
      </c>
      <c r="E34" s="304">
        <f>SUM(E35:E44)</f>
        <v>29335533</v>
      </c>
    </row>
    <row r="35" spans="1:5" s="331" customFormat="1" ht="12" customHeight="1">
      <c r="A35" s="284" t="s">
        <v>60</v>
      </c>
      <c r="B35" s="510" t="s">
        <v>297</v>
      </c>
      <c r="C35" s="306">
        <v>27952240</v>
      </c>
      <c r="D35" s="323">
        <v>13937966</v>
      </c>
      <c r="E35" s="306">
        <v>13087911</v>
      </c>
    </row>
    <row r="36" spans="1:5" s="331" customFormat="1" ht="12" customHeight="1">
      <c r="A36" s="283" t="s">
        <v>61</v>
      </c>
      <c r="B36" s="511" t="s">
        <v>298</v>
      </c>
      <c r="C36" s="305">
        <v>5085166</v>
      </c>
      <c r="D36" s="322">
        <v>6569700</v>
      </c>
      <c r="E36" s="305">
        <v>6361952</v>
      </c>
    </row>
    <row r="37" spans="1:5" s="331" customFormat="1" ht="12" customHeight="1">
      <c r="A37" s="283" t="s">
        <v>62</v>
      </c>
      <c r="B37" s="511" t="s">
        <v>299</v>
      </c>
      <c r="C37" s="305">
        <v>1108094</v>
      </c>
      <c r="D37" s="322">
        <v>1400000</v>
      </c>
      <c r="E37" s="305">
        <v>1341810</v>
      </c>
    </row>
    <row r="38" spans="1:5" s="331" customFormat="1" ht="12" customHeight="1">
      <c r="A38" s="283" t="s">
        <v>104</v>
      </c>
      <c r="B38" s="511" t="s">
        <v>300</v>
      </c>
      <c r="C38" s="305"/>
      <c r="D38" s="322"/>
      <c r="E38" s="305"/>
    </row>
    <row r="39" spans="1:5" s="331" customFormat="1" ht="12" customHeight="1">
      <c r="A39" s="283" t="s">
        <v>105</v>
      </c>
      <c r="B39" s="511" t="s">
        <v>301</v>
      </c>
      <c r="C39" s="305"/>
      <c r="D39" s="322"/>
      <c r="E39" s="305"/>
    </row>
    <row r="40" spans="1:5" s="331" customFormat="1" ht="12" customHeight="1">
      <c r="A40" s="283" t="s">
        <v>106</v>
      </c>
      <c r="B40" s="511" t="s">
        <v>302</v>
      </c>
      <c r="C40" s="305">
        <v>7617256</v>
      </c>
      <c r="D40" s="322">
        <v>2715856</v>
      </c>
      <c r="E40" s="305">
        <v>2659106</v>
      </c>
    </row>
    <row r="41" spans="1:5" s="331" customFormat="1" ht="12" customHeight="1">
      <c r="A41" s="283" t="s">
        <v>107</v>
      </c>
      <c r="B41" s="511" t="s">
        <v>303</v>
      </c>
      <c r="C41" s="305"/>
      <c r="D41" s="322"/>
      <c r="E41" s="305"/>
    </row>
    <row r="42" spans="1:5" s="331" customFormat="1" ht="12" customHeight="1">
      <c r="A42" s="283" t="s">
        <v>108</v>
      </c>
      <c r="B42" s="511" t="s">
        <v>304</v>
      </c>
      <c r="C42" s="305">
        <v>10043</v>
      </c>
      <c r="D42" s="322"/>
      <c r="E42" s="305">
        <v>15259</v>
      </c>
    </row>
    <row r="43" spans="1:5" s="331" customFormat="1" ht="12" customHeight="1">
      <c r="A43" s="283" t="s">
        <v>305</v>
      </c>
      <c r="B43" s="511" t="s">
        <v>306</v>
      </c>
      <c r="C43" s="308"/>
      <c r="D43" s="325"/>
      <c r="E43" s="308"/>
    </row>
    <row r="44" spans="1:5" s="331" customFormat="1" ht="12" customHeight="1" thickBot="1">
      <c r="A44" s="285" t="s">
        <v>307</v>
      </c>
      <c r="B44" s="512" t="s">
        <v>308</v>
      </c>
      <c r="C44" s="309">
        <v>5463053</v>
      </c>
      <c r="D44" s="326">
        <v>5930370</v>
      </c>
      <c r="E44" s="309">
        <v>5869495</v>
      </c>
    </row>
    <row r="45" spans="1:5" s="331" customFormat="1" ht="12" customHeight="1" thickBot="1">
      <c r="A45" s="289" t="s">
        <v>11</v>
      </c>
      <c r="B45" s="509" t="s">
        <v>309</v>
      </c>
      <c r="C45" s="321">
        <f>SUM(C46:C50)</f>
        <v>0</v>
      </c>
      <c r="D45" s="321">
        <f>SUM(D46:D50)</f>
        <v>5600000</v>
      </c>
      <c r="E45" s="304">
        <f>SUM(E46:E50)</f>
        <v>5600000</v>
      </c>
    </row>
    <row r="46" spans="1:5" s="331" customFormat="1" ht="12" customHeight="1">
      <c r="A46" s="284" t="s">
        <v>63</v>
      </c>
      <c r="B46" s="510" t="s">
        <v>310</v>
      </c>
      <c r="C46" s="310"/>
      <c r="D46" s="342"/>
      <c r="E46" s="310"/>
    </row>
    <row r="47" spans="1:5" s="331" customFormat="1" ht="12" customHeight="1">
      <c r="A47" s="283" t="s">
        <v>64</v>
      </c>
      <c r="B47" s="511" t="s">
        <v>311</v>
      </c>
      <c r="C47" s="308"/>
      <c r="D47" s="325">
        <v>5000000</v>
      </c>
      <c r="E47" s="308"/>
    </row>
    <row r="48" spans="1:5" s="331" customFormat="1" ht="12" customHeight="1">
      <c r="A48" s="283" t="s">
        <v>312</v>
      </c>
      <c r="B48" s="511" t="s">
        <v>313</v>
      </c>
      <c r="C48" s="308"/>
      <c r="D48" s="325">
        <v>600000</v>
      </c>
      <c r="E48" s="308">
        <v>5000000</v>
      </c>
    </row>
    <row r="49" spans="1:5" s="331" customFormat="1" ht="12" customHeight="1">
      <c r="A49" s="283" t="s">
        <v>314</v>
      </c>
      <c r="B49" s="511" t="s">
        <v>315</v>
      </c>
      <c r="C49" s="308"/>
      <c r="D49" s="325"/>
      <c r="E49" s="308">
        <v>600000</v>
      </c>
    </row>
    <row r="50" spans="1:5" s="331" customFormat="1" ht="12" customHeight="1" thickBot="1">
      <c r="A50" s="285" t="s">
        <v>316</v>
      </c>
      <c r="B50" s="512" t="s">
        <v>317</v>
      </c>
      <c r="C50" s="309"/>
      <c r="D50" s="326"/>
      <c r="E50" s="309"/>
    </row>
    <row r="51" spans="1:5" s="331" customFormat="1" ht="13.5" thickBot="1">
      <c r="A51" s="289" t="s">
        <v>109</v>
      </c>
      <c r="B51" s="509" t="s">
        <v>318</v>
      </c>
      <c r="C51" s="321">
        <f>SUM(C52:C54)</f>
        <v>20591</v>
      </c>
      <c r="D51" s="321">
        <f>SUM(D52:D54)</f>
        <v>1408000</v>
      </c>
      <c r="E51" s="304">
        <f>SUM(E52:E54)</f>
        <v>407723</v>
      </c>
    </row>
    <row r="52" spans="1:5" s="331" customFormat="1" ht="12.75">
      <c r="A52" s="284" t="s">
        <v>65</v>
      </c>
      <c r="B52" s="510" t="s">
        <v>319</v>
      </c>
      <c r="C52" s="306"/>
      <c r="D52" s="323"/>
      <c r="E52" s="306"/>
    </row>
    <row r="53" spans="1:5" s="331" customFormat="1" ht="14.25" customHeight="1">
      <c r="A53" s="283" t="s">
        <v>66</v>
      </c>
      <c r="B53" s="511" t="s">
        <v>496</v>
      </c>
      <c r="C53" s="305"/>
      <c r="D53" s="322">
        <v>1408000</v>
      </c>
      <c r="E53" s="305">
        <v>407723</v>
      </c>
    </row>
    <row r="54" spans="1:5" s="331" customFormat="1" ht="12.75">
      <c r="A54" s="283" t="s">
        <v>321</v>
      </c>
      <c r="B54" s="511" t="s">
        <v>322</v>
      </c>
      <c r="C54" s="305">
        <v>20591</v>
      </c>
      <c r="D54" s="322"/>
      <c r="E54" s="305"/>
    </row>
    <row r="55" spans="1:5" s="331" customFormat="1" ht="13.5" thickBot="1">
      <c r="A55" s="285" t="s">
        <v>323</v>
      </c>
      <c r="B55" s="512" t="s">
        <v>324</v>
      </c>
      <c r="C55" s="307"/>
      <c r="D55" s="324"/>
      <c r="E55" s="307"/>
    </row>
    <row r="56" spans="1:5" s="331" customFormat="1" ht="13.5" thickBot="1">
      <c r="A56" s="289" t="s">
        <v>13</v>
      </c>
      <c r="B56" s="513" t="s">
        <v>325</v>
      </c>
      <c r="C56" s="321">
        <f>SUM(C57:C59)</f>
        <v>76000</v>
      </c>
      <c r="D56" s="321">
        <f>SUM(D57:D59)</f>
        <v>2352195</v>
      </c>
      <c r="E56" s="304">
        <f>SUM(E57:E59)</f>
        <v>133684</v>
      </c>
    </row>
    <row r="57" spans="1:5" s="331" customFormat="1" ht="12.75">
      <c r="A57" s="283" t="s">
        <v>110</v>
      </c>
      <c r="B57" s="510" t="s">
        <v>326</v>
      </c>
      <c r="C57" s="308"/>
      <c r="D57" s="325"/>
      <c r="E57" s="308"/>
    </row>
    <row r="58" spans="1:5" s="331" customFormat="1" ht="12.75" customHeight="1">
      <c r="A58" s="283" t="s">
        <v>111</v>
      </c>
      <c r="B58" s="511" t="s">
        <v>497</v>
      </c>
      <c r="C58" s="308">
        <v>10000</v>
      </c>
      <c r="D58" s="325">
        <v>2286195</v>
      </c>
      <c r="E58" s="308">
        <v>67684</v>
      </c>
    </row>
    <row r="59" spans="1:5" s="331" customFormat="1" ht="12.75">
      <c r="A59" s="283" t="s">
        <v>136</v>
      </c>
      <c r="B59" s="511" t="s">
        <v>328</v>
      </c>
      <c r="C59" s="308">
        <v>66000</v>
      </c>
      <c r="D59" s="325">
        <v>66000</v>
      </c>
      <c r="E59" s="308">
        <v>66000</v>
      </c>
    </row>
    <row r="60" spans="1:5" s="331" customFormat="1" ht="13.5" thickBot="1">
      <c r="A60" s="283" t="s">
        <v>329</v>
      </c>
      <c r="B60" s="512" t="s">
        <v>330</v>
      </c>
      <c r="C60" s="308"/>
      <c r="D60" s="325"/>
      <c r="E60" s="308"/>
    </row>
    <row r="61" spans="1:5" s="331" customFormat="1" ht="13.5" thickBot="1">
      <c r="A61" s="289" t="s">
        <v>14</v>
      </c>
      <c r="B61" s="509" t="s">
        <v>331</v>
      </c>
      <c r="C61" s="327">
        <f>+C6+C13+C20+C27+C34+C45+C51+C56</f>
        <v>920377397</v>
      </c>
      <c r="D61" s="327">
        <f>+D6+D13+D20+D27+D34+D45+D51+D56</f>
        <v>1158064203</v>
      </c>
      <c r="E61" s="340">
        <f>+E6+E13+E20+E27+E34+E45+E51+E56</f>
        <v>1171687012</v>
      </c>
    </row>
    <row r="62" spans="1:5" s="331" customFormat="1" ht="13.5" thickBot="1">
      <c r="A62" s="343" t="s">
        <v>332</v>
      </c>
      <c r="B62" s="513" t="s">
        <v>600</v>
      </c>
      <c r="C62" s="321">
        <f>SUM(C63:C65)</f>
        <v>0</v>
      </c>
      <c r="D62" s="321">
        <f>SUM(D63:D65)</f>
        <v>0</v>
      </c>
      <c r="E62" s="304">
        <f>SUM(E63:E65)</f>
        <v>0</v>
      </c>
    </row>
    <row r="63" spans="1:5" s="331" customFormat="1" ht="12.75">
      <c r="A63" s="283" t="s">
        <v>334</v>
      </c>
      <c r="B63" s="510" t="s">
        <v>335</v>
      </c>
      <c r="C63" s="325"/>
      <c r="D63" s="325"/>
      <c r="E63" s="308"/>
    </row>
    <row r="64" spans="1:5" s="331" customFormat="1" ht="12.75">
      <c r="A64" s="283" t="s">
        <v>336</v>
      </c>
      <c r="B64" s="511" t="s">
        <v>337</v>
      </c>
      <c r="C64" s="325"/>
      <c r="D64" s="325"/>
      <c r="E64" s="308"/>
    </row>
    <row r="65" spans="1:5" s="331" customFormat="1" ht="13.5" thickBot="1">
      <c r="A65" s="283" t="s">
        <v>338</v>
      </c>
      <c r="B65" s="269" t="s">
        <v>383</v>
      </c>
      <c r="C65" s="325"/>
      <c r="D65" s="325"/>
      <c r="E65" s="308"/>
    </row>
    <row r="66" spans="1:5" s="331" customFormat="1" ht="13.5" thickBot="1">
      <c r="A66" s="343" t="s">
        <v>340</v>
      </c>
      <c r="B66" s="513" t="s">
        <v>341</v>
      </c>
      <c r="C66" s="321">
        <f>SUM(C67:C70)</f>
        <v>0</v>
      </c>
      <c r="D66" s="321">
        <f>SUM(D67:D70)</f>
        <v>0</v>
      </c>
      <c r="E66" s="304">
        <f>SUM(E67:E70)</f>
        <v>0</v>
      </c>
    </row>
    <row r="67" spans="1:5" s="331" customFormat="1" ht="12.75">
      <c r="A67" s="283" t="s">
        <v>89</v>
      </c>
      <c r="B67" s="510" t="s">
        <v>342</v>
      </c>
      <c r="C67" s="325"/>
      <c r="D67" s="325"/>
      <c r="E67" s="308"/>
    </row>
    <row r="68" spans="1:5" s="331" customFormat="1" ht="12.75">
      <c r="A68" s="283" t="s">
        <v>90</v>
      </c>
      <c r="B68" s="511" t="s">
        <v>343</v>
      </c>
      <c r="C68" s="325"/>
      <c r="D68" s="325"/>
      <c r="E68" s="308"/>
    </row>
    <row r="69" spans="1:5" s="331" customFormat="1" ht="12" customHeight="1">
      <c r="A69" s="283" t="s">
        <v>344</v>
      </c>
      <c r="B69" s="511" t="s">
        <v>345</v>
      </c>
      <c r="C69" s="325"/>
      <c r="D69" s="325"/>
      <c r="E69" s="308"/>
    </row>
    <row r="70" spans="1:5" s="331" customFormat="1" ht="12" customHeight="1" thickBot="1">
      <c r="A70" s="283" t="s">
        <v>346</v>
      </c>
      <c r="B70" s="512" t="s">
        <v>347</v>
      </c>
      <c r="C70" s="325"/>
      <c r="D70" s="325"/>
      <c r="E70" s="308"/>
    </row>
    <row r="71" spans="1:5" s="331" customFormat="1" ht="12" customHeight="1" thickBot="1">
      <c r="A71" s="343" t="s">
        <v>348</v>
      </c>
      <c r="B71" s="513" t="s">
        <v>349</v>
      </c>
      <c r="C71" s="321">
        <f>SUM(C72:C73)</f>
        <v>56135641</v>
      </c>
      <c r="D71" s="321">
        <f>SUM(D72:D73)</f>
        <v>42418111</v>
      </c>
      <c r="E71" s="304">
        <f>SUM(E72:E73)</f>
        <v>42418111</v>
      </c>
    </row>
    <row r="72" spans="1:5" s="331" customFormat="1" ht="12" customHeight="1">
      <c r="A72" s="283" t="s">
        <v>350</v>
      </c>
      <c r="B72" s="510" t="s">
        <v>351</v>
      </c>
      <c r="C72" s="308">
        <v>56135641</v>
      </c>
      <c r="D72" s="325">
        <v>42418111</v>
      </c>
      <c r="E72" s="308">
        <v>42418111</v>
      </c>
    </row>
    <row r="73" spans="1:5" s="331" customFormat="1" ht="12" customHeight="1" thickBot="1">
      <c r="A73" s="283" t="s">
        <v>352</v>
      </c>
      <c r="B73" s="512" t="s">
        <v>353</v>
      </c>
      <c r="C73" s="325"/>
      <c r="D73" s="325"/>
      <c r="E73" s="308"/>
    </row>
    <row r="74" spans="1:5" s="331" customFormat="1" ht="12" customHeight="1" thickBot="1">
      <c r="A74" s="343" t="s">
        <v>354</v>
      </c>
      <c r="B74" s="513" t="s">
        <v>355</v>
      </c>
      <c r="C74" s="321">
        <f>SUM(C75:C77)</f>
        <v>13025940</v>
      </c>
      <c r="D74" s="321">
        <f>SUM(D75:D77)</f>
        <v>15737585</v>
      </c>
      <c r="E74" s="304">
        <f>SUM(E75:E77)</f>
        <v>15737585</v>
      </c>
    </row>
    <row r="75" spans="1:5" s="331" customFormat="1" ht="12" customHeight="1">
      <c r="A75" s="283" t="s">
        <v>356</v>
      </c>
      <c r="B75" s="510" t="s">
        <v>357</v>
      </c>
      <c r="C75" s="308">
        <v>13025940</v>
      </c>
      <c r="D75" s="325">
        <v>15737585</v>
      </c>
      <c r="E75" s="308">
        <v>15737585</v>
      </c>
    </row>
    <row r="76" spans="1:5" s="331" customFormat="1" ht="12" customHeight="1">
      <c r="A76" s="283" t="s">
        <v>358</v>
      </c>
      <c r="B76" s="511" t="s">
        <v>359</v>
      </c>
      <c r="C76" s="325"/>
      <c r="D76" s="325"/>
      <c r="E76" s="308"/>
    </row>
    <row r="77" spans="1:5" s="331" customFormat="1" ht="12" customHeight="1" thickBot="1">
      <c r="A77" s="283" t="s">
        <v>360</v>
      </c>
      <c r="B77" s="512" t="s">
        <v>361</v>
      </c>
      <c r="C77" s="325"/>
      <c r="D77" s="325"/>
      <c r="E77" s="308"/>
    </row>
    <row r="78" spans="1:5" s="331" customFormat="1" ht="12" customHeight="1" thickBot="1">
      <c r="A78" s="343" t="s">
        <v>362</v>
      </c>
      <c r="B78" s="513" t="s">
        <v>363</v>
      </c>
      <c r="C78" s="321">
        <f>SUM(C79:C82)</f>
        <v>0</v>
      </c>
      <c r="D78" s="321">
        <f>SUM(D79:D82)</f>
        <v>0</v>
      </c>
      <c r="E78" s="304">
        <f>SUM(E79:E82)</f>
        <v>0</v>
      </c>
    </row>
    <row r="79" spans="1:5" s="331" customFormat="1" ht="12" customHeight="1">
      <c r="A79" s="499" t="s">
        <v>364</v>
      </c>
      <c r="B79" s="510" t="s">
        <v>365</v>
      </c>
      <c r="C79" s="325"/>
      <c r="D79" s="325"/>
      <c r="E79" s="308"/>
    </row>
    <row r="80" spans="1:5" s="331" customFormat="1" ht="12" customHeight="1">
      <c r="A80" s="500" t="s">
        <v>366</v>
      </c>
      <c r="B80" s="511" t="s">
        <v>367</v>
      </c>
      <c r="C80" s="325"/>
      <c r="D80" s="325"/>
      <c r="E80" s="308"/>
    </row>
    <row r="81" spans="1:5" s="331" customFormat="1" ht="12" customHeight="1">
      <c r="A81" s="500" t="s">
        <v>368</v>
      </c>
      <c r="B81" s="511" t="s">
        <v>369</v>
      </c>
      <c r="C81" s="325"/>
      <c r="D81" s="325"/>
      <c r="E81" s="308"/>
    </row>
    <row r="82" spans="1:5" s="331" customFormat="1" ht="12" customHeight="1" thickBot="1">
      <c r="A82" s="344" t="s">
        <v>370</v>
      </c>
      <c r="B82" s="512" t="s">
        <v>371</v>
      </c>
      <c r="C82" s="325"/>
      <c r="D82" s="325"/>
      <c r="E82" s="308"/>
    </row>
    <row r="83" spans="1:5" s="331" customFormat="1" ht="12" customHeight="1" thickBot="1">
      <c r="A83" s="343" t="s">
        <v>372</v>
      </c>
      <c r="B83" s="513" t="s">
        <v>373</v>
      </c>
      <c r="C83" s="346"/>
      <c r="D83" s="346"/>
      <c r="E83" s="347"/>
    </row>
    <row r="84" spans="1:5" s="331" customFormat="1" ht="13.5" customHeight="1" thickBot="1">
      <c r="A84" s="343" t="s">
        <v>374</v>
      </c>
      <c r="B84" s="267" t="s">
        <v>375</v>
      </c>
      <c r="C84" s="327">
        <f>+C62+C66+C71+C74+C78+C83</f>
        <v>69161581</v>
      </c>
      <c r="D84" s="327">
        <f>+D62+D66+D71+D74+D78+D83</f>
        <v>58155696</v>
      </c>
      <c r="E84" s="340">
        <f>+E62+E66+E71+E74+E78+E83</f>
        <v>58155696</v>
      </c>
    </row>
    <row r="85" spans="1:5" s="331" customFormat="1" ht="12" customHeight="1" thickBot="1">
      <c r="A85" s="345" t="s">
        <v>376</v>
      </c>
      <c r="B85" s="270" t="s">
        <v>377</v>
      </c>
      <c r="C85" s="327">
        <f>+C61+C84</f>
        <v>989538978</v>
      </c>
      <c r="D85" s="327">
        <f>+D61+D84</f>
        <v>1216219899</v>
      </c>
      <c r="E85" s="340">
        <f>+E61+E84</f>
        <v>1229842708</v>
      </c>
    </row>
    <row r="86" spans="1:5" ht="16.5" customHeight="1">
      <c r="A86" s="645" t="s">
        <v>35</v>
      </c>
      <c r="B86" s="645"/>
      <c r="C86" s="645"/>
      <c r="D86" s="645"/>
      <c r="E86" s="645"/>
    </row>
    <row r="87" spans="1:5" s="337" customFormat="1" ht="16.5" customHeight="1" thickBot="1">
      <c r="A87" s="43" t="s">
        <v>92</v>
      </c>
      <c r="B87" s="43"/>
      <c r="C87" s="43"/>
      <c r="D87" s="298"/>
      <c r="E87" s="298" t="str">
        <f>E2</f>
        <v>forintban</v>
      </c>
    </row>
    <row r="88" spans="1:5" s="337" customFormat="1" ht="16.5" customHeight="1">
      <c r="A88" s="646" t="s">
        <v>55</v>
      </c>
      <c r="B88" s="648" t="s">
        <v>154</v>
      </c>
      <c r="C88" s="675" t="str">
        <f>+C3</f>
        <v>2016. évi tény</v>
      </c>
      <c r="D88" s="650" t="str">
        <f>+D3</f>
        <v>2017. évi</v>
      </c>
      <c r="E88" s="651"/>
    </row>
    <row r="89" spans="1:5" ht="37.5" customHeight="1" thickBot="1">
      <c r="A89" s="647"/>
      <c r="B89" s="649"/>
      <c r="C89" s="676"/>
      <c r="D89" s="44" t="s">
        <v>156</v>
      </c>
      <c r="E89" s="45" t="s">
        <v>157</v>
      </c>
    </row>
    <row r="90" spans="1:5" s="330" customFormat="1" ht="12" customHeight="1" thickBot="1">
      <c r="A90" s="294" t="s">
        <v>378</v>
      </c>
      <c r="B90" s="295" t="s">
        <v>379</v>
      </c>
      <c r="C90" s="295" t="s">
        <v>380</v>
      </c>
      <c r="D90" s="295" t="s">
        <v>382</v>
      </c>
      <c r="E90" s="341" t="s">
        <v>458</v>
      </c>
    </row>
    <row r="91" spans="1:5" ht="12" customHeight="1" thickBot="1">
      <c r="A91" s="291" t="s">
        <v>6</v>
      </c>
      <c r="B91" s="293" t="s">
        <v>498</v>
      </c>
      <c r="C91" s="320">
        <f>SUM(C92:C96)</f>
        <v>869370381</v>
      </c>
      <c r="D91" s="320">
        <f>+D92+D93+D94+D95+D96</f>
        <v>854669376</v>
      </c>
      <c r="E91" s="275">
        <f>+E92+E93+E94+E95+E96</f>
        <v>847399414</v>
      </c>
    </row>
    <row r="92" spans="1:5" ht="12" customHeight="1">
      <c r="A92" s="286" t="s">
        <v>67</v>
      </c>
      <c r="B92" s="514" t="s">
        <v>36</v>
      </c>
      <c r="C92" s="274">
        <v>440346837</v>
      </c>
      <c r="D92" s="48">
        <v>382835208</v>
      </c>
      <c r="E92" s="274">
        <v>381730100</v>
      </c>
    </row>
    <row r="93" spans="1:5" ht="12" customHeight="1">
      <c r="A93" s="283" t="s">
        <v>68</v>
      </c>
      <c r="B93" s="515" t="s">
        <v>112</v>
      </c>
      <c r="C93" s="305">
        <v>73427017</v>
      </c>
      <c r="D93" s="322">
        <v>57086317</v>
      </c>
      <c r="E93" s="305">
        <v>56995816</v>
      </c>
    </row>
    <row r="94" spans="1:5" ht="12" customHeight="1">
      <c r="A94" s="283" t="s">
        <v>69</v>
      </c>
      <c r="B94" s="515" t="s">
        <v>87</v>
      </c>
      <c r="C94" s="307">
        <v>233089280</v>
      </c>
      <c r="D94" s="324">
        <v>248481809</v>
      </c>
      <c r="E94" s="307">
        <v>245555489</v>
      </c>
    </row>
    <row r="95" spans="1:5" ht="12" customHeight="1">
      <c r="A95" s="283" t="s">
        <v>70</v>
      </c>
      <c r="B95" s="516" t="s">
        <v>113</v>
      </c>
      <c r="C95" s="307">
        <v>21647516</v>
      </c>
      <c r="D95" s="324">
        <v>24487000</v>
      </c>
      <c r="E95" s="307">
        <v>21718667</v>
      </c>
    </row>
    <row r="96" spans="1:5" ht="12" customHeight="1">
      <c r="A96" s="283" t="s">
        <v>78</v>
      </c>
      <c r="B96" s="517" t="s">
        <v>114</v>
      </c>
      <c r="C96" s="307">
        <v>100859731</v>
      </c>
      <c r="D96" s="324">
        <v>141779042</v>
      </c>
      <c r="E96" s="307">
        <v>141399342</v>
      </c>
    </row>
    <row r="97" spans="1:5" ht="12" customHeight="1">
      <c r="A97" s="283" t="s">
        <v>71</v>
      </c>
      <c r="B97" s="515" t="s">
        <v>385</v>
      </c>
      <c r="C97" s="307">
        <v>270461</v>
      </c>
      <c r="D97" s="324">
        <v>3751202</v>
      </c>
      <c r="E97" s="307">
        <v>3751202</v>
      </c>
    </row>
    <row r="98" spans="1:5" ht="12" customHeight="1">
      <c r="A98" s="283" t="s">
        <v>72</v>
      </c>
      <c r="B98" s="518" t="s">
        <v>386</v>
      </c>
      <c r="C98" s="307"/>
      <c r="D98" s="324"/>
      <c r="E98" s="307"/>
    </row>
    <row r="99" spans="1:5" ht="12" customHeight="1">
      <c r="A99" s="283" t="s">
        <v>79</v>
      </c>
      <c r="B99" s="515" t="s">
        <v>387</v>
      </c>
      <c r="C99" s="307"/>
      <c r="D99" s="324"/>
      <c r="E99" s="307"/>
    </row>
    <row r="100" spans="1:5" ht="12" customHeight="1">
      <c r="A100" s="283" t="s">
        <v>80</v>
      </c>
      <c r="B100" s="515" t="s">
        <v>388</v>
      </c>
      <c r="C100" s="307"/>
      <c r="D100" s="324"/>
      <c r="E100" s="307"/>
    </row>
    <row r="101" spans="1:5" ht="12" customHeight="1">
      <c r="A101" s="283" t="s">
        <v>81</v>
      </c>
      <c r="B101" s="518" t="s">
        <v>389</v>
      </c>
      <c r="C101" s="307">
        <v>75437833</v>
      </c>
      <c r="D101" s="324">
        <v>112738013</v>
      </c>
      <c r="E101" s="307">
        <v>112738013</v>
      </c>
    </row>
    <row r="102" spans="1:5" ht="12" customHeight="1">
      <c r="A102" s="283" t="s">
        <v>82</v>
      </c>
      <c r="B102" s="518" t="s">
        <v>390</v>
      </c>
      <c r="C102" s="307"/>
      <c r="D102" s="324"/>
      <c r="E102" s="307"/>
    </row>
    <row r="103" spans="1:5" ht="12" customHeight="1">
      <c r="A103" s="283" t="s">
        <v>84</v>
      </c>
      <c r="B103" s="515" t="s">
        <v>391</v>
      </c>
      <c r="C103" s="307">
        <v>407723</v>
      </c>
      <c r="D103" s="324">
        <v>1000000</v>
      </c>
      <c r="E103" s="307">
        <v>1000000</v>
      </c>
    </row>
    <row r="104" spans="1:5" ht="12" customHeight="1">
      <c r="A104" s="282" t="s">
        <v>115</v>
      </c>
      <c r="B104" s="519" t="s">
        <v>392</v>
      </c>
      <c r="C104" s="307"/>
      <c r="D104" s="324"/>
      <c r="E104" s="307"/>
    </row>
    <row r="105" spans="1:5" ht="12" customHeight="1">
      <c r="A105" s="283" t="s">
        <v>393</v>
      </c>
      <c r="B105" s="519" t="s">
        <v>394</v>
      </c>
      <c r="C105" s="307"/>
      <c r="D105" s="324"/>
      <c r="E105" s="307"/>
    </row>
    <row r="106" spans="1:5" ht="12" customHeight="1" thickBot="1">
      <c r="A106" s="287" t="s">
        <v>395</v>
      </c>
      <c r="B106" s="520" t="s">
        <v>396</v>
      </c>
      <c r="C106" s="268">
        <v>24743714</v>
      </c>
      <c r="D106" s="49">
        <v>24289827</v>
      </c>
      <c r="E106" s="268">
        <v>23910127</v>
      </c>
    </row>
    <row r="107" spans="1:5" ht="12" customHeight="1" thickBot="1">
      <c r="A107" s="289" t="s">
        <v>7</v>
      </c>
      <c r="B107" s="292" t="s">
        <v>499</v>
      </c>
      <c r="C107" s="321">
        <f>+C108+C110+C112</f>
        <v>65918139</v>
      </c>
      <c r="D107" s="321">
        <f>+D108+D110+D112</f>
        <v>348524583</v>
      </c>
      <c r="E107" s="304">
        <f>+E108+E110+E112</f>
        <v>147339554</v>
      </c>
    </row>
    <row r="108" spans="1:5" ht="12" customHeight="1">
      <c r="A108" s="284" t="s">
        <v>73</v>
      </c>
      <c r="B108" s="515" t="s">
        <v>135</v>
      </c>
      <c r="C108" s="306">
        <v>47272110</v>
      </c>
      <c r="D108" s="323">
        <v>71295776</v>
      </c>
      <c r="E108" s="306">
        <v>50058464</v>
      </c>
    </row>
    <row r="109" spans="1:5" ht="12" customHeight="1">
      <c r="A109" s="284" t="s">
        <v>74</v>
      </c>
      <c r="B109" s="519" t="s">
        <v>398</v>
      </c>
      <c r="C109" s="306"/>
      <c r="D109" s="323">
        <v>16578595</v>
      </c>
      <c r="E109" s="306">
        <v>825500</v>
      </c>
    </row>
    <row r="110" spans="1:5" ht="15.75">
      <c r="A110" s="284" t="s">
        <v>75</v>
      </c>
      <c r="B110" s="519" t="s">
        <v>116</v>
      </c>
      <c r="C110" s="305">
        <v>16161100</v>
      </c>
      <c r="D110" s="322">
        <v>277228807</v>
      </c>
      <c r="E110" s="305">
        <v>97281090</v>
      </c>
    </row>
    <row r="111" spans="1:5" ht="12" customHeight="1">
      <c r="A111" s="284" t="s">
        <v>76</v>
      </c>
      <c r="B111" s="519" t="s">
        <v>399</v>
      </c>
      <c r="C111" s="305"/>
      <c r="D111" s="322">
        <v>270777684</v>
      </c>
      <c r="E111" s="305">
        <v>96353990</v>
      </c>
    </row>
    <row r="112" spans="1:5" ht="12" customHeight="1">
      <c r="A112" s="284" t="s">
        <v>77</v>
      </c>
      <c r="B112" s="512" t="s">
        <v>137</v>
      </c>
      <c r="C112" s="305">
        <v>2484929</v>
      </c>
      <c r="D112" s="322"/>
      <c r="E112" s="305"/>
    </row>
    <row r="113" spans="1:5" ht="15.75">
      <c r="A113" s="284" t="s">
        <v>83</v>
      </c>
      <c r="B113" s="511" t="s">
        <v>400</v>
      </c>
      <c r="C113" s="305"/>
      <c r="D113" s="322"/>
      <c r="E113" s="305"/>
    </row>
    <row r="114" spans="1:5" ht="15.75">
      <c r="A114" s="284" t="s">
        <v>85</v>
      </c>
      <c r="B114" s="521" t="s">
        <v>401</v>
      </c>
      <c r="C114" s="305"/>
      <c r="D114" s="322"/>
      <c r="E114" s="305"/>
    </row>
    <row r="115" spans="1:5" ht="12" customHeight="1">
      <c r="A115" s="284" t="s">
        <v>117</v>
      </c>
      <c r="B115" s="515" t="s">
        <v>388</v>
      </c>
      <c r="C115" s="305"/>
      <c r="D115" s="322"/>
      <c r="E115" s="305"/>
    </row>
    <row r="116" spans="1:5" ht="12" customHeight="1">
      <c r="A116" s="284" t="s">
        <v>118</v>
      </c>
      <c r="B116" s="515" t="s">
        <v>402</v>
      </c>
      <c r="C116" s="305"/>
      <c r="D116" s="322"/>
      <c r="E116" s="305"/>
    </row>
    <row r="117" spans="1:5" ht="12" customHeight="1">
      <c r="A117" s="284" t="s">
        <v>119</v>
      </c>
      <c r="B117" s="515" t="s">
        <v>403</v>
      </c>
      <c r="C117" s="305">
        <v>2484929</v>
      </c>
      <c r="D117" s="322"/>
      <c r="E117" s="305"/>
    </row>
    <row r="118" spans="1:5" s="348" customFormat="1" ht="12" customHeight="1">
      <c r="A118" s="284" t="s">
        <v>404</v>
      </c>
      <c r="B118" s="515" t="s">
        <v>391</v>
      </c>
      <c r="C118" s="305"/>
      <c r="D118" s="322"/>
      <c r="E118" s="305"/>
    </row>
    <row r="119" spans="1:5" ht="12" customHeight="1">
      <c r="A119" s="284" t="s">
        <v>405</v>
      </c>
      <c r="B119" s="515" t="s">
        <v>406</v>
      </c>
      <c r="C119" s="305"/>
      <c r="D119" s="322"/>
      <c r="E119" s="305"/>
    </row>
    <row r="120" spans="1:5" ht="12" customHeight="1" thickBot="1">
      <c r="A120" s="282" t="s">
        <v>407</v>
      </c>
      <c r="B120" s="515" t="s">
        <v>408</v>
      </c>
      <c r="C120" s="307"/>
      <c r="D120" s="324"/>
      <c r="E120" s="307"/>
    </row>
    <row r="121" spans="1:5" ht="12" customHeight="1" thickBot="1">
      <c r="A121" s="289" t="s">
        <v>8</v>
      </c>
      <c r="B121" s="494" t="s">
        <v>409</v>
      </c>
      <c r="C121" s="321">
        <f>+C122+C123</f>
        <v>0</v>
      </c>
      <c r="D121" s="321">
        <f>+D122+D123</f>
        <v>0</v>
      </c>
      <c r="E121" s="304">
        <f>+E122+E123</f>
        <v>0</v>
      </c>
    </row>
    <row r="122" spans="1:5" ht="12" customHeight="1">
      <c r="A122" s="284" t="s">
        <v>56</v>
      </c>
      <c r="B122" s="521" t="s">
        <v>43</v>
      </c>
      <c r="C122" s="323"/>
      <c r="D122" s="323"/>
      <c r="E122" s="306"/>
    </row>
    <row r="123" spans="1:5" ht="12" customHeight="1" thickBot="1">
      <c r="A123" s="285" t="s">
        <v>57</v>
      </c>
      <c r="B123" s="519" t="s">
        <v>44</v>
      </c>
      <c r="C123" s="324"/>
      <c r="D123" s="324"/>
      <c r="E123" s="307"/>
    </row>
    <row r="124" spans="1:5" ht="12" customHeight="1" thickBot="1">
      <c r="A124" s="289" t="s">
        <v>9</v>
      </c>
      <c r="B124" s="494" t="s">
        <v>410</v>
      </c>
      <c r="C124" s="321">
        <f>+C91+C107+C121</f>
        <v>935288520</v>
      </c>
      <c r="D124" s="321">
        <f>+D91+D107+D121</f>
        <v>1203193959</v>
      </c>
      <c r="E124" s="304">
        <f>+E91+E107+E121</f>
        <v>994738968</v>
      </c>
    </row>
    <row r="125" spans="1:5" ht="12" customHeight="1" thickBot="1">
      <c r="A125" s="289" t="s">
        <v>10</v>
      </c>
      <c r="B125" s="494" t="s">
        <v>411</v>
      </c>
      <c r="C125" s="321">
        <f>+C126+C127+C128</f>
        <v>0</v>
      </c>
      <c r="D125" s="321">
        <f>+D126+D127+D128</f>
        <v>0</v>
      </c>
      <c r="E125" s="304">
        <f>+E126+E127+E128</f>
        <v>0</v>
      </c>
    </row>
    <row r="126" spans="1:5" ht="12" customHeight="1">
      <c r="A126" s="284" t="s">
        <v>60</v>
      </c>
      <c r="B126" s="521" t="s">
        <v>500</v>
      </c>
      <c r="C126" s="322"/>
      <c r="D126" s="322"/>
      <c r="E126" s="305"/>
    </row>
    <row r="127" spans="1:5" ht="12" customHeight="1">
      <c r="A127" s="284" t="s">
        <v>61</v>
      </c>
      <c r="B127" s="521" t="s">
        <v>501</v>
      </c>
      <c r="C127" s="322"/>
      <c r="D127" s="322"/>
      <c r="E127" s="305"/>
    </row>
    <row r="128" spans="1:5" ht="12" customHeight="1" thickBot="1">
      <c r="A128" s="282" t="s">
        <v>62</v>
      </c>
      <c r="B128" s="522" t="s">
        <v>502</v>
      </c>
      <c r="C128" s="322"/>
      <c r="D128" s="322"/>
      <c r="E128" s="305"/>
    </row>
    <row r="129" spans="1:5" ht="12" customHeight="1" thickBot="1">
      <c r="A129" s="289" t="s">
        <v>11</v>
      </c>
      <c r="B129" s="494" t="s">
        <v>415</v>
      </c>
      <c r="C129" s="321">
        <f>+C130+C131+C132+C133</f>
        <v>0</v>
      </c>
      <c r="D129" s="321">
        <f>+D130+D131+D132+D133</f>
        <v>0</v>
      </c>
      <c r="E129" s="304">
        <f>+E130+E131+E132+E133</f>
        <v>0</v>
      </c>
    </row>
    <row r="130" spans="1:5" ht="12" customHeight="1">
      <c r="A130" s="284" t="s">
        <v>63</v>
      </c>
      <c r="B130" s="521" t="s">
        <v>503</v>
      </c>
      <c r="C130" s="322"/>
      <c r="D130" s="322"/>
      <c r="E130" s="305"/>
    </row>
    <row r="131" spans="1:5" ht="12" customHeight="1">
      <c r="A131" s="284" t="s">
        <v>64</v>
      </c>
      <c r="B131" s="521" t="s">
        <v>504</v>
      </c>
      <c r="C131" s="322"/>
      <c r="D131" s="322"/>
      <c r="E131" s="305"/>
    </row>
    <row r="132" spans="1:5" ht="12" customHeight="1">
      <c r="A132" s="284" t="s">
        <v>312</v>
      </c>
      <c r="B132" s="521" t="s">
        <v>505</v>
      </c>
      <c r="C132" s="322"/>
      <c r="D132" s="322"/>
      <c r="E132" s="305"/>
    </row>
    <row r="133" spans="1:5" ht="12" customHeight="1" thickBot="1">
      <c r="A133" s="282" t="s">
        <v>314</v>
      </c>
      <c r="B133" s="522" t="s">
        <v>506</v>
      </c>
      <c r="C133" s="322"/>
      <c r="D133" s="322"/>
      <c r="E133" s="305"/>
    </row>
    <row r="134" spans="1:5" ht="12" customHeight="1" thickBot="1">
      <c r="A134" s="289" t="s">
        <v>12</v>
      </c>
      <c r="B134" s="494" t="s">
        <v>420</v>
      </c>
      <c r="C134" s="327">
        <f>+C135+C136+C137+C138</f>
        <v>11832347</v>
      </c>
      <c r="D134" s="327">
        <f>+D135+D136+D137+D138</f>
        <v>13025940</v>
      </c>
      <c r="E134" s="340">
        <f>+E135+E136+E137+E138</f>
        <v>13025940</v>
      </c>
    </row>
    <row r="135" spans="1:5" ht="12" customHeight="1">
      <c r="A135" s="284" t="s">
        <v>65</v>
      </c>
      <c r="B135" s="521" t="s">
        <v>421</v>
      </c>
      <c r="C135" s="322"/>
      <c r="D135" s="322"/>
      <c r="E135" s="305"/>
    </row>
    <row r="136" spans="1:5" ht="12" customHeight="1">
      <c r="A136" s="284" t="s">
        <v>66</v>
      </c>
      <c r="B136" s="521" t="s">
        <v>422</v>
      </c>
      <c r="C136" s="305">
        <v>11832347</v>
      </c>
      <c r="D136" s="322">
        <v>13025940</v>
      </c>
      <c r="E136" s="305">
        <v>13025940</v>
      </c>
    </row>
    <row r="137" spans="1:5" ht="12" customHeight="1">
      <c r="A137" s="284" t="s">
        <v>321</v>
      </c>
      <c r="B137" s="521" t="s">
        <v>507</v>
      </c>
      <c r="C137" s="322"/>
      <c r="D137" s="322"/>
      <c r="E137" s="305"/>
    </row>
    <row r="138" spans="1:5" ht="12" customHeight="1" thickBot="1">
      <c r="A138" s="282" t="s">
        <v>323</v>
      </c>
      <c r="B138" s="522" t="s">
        <v>465</v>
      </c>
      <c r="C138" s="322"/>
      <c r="D138" s="322"/>
      <c r="E138" s="305"/>
    </row>
    <row r="139" spans="1:9" ht="15" customHeight="1" thickBot="1">
      <c r="A139" s="289" t="s">
        <v>13</v>
      </c>
      <c r="B139" s="494" t="s">
        <v>474</v>
      </c>
      <c r="C139" s="50">
        <f>+C140+C141+C142+C143</f>
        <v>0</v>
      </c>
      <c r="D139" s="50">
        <f>+D140+D141+D142+D143</f>
        <v>0</v>
      </c>
      <c r="E139" s="273">
        <f>+E140+E141+E142+E143</f>
        <v>0</v>
      </c>
      <c r="F139" s="338"/>
      <c r="G139" s="339"/>
      <c r="H139" s="339"/>
      <c r="I139" s="339"/>
    </row>
    <row r="140" spans="1:5" s="331" customFormat="1" ht="12.75" customHeight="1">
      <c r="A140" s="284" t="s">
        <v>110</v>
      </c>
      <c r="B140" s="521" t="s">
        <v>426</v>
      </c>
      <c r="C140" s="322"/>
      <c r="D140" s="322"/>
      <c r="E140" s="305"/>
    </row>
    <row r="141" spans="1:5" ht="13.5" customHeight="1">
      <c r="A141" s="284" t="s">
        <v>111</v>
      </c>
      <c r="B141" s="521" t="s">
        <v>427</v>
      </c>
      <c r="C141" s="322"/>
      <c r="D141" s="322"/>
      <c r="E141" s="305"/>
    </row>
    <row r="142" spans="1:5" ht="13.5" customHeight="1">
      <c r="A142" s="284" t="s">
        <v>136</v>
      </c>
      <c r="B142" s="521" t="s">
        <v>428</v>
      </c>
      <c r="C142" s="322"/>
      <c r="D142" s="322"/>
      <c r="E142" s="305"/>
    </row>
    <row r="143" spans="1:5" ht="13.5" customHeight="1" thickBot="1">
      <c r="A143" s="284" t="s">
        <v>329</v>
      </c>
      <c r="B143" s="521" t="s">
        <v>429</v>
      </c>
      <c r="C143" s="322"/>
      <c r="D143" s="322"/>
      <c r="E143" s="305"/>
    </row>
    <row r="144" spans="1:5" ht="12.75" customHeight="1" thickBot="1">
      <c r="A144" s="289" t="s">
        <v>14</v>
      </c>
      <c r="B144" s="494" t="s">
        <v>430</v>
      </c>
      <c r="C144" s="271">
        <f>+C125+C129+C134+C139</f>
        <v>11832347</v>
      </c>
      <c r="D144" s="271">
        <f>+D125+D129+D134+D139</f>
        <v>13025940</v>
      </c>
      <c r="E144" s="272">
        <f>+E125+E129+E134+E139</f>
        <v>13025940</v>
      </c>
    </row>
    <row r="145" spans="1:5" ht="13.5" customHeight="1" thickBot="1">
      <c r="A145" s="314" t="s">
        <v>15</v>
      </c>
      <c r="B145" s="523" t="s">
        <v>431</v>
      </c>
      <c r="C145" s="271">
        <f>+C124+C144</f>
        <v>947120867</v>
      </c>
      <c r="D145" s="271">
        <f>+D124+D144</f>
        <v>1216219899</v>
      </c>
      <c r="E145" s="272">
        <f>+E124+E144</f>
        <v>1007764908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Nagyhalász Város Önkormányzat
2017. ÉVI ZÁRSZÁMADÁSÁNAK PÉNZÜGYI MÉRLEGE&amp;10
&amp;R&amp;"Times New Roman CE,Félkövér dőlt"&amp;11 1. tájékoztató tábla a 6/2018. (V.30.) önkormányzati rendelethez</oddHeader>
  </headerFooter>
  <rowBreaks count="1" manualBreakCount="1">
    <brk id="85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"/>
  <sheetViews>
    <sheetView view="pageLayout" zoomScale="130" zoomScaleNormal="130" zoomScalePageLayoutView="130" workbookViewId="0" topLeftCell="B1">
      <selection activeCell="K1" sqref="K1:K1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5.625" style="4" customWidth="1"/>
    <col min="4" max="4" width="14.625" style="4" customWidth="1"/>
    <col min="5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64"/>
      <c r="B1" s="65"/>
      <c r="C1" s="65"/>
      <c r="D1" s="65"/>
      <c r="E1" s="65"/>
      <c r="F1" s="65"/>
      <c r="G1" s="65"/>
      <c r="H1" s="65"/>
      <c r="I1" s="65"/>
      <c r="J1" s="66" t="str">
        <f>'1.tájékoztató'!E2</f>
        <v>forintban</v>
      </c>
      <c r="K1" s="677" t="s">
        <v>813</v>
      </c>
    </row>
    <row r="2" spans="1:11" s="70" customFormat="1" ht="26.25" customHeight="1">
      <c r="A2" s="678" t="s">
        <v>55</v>
      </c>
      <c r="B2" s="680" t="s">
        <v>159</v>
      </c>
      <c r="C2" s="680" t="s">
        <v>160</v>
      </c>
      <c r="D2" s="680" t="s">
        <v>161</v>
      </c>
      <c r="E2" s="680" t="s">
        <v>731</v>
      </c>
      <c r="F2" s="67" t="s">
        <v>162</v>
      </c>
      <c r="G2" s="68"/>
      <c r="H2" s="68"/>
      <c r="I2" s="69"/>
      <c r="J2" s="683" t="s">
        <v>163</v>
      </c>
      <c r="K2" s="677"/>
    </row>
    <row r="3" spans="1:11" s="74" customFormat="1" ht="32.25" customHeight="1" thickBot="1">
      <c r="A3" s="679"/>
      <c r="B3" s="681"/>
      <c r="C3" s="681"/>
      <c r="D3" s="682"/>
      <c r="E3" s="682"/>
      <c r="F3" s="71" t="s">
        <v>704</v>
      </c>
      <c r="G3" s="72" t="s">
        <v>705</v>
      </c>
      <c r="H3" s="72" t="s">
        <v>706</v>
      </c>
      <c r="I3" s="73" t="s">
        <v>732</v>
      </c>
      <c r="J3" s="684"/>
      <c r="K3" s="677"/>
    </row>
    <row r="4" spans="1:11" s="76" customFormat="1" ht="13.5" customHeight="1" thickBot="1">
      <c r="A4" s="496" t="s">
        <v>378</v>
      </c>
      <c r="B4" s="75" t="s">
        <v>508</v>
      </c>
      <c r="C4" s="497" t="s">
        <v>380</v>
      </c>
      <c r="D4" s="497" t="s">
        <v>381</v>
      </c>
      <c r="E4" s="497" t="s">
        <v>382</v>
      </c>
      <c r="F4" s="497" t="s">
        <v>458</v>
      </c>
      <c r="G4" s="497" t="s">
        <v>459</v>
      </c>
      <c r="H4" s="497" t="s">
        <v>460</v>
      </c>
      <c r="I4" s="497" t="s">
        <v>461</v>
      </c>
      <c r="J4" s="498" t="s">
        <v>601</v>
      </c>
      <c r="K4" s="677"/>
    </row>
    <row r="5" spans="1:11" ht="33.75" customHeight="1">
      <c r="A5" s="77" t="s">
        <v>6</v>
      </c>
      <c r="B5" s="78" t="s">
        <v>164</v>
      </c>
      <c r="C5" s="79"/>
      <c r="D5" s="80">
        <f aca="true" t="shared" si="0" ref="D5:I5">SUM(D6:D6)</f>
        <v>0</v>
      </c>
      <c r="E5" s="80">
        <f t="shared" si="0"/>
        <v>0</v>
      </c>
      <c r="F5" s="80">
        <f t="shared" si="0"/>
        <v>0</v>
      </c>
      <c r="G5" s="80">
        <f t="shared" si="0"/>
        <v>0</v>
      </c>
      <c r="H5" s="80">
        <f t="shared" si="0"/>
        <v>0</v>
      </c>
      <c r="I5" s="81">
        <f t="shared" si="0"/>
        <v>0</v>
      </c>
      <c r="J5" s="82">
        <f aca="true" t="shared" si="1" ref="J5:J16">SUM(F5:I5)</f>
        <v>0</v>
      </c>
      <c r="K5" s="677"/>
    </row>
    <row r="6" spans="1:11" ht="21" customHeight="1">
      <c r="A6" s="83" t="s">
        <v>7</v>
      </c>
      <c r="B6" s="84" t="s">
        <v>165</v>
      </c>
      <c r="C6" s="85"/>
      <c r="D6" s="2"/>
      <c r="E6" s="2"/>
      <c r="F6" s="2"/>
      <c r="G6" s="2"/>
      <c r="H6" s="2"/>
      <c r="I6" s="46"/>
      <c r="J6" s="86">
        <f t="shared" si="1"/>
        <v>0</v>
      </c>
      <c r="K6" s="677"/>
    </row>
    <row r="7" spans="1:11" ht="36" customHeight="1">
      <c r="A7" s="83" t="s">
        <v>8</v>
      </c>
      <c r="B7" s="87" t="s">
        <v>166</v>
      </c>
      <c r="C7" s="88"/>
      <c r="D7" s="89">
        <f aca="true" t="shared" si="2" ref="D7:I7">SUM(D8:D8)</f>
        <v>0</v>
      </c>
      <c r="E7" s="89">
        <f t="shared" si="2"/>
        <v>0</v>
      </c>
      <c r="F7" s="89">
        <f t="shared" si="2"/>
        <v>0</v>
      </c>
      <c r="G7" s="89">
        <f t="shared" si="2"/>
        <v>0</v>
      </c>
      <c r="H7" s="89">
        <f t="shared" si="2"/>
        <v>0</v>
      </c>
      <c r="I7" s="90">
        <f t="shared" si="2"/>
        <v>0</v>
      </c>
      <c r="J7" s="91">
        <f t="shared" si="1"/>
        <v>0</v>
      </c>
      <c r="K7" s="677"/>
    </row>
    <row r="8" spans="1:11" ht="21" customHeight="1">
      <c r="A8" s="83" t="s">
        <v>9</v>
      </c>
      <c r="B8" s="84" t="s">
        <v>165</v>
      </c>
      <c r="C8" s="85"/>
      <c r="D8" s="2"/>
      <c r="E8" s="2"/>
      <c r="F8" s="2"/>
      <c r="G8" s="2"/>
      <c r="H8" s="2"/>
      <c r="I8" s="46"/>
      <c r="J8" s="86">
        <f t="shared" si="1"/>
        <v>0</v>
      </c>
      <c r="K8" s="677"/>
    </row>
    <row r="9" spans="1:11" ht="21" customHeight="1">
      <c r="A9" s="83" t="s">
        <v>10</v>
      </c>
      <c r="B9" s="92" t="s">
        <v>167</v>
      </c>
      <c r="C9" s="88"/>
      <c r="D9" s="89">
        <f aca="true" t="shared" si="3" ref="D9:I9">SUM(D10:D10)</f>
        <v>3149995</v>
      </c>
      <c r="E9" s="89">
        <f t="shared" si="3"/>
        <v>825500</v>
      </c>
      <c r="F9" s="89">
        <f t="shared" si="3"/>
        <v>2324495</v>
      </c>
      <c r="G9" s="89">
        <f t="shared" si="3"/>
        <v>0</v>
      </c>
      <c r="H9" s="89">
        <f t="shared" si="3"/>
        <v>0</v>
      </c>
      <c r="I9" s="90">
        <f t="shared" si="3"/>
        <v>0</v>
      </c>
      <c r="J9" s="91">
        <f t="shared" si="1"/>
        <v>2324495</v>
      </c>
      <c r="K9" s="677"/>
    </row>
    <row r="10" spans="1:11" ht="21" customHeight="1">
      <c r="A10" s="83" t="s">
        <v>11</v>
      </c>
      <c r="B10" s="84" t="s">
        <v>793</v>
      </c>
      <c r="C10" s="85">
        <v>2017</v>
      </c>
      <c r="D10" s="2">
        <v>3149995</v>
      </c>
      <c r="E10" s="2">
        <v>825500</v>
      </c>
      <c r="F10" s="2">
        <v>2324495</v>
      </c>
      <c r="G10" s="2"/>
      <c r="H10" s="2"/>
      <c r="I10" s="46"/>
      <c r="J10" s="86">
        <f t="shared" si="1"/>
        <v>2324495</v>
      </c>
      <c r="K10" s="677"/>
    </row>
    <row r="11" spans="1:11" ht="21" customHeight="1">
      <c r="A11" s="83" t="s">
        <v>12</v>
      </c>
      <c r="B11" s="92" t="s">
        <v>168</v>
      </c>
      <c r="C11" s="88"/>
      <c r="D11" s="89">
        <f>SUM(D12:D14)</f>
        <v>261746324</v>
      </c>
      <c r="E11" s="89">
        <f>SUM(E12:E14)</f>
        <v>88529995</v>
      </c>
      <c r="F11" s="89">
        <f>SUM(F12:F14)</f>
        <v>173216329</v>
      </c>
      <c r="G11" s="89">
        <f>SUM(G14:G14)</f>
        <v>0</v>
      </c>
      <c r="H11" s="89">
        <f>SUM(H14:H14)</f>
        <v>0</v>
      </c>
      <c r="I11" s="90">
        <f>SUM(I14:I14)</f>
        <v>0</v>
      </c>
      <c r="J11" s="91">
        <f>SUM(F11:I11)</f>
        <v>173216329</v>
      </c>
      <c r="K11" s="677"/>
    </row>
    <row r="12" spans="1:11" ht="21" customHeight="1">
      <c r="A12" s="83" t="s">
        <v>13</v>
      </c>
      <c r="B12" s="643" t="s">
        <v>794</v>
      </c>
      <c r="C12" s="640">
        <v>2017</v>
      </c>
      <c r="D12" s="641">
        <v>66074932</v>
      </c>
      <c r="E12" s="641">
        <v>2540000</v>
      </c>
      <c r="F12" s="641">
        <v>63534932</v>
      </c>
      <c r="G12" s="89"/>
      <c r="H12" s="89"/>
      <c r="I12" s="90"/>
      <c r="J12" s="642">
        <f>SUM(F12:I12)</f>
        <v>63534932</v>
      </c>
      <c r="K12" s="677"/>
    </row>
    <row r="13" spans="1:11" ht="21" customHeight="1">
      <c r="A13" s="83" t="s">
        <v>14</v>
      </c>
      <c r="B13" s="643" t="s">
        <v>761</v>
      </c>
      <c r="C13" s="640">
        <v>2017</v>
      </c>
      <c r="D13" s="641">
        <v>84914946</v>
      </c>
      <c r="E13" s="89">
        <v>0</v>
      </c>
      <c r="F13" s="641">
        <v>84914946</v>
      </c>
      <c r="G13" s="89"/>
      <c r="H13" s="89"/>
      <c r="I13" s="90"/>
      <c r="J13" s="642">
        <f>SUM(F13:I13)</f>
        <v>84914946</v>
      </c>
      <c r="K13" s="677"/>
    </row>
    <row r="14" spans="1:11" ht="21" customHeight="1">
      <c r="A14" s="83" t="s">
        <v>15</v>
      </c>
      <c r="B14" s="84" t="s">
        <v>762</v>
      </c>
      <c r="C14" s="85">
        <v>2017</v>
      </c>
      <c r="D14" s="2">
        <v>110756446</v>
      </c>
      <c r="E14" s="2">
        <v>85989995</v>
      </c>
      <c r="F14" s="2">
        <v>24766451</v>
      </c>
      <c r="G14" s="2"/>
      <c r="H14" s="2"/>
      <c r="I14" s="46"/>
      <c r="J14" s="86">
        <f t="shared" si="1"/>
        <v>24766451</v>
      </c>
      <c r="K14" s="677"/>
    </row>
    <row r="15" spans="1:11" ht="21" customHeight="1">
      <c r="A15" s="83" t="s">
        <v>16</v>
      </c>
      <c r="B15" s="93" t="s">
        <v>169</v>
      </c>
      <c r="C15" s="94"/>
      <c r="D15" s="95">
        <f aca="true" t="shared" si="4" ref="D15:I15">SUM(D16:D16)</f>
        <v>0</v>
      </c>
      <c r="E15" s="95">
        <f t="shared" si="4"/>
        <v>0</v>
      </c>
      <c r="F15" s="95">
        <f t="shared" si="4"/>
        <v>0</v>
      </c>
      <c r="G15" s="95">
        <f t="shared" si="4"/>
        <v>0</v>
      </c>
      <c r="H15" s="95">
        <f t="shared" si="4"/>
        <v>0</v>
      </c>
      <c r="I15" s="96">
        <f t="shared" si="4"/>
        <v>0</v>
      </c>
      <c r="J15" s="91">
        <f t="shared" si="1"/>
        <v>0</v>
      </c>
      <c r="K15" s="677"/>
    </row>
    <row r="16" spans="1:11" ht="21" customHeight="1" thickBot="1">
      <c r="A16" s="83" t="s">
        <v>17</v>
      </c>
      <c r="B16" s="84" t="s">
        <v>165</v>
      </c>
      <c r="C16" s="85"/>
      <c r="D16" s="2"/>
      <c r="E16" s="2"/>
      <c r="F16" s="2"/>
      <c r="G16" s="2"/>
      <c r="H16" s="2"/>
      <c r="I16" s="46"/>
      <c r="J16" s="86">
        <f t="shared" si="1"/>
        <v>0</v>
      </c>
      <c r="K16" s="677"/>
    </row>
    <row r="17" spans="1:11" ht="21" customHeight="1" thickBot="1">
      <c r="A17" s="97" t="s">
        <v>19</v>
      </c>
      <c r="B17" s="98" t="s">
        <v>170</v>
      </c>
      <c r="C17" s="99"/>
      <c r="D17" s="100">
        <f aca="true" t="shared" si="5" ref="D17:J17">D5+D7+D9+D11+D15</f>
        <v>264896319</v>
      </c>
      <c r="E17" s="100">
        <f t="shared" si="5"/>
        <v>89355495</v>
      </c>
      <c r="F17" s="100">
        <f t="shared" si="5"/>
        <v>175540824</v>
      </c>
      <c r="G17" s="100">
        <f t="shared" si="5"/>
        <v>0</v>
      </c>
      <c r="H17" s="100">
        <f t="shared" si="5"/>
        <v>0</v>
      </c>
      <c r="I17" s="101">
        <f t="shared" si="5"/>
        <v>0</v>
      </c>
      <c r="J17" s="102">
        <f t="shared" si="5"/>
        <v>175540824</v>
      </c>
      <c r="K17" s="677"/>
    </row>
  </sheetData>
  <sheetProtection/>
  <mergeCells count="7">
    <mergeCell ref="K1:K17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130" workbookViewId="0" topLeftCell="A1">
      <selection activeCell="G1" sqref="G1:G17"/>
    </sheetView>
  </sheetViews>
  <sheetFormatPr defaultColWidth="9.00390625" defaultRowHeight="12.75"/>
  <cols>
    <col min="1" max="1" width="6.875" style="5" customWidth="1"/>
    <col min="2" max="2" width="50.375" style="4" customWidth="1"/>
    <col min="3" max="3" width="16.50390625" style="4" customWidth="1"/>
    <col min="4" max="4" width="16.375" style="4" customWidth="1"/>
    <col min="5" max="5" width="16.50390625" style="4" customWidth="1"/>
    <col min="6" max="6" width="16.375" style="4" customWidth="1"/>
    <col min="7" max="7" width="5.625" style="4" customWidth="1"/>
    <col min="8" max="16384" width="9.375" style="4" customWidth="1"/>
  </cols>
  <sheetData>
    <row r="1" spans="1:7" s="16" customFormat="1" ht="15.75" thickBot="1">
      <c r="A1" s="103"/>
      <c r="F1" s="104" t="str">
        <f>'2. tájékoztató tábla'!J1</f>
        <v>forintban</v>
      </c>
      <c r="G1" s="685" t="s">
        <v>814</v>
      </c>
    </row>
    <row r="2" spans="1:7" s="70" customFormat="1" ht="26.25" customHeight="1">
      <c r="A2" s="686" t="s">
        <v>55</v>
      </c>
      <c r="B2" s="688" t="s">
        <v>171</v>
      </c>
      <c r="C2" s="686" t="s">
        <v>172</v>
      </c>
      <c r="D2" s="686" t="s">
        <v>173</v>
      </c>
      <c r="E2" s="690" t="s">
        <v>733</v>
      </c>
      <c r="F2" s="686" t="s">
        <v>734</v>
      </c>
      <c r="G2" s="685"/>
    </row>
    <row r="3" spans="1:7" s="74" customFormat="1" ht="40.5" customHeight="1" thickBot="1">
      <c r="A3" s="687"/>
      <c r="B3" s="689"/>
      <c r="C3" s="689"/>
      <c r="D3" s="687"/>
      <c r="E3" s="691"/>
      <c r="F3" s="687"/>
      <c r="G3" s="685"/>
    </row>
    <row r="4" spans="1:7" s="108" customFormat="1" ht="12.75" customHeight="1" thickBot="1">
      <c r="A4" s="105" t="s">
        <v>378</v>
      </c>
      <c r="B4" s="63" t="s">
        <v>379</v>
      </c>
      <c r="C4" s="63" t="s">
        <v>380</v>
      </c>
      <c r="D4" s="106" t="s">
        <v>381</v>
      </c>
      <c r="E4" s="105" t="s">
        <v>382</v>
      </c>
      <c r="F4" s="107" t="s">
        <v>458</v>
      </c>
      <c r="G4" s="685"/>
    </row>
    <row r="5" spans="1:7" ht="22.5" customHeight="1" thickBot="1">
      <c r="A5" s="109" t="s">
        <v>6</v>
      </c>
      <c r="B5" s="110" t="s">
        <v>174</v>
      </c>
      <c r="C5" s="111"/>
      <c r="D5" s="112"/>
      <c r="E5" s="113">
        <f>SUM(E6:E11)</f>
        <v>2286195</v>
      </c>
      <c r="F5" s="114">
        <f>SUM(F6:F11)</f>
        <v>2218511</v>
      </c>
      <c r="G5" s="685"/>
    </row>
    <row r="6" spans="1:7" ht="22.5" customHeight="1">
      <c r="A6" s="115" t="s">
        <v>7</v>
      </c>
      <c r="B6" s="116" t="s">
        <v>664</v>
      </c>
      <c r="C6" s="117">
        <v>2007</v>
      </c>
      <c r="D6" s="118">
        <v>2012</v>
      </c>
      <c r="E6" s="119">
        <v>2286195</v>
      </c>
      <c r="F6" s="120">
        <v>2218511</v>
      </c>
      <c r="G6" s="685"/>
    </row>
    <row r="7" spans="1:7" ht="22.5" customHeight="1">
      <c r="A7" s="115" t="s">
        <v>8</v>
      </c>
      <c r="B7" s="116" t="s">
        <v>165</v>
      </c>
      <c r="C7" s="117"/>
      <c r="D7" s="118"/>
      <c r="E7" s="119"/>
      <c r="F7" s="120"/>
      <c r="G7" s="685"/>
    </row>
    <row r="8" spans="1:7" ht="22.5" customHeight="1">
      <c r="A8" s="115" t="s">
        <v>9</v>
      </c>
      <c r="B8" s="116" t="s">
        <v>165</v>
      </c>
      <c r="C8" s="117"/>
      <c r="D8" s="118"/>
      <c r="E8" s="119"/>
      <c r="F8" s="120"/>
      <c r="G8" s="685"/>
    </row>
    <row r="9" spans="1:7" ht="22.5" customHeight="1">
      <c r="A9" s="115" t="s">
        <v>10</v>
      </c>
      <c r="B9" s="116" t="s">
        <v>165</v>
      </c>
      <c r="C9" s="117"/>
      <c r="D9" s="118"/>
      <c r="E9" s="119"/>
      <c r="F9" s="120"/>
      <c r="G9" s="685"/>
    </row>
    <row r="10" spans="1:7" ht="22.5" customHeight="1">
      <c r="A10" s="115" t="s">
        <v>11</v>
      </c>
      <c r="B10" s="116" t="s">
        <v>165</v>
      </c>
      <c r="C10" s="117"/>
      <c r="D10" s="118"/>
      <c r="E10" s="119"/>
      <c r="F10" s="120"/>
      <c r="G10" s="685"/>
    </row>
    <row r="11" spans="1:7" ht="22.5" customHeight="1" thickBot="1">
      <c r="A11" s="115" t="s">
        <v>12</v>
      </c>
      <c r="B11" s="116" t="s">
        <v>165</v>
      </c>
      <c r="C11" s="117"/>
      <c r="D11" s="118"/>
      <c r="E11" s="119"/>
      <c r="F11" s="120"/>
      <c r="G11" s="685"/>
    </row>
    <row r="12" spans="1:7" ht="22.5" customHeight="1" thickBot="1">
      <c r="A12" s="109" t="s">
        <v>13</v>
      </c>
      <c r="B12" s="110" t="s">
        <v>175</v>
      </c>
      <c r="C12" s="121"/>
      <c r="D12" s="122"/>
      <c r="E12" s="113">
        <f>SUM(E13:E16)</f>
        <v>0</v>
      </c>
      <c r="F12" s="114">
        <f>SUM(F13:F16)</f>
        <v>0</v>
      </c>
      <c r="G12" s="685"/>
    </row>
    <row r="13" spans="1:7" ht="22.5" customHeight="1">
      <c r="A13" s="115" t="s">
        <v>14</v>
      </c>
      <c r="B13" s="116" t="s">
        <v>165</v>
      </c>
      <c r="C13" s="117"/>
      <c r="D13" s="118"/>
      <c r="E13" s="119"/>
      <c r="F13" s="120"/>
      <c r="G13" s="685"/>
    </row>
    <row r="14" spans="1:7" ht="22.5" customHeight="1">
      <c r="A14" s="115" t="s">
        <v>15</v>
      </c>
      <c r="B14" s="116" t="s">
        <v>165</v>
      </c>
      <c r="C14" s="117"/>
      <c r="D14" s="118"/>
      <c r="E14" s="119"/>
      <c r="F14" s="120"/>
      <c r="G14" s="685"/>
    </row>
    <row r="15" spans="1:7" ht="22.5" customHeight="1">
      <c r="A15" s="115" t="s">
        <v>16</v>
      </c>
      <c r="B15" s="116" t="s">
        <v>165</v>
      </c>
      <c r="C15" s="117"/>
      <c r="D15" s="118"/>
      <c r="E15" s="119"/>
      <c r="F15" s="120"/>
      <c r="G15" s="685"/>
    </row>
    <row r="16" spans="1:7" ht="22.5" customHeight="1" thickBot="1">
      <c r="A16" s="115" t="s">
        <v>17</v>
      </c>
      <c r="B16" s="116" t="s">
        <v>165</v>
      </c>
      <c r="C16" s="117"/>
      <c r="D16" s="118"/>
      <c r="E16" s="119"/>
      <c r="F16" s="120"/>
      <c r="G16" s="685"/>
    </row>
    <row r="17" spans="1:7" ht="22.5" customHeight="1" thickBot="1">
      <c r="A17" s="109" t="s">
        <v>18</v>
      </c>
      <c r="B17" s="110" t="s">
        <v>602</v>
      </c>
      <c r="C17" s="111"/>
      <c r="D17" s="112"/>
      <c r="E17" s="113">
        <f>E5+E12</f>
        <v>2286195</v>
      </c>
      <c r="F17" s="114">
        <f>F5+F12</f>
        <v>2218511</v>
      </c>
      <c r="G17" s="685"/>
    </row>
    <row r="18" ht="19.5" customHeight="1"/>
  </sheetData>
  <sheetProtection/>
  <mergeCells count="7">
    <mergeCell ref="G1:G17"/>
    <mergeCell ref="F2:F3"/>
    <mergeCell ref="A2:A3"/>
    <mergeCell ref="B2:B3"/>
    <mergeCell ref="C2:C3"/>
    <mergeCell ref="D2:D3"/>
    <mergeCell ref="E2:E3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="130" zoomScaleNormal="130" zoomScaleSheetLayoutView="100" zoomScalePageLayoutView="130" workbookViewId="0" topLeftCell="A87">
      <selection activeCell="D90" sqref="D90"/>
    </sheetView>
  </sheetViews>
  <sheetFormatPr defaultColWidth="9.00390625" defaultRowHeight="12.75"/>
  <cols>
    <col min="1" max="1" width="9.50390625" style="318" customWidth="1"/>
    <col min="2" max="2" width="60.875" style="318" customWidth="1"/>
    <col min="3" max="5" width="15.875" style="319" customWidth="1"/>
    <col min="6" max="16384" width="9.375" style="329" customWidth="1"/>
  </cols>
  <sheetData>
    <row r="1" spans="1:5" ht="15.75" customHeight="1">
      <c r="A1" s="645" t="s">
        <v>3</v>
      </c>
      <c r="B1" s="645"/>
      <c r="C1" s="645"/>
      <c r="D1" s="645"/>
      <c r="E1" s="645"/>
    </row>
    <row r="2" spans="1:5" ht="15.75" customHeight="1" thickBot="1">
      <c r="A2" s="42" t="s">
        <v>91</v>
      </c>
      <c r="B2" s="42"/>
      <c r="C2" s="316"/>
      <c r="D2" s="316"/>
      <c r="E2" s="316" t="str">
        <f>'2.mell.'!E2</f>
        <v>Forintban!</v>
      </c>
    </row>
    <row r="3" spans="1:5" ht="15.75" customHeight="1">
      <c r="A3" s="646" t="s">
        <v>55</v>
      </c>
      <c r="B3" s="648" t="s">
        <v>5</v>
      </c>
      <c r="C3" s="650" t="str">
        <f>+'1.mell.'!C3:E3</f>
        <v>2017. évi</v>
      </c>
      <c r="D3" s="650"/>
      <c r="E3" s="651"/>
    </row>
    <row r="4" spans="1:5" ht="37.5" customHeight="1" thickBot="1">
      <c r="A4" s="647"/>
      <c r="B4" s="649"/>
      <c r="C4" s="44" t="s">
        <v>155</v>
      </c>
      <c r="D4" s="44" t="s">
        <v>156</v>
      </c>
      <c r="E4" s="45" t="s">
        <v>157</v>
      </c>
    </row>
    <row r="5" spans="1:5" s="330" customFormat="1" ht="12" customHeight="1" thickBot="1">
      <c r="A5" s="294" t="s">
        <v>378</v>
      </c>
      <c r="B5" s="295" t="s">
        <v>379</v>
      </c>
      <c r="C5" s="295" t="s">
        <v>380</v>
      </c>
      <c r="D5" s="295" t="s">
        <v>381</v>
      </c>
      <c r="E5" s="341" t="s">
        <v>382</v>
      </c>
    </row>
    <row r="6" spans="1:5" s="331" customFormat="1" ht="12" customHeight="1" thickBot="1">
      <c r="A6" s="289" t="s">
        <v>6</v>
      </c>
      <c r="B6" s="290" t="s">
        <v>270</v>
      </c>
      <c r="C6" s="321">
        <f>SUM(C7:C12)</f>
        <v>0</v>
      </c>
      <c r="D6" s="321">
        <f>SUM(D7:D12)</f>
        <v>0</v>
      </c>
      <c r="E6" s="304">
        <f>SUM(E7:E12)</f>
        <v>0</v>
      </c>
    </row>
    <row r="7" spans="1:5" s="331" customFormat="1" ht="12" customHeight="1">
      <c r="A7" s="284" t="s">
        <v>67</v>
      </c>
      <c r="B7" s="332" t="s">
        <v>271</v>
      </c>
      <c r="C7" s="323"/>
      <c r="D7" s="323"/>
      <c r="E7" s="306"/>
    </row>
    <row r="8" spans="1:5" s="331" customFormat="1" ht="12" customHeight="1">
      <c r="A8" s="283" t="s">
        <v>68</v>
      </c>
      <c r="B8" s="333" t="s">
        <v>272</v>
      </c>
      <c r="C8" s="322"/>
      <c r="D8" s="322"/>
      <c r="E8" s="305"/>
    </row>
    <row r="9" spans="1:5" s="331" customFormat="1" ht="12" customHeight="1">
      <c r="A9" s="283" t="s">
        <v>69</v>
      </c>
      <c r="B9" s="333" t="s">
        <v>273</v>
      </c>
      <c r="C9" s="322"/>
      <c r="D9" s="322"/>
      <c r="E9" s="305"/>
    </row>
    <row r="10" spans="1:5" s="331" customFormat="1" ht="12" customHeight="1">
      <c r="A10" s="283" t="s">
        <v>70</v>
      </c>
      <c r="B10" s="333" t="s">
        <v>274</v>
      </c>
      <c r="C10" s="322"/>
      <c r="D10" s="322"/>
      <c r="E10" s="305"/>
    </row>
    <row r="11" spans="1:5" s="331" customFormat="1" ht="12" customHeight="1">
      <c r="A11" s="283" t="s">
        <v>88</v>
      </c>
      <c r="B11" s="333" t="s">
        <v>275</v>
      </c>
      <c r="C11" s="322"/>
      <c r="D11" s="322"/>
      <c r="E11" s="305"/>
    </row>
    <row r="12" spans="1:5" s="331" customFormat="1" ht="12" customHeight="1" thickBot="1">
      <c r="A12" s="285" t="s">
        <v>71</v>
      </c>
      <c r="B12" s="334" t="s">
        <v>276</v>
      </c>
      <c r="C12" s="324"/>
      <c r="D12" s="324"/>
      <c r="E12" s="307"/>
    </row>
    <row r="13" spans="1:5" s="331" customFormat="1" ht="12" customHeight="1" thickBot="1">
      <c r="A13" s="289" t="s">
        <v>7</v>
      </c>
      <c r="B13" s="311" t="s">
        <v>739</v>
      </c>
      <c r="C13" s="321">
        <f>SUM(C14:C18)</f>
        <v>0</v>
      </c>
      <c r="D13" s="321">
        <f>SUM(D14:D18)</f>
        <v>0</v>
      </c>
      <c r="E13" s="304">
        <f>SUM(E14:E18)</f>
        <v>0</v>
      </c>
    </row>
    <row r="14" spans="1:5" s="331" customFormat="1" ht="12" customHeight="1">
      <c r="A14" s="284" t="s">
        <v>73</v>
      </c>
      <c r="B14" s="332" t="s">
        <v>278</v>
      </c>
      <c r="C14" s="323"/>
      <c r="D14" s="323"/>
      <c r="E14" s="306"/>
    </row>
    <row r="15" spans="1:5" s="331" customFormat="1" ht="12" customHeight="1">
      <c r="A15" s="283" t="s">
        <v>74</v>
      </c>
      <c r="B15" s="333" t="s">
        <v>279</v>
      </c>
      <c r="C15" s="322"/>
      <c r="D15" s="322"/>
      <c r="E15" s="305"/>
    </row>
    <row r="16" spans="1:5" s="331" customFormat="1" ht="12" customHeight="1">
      <c r="A16" s="283" t="s">
        <v>75</v>
      </c>
      <c r="B16" s="333" t="s">
        <v>280</v>
      </c>
      <c r="C16" s="322"/>
      <c r="D16" s="322"/>
      <c r="E16" s="305"/>
    </row>
    <row r="17" spans="1:5" s="331" customFormat="1" ht="12" customHeight="1">
      <c r="A17" s="283" t="s">
        <v>76</v>
      </c>
      <c r="B17" s="333" t="s">
        <v>281</v>
      </c>
      <c r="C17" s="322"/>
      <c r="D17" s="322"/>
      <c r="E17" s="305"/>
    </row>
    <row r="18" spans="1:5" s="331" customFormat="1" ht="12" customHeight="1">
      <c r="A18" s="283" t="s">
        <v>77</v>
      </c>
      <c r="B18" s="333" t="s">
        <v>282</v>
      </c>
      <c r="C18" s="322"/>
      <c r="D18" s="322"/>
      <c r="E18" s="305"/>
    </row>
    <row r="19" spans="1:5" s="331" customFormat="1" ht="12" customHeight="1" thickBot="1">
      <c r="A19" s="285" t="s">
        <v>83</v>
      </c>
      <c r="B19" s="334" t="s">
        <v>283</v>
      </c>
      <c r="C19" s="324"/>
      <c r="D19" s="324"/>
      <c r="E19" s="307"/>
    </row>
    <row r="20" spans="1:5" s="331" customFormat="1" ht="12" customHeight="1" thickBot="1">
      <c r="A20" s="289" t="s">
        <v>8</v>
      </c>
      <c r="B20" s="290" t="s">
        <v>740</v>
      </c>
      <c r="C20" s="321">
        <f>SUM(C21:C25)</f>
        <v>0</v>
      </c>
      <c r="D20" s="321">
        <f>SUM(D21:D25)</f>
        <v>0</v>
      </c>
      <c r="E20" s="304">
        <f>SUM(E21:E25)</f>
        <v>0</v>
      </c>
    </row>
    <row r="21" spans="1:5" s="331" customFormat="1" ht="12" customHeight="1">
      <c r="A21" s="284" t="s">
        <v>56</v>
      </c>
      <c r="B21" s="332" t="s">
        <v>285</v>
      </c>
      <c r="C21" s="323"/>
      <c r="D21" s="323"/>
      <c r="E21" s="306"/>
    </row>
    <row r="22" spans="1:5" s="331" customFormat="1" ht="12" customHeight="1">
      <c r="A22" s="283" t="s">
        <v>57</v>
      </c>
      <c r="B22" s="333" t="s">
        <v>286</v>
      </c>
      <c r="C22" s="322"/>
      <c r="D22" s="322"/>
      <c r="E22" s="305"/>
    </row>
    <row r="23" spans="1:5" s="331" customFormat="1" ht="12" customHeight="1">
      <c r="A23" s="283" t="s">
        <v>58</v>
      </c>
      <c r="B23" s="333" t="s">
        <v>287</v>
      </c>
      <c r="C23" s="322"/>
      <c r="D23" s="322"/>
      <c r="E23" s="305"/>
    </row>
    <row r="24" spans="1:5" s="331" customFormat="1" ht="12" customHeight="1">
      <c r="A24" s="283" t="s">
        <v>59</v>
      </c>
      <c r="B24" s="333" t="s">
        <v>288</v>
      </c>
      <c r="C24" s="322"/>
      <c r="D24" s="322"/>
      <c r="E24" s="305"/>
    </row>
    <row r="25" spans="1:5" s="331" customFormat="1" ht="12" customHeight="1">
      <c r="A25" s="283" t="s">
        <v>100</v>
      </c>
      <c r="B25" s="333" t="s">
        <v>289</v>
      </c>
      <c r="C25" s="322"/>
      <c r="D25" s="322"/>
      <c r="E25" s="305"/>
    </row>
    <row r="26" spans="1:5" s="331" customFormat="1" ht="12" customHeight="1" thickBot="1">
      <c r="A26" s="285" t="s">
        <v>101</v>
      </c>
      <c r="B26" s="334" t="s">
        <v>290</v>
      </c>
      <c r="C26" s="324"/>
      <c r="D26" s="324"/>
      <c r="E26" s="307"/>
    </row>
    <row r="27" spans="1:5" s="331" customFormat="1" ht="12" customHeight="1" thickBot="1">
      <c r="A27" s="289" t="s">
        <v>102</v>
      </c>
      <c r="B27" s="290" t="s">
        <v>616</v>
      </c>
      <c r="C27" s="327">
        <f>SUM(C28:C33)</f>
        <v>0</v>
      </c>
      <c r="D27" s="327">
        <f>SUM(D28:D33)</f>
        <v>0</v>
      </c>
      <c r="E27" s="340">
        <f>SUM(E28:E33)</f>
        <v>0</v>
      </c>
    </row>
    <row r="28" spans="1:5" s="331" customFormat="1" ht="12" customHeight="1">
      <c r="A28" s="284" t="s">
        <v>291</v>
      </c>
      <c r="B28" s="332" t="s">
        <v>620</v>
      </c>
      <c r="C28" s="323"/>
      <c r="D28" s="323">
        <f>+D29+D30</f>
        <v>0</v>
      </c>
      <c r="E28" s="306">
        <f>+E29+E30</f>
        <v>0</v>
      </c>
    </row>
    <row r="29" spans="1:5" s="331" customFormat="1" ht="12" customHeight="1">
      <c r="A29" s="283" t="s">
        <v>292</v>
      </c>
      <c r="B29" s="333" t="s">
        <v>621</v>
      </c>
      <c r="C29" s="322"/>
      <c r="D29" s="322"/>
      <c r="E29" s="305"/>
    </row>
    <row r="30" spans="1:5" s="331" customFormat="1" ht="12" customHeight="1">
      <c r="A30" s="283" t="s">
        <v>293</v>
      </c>
      <c r="B30" s="333" t="s">
        <v>622</v>
      </c>
      <c r="C30" s="322"/>
      <c r="D30" s="322"/>
      <c r="E30" s="305"/>
    </row>
    <row r="31" spans="1:5" s="331" customFormat="1" ht="12" customHeight="1">
      <c r="A31" s="283" t="s">
        <v>617</v>
      </c>
      <c r="B31" s="333" t="s">
        <v>623</v>
      </c>
      <c r="C31" s="322"/>
      <c r="D31" s="322"/>
      <c r="E31" s="305"/>
    </row>
    <row r="32" spans="1:5" s="331" customFormat="1" ht="12" customHeight="1">
      <c r="A32" s="283" t="s">
        <v>618</v>
      </c>
      <c r="B32" s="333" t="s">
        <v>294</v>
      </c>
      <c r="C32" s="322"/>
      <c r="D32" s="322"/>
      <c r="E32" s="305"/>
    </row>
    <row r="33" spans="1:5" s="331" customFormat="1" ht="12" customHeight="1" thickBot="1">
      <c r="A33" s="285" t="s">
        <v>619</v>
      </c>
      <c r="B33" s="313" t="s">
        <v>295</v>
      </c>
      <c r="C33" s="324"/>
      <c r="D33" s="324"/>
      <c r="E33" s="307"/>
    </row>
    <row r="34" spans="1:5" s="331" customFormat="1" ht="12" customHeight="1" thickBot="1">
      <c r="A34" s="289" t="s">
        <v>10</v>
      </c>
      <c r="B34" s="290" t="s">
        <v>296</v>
      </c>
      <c r="C34" s="321">
        <f>SUM(C35:C44)</f>
        <v>0</v>
      </c>
      <c r="D34" s="321">
        <f>SUM(D35:D44)</f>
        <v>0</v>
      </c>
      <c r="E34" s="304">
        <f>SUM(E35:E44)</f>
        <v>0</v>
      </c>
    </row>
    <row r="35" spans="1:5" s="331" customFormat="1" ht="12" customHeight="1">
      <c r="A35" s="284" t="s">
        <v>60</v>
      </c>
      <c r="B35" s="332" t="s">
        <v>297</v>
      </c>
      <c r="C35" s="323"/>
      <c r="D35" s="323"/>
      <c r="E35" s="306"/>
    </row>
    <row r="36" spans="1:5" s="331" customFormat="1" ht="12" customHeight="1">
      <c r="A36" s="283" t="s">
        <v>61</v>
      </c>
      <c r="B36" s="333" t="s">
        <v>298</v>
      </c>
      <c r="C36" s="322"/>
      <c r="D36" s="322"/>
      <c r="E36" s="305"/>
    </row>
    <row r="37" spans="1:5" s="331" customFormat="1" ht="12" customHeight="1">
      <c r="A37" s="283" t="s">
        <v>62</v>
      </c>
      <c r="B37" s="333" t="s">
        <v>299</v>
      </c>
      <c r="C37" s="322"/>
      <c r="D37" s="322"/>
      <c r="E37" s="305"/>
    </row>
    <row r="38" spans="1:5" s="331" customFormat="1" ht="12" customHeight="1">
      <c r="A38" s="283" t="s">
        <v>104</v>
      </c>
      <c r="B38" s="333" t="s">
        <v>300</v>
      </c>
      <c r="C38" s="322"/>
      <c r="D38" s="322"/>
      <c r="E38" s="305"/>
    </row>
    <row r="39" spans="1:5" s="331" customFormat="1" ht="12" customHeight="1">
      <c r="A39" s="283" t="s">
        <v>105</v>
      </c>
      <c r="B39" s="333" t="s">
        <v>301</v>
      </c>
      <c r="C39" s="322"/>
      <c r="D39" s="322"/>
      <c r="E39" s="305"/>
    </row>
    <row r="40" spans="1:5" s="331" customFormat="1" ht="12" customHeight="1">
      <c r="A40" s="283" t="s">
        <v>106</v>
      </c>
      <c r="B40" s="333" t="s">
        <v>302</v>
      </c>
      <c r="C40" s="322"/>
      <c r="D40" s="322"/>
      <c r="E40" s="305"/>
    </row>
    <row r="41" spans="1:5" s="331" customFormat="1" ht="12" customHeight="1">
      <c r="A41" s="283" t="s">
        <v>107</v>
      </c>
      <c r="B41" s="333" t="s">
        <v>303</v>
      </c>
      <c r="C41" s="322"/>
      <c r="D41" s="322"/>
      <c r="E41" s="305"/>
    </row>
    <row r="42" spans="1:5" s="331" customFormat="1" ht="12" customHeight="1">
      <c r="A42" s="283" t="s">
        <v>108</v>
      </c>
      <c r="B42" s="333" t="s">
        <v>304</v>
      </c>
      <c r="C42" s="322"/>
      <c r="D42" s="322"/>
      <c r="E42" s="305"/>
    </row>
    <row r="43" spans="1:5" s="331" customFormat="1" ht="12" customHeight="1">
      <c r="A43" s="283" t="s">
        <v>305</v>
      </c>
      <c r="B43" s="333" t="s">
        <v>306</v>
      </c>
      <c r="C43" s="325"/>
      <c r="D43" s="325"/>
      <c r="E43" s="308"/>
    </row>
    <row r="44" spans="1:5" s="331" customFormat="1" ht="12" customHeight="1" thickBot="1">
      <c r="A44" s="285" t="s">
        <v>307</v>
      </c>
      <c r="B44" s="334" t="s">
        <v>308</v>
      </c>
      <c r="C44" s="326"/>
      <c r="D44" s="326"/>
      <c r="E44" s="309"/>
    </row>
    <row r="45" spans="1:5" s="331" customFormat="1" ht="12" customHeight="1" thickBot="1">
      <c r="A45" s="289" t="s">
        <v>11</v>
      </c>
      <c r="B45" s="290" t="s">
        <v>309</v>
      </c>
      <c r="C45" s="321">
        <f>SUM(C46:C50)</f>
        <v>0</v>
      </c>
      <c r="D45" s="321">
        <f>SUM(D46:D50)</f>
        <v>0</v>
      </c>
      <c r="E45" s="304">
        <f>SUM(E46:E50)</f>
        <v>0</v>
      </c>
    </row>
    <row r="46" spans="1:5" s="331" customFormat="1" ht="12" customHeight="1">
      <c r="A46" s="284" t="s">
        <v>63</v>
      </c>
      <c r="B46" s="332" t="s">
        <v>310</v>
      </c>
      <c r="C46" s="342"/>
      <c r="D46" s="342"/>
      <c r="E46" s="310"/>
    </row>
    <row r="47" spans="1:5" s="331" customFormat="1" ht="12" customHeight="1">
      <c r="A47" s="283" t="s">
        <v>64</v>
      </c>
      <c r="B47" s="333" t="s">
        <v>311</v>
      </c>
      <c r="C47" s="325"/>
      <c r="D47" s="325"/>
      <c r="E47" s="308"/>
    </row>
    <row r="48" spans="1:5" s="331" customFormat="1" ht="12" customHeight="1">
      <c r="A48" s="283" t="s">
        <v>312</v>
      </c>
      <c r="B48" s="333" t="s">
        <v>313</v>
      </c>
      <c r="C48" s="325"/>
      <c r="D48" s="325"/>
      <c r="E48" s="308"/>
    </row>
    <row r="49" spans="1:5" s="331" customFormat="1" ht="12" customHeight="1">
      <c r="A49" s="283" t="s">
        <v>314</v>
      </c>
      <c r="B49" s="333" t="s">
        <v>315</v>
      </c>
      <c r="C49" s="325"/>
      <c r="D49" s="325"/>
      <c r="E49" s="308"/>
    </row>
    <row r="50" spans="1:5" s="331" customFormat="1" ht="12" customHeight="1" thickBot="1">
      <c r="A50" s="285" t="s">
        <v>316</v>
      </c>
      <c r="B50" s="334" t="s">
        <v>317</v>
      </c>
      <c r="C50" s="326"/>
      <c r="D50" s="326"/>
      <c r="E50" s="309"/>
    </row>
    <row r="51" spans="1:5" s="331" customFormat="1" ht="17.25" customHeight="1" thickBot="1">
      <c r="A51" s="289" t="s">
        <v>109</v>
      </c>
      <c r="B51" s="290" t="s">
        <v>318</v>
      </c>
      <c r="C51" s="321">
        <f>SUM(C52:C54)</f>
        <v>0</v>
      </c>
      <c r="D51" s="321">
        <f>SUM(D52:D54)</f>
        <v>0</v>
      </c>
      <c r="E51" s="304">
        <f>SUM(E52:E54)</f>
        <v>0</v>
      </c>
    </row>
    <row r="52" spans="1:5" s="331" customFormat="1" ht="12" customHeight="1">
      <c r="A52" s="284" t="s">
        <v>65</v>
      </c>
      <c r="B52" s="332" t="s">
        <v>319</v>
      </c>
      <c r="C52" s="323"/>
      <c r="D52" s="323"/>
      <c r="E52" s="306"/>
    </row>
    <row r="53" spans="1:5" s="331" customFormat="1" ht="12" customHeight="1">
      <c r="A53" s="283" t="s">
        <v>66</v>
      </c>
      <c r="B53" s="333" t="s">
        <v>320</v>
      </c>
      <c r="C53" s="322"/>
      <c r="D53" s="322"/>
      <c r="E53" s="305"/>
    </row>
    <row r="54" spans="1:5" s="331" customFormat="1" ht="12" customHeight="1">
      <c r="A54" s="283" t="s">
        <v>321</v>
      </c>
      <c r="B54" s="333" t="s">
        <v>322</v>
      </c>
      <c r="C54" s="322"/>
      <c r="D54" s="322"/>
      <c r="E54" s="305"/>
    </row>
    <row r="55" spans="1:5" s="331" customFormat="1" ht="12" customHeight="1" thickBot="1">
      <c r="A55" s="285" t="s">
        <v>323</v>
      </c>
      <c r="B55" s="334" t="s">
        <v>324</v>
      </c>
      <c r="C55" s="324"/>
      <c r="D55" s="324"/>
      <c r="E55" s="307"/>
    </row>
    <row r="56" spans="1:5" s="331" customFormat="1" ht="12" customHeight="1" thickBot="1">
      <c r="A56" s="289" t="s">
        <v>13</v>
      </c>
      <c r="B56" s="311" t="s">
        <v>325</v>
      </c>
      <c r="C56" s="321">
        <f>SUM(C57:C59)</f>
        <v>0</v>
      </c>
      <c r="D56" s="321">
        <f>SUM(D57:D59)</f>
        <v>0</v>
      </c>
      <c r="E56" s="304">
        <f>SUM(E57:E59)</f>
        <v>0</v>
      </c>
    </row>
    <row r="57" spans="1:5" s="331" customFormat="1" ht="12" customHeight="1">
      <c r="A57" s="284" t="s">
        <v>110</v>
      </c>
      <c r="B57" s="332" t="s">
        <v>326</v>
      </c>
      <c r="C57" s="325"/>
      <c r="D57" s="325"/>
      <c r="E57" s="308"/>
    </row>
    <row r="58" spans="1:5" s="331" customFormat="1" ht="12" customHeight="1">
      <c r="A58" s="283" t="s">
        <v>111</v>
      </c>
      <c r="B58" s="333" t="s">
        <v>327</v>
      </c>
      <c r="C58" s="325"/>
      <c r="D58" s="325"/>
      <c r="E58" s="308"/>
    </row>
    <row r="59" spans="1:5" s="331" customFormat="1" ht="12" customHeight="1">
      <c r="A59" s="283" t="s">
        <v>136</v>
      </c>
      <c r="B59" s="333" t="s">
        <v>328</v>
      </c>
      <c r="C59" s="325"/>
      <c r="D59" s="325"/>
      <c r="E59" s="308"/>
    </row>
    <row r="60" spans="1:5" s="331" customFormat="1" ht="12" customHeight="1" thickBot="1">
      <c r="A60" s="285" t="s">
        <v>329</v>
      </c>
      <c r="B60" s="334" t="s">
        <v>330</v>
      </c>
      <c r="C60" s="325"/>
      <c r="D60" s="325"/>
      <c r="E60" s="308"/>
    </row>
    <row r="61" spans="1:5" s="331" customFormat="1" ht="12" customHeight="1" thickBot="1">
      <c r="A61" s="289" t="s">
        <v>14</v>
      </c>
      <c r="B61" s="290" t="s">
        <v>331</v>
      </c>
      <c r="C61" s="327">
        <f>+C6+C13+C20+C27+C34+C45+C51+C56</f>
        <v>0</v>
      </c>
      <c r="D61" s="327">
        <f>+D6+D13+D20+D27+D34+D45+D51+D56</f>
        <v>0</v>
      </c>
      <c r="E61" s="340">
        <f>+E6+E13+E20+E27+E34+E45+E51+E56</f>
        <v>0</v>
      </c>
    </row>
    <row r="62" spans="1:5" s="331" customFormat="1" ht="12" customHeight="1" thickBot="1">
      <c r="A62" s="343" t="s">
        <v>332</v>
      </c>
      <c r="B62" s="311" t="s">
        <v>333</v>
      </c>
      <c r="C62" s="321">
        <f>+C63+C64+C65</f>
        <v>0</v>
      </c>
      <c r="D62" s="321">
        <f>+D63+D64+D65</f>
        <v>0</v>
      </c>
      <c r="E62" s="304">
        <f>+E63+E64+E65</f>
        <v>0</v>
      </c>
    </row>
    <row r="63" spans="1:5" s="331" customFormat="1" ht="12" customHeight="1">
      <c r="A63" s="284" t="s">
        <v>334</v>
      </c>
      <c r="B63" s="332" t="s">
        <v>335</v>
      </c>
      <c r="C63" s="325"/>
      <c r="D63" s="325"/>
      <c r="E63" s="308"/>
    </row>
    <row r="64" spans="1:5" s="331" customFormat="1" ht="12" customHeight="1">
      <c r="A64" s="283" t="s">
        <v>336</v>
      </c>
      <c r="B64" s="333" t="s">
        <v>337</v>
      </c>
      <c r="C64" s="325"/>
      <c r="D64" s="325"/>
      <c r="E64" s="308"/>
    </row>
    <row r="65" spans="1:5" s="331" customFormat="1" ht="12" customHeight="1" thickBot="1">
      <c r="A65" s="285" t="s">
        <v>338</v>
      </c>
      <c r="B65" s="269" t="s">
        <v>383</v>
      </c>
      <c r="C65" s="325"/>
      <c r="D65" s="325"/>
      <c r="E65" s="308"/>
    </row>
    <row r="66" spans="1:5" s="331" customFormat="1" ht="12" customHeight="1" thickBot="1">
      <c r="A66" s="343" t="s">
        <v>340</v>
      </c>
      <c r="B66" s="311" t="s">
        <v>341</v>
      </c>
      <c r="C66" s="321">
        <f>+C67+C68+C69+C70</f>
        <v>0</v>
      </c>
      <c r="D66" s="321">
        <f>+D67+D68+D69+D70</f>
        <v>0</v>
      </c>
      <c r="E66" s="304">
        <f>+E67+E68+E69+E70</f>
        <v>0</v>
      </c>
    </row>
    <row r="67" spans="1:5" s="331" customFormat="1" ht="13.5" customHeight="1">
      <c r="A67" s="284" t="s">
        <v>89</v>
      </c>
      <c r="B67" s="332" t="s">
        <v>342</v>
      </c>
      <c r="C67" s="325"/>
      <c r="D67" s="325"/>
      <c r="E67" s="308"/>
    </row>
    <row r="68" spans="1:5" s="331" customFormat="1" ht="12" customHeight="1">
      <c r="A68" s="283" t="s">
        <v>90</v>
      </c>
      <c r="B68" s="333" t="s">
        <v>343</v>
      </c>
      <c r="C68" s="325"/>
      <c r="D68" s="325"/>
      <c r="E68" s="308"/>
    </row>
    <row r="69" spans="1:5" s="331" customFormat="1" ht="12" customHeight="1">
      <c r="A69" s="283" t="s">
        <v>344</v>
      </c>
      <c r="B69" s="333" t="s">
        <v>345</v>
      </c>
      <c r="C69" s="325"/>
      <c r="D69" s="325"/>
      <c r="E69" s="308"/>
    </row>
    <row r="70" spans="1:5" s="331" customFormat="1" ht="12" customHeight="1" thickBot="1">
      <c r="A70" s="285" t="s">
        <v>346</v>
      </c>
      <c r="B70" s="334" t="s">
        <v>347</v>
      </c>
      <c r="C70" s="325"/>
      <c r="D70" s="325"/>
      <c r="E70" s="308"/>
    </row>
    <row r="71" spans="1:5" s="331" customFormat="1" ht="12" customHeight="1" thickBot="1">
      <c r="A71" s="343" t="s">
        <v>348</v>
      </c>
      <c r="B71" s="311" t="s">
        <v>349</v>
      </c>
      <c r="C71" s="321">
        <f>+C72+C73</f>
        <v>0</v>
      </c>
      <c r="D71" s="321">
        <f>+D72+D73</f>
        <v>0</v>
      </c>
      <c r="E71" s="304">
        <f>+E72+E73</f>
        <v>0</v>
      </c>
    </row>
    <row r="72" spans="1:5" s="331" customFormat="1" ht="12" customHeight="1">
      <c r="A72" s="284" t="s">
        <v>350</v>
      </c>
      <c r="B72" s="332" t="s">
        <v>351</v>
      </c>
      <c r="C72" s="325"/>
      <c r="D72" s="325"/>
      <c r="E72" s="308"/>
    </row>
    <row r="73" spans="1:5" s="331" customFormat="1" ht="12" customHeight="1" thickBot="1">
      <c r="A73" s="285" t="s">
        <v>352</v>
      </c>
      <c r="B73" s="334" t="s">
        <v>353</v>
      </c>
      <c r="C73" s="325"/>
      <c r="D73" s="325"/>
      <c r="E73" s="308"/>
    </row>
    <row r="74" spans="1:5" s="331" customFormat="1" ht="12" customHeight="1" thickBot="1">
      <c r="A74" s="343" t="s">
        <v>354</v>
      </c>
      <c r="B74" s="311" t="s">
        <v>355</v>
      </c>
      <c r="C74" s="321">
        <f>+C75+C76+C77</f>
        <v>0</v>
      </c>
      <c r="D74" s="321">
        <f>+D75+D76+D77</f>
        <v>0</v>
      </c>
      <c r="E74" s="304">
        <f>+E75+E76+E77</f>
        <v>0</v>
      </c>
    </row>
    <row r="75" spans="1:5" s="331" customFormat="1" ht="12" customHeight="1">
      <c r="A75" s="284" t="s">
        <v>356</v>
      </c>
      <c r="B75" s="332" t="s">
        <v>357</v>
      </c>
      <c r="C75" s="325"/>
      <c r="D75" s="325"/>
      <c r="E75" s="308"/>
    </row>
    <row r="76" spans="1:5" s="331" customFormat="1" ht="12" customHeight="1">
      <c r="A76" s="283" t="s">
        <v>358</v>
      </c>
      <c r="B76" s="333" t="s">
        <v>359</v>
      </c>
      <c r="C76" s="325"/>
      <c r="D76" s="325"/>
      <c r="E76" s="308"/>
    </row>
    <row r="77" spans="1:5" s="331" customFormat="1" ht="12" customHeight="1" thickBot="1">
      <c r="A77" s="285" t="s">
        <v>360</v>
      </c>
      <c r="B77" s="313" t="s">
        <v>361</v>
      </c>
      <c r="C77" s="325"/>
      <c r="D77" s="325"/>
      <c r="E77" s="308"/>
    </row>
    <row r="78" spans="1:5" s="331" customFormat="1" ht="12" customHeight="1" thickBot="1">
      <c r="A78" s="343" t="s">
        <v>362</v>
      </c>
      <c r="B78" s="311" t="s">
        <v>363</v>
      </c>
      <c r="C78" s="321">
        <f>+C79+C80+C81+C82</f>
        <v>0</v>
      </c>
      <c r="D78" s="321">
        <f>+D79+D80+D81+D82</f>
        <v>0</v>
      </c>
      <c r="E78" s="304">
        <f>+E79+E80+E81+E82</f>
        <v>0</v>
      </c>
    </row>
    <row r="79" spans="1:5" s="331" customFormat="1" ht="12" customHeight="1">
      <c r="A79" s="335" t="s">
        <v>364</v>
      </c>
      <c r="B79" s="332" t="s">
        <v>365</v>
      </c>
      <c r="C79" s="325"/>
      <c r="D79" s="325"/>
      <c r="E79" s="308"/>
    </row>
    <row r="80" spans="1:5" s="331" customFormat="1" ht="12" customHeight="1">
      <c r="A80" s="336" t="s">
        <v>366</v>
      </c>
      <c r="B80" s="333" t="s">
        <v>367</v>
      </c>
      <c r="C80" s="325"/>
      <c r="D80" s="325"/>
      <c r="E80" s="308"/>
    </row>
    <row r="81" spans="1:5" s="331" customFormat="1" ht="12" customHeight="1">
      <c r="A81" s="336" t="s">
        <v>368</v>
      </c>
      <c r="B81" s="333" t="s">
        <v>369</v>
      </c>
      <c r="C81" s="325"/>
      <c r="D81" s="325"/>
      <c r="E81" s="308"/>
    </row>
    <row r="82" spans="1:5" s="331" customFormat="1" ht="12" customHeight="1" thickBot="1">
      <c r="A82" s="344" t="s">
        <v>370</v>
      </c>
      <c r="B82" s="313" t="s">
        <v>371</v>
      </c>
      <c r="C82" s="325"/>
      <c r="D82" s="325"/>
      <c r="E82" s="308"/>
    </row>
    <row r="83" spans="1:5" s="331" customFormat="1" ht="12" customHeight="1" thickBot="1">
      <c r="A83" s="343" t="s">
        <v>372</v>
      </c>
      <c r="B83" s="311" t="s">
        <v>373</v>
      </c>
      <c r="C83" s="346"/>
      <c r="D83" s="346"/>
      <c r="E83" s="347"/>
    </row>
    <row r="84" spans="1:5" s="331" customFormat="1" ht="12" customHeight="1" thickBot="1">
      <c r="A84" s="343" t="s">
        <v>374</v>
      </c>
      <c r="B84" s="267" t="s">
        <v>375</v>
      </c>
      <c r="C84" s="327">
        <f>+C62+C66+C71+C74+C78+C83</f>
        <v>0</v>
      </c>
      <c r="D84" s="327">
        <f>+D62+D66+D71+D74+D78+D83</f>
        <v>0</v>
      </c>
      <c r="E84" s="340">
        <f>+E62+E66+E71+E74+E78+E83</f>
        <v>0</v>
      </c>
    </row>
    <row r="85" spans="1:5" s="331" customFormat="1" ht="12" customHeight="1" thickBot="1">
      <c r="A85" s="345" t="s">
        <v>376</v>
      </c>
      <c r="B85" s="270" t="s">
        <v>788</v>
      </c>
      <c r="C85" s="327">
        <f>+C61+C84</f>
        <v>0</v>
      </c>
      <c r="D85" s="327">
        <f>+D61+D84</f>
        <v>0</v>
      </c>
      <c r="E85" s="340">
        <f>+E61+E84</f>
        <v>0</v>
      </c>
    </row>
    <row r="86" spans="1:5" s="331" customFormat="1" ht="12" customHeight="1">
      <c r="A86" s="265"/>
      <c r="B86" s="265"/>
      <c r="C86" s="266"/>
      <c r="D86" s="266"/>
      <c r="E86" s="266"/>
    </row>
    <row r="87" spans="1:5" ht="16.5" customHeight="1">
      <c r="A87" s="645" t="s">
        <v>35</v>
      </c>
      <c r="B87" s="645"/>
      <c r="C87" s="645"/>
      <c r="D87" s="645"/>
      <c r="E87" s="645"/>
    </row>
    <row r="88" spans="1:5" s="337" customFormat="1" ht="16.5" customHeight="1" thickBot="1">
      <c r="A88" s="43" t="s">
        <v>92</v>
      </c>
      <c r="B88" s="43"/>
      <c r="C88" s="298"/>
      <c r="D88" s="298"/>
      <c r="E88" s="298" t="str">
        <f>E2</f>
        <v>Forintban!</v>
      </c>
    </row>
    <row r="89" spans="1:5" s="337" customFormat="1" ht="16.5" customHeight="1">
      <c r="A89" s="646" t="s">
        <v>55</v>
      </c>
      <c r="B89" s="648" t="s">
        <v>154</v>
      </c>
      <c r="C89" s="650" t="str">
        <f>+C3</f>
        <v>2017. évi</v>
      </c>
      <c r="D89" s="650"/>
      <c r="E89" s="651"/>
    </row>
    <row r="90" spans="1:5" ht="37.5" customHeight="1" thickBot="1">
      <c r="A90" s="647"/>
      <c r="B90" s="649"/>
      <c r="C90" s="44" t="s">
        <v>155</v>
      </c>
      <c r="D90" s="44" t="s">
        <v>156</v>
      </c>
      <c r="E90" s="45" t="s">
        <v>157</v>
      </c>
    </row>
    <row r="91" spans="1:5" s="330" customFormat="1" ht="12" customHeight="1" thickBot="1">
      <c r="A91" s="294" t="s">
        <v>378</v>
      </c>
      <c r="B91" s="295" t="s">
        <v>379</v>
      </c>
      <c r="C91" s="295" t="s">
        <v>380</v>
      </c>
      <c r="D91" s="295" t="s">
        <v>381</v>
      </c>
      <c r="E91" s="296" t="s">
        <v>382</v>
      </c>
    </row>
    <row r="92" spans="1:5" ht="12" customHeight="1" thickBot="1">
      <c r="A92" s="291" t="s">
        <v>6</v>
      </c>
      <c r="B92" s="293" t="s">
        <v>384</v>
      </c>
      <c r="C92" s="320">
        <f>SUM(C93:C97)</f>
        <v>0</v>
      </c>
      <c r="D92" s="320">
        <f>SUM(D93:D97)</f>
        <v>0</v>
      </c>
      <c r="E92" s="275">
        <f>SUM(E93:E97)</f>
        <v>0</v>
      </c>
    </row>
    <row r="93" spans="1:5" ht="12" customHeight="1">
      <c r="A93" s="286" t="s">
        <v>67</v>
      </c>
      <c r="B93" s="279" t="s">
        <v>36</v>
      </c>
      <c r="C93" s="48"/>
      <c r="D93" s="48"/>
      <c r="E93" s="274"/>
    </row>
    <row r="94" spans="1:5" ht="12" customHeight="1">
      <c r="A94" s="283" t="s">
        <v>68</v>
      </c>
      <c r="B94" s="277" t="s">
        <v>112</v>
      </c>
      <c r="C94" s="322"/>
      <c r="D94" s="322"/>
      <c r="E94" s="305"/>
    </row>
    <row r="95" spans="1:5" ht="12" customHeight="1">
      <c r="A95" s="283" t="s">
        <v>69</v>
      </c>
      <c r="B95" s="277" t="s">
        <v>87</v>
      </c>
      <c r="C95" s="324"/>
      <c r="D95" s="324"/>
      <c r="E95" s="307"/>
    </row>
    <row r="96" spans="1:5" ht="12" customHeight="1">
      <c r="A96" s="283" t="s">
        <v>70</v>
      </c>
      <c r="B96" s="280" t="s">
        <v>113</v>
      </c>
      <c r="C96" s="324"/>
      <c r="D96" s="324"/>
      <c r="E96" s="307"/>
    </row>
    <row r="97" spans="1:5" ht="12" customHeight="1">
      <c r="A97" s="283" t="s">
        <v>78</v>
      </c>
      <c r="B97" s="288" t="s">
        <v>114</v>
      </c>
      <c r="C97" s="324"/>
      <c r="D97" s="324"/>
      <c r="E97" s="307"/>
    </row>
    <row r="98" spans="1:5" ht="12" customHeight="1">
      <c r="A98" s="283" t="s">
        <v>71</v>
      </c>
      <c r="B98" s="277" t="s">
        <v>385</v>
      </c>
      <c r="C98" s="324"/>
      <c r="D98" s="324"/>
      <c r="E98" s="307"/>
    </row>
    <row r="99" spans="1:5" ht="12" customHeight="1">
      <c r="A99" s="283" t="s">
        <v>72</v>
      </c>
      <c r="B99" s="300" t="s">
        <v>386</v>
      </c>
      <c r="C99" s="324"/>
      <c r="D99" s="324"/>
      <c r="E99" s="307"/>
    </row>
    <row r="100" spans="1:5" ht="12" customHeight="1">
      <c r="A100" s="283" t="s">
        <v>79</v>
      </c>
      <c r="B100" s="301" t="s">
        <v>387</v>
      </c>
      <c r="C100" s="324"/>
      <c r="D100" s="324"/>
      <c r="E100" s="307"/>
    </row>
    <row r="101" spans="1:5" ht="12" customHeight="1">
      <c r="A101" s="283" t="s">
        <v>80</v>
      </c>
      <c r="B101" s="301" t="s">
        <v>786</v>
      </c>
      <c r="C101" s="324"/>
      <c r="D101" s="324"/>
      <c r="E101" s="307"/>
    </row>
    <row r="102" spans="1:5" ht="12" customHeight="1">
      <c r="A102" s="283" t="s">
        <v>81</v>
      </c>
      <c r="B102" s="300" t="s">
        <v>389</v>
      </c>
      <c r="C102" s="324"/>
      <c r="D102" s="324"/>
      <c r="E102" s="307"/>
    </row>
    <row r="103" spans="1:5" ht="12" customHeight="1">
      <c r="A103" s="283" t="s">
        <v>82</v>
      </c>
      <c r="B103" s="300" t="s">
        <v>390</v>
      </c>
      <c r="C103" s="324"/>
      <c r="D103" s="324"/>
      <c r="E103" s="307"/>
    </row>
    <row r="104" spans="1:5" ht="12" customHeight="1">
      <c r="A104" s="283" t="s">
        <v>84</v>
      </c>
      <c r="B104" s="301" t="s">
        <v>785</v>
      </c>
      <c r="C104" s="324"/>
      <c r="D104" s="324"/>
      <c r="E104" s="307"/>
    </row>
    <row r="105" spans="1:5" ht="12" customHeight="1">
      <c r="A105" s="282" t="s">
        <v>115</v>
      </c>
      <c r="B105" s="302" t="s">
        <v>392</v>
      </c>
      <c r="C105" s="324"/>
      <c r="D105" s="324"/>
      <c r="E105" s="307"/>
    </row>
    <row r="106" spans="1:5" ht="12" customHeight="1">
      <c r="A106" s="283" t="s">
        <v>393</v>
      </c>
      <c r="B106" s="302" t="s">
        <v>394</v>
      </c>
      <c r="C106" s="324"/>
      <c r="D106" s="324"/>
      <c r="E106" s="307"/>
    </row>
    <row r="107" spans="1:5" ht="12" customHeight="1" thickBot="1">
      <c r="A107" s="287" t="s">
        <v>395</v>
      </c>
      <c r="B107" s="303" t="s">
        <v>396</v>
      </c>
      <c r="C107" s="49"/>
      <c r="D107" s="49"/>
      <c r="E107" s="268"/>
    </row>
    <row r="108" spans="1:5" ht="12" customHeight="1" thickBot="1">
      <c r="A108" s="289" t="s">
        <v>7</v>
      </c>
      <c r="B108" s="292" t="s">
        <v>397</v>
      </c>
      <c r="C108" s="321">
        <f>+C109+C111+C113</f>
        <v>0</v>
      </c>
      <c r="D108" s="321">
        <f>+D109+D111+D113</f>
        <v>0</v>
      </c>
      <c r="E108" s="304">
        <f>+E109+E111+E113</f>
        <v>0</v>
      </c>
    </row>
    <row r="109" spans="1:5" ht="12" customHeight="1">
      <c r="A109" s="284" t="s">
        <v>73</v>
      </c>
      <c r="B109" s="277" t="s">
        <v>135</v>
      </c>
      <c r="C109" s="323"/>
      <c r="D109" s="323"/>
      <c r="E109" s="306"/>
    </row>
    <row r="110" spans="1:5" ht="12" customHeight="1">
      <c r="A110" s="284" t="s">
        <v>74</v>
      </c>
      <c r="B110" s="281" t="s">
        <v>398</v>
      </c>
      <c r="C110" s="323"/>
      <c r="D110" s="323"/>
      <c r="E110" s="306"/>
    </row>
    <row r="111" spans="1:5" ht="11.25" customHeight="1">
      <c r="A111" s="284" t="s">
        <v>75</v>
      </c>
      <c r="B111" s="281" t="s">
        <v>116</v>
      </c>
      <c r="C111" s="322"/>
      <c r="D111" s="322"/>
      <c r="E111" s="305"/>
    </row>
    <row r="112" spans="1:5" ht="12" customHeight="1">
      <c r="A112" s="284" t="s">
        <v>76</v>
      </c>
      <c r="B112" s="281" t="s">
        <v>399</v>
      </c>
      <c r="C112" s="322"/>
      <c r="D112" s="322"/>
      <c r="E112" s="305"/>
    </row>
    <row r="113" spans="1:5" ht="12" customHeight="1">
      <c r="A113" s="284" t="s">
        <v>77</v>
      </c>
      <c r="B113" s="313" t="s">
        <v>137</v>
      </c>
      <c r="C113" s="322"/>
      <c r="D113" s="322"/>
      <c r="E113" s="305"/>
    </row>
    <row r="114" spans="1:5" ht="12" customHeight="1">
      <c r="A114" s="284" t="s">
        <v>83</v>
      </c>
      <c r="B114" s="312" t="s">
        <v>400</v>
      </c>
      <c r="C114" s="322"/>
      <c r="D114" s="322"/>
      <c r="E114" s="305"/>
    </row>
    <row r="115" spans="1:5" ht="12.75" customHeight="1">
      <c r="A115" s="284" t="s">
        <v>85</v>
      </c>
      <c r="B115" s="328" t="s">
        <v>401</v>
      </c>
      <c r="C115" s="322"/>
      <c r="D115" s="322"/>
      <c r="E115" s="305"/>
    </row>
    <row r="116" spans="1:5" ht="12" customHeight="1">
      <c r="A116" s="284" t="s">
        <v>117</v>
      </c>
      <c r="B116" s="301" t="s">
        <v>786</v>
      </c>
      <c r="C116" s="322"/>
      <c r="D116" s="322"/>
      <c r="E116" s="305"/>
    </row>
    <row r="117" spans="1:5" ht="12" customHeight="1">
      <c r="A117" s="284" t="s">
        <v>118</v>
      </c>
      <c r="B117" s="301" t="s">
        <v>402</v>
      </c>
      <c r="C117" s="322"/>
      <c r="D117" s="322"/>
      <c r="E117" s="305"/>
    </row>
    <row r="118" spans="1:5" ht="12" customHeight="1">
      <c r="A118" s="284" t="s">
        <v>119</v>
      </c>
      <c r="B118" s="301" t="s">
        <v>403</v>
      </c>
      <c r="C118" s="322"/>
      <c r="D118" s="322"/>
      <c r="E118" s="305"/>
    </row>
    <row r="119" spans="1:5" s="348" customFormat="1" ht="12" customHeight="1">
      <c r="A119" s="284" t="s">
        <v>404</v>
      </c>
      <c r="B119" s="301" t="s">
        <v>785</v>
      </c>
      <c r="C119" s="322"/>
      <c r="D119" s="322"/>
      <c r="E119" s="305"/>
    </row>
    <row r="120" spans="1:5" ht="12" customHeight="1">
      <c r="A120" s="284" t="s">
        <v>405</v>
      </c>
      <c r="B120" s="301" t="s">
        <v>406</v>
      </c>
      <c r="C120" s="322"/>
      <c r="D120" s="322"/>
      <c r="E120" s="305"/>
    </row>
    <row r="121" spans="1:5" ht="12" customHeight="1" thickBot="1">
      <c r="A121" s="282" t="s">
        <v>407</v>
      </c>
      <c r="B121" s="301" t="s">
        <v>408</v>
      </c>
      <c r="C121" s="324"/>
      <c r="D121" s="324"/>
      <c r="E121" s="307"/>
    </row>
    <row r="122" spans="1:5" ht="12" customHeight="1" thickBot="1">
      <c r="A122" s="289" t="s">
        <v>8</v>
      </c>
      <c r="B122" s="297" t="s">
        <v>409</v>
      </c>
      <c r="C122" s="321">
        <f>+C123+C124</f>
        <v>0</v>
      </c>
      <c r="D122" s="321">
        <f>+D123+D124</f>
        <v>0</v>
      </c>
      <c r="E122" s="304">
        <f>+E123+E124</f>
        <v>0</v>
      </c>
    </row>
    <row r="123" spans="1:5" ht="12" customHeight="1">
      <c r="A123" s="284" t="s">
        <v>56</v>
      </c>
      <c r="B123" s="278" t="s">
        <v>43</v>
      </c>
      <c r="C123" s="323"/>
      <c r="D123" s="323"/>
      <c r="E123" s="306"/>
    </row>
    <row r="124" spans="1:5" ht="12" customHeight="1" thickBot="1">
      <c r="A124" s="285" t="s">
        <v>57</v>
      </c>
      <c r="B124" s="281" t="s">
        <v>44</v>
      </c>
      <c r="C124" s="324"/>
      <c r="D124" s="324"/>
      <c r="E124" s="307"/>
    </row>
    <row r="125" spans="1:5" ht="12" customHeight="1" thickBot="1">
      <c r="A125" s="289" t="s">
        <v>9</v>
      </c>
      <c r="B125" s="297" t="s">
        <v>410</v>
      </c>
      <c r="C125" s="321">
        <f>+C92+C108+C122</f>
        <v>0</v>
      </c>
      <c r="D125" s="321">
        <f>+D92+D108+D122</f>
        <v>0</v>
      </c>
      <c r="E125" s="304">
        <f>+E92+E108+E122</f>
        <v>0</v>
      </c>
    </row>
    <row r="126" spans="1:5" ht="12" customHeight="1" thickBot="1">
      <c r="A126" s="289" t="s">
        <v>10</v>
      </c>
      <c r="B126" s="297" t="s">
        <v>411</v>
      </c>
      <c r="C126" s="321">
        <f>+C127+C128+C129</f>
        <v>0</v>
      </c>
      <c r="D126" s="321">
        <f>+D127+D128+D129</f>
        <v>0</v>
      </c>
      <c r="E126" s="304">
        <f>+E127+E128+E129</f>
        <v>0</v>
      </c>
    </row>
    <row r="127" spans="1:5" ht="12" customHeight="1">
      <c r="A127" s="284" t="s">
        <v>60</v>
      </c>
      <c r="B127" s="278" t="s">
        <v>412</v>
      </c>
      <c r="C127" s="322"/>
      <c r="D127" s="322"/>
      <c r="E127" s="305"/>
    </row>
    <row r="128" spans="1:5" ht="12" customHeight="1">
      <c r="A128" s="284" t="s">
        <v>61</v>
      </c>
      <c r="B128" s="278" t="s">
        <v>413</v>
      </c>
      <c r="C128" s="322"/>
      <c r="D128" s="322"/>
      <c r="E128" s="305"/>
    </row>
    <row r="129" spans="1:5" ht="12" customHeight="1" thickBot="1">
      <c r="A129" s="282" t="s">
        <v>62</v>
      </c>
      <c r="B129" s="276" t="s">
        <v>414</v>
      </c>
      <c r="C129" s="322"/>
      <c r="D129" s="322"/>
      <c r="E129" s="305"/>
    </row>
    <row r="130" spans="1:5" ht="12" customHeight="1" thickBot="1">
      <c r="A130" s="289" t="s">
        <v>11</v>
      </c>
      <c r="B130" s="297" t="s">
        <v>415</v>
      </c>
      <c r="C130" s="321">
        <f>+C131+C132+C134+C133</f>
        <v>0</v>
      </c>
      <c r="D130" s="321">
        <f>+D131+D132+D134+D133</f>
        <v>0</v>
      </c>
      <c r="E130" s="304">
        <f>+E131+E132+E134+E133</f>
        <v>0</v>
      </c>
    </row>
    <row r="131" spans="1:5" ht="12" customHeight="1">
      <c r="A131" s="284" t="s">
        <v>63</v>
      </c>
      <c r="B131" s="278" t="s">
        <v>416</v>
      </c>
      <c r="C131" s="322"/>
      <c r="D131" s="322"/>
      <c r="E131" s="305"/>
    </row>
    <row r="132" spans="1:5" ht="12" customHeight="1">
      <c r="A132" s="284" t="s">
        <v>64</v>
      </c>
      <c r="B132" s="278" t="s">
        <v>417</v>
      </c>
      <c r="C132" s="322"/>
      <c r="D132" s="322"/>
      <c r="E132" s="305"/>
    </row>
    <row r="133" spans="1:5" ht="12" customHeight="1">
      <c r="A133" s="284" t="s">
        <v>312</v>
      </c>
      <c r="B133" s="278" t="s">
        <v>418</v>
      </c>
      <c r="C133" s="322"/>
      <c r="D133" s="322"/>
      <c r="E133" s="305"/>
    </row>
    <row r="134" spans="1:5" ht="12" customHeight="1" thickBot="1">
      <c r="A134" s="282" t="s">
        <v>314</v>
      </c>
      <c r="B134" s="276" t="s">
        <v>419</v>
      </c>
      <c r="C134" s="322"/>
      <c r="D134" s="322"/>
      <c r="E134" s="305"/>
    </row>
    <row r="135" spans="1:5" ht="12" customHeight="1" thickBot="1">
      <c r="A135" s="289" t="s">
        <v>12</v>
      </c>
      <c r="B135" s="297" t="s">
        <v>420</v>
      </c>
      <c r="C135" s="327">
        <f>+C136+C137+C138+C139</f>
        <v>0</v>
      </c>
      <c r="D135" s="327">
        <f>+D136+D137+D138+D139</f>
        <v>0</v>
      </c>
      <c r="E135" s="340">
        <f>+E136+E137+E138+E139</f>
        <v>0</v>
      </c>
    </row>
    <row r="136" spans="1:5" ht="12" customHeight="1">
      <c r="A136" s="284" t="s">
        <v>65</v>
      </c>
      <c r="B136" s="278" t="s">
        <v>421</v>
      </c>
      <c r="C136" s="322"/>
      <c r="D136" s="322"/>
      <c r="E136" s="305"/>
    </row>
    <row r="137" spans="1:5" ht="12" customHeight="1">
      <c r="A137" s="284" t="s">
        <v>66</v>
      </c>
      <c r="B137" s="278" t="s">
        <v>422</v>
      </c>
      <c r="C137" s="322"/>
      <c r="D137" s="322"/>
      <c r="E137" s="305"/>
    </row>
    <row r="138" spans="1:5" ht="12" customHeight="1">
      <c r="A138" s="284" t="s">
        <v>321</v>
      </c>
      <c r="B138" s="278" t="s">
        <v>423</v>
      </c>
      <c r="C138" s="322"/>
      <c r="D138" s="322"/>
      <c r="E138" s="305"/>
    </row>
    <row r="139" spans="1:5" ht="12" customHeight="1" thickBot="1">
      <c r="A139" s="282" t="s">
        <v>323</v>
      </c>
      <c r="B139" s="276" t="s">
        <v>424</v>
      </c>
      <c r="C139" s="322"/>
      <c r="D139" s="322"/>
      <c r="E139" s="305"/>
    </row>
    <row r="140" spans="1:9" ht="15" customHeight="1" thickBot="1">
      <c r="A140" s="289" t="s">
        <v>13</v>
      </c>
      <c r="B140" s="297" t="s">
        <v>425</v>
      </c>
      <c r="C140" s="50">
        <f>+C141+C142+C143+C144</f>
        <v>0</v>
      </c>
      <c r="D140" s="50">
        <f>+D141+D142+D143+D144</f>
        <v>0</v>
      </c>
      <c r="E140" s="273">
        <f>+E141+E142+E143+E144</f>
        <v>0</v>
      </c>
      <c r="F140" s="338"/>
      <c r="G140" s="339"/>
      <c r="H140" s="339"/>
      <c r="I140" s="339"/>
    </row>
    <row r="141" spans="1:5" s="331" customFormat="1" ht="12.75" customHeight="1">
      <c r="A141" s="284" t="s">
        <v>110</v>
      </c>
      <c r="B141" s="278" t="s">
        <v>426</v>
      </c>
      <c r="C141" s="322"/>
      <c r="D141" s="322"/>
      <c r="E141" s="305"/>
    </row>
    <row r="142" spans="1:5" ht="12.75" customHeight="1">
      <c r="A142" s="284" t="s">
        <v>111</v>
      </c>
      <c r="B142" s="278" t="s">
        <v>427</v>
      </c>
      <c r="C142" s="322"/>
      <c r="D142" s="322"/>
      <c r="E142" s="305"/>
    </row>
    <row r="143" spans="1:5" ht="12.75" customHeight="1">
      <c r="A143" s="284" t="s">
        <v>136</v>
      </c>
      <c r="B143" s="278" t="s">
        <v>428</v>
      </c>
      <c r="C143" s="322"/>
      <c r="D143" s="322"/>
      <c r="E143" s="305"/>
    </row>
    <row r="144" spans="1:5" ht="12.75" customHeight="1" thickBot="1">
      <c r="A144" s="284" t="s">
        <v>329</v>
      </c>
      <c r="B144" s="278" t="s">
        <v>429</v>
      </c>
      <c r="C144" s="322"/>
      <c r="D144" s="322"/>
      <c r="E144" s="305"/>
    </row>
    <row r="145" spans="1:5" ht="16.5" thickBot="1">
      <c r="A145" s="289" t="s">
        <v>14</v>
      </c>
      <c r="B145" s="297" t="s">
        <v>430</v>
      </c>
      <c r="C145" s="271">
        <f>+C126+C130+C135+C140</f>
        <v>0</v>
      </c>
      <c r="D145" s="271">
        <f>+D126+D130+D135+D140</f>
        <v>0</v>
      </c>
      <c r="E145" s="272">
        <f>+E126+E130+E135+E140</f>
        <v>0</v>
      </c>
    </row>
    <row r="146" spans="1:5" ht="16.5" thickBot="1">
      <c r="A146" s="314" t="s">
        <v>15</v>
      </c>
      <c r="B146" s="317" t="s">
        <v>431</v>
      </c>
      <c r="C146" s="271">
        <f>+C125+C145</f>
        <v>0</v>
      </c>
      <c r="D146" s="271">
        <f>+D125+D145</f>
        <v>0</v>
      </c>
      <c r="E146" s="272">
        <f>+E125+E145</f>
        <v>0</v>
      </c>
    </row>
    <row r="148" spans="1:5" ht="18.75" customHeight="1">
      <c r="A148" s="644" t="s">
        <v>432</v>
      </c>
      <c r="B148" s="644"/>
      <c r="C148" s="644"/>
      <c r="D148" s="644"/>
      <c r="E148" s="644"/>
    </row>
    <row r="149" spans="1:5" ht="13.5" customHeight="1" thickBot="1">
      <c r="A149" s="299" t="s">
        <v>93</v>
      </c>
      <c r="B149" s="299"/>
      <c r="C149" s="329"/>
      <c r="E149" s="316" t="str">
        <f>E88</f>
        <v>Forintban!</v>
      </c>
    </row>
    <row r="150" spans="1:5" ht="21.75" thickBot="1">
      <c r="A150" s="289">
        <v>1</v>
      </c>
      <c r="B150" s="292" t="s">
        <v>433</v>
      </c>
      <c r="C150" s="315">
        <f>+C61-C125</f>
        <v>0</v>
      </c>
      <c r="D150" s="315">
        <f>+D61-D125</f>
        <v>0</v>
      </c>
      <c r="E150" s="315">
        <f>+E61-E125</f>
        <v>0</v>
      </c>
    </row>
    <row r="151" spans="1:5" ht="21.75" thickBot="1">
      <c r="A151" s="289" t="s">
        <v>7</v>
      </c>
      <c r="B151" s="292" t="s">
        <v>434</v>
      </c>
      <c r="C151" s="315">
        <f>+C84-C145</f>
        <v>0</v>
      </c>
      <c r="D151" s="315">
        <f>+D84-D145</f>
        <v>0</v>
      </c>
      <c r="E151" s="315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18" customFormat="1" ht="12.75" customHeight="1">
      <c r="C161" s="319"/>
      <c r="D161" s="319"/>
      <c r="E161" s="319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Nagyhalász Város Önkormányzat
2017. ÉVI ZÁRSZÁMADÁS
ÖNKÉNT VÁLLALT FELADATAINAK MÉRLEGE
&amp;R&amp;"Times New Roman CE,Félkövér dőlt"&amp;11 3. melléklet a  6/2018. (V.30.)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1" sqref="J1:J1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699" t="s">
        <v>702</v>
      </c>
      <c r="B1" s="700"/>
      <c r="C1" s="700"/>
      <c r="D1" s="700"/>
      <c r="E1" s="700"/>
      <c r="F1" s="700"/>
      <c r="G1" s="700"/>
      <c r="H1" s="700"/>
      <c r="I1" s="700"/>
      <c r="J1" s="685" t="s">
        <v>815</v>
      </c>
    </row>
    <row r="2" spans="8:10" ht="14.25" thickBot="1">
      <c r="H2" s="701" t="str">
        <f>'3. tájékoztató tábla'!F1</f>
        <v>forintban</v>
      </c>
      <c r="I2" s="701"/>
      <c r="J2" s="685"/>
    </row>
    <row r="3" spans="1:10" ht="13.5" thickBot="1">
      <c r="A3" s="702" t="s">
        <v>4</v>
      </c>
      <c r="B3" s="704" t="s">
        <v>176</v>
      </c>
      <c r="C3" s="706" t="s">
        <v>177</v>
      </c>
      <c r="D3" s="708" t="s">
        <v>178</v>
      </c>
      <c r="E3" s="709"/>
      <c r="F3" s="709"/>
      <c r="G3" s="709"/>
      <c r="H3" s="709"/>
      <c r="I3" s="710" t="s">
        <v>179</v>
      </c>
      <c r="J3" s="685"/>
    </row>
    <row r="4" spans="1:10" s="17" customFormat="1" ht="42" customHeight="1" thickBot="1">
      <c r="A4" s="703"/>
      <c r="B4" s="705"/>
      <c r="C4" s="707"/>
      <c r="D4" s="123" t="s">
        <v>180</v>
      </c>
      <c r="E4" s="123" t="s">
        <v>181</v>
      </c>
      <c r="F4" s="123" t="s">
        <v>182</v>
      </c>
      <c r="G4" s="124" t="s">
        <v>183</v>
      </c>
      <c r="H4" s="124" t="s">
        <v>184</v>
      </c>
      <c r="I4" s="711"/>
      <c r="J4" s="685"/>
    </row>
    <row r="5" spans="1:10" s="17" customFormat="1" ht="12" customHeight="1" thickBot="1">
      <c r="A5" s="493" t="s">
        <v>378</v>
      </c>
      <c r="B5" s="125" t="s">
        <v>379</v>
      </c>
      <c r="C5" s="125" t="s">
        <v>380</v>
      </c>
      <c r="D5" s="125" t="s">
        <v>381</v>
      </c>
      <c r="E5" s="125" t="s">
        <v>382</v>
      </c>
      <c r="F5" s="125" t="s">
        <v>458</v>
      </c>
      <c r="G5" s="125" t="s">
        <v>459</v>
      </c>
      <c r="H5" s="125" t="s">
        <v>509</v>
      </c>
      <c r="I5" s="126" t="s">
        <v>510</v>
      </c>
      <c r="J5" s="685"/>
    </row>
    <row r="6" spans="1:10" s="17" customFormat="1" ht="18" customHeight="1">
      <c r="A6" s="712" t="s">
        <v>185</v>
      </c>
      <c r="B6" s="713"/>
      <c r="C6" s="713"/>
      <c r="D6" s="713"/>
      <c r="E6" s="713"/>
      <c r="F6" s="713"/>
      <c r="G6" s="713"/>
      <c r="H6" s="713"/>
      <c r="I6" s="714"/>
      <c r="J6" s="685"/>
    </row>
    <row r="7" spans="1:10" ht="15.75" customHeight="1">
      <c r="A7" s="30" t="s">
        <v>6</v>
      </c>
      <c r="B7" s="28" t="s">
        <v>186</v>
      </c>
      <c r="C7" s="20"/>
      <c r="D7" s="20"/>
      <c r="E7" s="20"/>
      <c r="F7" s="20"/>
      <c r="G7" s="128"/>
      <c r="H7" s="129">
        <f aca="true" t="shared" si="0" ref="H7:H13">SUM(D7:G7)</f>
        <v>0</v>
      </c>
      <c r="I7" s="31">
        <f aca="true" t="shared" si="1" ref="I7:I13">C7+H7</f>
        <v>0</v>
      </c>
      <c r="J7" s="685"/>
    </row>
    <row r="8" spans="1:10" ht="22.5">
      <c r="A8" s="30" t="s">
        <v>7</v>
      </c>
      <c r="B8" s="28" t="s">
        <v>128</v>
      </c>
      <c r="C8" s="20"/>
      <c r="D8" s="20"/>
      <c r="E8" s="20"/>
      <c r="F8" s="20"/>
      <c r="G8" s="128"/>
      <c r="H8" s="129">
        <f t="shared" si="0"/>
        <v>0</v>
      </c>
      <c r="I8" s="31">
        <f t="shared" si="1"/>
        <v>0</v>
      </c>
      <c r="J8" s="685"/>
    </row>
    <row r="9" spans="1:10" ht="22.5">
      <c r="A9" s="30" t="s">
        <v>8</v>
      </c>
      <c r="B9" s="28" t="s">
        <v>129</v>
      </c>
      <c r="C9" s="20"/>
      <c r="D9" s="20"/>
      <c r="E9" s="20"/>
      <c r="F9" s="20"/>
      <c r="G9" s="128"/>
      <c r="H9" s="129">
        <f t="shared" si="0"/>
        <v>0</v>
      </c>
      <c r="I9" s="31">
        <f t="shared" si="1"/>
        <v>0</v>
      </c>
      <c r="J9" s="685"/>
    </row>
    <row r="10" spans="1:10" ht="15.75" customHeight="1">
      <c r="A10" s="30" t="s">
        <v>9</v>
      </c>
      <c r="B10" s="28" t="s">
        <v>130</v>
      </c>
      <c r="C10" s="20"/>
      <c r="D10" s="20"/>
      <c r="E10" s="20"/>
      <c r="F10" s="20"/>
      <c r="G10" s="128"/>
      <c r="H10" s="129">
        <f t="shared" si="0"/>
        <v>0</v>
      </c>
      <c r="I10" s="31">
        <f t="shared" si="1"/>
        <v>0</v>
      </c>
      <c r="J10" s="685"/>
    </row>
    <row r="11" spans="1:10" ht="22.5">
      <c r="A11" s="30" t="s">
        <v>10</v>
      </c>
      <c r="B11" s="28" t="s">
        <v>131</v>
      </c>
      <c r="C11" s="20"/>
      <c r="D11" s="20"/>
      <c r="E11" s="20"/>
      <c r="F11" s="20"/>
      <c r="G11" s="128"/>
      <c r="H11" s="129">
        <f t="shared" si="0"/>
        <v>0</v>
      </c>
      <c r="I11" s="31">
        <f t="shared" si="1"/>
        <v>0</v>
      </c>
      <c r="J11" s="685"/>
    </row>
    <row r="12" spans="1:10" ht="15.75" customHeight="1">
      <c r="A12" s="32" t="s">
        <v>11</v>
      </c>
      <c r="B12" s="33" t="s">
        <v>187</v>
      </c>
      <c r="C12" s="21"/>
      <c r="D12" s="21"/>
      <c r="E12" s="21"/>
      <c r="F12" s="21"/>
      <c r="G12" s="130"/>
      <c r="H12" s="129">
        <f t="shared" si="0"/>
        <v>0</v>
      </c>
      <c r="I12" s="31">
        <f t="shared" si="1"/>
        <v>0</v>
      </c>
      <c r="J12" s="685"/>
    </row>
    <row r="13" spans="1:10" ht="15.75" customHeight="1" thickBot="1">
      <c r="A13" s="131" t="s">
        <v>12</v>
      </c>
      <c r="B13" s="132" t="s">
        <v>188</v>
      </c>
      <c r="C13" s="134"/>
      <c r="D13" s="134"/>
      <c r="E13" s="134"/>
      <c r="F13" s="134"/>
      <c r="G13" s="135"/>
      <c r="H13" s="129">
        <f t="shared" si="0"/>
        <v>0</v>
      </c>
      <c r="I13" s="31">
        <f t="shared" si="1"/>
        <v>0</v>
      </c>
      <c r="J13" s="685"/>
    </row>
    <row r="14" spans="1:10" s="22" customFormat="1" ht="18" customHeight="1" thickBot="1">
      <c r="A14" s="695" t="s">
        <v>189</v>
      </c>
      <c r="B14" s="696"/>
      <c r="C14" s="34">
        <f aca="true" t="shared" si="2" ref="C14:I14">SUM(C7:C13)</f>
        <v>0</v>
      </c>
      <c r="D14" s="34">
        <f>SUM(D7:D13)</f>
        <v>0</v>
      </c>
      <c r="E14" s="34">
        <f t="shared" si="2"/>
        <v>0</v>
      </c>
      <c r="F14" s="34">
        <f t="shared" si="2"/>
        <v>0</v>
      </c>
      <c r="G14" s="136">
        <f t="shared" si="2"/>
        <v>0</v>
      </c>
      <c r="H14" s="136">
        <f t="shared" si="2"/>
        <v>0</v>
      </c>
      <c r="I14" s="35">
        <f t="shared" si="2"/>
        <v>0</v>
      </c>
      <c r="J14" s="685"/>
    </row>
    <row r="15" spans="1:10" s="19" customFormat="1" ht="18" customHeight="1">
      <c r="A15" s="692" t="s">
        <v>190</v>
      </c>
      <c r="B15" s="693"/>
      <c r="C15" s="693"/>
      <c r="D15" s="693"/>
      <c r="E15" s="693"/>
      <c r="F15" s="693"/>
      <c r="G15" s="693"/>
      <c r="H15" s="693"/>
      <c r="I15" s="694"/>
      <c r="J15" s="685"/>
    </row>
    <row r="16" spans="1:10" s="19" customFormat="1" ht="12.75">
      <c r="A16" s="30" t="s">
        <v>6</v>
      </c>
      <c r="B16" s="28" t="s">
        <v>191</v>
      </c>
      <c r="C16" s="20"/>
      <c r="D16" s="20"/>
      <c r="E16" s="20"/>
      <c r="F16" s="20"/>
      <c r="G16" s="128"/>
      <c r="H16" s="129">
        <f>SUM(D16:G16)</f>
        <v>0</v>
      </c>
      <c r="I16" s="31">
        <f>C16+H16</f>
        <v>0</v>
      </c>
      <c r="J16" s="685"/>
    </row>
    <row r="17" spans="1:10" ht="13.5" thickBot="1">
      <c r="A17" s="131" t="s">
        <v>7</v>
      </c>
      <c r="B17" s="132" t="s">
        <v>188</v>
      </c>
      <c r="C17" s="134"/>
      <c r="D17" s="134"/>
      <c r="E17" s="134"/>
      <c r="F17" s="134"/>
      <c r="G17" s="135"/>
      <c r="H17" s="129">
        <f>SUM(D17:G17)</f>
        <v>0</v>
      </c>
      <c r="I17" s="137">
        <f>C17+H17</f>
        <v>0</v>
      </c>
      <c r="J17" s="685"/>
    </row>
    <row r="18" spans="1:10" ht="15.75" customHeight="1" thickBot="1">
      <c r="A18" s="695" t="s">
        <v>192</v>
      </c>
      <c r="B18" s="696"/>
      <c r="C18" s="34">
        <f aca="true" t="shared" si="3" ref="C18:I18">SUM(C16:C17)</f>
        <v>0</v>
      </c>
      <c r="D18" s="34">
        <f t="shared" si="3"/>
        <v>0</v>
      </c>
      <c r="E18" s="34">
        <f t="shared" si="3"/>
        <v>0</v>
      </c>
      <c r="F18" s="34">
        <f t="shared" si="3"/>
        <v>0</v>
      </c>
      <c r="G18" s="136">
        <f t="shared" si="3"/>
        <v>0</v>
      </c>
      <c r="H18" s="136">
        <f t="shared" si="3"/>
        <v>0</v>
      </c>
      <c r="I18" s="35">
        <f t="shared" si="3"/>
        <v>0</v>
      </c>
      <c r="J18" s="685"/>
    </row>
    <row r="19" spans="1:10" ht="18" customHeight="1" thickBot="1">
      <c r="A19" s="697" t="s">
        <v>193</v>
      </c>
      <c r="B19" s="698"/>
      <c r="C19" s="138">
        <f aca="true" t="shared" si="4" ref="C19:I19">C14+C18</f>
        <v>0</v>
      </c>
      <c r="D19" s="138">
        <f t="shared" si="4"/>
        <v>0</v>
      </c>
      <c r="E19" s="138">
        <f t="shared" si="4"/>
        <v>0</v>
      </c>
      <c r="F19" s="138">
        <f t="shared" si="4"/>
        <v>0</v>
      </c>
      <c r="G19" s="138">
        <f t="shared" si="4"/>
        <v>0</v>
      </c>
      <c r="H19" s="138">
        <f t="shared" si="4"/>
        <v>0</v>
      </c>
      <c r="I19" s="35">
        <f t="shared" si="4"/>
        <v>0</v>
      </c>
      <c r="J19" s="685"/>
    </row>
  </sheetData>
  <sheetProtection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zoomScale="175" zoomScaleNormal="175" zoomScalePageLayoutView="175" workbookViewId="0" topLeftCell="C1">
      <selection activeCell="B24" sqref="B24"/>
    </sheetView>
  </sheetViews>
  <sheetFormatPr defaultColWidth="9.00390625" defaultRowHeight="12.75"/>
  <cols>
    <col min="1" max="1" width="5.875" style="152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6" customFormat="1" ht="15.75" thickBot="1">
      <c r="A1" s="103"/>
      <c r="D1" s="104" t="str">
        <f>'3. tájékoztató tábla'!F1</f>
        <v>forintban</v>
      </c>
    </row>
    <row r="2" spans="1:4" s="17" customFormat="1" ht="48" customHeight="1" thickBot="1">
      <c r="A2" s="139" t="s">
        <v>4</v>
      </c>
      <c r="B2" s="123" t="s">
        <v>5</v>
      </c>
      <c r="C2" s="123" t="s">
        <v>194</v>
      </c>
      <c r="D2" s="140" t="s">
        <v>195</v>
      </c>
    </row>
    <row r="3" spans="1:4" s="17" customFormat="1" ht="13.5" customHeight="1" thickBot="1">
      <c r="A3" s="141" t="s">
        <v>378</v>
      </c>
      <c r="B3" s="142" t="s">
        <v>379</v>
      </c>
      <c r="C3" s="142" t="s">
        <v>380</v>
      </c>
      <c r="D3" s="143" t="s">
        <v>381</v>
      </c>
    </row>
    <row r="4" spans="1:4" ht="18" customHeight="1">
      <c r="A4" s="144" t="s">
        <v>6</v>
      </c>
      <c r="B4" s="145" t="s">
        <v>196</v>
      </c>
      <c r="C4" s="565"/>
      <c r="D4" s="566"/>
    </row>
    <row r="5" spans="1:4" ht="18" customHeight="1">
      <c r="A5" s="146" t="s">
        <v>7</v>
      </c>
      <c r="B5" s="147" t="s">
        <v>197</v>
      </c>
      <c r="C5" s="567"/>
      <c r="D5" s="568"/>
    </row>
    <row r="6" spans="1:4" ht="18" customHeight="1">
      <c r="A6" s="146" t="s">
        <v>8</v>
      </c>
      <c r="B6" s="147" t="s">
        <v>198</v>
      </c>
      <c r="C6" s="567"/>
      <c r="D6" s="568"/>
    </row>
    <row r="7" spans="1:4" ht="18" customHeight="1">
      <c r="A7" s="146" t="s">
        <v>9</v>
      </c>
      <c r="B7" s="147" t="s">
        <v>199</v>
      </c>
      <c r="C7" s="567"/>
      <c r="D7" s="568"/>
    </row>
    <row r="8" spans="1:4" ht="18" customHeight="1">
      <c r="A8" s="148" t="s">
        <v>10</v>
      </c>
      <c r="B8" s="147" t="s">
        <v>200</v>
      </c>
      <c r="C8" s="567">
        <v>2608968</v>
      </c>
      <c r="D8" s="568">
        <v>2519468</v>
      </c>
    </row>
    <row r="9" spans="1:4" ht="18" customHeight="1">
      <c r="A9" s="146" t="s">
        <v>11</v>
      </c>
      <c r="B9" s="147" t="s">
        <v>201</v>
      </c>
      <c r="C9" s="567"/>
      <c r="D9" s="568"/>
    </row>
    <row r="10" spans="1:4" ht="18" customHeight="1">
      <c r="A10" s="148" t="s">
        <v>12</v>
      </c>
      <c r="B10" s="149" t="s">
        <v>202</v>
      </c>
      <c r="C10" s="567"/>
      <c r="D10" s="568"/>
    </row>
    <row r="11" spans="1:4" ht="18" customHeight="1">
      <c r="A11" s="148" t="s">
        <v>13</v>
      </c>
      <c r="B11" s="149" t="s">
        <v>203</v>
      </c>
      <c r="C11" s="567">
        <v>2608968</v>
      </c>
      <c r="D11" s="568">
        <v>2519468</v>
      </c>
    </row>
    <row r="12" spans="1:4" ht="18" customHeight="1">
      <c r="A12" s="146" t="s">
        <v>14</v>
      </c>
      <c r="B12" s="149" t="s">
        <v>204</v>
      </c>
      <c r="C12" s="567"/>
      <c r="D12" s="568"/>
    </row>
    <row r="13" spans="1:4" ht="18" customHeight="1">
      <c r="A13" s="148" t="s">
        <v>15</v>
      </c>
      <c r="B13" s="149" t="s">
        <v>205</v>
      </c>
      <c r="C13" s="567"/>
      <c r="D13" s="568"/>
    </row>
    <row r="14" spans="1:4" ht="22.5">
      <c r="A14" s="146" t="s">
        <v>16</v>
      </c>
      <c r="B14" s="149" t="s">
        <v>206</v>
      </c>
      <c r="C14" s="567"/>
      <c r="D14" s="568"/>
    </row>
    <row r="15" spans="1:4" ht="18" customHeight="1">
      <c r="A15" s="148" t="s">
        <v>17</v>
      </c>
      <c r="B15" s="147" t="s">
        <v>207</v>
      </c>
      <c r="C15" s="567">
        <v>868038</v>
      </c>
      <c r="D15" s="568">
        <v>777660</v>
      </c>
    </row>
    <row r="16" spans="1:4" ht="18" customHeight="1">
      <c r="A16" s="146" t="s">
        <v>18</v>
      </c>
      <c r="B16" s="147" t="s">
        <v>208</v>
      </c>
      <c r="C16" s="567"/>
      <c r="D16" s="568"/>
    </row>
    <row r="17" spans="1:4" ht="18" customHeight="1">
      <c r="A17" s="148" t="s">
        <v>19</v>
      </c>
      <c r="B17" s="147" t="s">
        <v>209</v>
      </c>
      <c r="C17" s="567"/>
      <c r="D17" s="568"/>
    </row>
    <row r="18" spans="1:4" ht="18" customHeight="1">
      <c r="A18" s="146" t="s">
        <v>20</v>
      </c>
      <c r="B18" s="147" t="s">
        <v>210</v>
      </c>
      <c r="C18" s="567"/>
      <c r="D18" s="568"/>
    </row>
    <row r="19" spans="1:4" ht="18" customHeight="1">
      <c r="A19" s="148" t="s">
        <v>21</v>
      </c>
      <c r="B19" s="147" t="s">
        <v>211</v>
      </c>
      <c r="C19" s="567"/>
      <c r="D19" s="568"/>
    </row>
    <row r="20" spans="1:4" ht="18" customHeight="1">
      <c r="A20" s="146" t="s">
        <v>22</v>
      </c>
      <c r="B20" s="127"/>
      <c r="C20" s="567"/>
      <c r="D20" s="568"/>
    </row>
    <row r="21" spans="1:4" ht="18" customHeight="1">
      <c r="A21" s="148" t="s">
        <v>23</v>
      </c>
      <c r="B21" s="127"/>
      <c r="C21" s="567"/>
      <c r="D21" s="568"/>
    </row>
    <row r="22" spans="1:4" ht="18" customHeight="1">
      <c r="A22" s="146" t="s">
        <v>24</v>
      </c>
      <c r="B22" s="127"/>
      <c r="C22" s="567"/>
      <c r="D22" s="568"/>
    </row>
    <row r="23" spans="1:4" ht="18" customHeight="1">
      <c r="A23" s="148" t="s">
        <v>25</v>
      </c>
      <c r="B23" s="127"/>
      <c r="C23" s="567"/>
      <c r="D23" s="568"/>
    </row>
    <row r="24" spans="1:4" ht="18" customHeight="1">
      <c r="A24" s="146" t="s">
        <v>26</v>
      </c>
      <c r="B24" s="127"/>
      <c r="C24" s="567"/>
      <c r="D24" s="568"/>
    </row>
    <row r="25" spans="1:4" ht="18" customHeight="1">
      <c r="A25" s="148" t="s">
        <v>27</v>
      </c>
      <c r="B25" s="127"/>
      <c r="C25" s="567"/>
      <c r="D25" s="568"/>
    </row>
    <row r="26" spans="1:4" ht="18" customHeight="1">
      <c r="A26" s="146" t="s">
        <v>28</v>
      </c>
      <c r="B26" s="127"/>
      <c r="C26" s="567"/>
      <c r="D26" s="568"/>
    </row>
    <row r="27" spans="1:4" ht="18" customHeight="1">
      <c r="A27" s="148" t="s">
        <v>29</v>
      </c>
      <c r="B27" s="127"/>
      <c r="C27" s="567"/>
      <c r="D27" s="568"/>
    </row>
    <row r="28" spans="1:4" ht="18" customHeight="1" thickBot="1">
      <c r="A28" s="150" t="s">
        <v>30</v>
      </c>
      <c r="B28" s="133"/>
      <c r="C28" s="569"/>
      <c r="D28" s="570"/>
    </row>
    <row r="29" spans="1:4" ht="18" customHeight="1" thickBot="1">
      <c r="A29" s="227" t="s">
        <v>31</v>
      </c>
      <c r="B29" s="228" t="s">
        <v>38</v>
      </c>
      <c r="C29" s="571">
        <v>3477006</v>
      </c>
      <c r="D29" s="572">
        <v>3297128</v>
      </c>
    </row>
    <row r="30" spans="1:4" ht="25.5" customHeight="1">
      <c r="A30" s="151"/>
      <c r="B30" s="715" t="s">
        <v>212</v>
      </c>
      <c r="C30" s="715"/>
      <c r="D30" s="715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  6/2018. (V.30.)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="115" zoomScaleNormal="115" zoomScalePageLayoutView="115" workbookViewId="0" topLeftCell="A1">
      <selection activeCell="C8" sqref="C8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3.50390625" style="8" customWidth="1"/>
    <col min="4" max="5" width="12.875" style="8" customWidth="1"/>
    <col min="6" max="16384" width="9.375" style="8" customWidth="1"/>
  </cols>
  <sheetData>
    <row r="1" spans="3:5" ht="14.25" thickBot="1">
      <c r="C1" s="153"/>
      <c r="D1" s="153"/>
      <c r="E1" s="153" t="str">
        <f>'5. tájékoztató tábla'!D1</f>
        <v>forintban</v>
      </c>
    </row>
    <row r="2" spans="1:5" ht="42.75" customHeight="1" thickBot="1">
      <c r="A2" s="154" t="s">
        <v>55</v>
      </c>
      <c r="B2" s="155" t="s">
        <v>213</v>
      </c>
      <c r="C2" s="155" t="s">
        <v>214</v>
      </c>
      <c r="D2" s="156" t="s">
        <v>665</v>
      </c>
      <c r="E2" s="157" t="s">
        <v>195</v>
      </c>
    </row>
    <row r="3" spans="1:5" ht="15.75" customHeight="1">
      <c r="A3" s="158" t="s">
        <v>6</v>
      </c>
      <c r="B3" s="159" t="s">
        <v>666</v>
      </c>
      <c r="C3" s="159" t="s">
        <v>671</v>
      </c>
      <c r="D3" s="160">
        <v>18000000</v>
      </c>
      <c r="E3" s="161">
        <v>18000000</v>
      </c>
    </row>
    <row r="4" spans="1:5" ht="15.75" customHeight="1">
      <c r="A4" s="162" t="s">
        <v>7</v>
      </c>
      <c r="B4" s="592" t="s">
        <v>666</v>
      </c>
      <c r="C4" s="163" t="s">
        <v>672</v>
      </c>
      <c r="D4" s="164">
        <v>2882404</v>
      </c>
      <c r="E4" s="165">
        <v>2882404</v>
      </c>
    </row>
    <row r="5" spans="1:5" ht="15.75" customHeight="1">
      <c r="A5" s="162" t="s">
        <v>8</v>
      </c>
      <c r="B5" s="163" t="s">
        <v>667</v>
      </c>
      <c r="C5" s="163" t="s">
        <v>671</v>
      </c>
      <c r="D5" s="164">
        <v>500000</v>
      </c>
      <c r="E5" s="165">
        <v>400000</v>
      </c>
    </row>
    <row r="6" spans="1:5" ht="15.75" customHeight="1">
      <c r="A6" s="162" t="s">
        <v>9</v>
      </c>
      <c r="B6" s="163" t="s">
        <v>668</v>
      </c>
      <c r="C6" s="163" t="s">
        <v>671</v>
      </c>
      <c r="D6" s="164">
        <v>1800000</v>
      </c>
      <c r="E6" s="165">
        <v>1650000</v>
      </c>
    </row>
    <row r="7" spans="1:5" ht="15.75" customHeight="1">
      <c r="A7" s="162" t="s">
        <v>10</v>
      </c>
      <c r="B7" s="163" t="s">
        <v>670</v>
      </c>
      <c r="C7" s="163" t="s">
        <v>673</v>
      </c>
      <c r="D7" s="164">
        <v>407423</v>
      </c>
      <c r="E7" s="165">
        <v>407723</v>
      </c>
    </row>
    <row r="8" spans="1:5" ht="15.75" customHeight="1">
      <c r="A8" s="162" t="s">
        <v>11</v>
      </c>
      <c r="B8" s="163" t="s">
        <v>669</v>
      </c>
      <c r="C8" s="163" t="s">
        <v>673</v>
      </c>
      <c r="D8" s="164">
        <v>500000</v>
      </c>
      <c r="E8" s="165">
        <v>370000</v>
      </c>
    </row>
    <row r="9" spans="1:5" ht="15.75" customHeight="1">
      <c r="A9" s="162" t="s">
        <v>12</v>
      </c>
      <c r="B9" s="163" t="s">
        <v>790</v>
      </c>
      <c r="C9" s="163" t="s">
        <v>673</v>
      </c>
      <c r="D9" s="164">
        <v>200000</v>
      </c>
      <c r="E9" s="165">
        <v>200000</v>
      </c>
    </row>
    <row r="10" spans="1:5" ht="15.75" customHeight="1">
      <c r="A10" s="162" t="s">
        <v>13</v>
      </c>
      <c r="B10" s="163"/>
      <c r="C10" s="163"/>
      <c r="D10" s="164"/>
      <c r="E10" s="165"/>
    </row>
    <row r="11" spans="1:5" ht="15.75" customHeight="1">
      <c r="A11" s="162" t="s">
        <v>14</v>
      </c>
      <c r="B11" s="163"/>
      <c r="C11" s="163"/>
      <c r="D11" s="164"/>
      <c r="E11" s="165"/>
    </row>
    <row r="12" spans="1:5" ht="15.75" customHeight="1">
      <c r="A12" s="162" t="s">
        <v>15</v>
      </c>
      <c r="B12" s="163"/>
      <c r="C12" s="163"/>
      <c r="D12" s="164"/>
      <c r="E12" s="165"/>
    </row>
    <row r="13" spans="1:5" ht="15.75" customHeight="1">
      <c r="A13" s="162" t="s">
        <v>16</v>
      </c>
      <c r="B13" s="163"/>
      <c r="C13" s="163"/>
      <c r="D13" s="164"/>
      <c r="E13" s="165"/>
    </row>
    <row r="14" spans="1:5" ht="15.75" customHeight="1">
      <c r="A14" s="162" t="s">
        <v>17</v>
      </c>
      <c r="B14" s="163"/>
      <c r="C14" s="163"/>
      <c r="D14" s="164"/>
      <c r="E14" s="165"/>
    </row>
    <row r="15" spans="1:5" ht="15.75" customHeight="1">
      <c r="A15" s="162" t="s">
        <v>18</v>
      </c>
      <c r="B15" s="163"/>
      <c r="C15" s="163"/>
      <c r="D15" s="164"/>
      <c r="E15" s="165"/>
    </row>
    <row r="16" spans="1:5" ht="15.75" customHeight="1">
      <c r="A16" s="162" t="s">
        <v>19</v>
      </c>
      <c r="B16" s="163"/>
      <c r="C16" s="163"/>
      <c r="D16" s="164"/>
      <c r="E16" s="165"/>
    </row>
    <row r="17" spans="1:5" ht="15.75" customHeight="1">
      <c r="A17" s="162" t="s">
        <v>20</v>
      </c>
      <c r="B17" s="163"/>
      <c r="C17" s="163"/>
      <c r="D17" s="164"/>
      <c r="E17" s="165"/>
    </row>
    <row r="18" spans="1:5" ht="15.75" customHeight="1">
      <c r="A18" s="162" t="s">
        <v>21</v>
      </c>
      <c r="B18" s="163"/>
      <c r="C18" s="163"/>
      <c r="D18" s="164"/>
      <c r="E18" s="165"/>
    </row>
    <row r="19" spans="1:5" ht="15.75" customHeight="1">
      <c r="A19" s="162" t="s">
        <v>22</v>
      </c>
      <c r="B19" s="163"/>
      <c r="C19" s="163"/>
      <c r="D19" s="164"/>
      <c r="E19" s="165"/>
    </row>
    <row r="20" spans="1:5" ht="15.75" customHeight="1">
      <c r="A20" s="162" t="s">
        <v>23</v>
      </c>
      <c r="B20" s="163"/>
      <c r="C20" s="163"/>
      <c r="D20" s="164"/>
      <c r="E20" s="165"/>
    </row>
    <row r="21" spans="1:5" ht="15.75" customHeight="1">
      <c r="A21" s="162" t="s">
        <v>24</v>
      </c>
      <c r="B21" s="163"/>
      <c r="C21" s="163"/>
      <c r="D21" s="164"/>
      <c r="E21" s="165"/>
    </row>
    <row r="22" spans="1:5" ht="15.75" customHeight="1">
      <c r="A22" s="162" t="s">
        <v>25</v>
      </c>
      <c r="B22" s="163"/>
      <c r="C22" s="163"/>
      <c r="D22" s="164"/>
      <c r="E22" s="165"/>
    </row>
    <row r="23" spans="1:5" ht="15.75" customHeight="1">
      <c r="A23" s="162" t="s">
        <v>26</v>
      </c>
      <c r="B23" s="163"/>
      <c r="C23" s="163"/>
      <c r="D23" s="164"/>
      <c r="E23" s="165"/>
    </row>
    <row r="24" spans="1:5" ht="15.75" customHeight="1">
      <c r="A24" s="162" t="s">
        <v>27</v>
      </c>
      <c r="B24" s="163"/>
      <c r="C24" s="163"/>
      <c r="D24" s="164"/>
      <c r="E24" s="165"/>
    </row>
    <row r="25" spans="1:5" ht="15.75" customHeight="1">
      <c r="A25" s="162" t="s">
        <v>28</v>
      </c>
      <c r="B25" s="163"/>
      <c r="C25" s="163"/>
      <c r="D25" s="164"/>
      <c r="E25" s="165"/>
    </row>
    <row r="26" spans="1:5" ht="15.75" customHeight="1">
      <c r="A26" s="162" t="s">
        <v>29</v>
      </c>
      <c r="B26" s="163"/>
      <c r="C26" s="163"/>
      <c r="D26" s="164"/>
      <c r="E26" s="165"/>
    </row>
    <row r="27" spans="1:5" ht="15.75" customHeight="1">
      <c r="A27" s="162" t="s">
        <v>30</v>
      </c>
      <c r="B27" s="163"/>
      <c r="C27" s="163"/>
      <c r="D27" s="164"/>
      <c r="E27" s="165"/>
    </row>
    <row r="28" spans="1:5" ht="15.75" customHeight="1">
      <c r="A28" s="162" t="s">
        <v>31</v>
      </c>
      <c r="B28" s="163"/>
      <c r="C28" s="163"/>
      <c r="D28" s="164"/>
      <c r="E28" s="165"/>
    </row>
    <row r="29" spans="1:5" ht="15.75" customHeight="1">
      <c r="A29" s="162" t="s">
        <v>32</v>
      </c>
      <c r="B29" s="163"/>
      <c r="C29" s="163"/>
      <c r="D29" s="164"/>
      <c r="E29" s="165"/>
    </row>
    <row r="30" spans="1:5" ht="15.75" customHeight="1">
      <c r="A30" s="162" t="s">
        <v>33</v>
      </c>
      <c r="B30" s="163"/>
      <c r="C30" s="163"/>
      <c r="D30" s="164"/>
      <c r="E30" s="165"/>
    </row>
    <row r="31" spans="1:5" ht="15.75" customHeight="1">
      <c r="A31" s="162" t="s">
        <v>34</v>
      </c>
      <c r="B31" s="163"/>
      <c r="C31" s="163"/>
      <c r="D31" s="164"/>
      <c r="E31" s="165"/>
    </row>
    <row r="32" spans="1:5" ht="15.75" customHeight="1">
      <c r="A32" s="162" t="s">
        <v>86</v>
      </c>
      <c r="B32" s="163"/>
      <c r="C32" s="163"/>
      <c r="D32" s="164"/>
      <c r="E32" s="165"/>
    </row>
    <row r="33" spans="1:5" ht="15.75" customHeight="1">
      <c r="A33" s="162" t="s">
        <v>158</v>
      </c>
      <c r="B33" s="163"/>
      <c r="C33" s="163"/>
      <c r="D33" s="164"/>
      <c r="E33" s="165"/>
    </row>
    <row r="34" spans="1:5" ht="15.75" customHeight="1">
      <c r="A34" s="162" t="s">
        <v>215</v>
      </c>
      <c r="B34" s="163"/>
      <c r="C34" s="163"/>
      <c r="D34" s="164"/>
      <c r="E34" s="165"/>
    </row>
    <row r="35" spans="1:5" ht="15.75" customHeight="1" thickBot="1">
      <c r="A35" s="166" t="s">
        <v>216</v>
      </c>
      <c r="B35" s="167"/>
      <c r="C35" s="167"/>
      <c r="D35" s="168"/>
      <c r="E35" s="169"/>
    </row>
    <row r="36" spans="1:5" ht="15.75" customHeight="1" thickBot="1">
      <c r="A36" s="716" t="s">
        <v>38</v>
      </c>
      <c r="B36" s="717"/>
      <c r="C36" s="170"/>
      <c r="D36" s="171">
        <f>SUM(D3:D35)</f>
        <v>24289827</v>
      </c>
      <c r="E36" s="172">
        <f>SUM(E3:E35)</f>
        <v>23910127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2017. évi céljelleggel juttatott támogatások felhasználásáról&amp;R&amp;"Times New Roman CE,Félkövér dőlt"&amp;11 6. tájékoztató tábla a 6/2018. (V.30.)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73"/>
  <sheetViews>
    <sheetView view="pageLayout" zoomScale="130" zoomScaleNormal="130" zoomScaleSheetLayoutView="120" zoomScalePageLayoutView="130" workbookViewId="0" topLeftCell="A44">
      <selection activeCell="C66" sqref="C66"/>
    </sheetView>
  </sheetViews>
  <sheetFormatPr defaultColWidth="12.00390625" defaultRowHeight="12.75"/>
  <cols>
    <col min="1" max="1" width="67.125" style="524" customWidth="1"/>
    <col min="2" max="2" width="6.875" style="525" customWidth="1"/>
    <col min="3" max="3" width="22.50390625" style="540" customWidth="1"/>
    <col min="4" max="16384" width="12.00390625" style="524" customWidth="1"/>
  </cols>
  <sheetData>
    <row r="1" spans="1:3" ht="49.5" customHeight="1">
      <c r="A1" s="719" t="s">
        <v>736</v>
      </c>
      <c r="B1" s="720"/>
      <c r="C1" s="720"/>
    </row>
    <row r="2" ht="9" customHeight="1" thickBot="1">
      <c r="C2" s="593"/>
    </row>
    <row r="3" spans="1:3" ht="15.75" customHeight="1">
      <c r="A3" s="721" t="s">
        <v>217</v>
      </c>
      <c r="B3" s="723" t="s">
        <v>218</v>
      </c>
      <c r="C3" s="725" t="s">
        <v>700</v>
      </c>
    </row>
    <row r="4" spans="1:3" ht="28.5" customHeight="1">
      <c r="A4" s="722"/>
      <c r="B4" s="724"/>
      <c r="C4" s="726"/>
    </row>
    <row r="5" spans="1:3" s="529" customFormat="1" ht="16.5" thickBot="1">
      <c r="A5" s="526" t="s">
        <v>569</v>
      </c>
      <c r="B5" s="527" t="s">
        <v>379</v>
      </c>
      <c r="C5" s="528" t="s">
        <v>380</v>
      </c>
    </row>
    <row r="6" spans="1:3" s="532" customFormat="1" ht="15.75">
      <c r="A6" s="530" t="s">
        <v>511</v>
      </c>
      <c r="B6" s="531" t="s">
        <v>219</v>
      </c>
      <c r="C6" s="573">
        <v>1828002</v>
      </c>
    </row>
    <row r="7" spans="1:3" s="532" customFormat="1" ht="15.75">
      <c r="A7" s="533" t="s">
        <v>512</v>
      </c>
      <c r="B7" s="182" t="s">
        <v>220</v>
      </c>
      <c r="C7" s="574">
        <f>+C8+C13+C18+C23+C28</f>
        <v>3467806895</v>
      </c>
    </row>
    <row r="8" spans="1:3" s="532" customFormat="1" ht="15.75">
      <c r="A8" s="533" t="s">
        <v>513</v>
      </c>
      <c r="B8" s="182" t="s">
        <v>221</v>
      </c>
      <c r="C8" s="574">
        <f>+C9+C10+C11+C12</f>
        <v>3281350480</v>
      </c>
    </row>
    <row r="9" spans="1:3" s="532" customFormat="1" ht="15.75">
      <c r="A9" s="534" t="s">
        <v>514</v>
      </c>
      <c r="B9" s="182" t="s">
        <v>222</v>
      </c>
      <c r="C9" s="575">
        <v>1317921462</v>
      </c>
    </row>
    <row r="10" spans="1:3" s="532" customFormat="1" ht="26.25" customHeight="1">
      <c r="A10" s="534" t="s">
        <v>515</v>
      </c>
      <c r="B10" s="182" t="s">
        <v>223</v>
      </c>
      <c r="C10" s="576"/>
    </row>
    <row r="11" spans="1:3" s="532" customFormat="1" ht="15.75">
      <c r="A11" s="534" t="s">
        <v>516</v>
      </c>
      <c r="B11" s="182" t="s">
        <v>224</v>
      </c>
      <c r="C11" s="576">
        <v>1794675747</v>
      </c>
    </row>
    <row r="12" spans="1:3" s="532" customFormat="1" ht="15.75">
      <c r="A12" s="534" t="s">
        <v>517</v>
      </c>
      <c r="B12" s="182" t="s">
        <v>225</v>
      </c>
      <c r="C12" s="576">
        <v>168753271</v>
      </c>
    </row>
    <row r="13" spans="1:3" s="532" customFormat="1" ht="15.75">
      <c r="A13" s="533" t="s">
        <v>518</v>
      </c>
      <c r="B13" s="182" t="s">
        <v>226</v>
      </c>
      <c r="C13" s="577">
        <f>+C14+C15+C16+C17</f>
        <v>86599567</v>
      </c>
    </row>
    <row r="14" spans="1:3" s="532" customFormat="1" ht="15.75">
      <c r="A14" s="534" t="s">
        <v>519</v>
      </c>
      <c r="B14" s="182" t="s">
        <v>227</v>
      </c>
      <c r="C14" s="576"/>
    </row>
    <row r="15" spans="1:3" s="532" customFormat="1" ht="22.5">
      <c r="A15" s="534" t="s">
        <v>520</v>
      </c>
      <c r="B15" s="182" t="s">
        <v>15</v>
      </c>
      <c r="C15" s="576"/>
    </row>
    <row r="16" spans="1:3" s="532" customFormat="1" ht="15.75">
      <c r="A16" s="534" t="s">
        <v>521</v>
      </c>
      <c r="B16" s="182" t="s">
        <v>16</v>
      </c>
      <c r="C16" s="576">
        <v>86599567</v>
      </c>
    </row>
    <row r="17" spans="1:3" s="532" customFormat="1" ht="15.75">
      <c r="A17" s="534" t="s">
        <v>522</v>
      </c>
      <c r="B17" s="182" t="s">
        <v>17</v>
      </c>
      <c r="C17" s="576"/>
    </row>
    <row r="18" spans="1:3" s="532" customFormat="1" ht="15.75">
      <c r="A18" s="533" t="s">
        <v>523</v>
      </c>
      <c r="B18" s="182" t="s">
        <v>18</v>
      </c>
      <c r="C18" s="577">
        <f>+C19+C20+C21+C22</f>
        <v>0</v>
      </c>
    </row>
    <row r="19" spans="1:3" s="532" customFormat="1" ht="15.75">
      <c r="A19" s="534" t="s">
        <v>524</v>
      </c>
      <c r="B19" s="182" t="s">
        <v>19</v>
      </c>
      <c r="C19" s="576"/>
    </row>
    <row r="20" spans="1:3" s="532" customFormat="1" ht="15.75">
      <c r="A20" s="534" t="s">
        <v>525</v>
      </c>
      <c r="B20" s="182" t="s">
        <v>20</v>
      </c>
      <c r="C20" s="576"/>
    </row>
    <row r="21" spans="1:3" s="532" customFormat="1" ht="15.75">
      <c r="A21" s="534" t="s">
        <v>526</v>
      </c>
      <c r="B21" s="182" t="s">
        <v>21</v>
      </c>
      <c r="C21" s="576"/>
    </row>
    <row r="22" spans="1:3" s="532" customFormat="1" ht="15.75">
      <c r="A22" s="534" t="s">
        <v>527</v>
      </c>
      <c r="B22" s="182" t="s">
        <v>22</v>
      </c>
      <c r="C22" s="576"/>
    </row>
    <row r="23" spans="1:3" s="532" customFormat="1" ht="15.75">
      <c r="A23" s="533" t="s">
        <v>528</v>
      </c>
      <c r="B23" s="182" t="s">
        <v>23</v>
      </c>
      <c r="C23" s="577">
        <f>+C24+C25+C26+C27</f>
        <v>99856848</v>
      </c>
    </row>
    <row r="24" spans="1:3" s="532" customFormat="1" ht="15.75">
      <c r="A24" s="534" t="s">
        <v>529</v>
      </c>
      <c r="B24" s="182" t="s">
        <v>24</v>
      </c>
      <c r="C24" s="576"/>
    </row>
    <row r="25" spans="1:3" s="532" customFormat="1" ht="15.75">
      <c r="A25" s="534" t="s">
        <v>530</v>
      </c>
      <c r="B25" s="182" t="s">
        <v>25</v>
      </c>
      <c r="C25" s="576"/>
    </row>
    <row r="26" spans="1:3" s="532" customFormat="1" ht="15.75">
      <c r="A26" s="534" t="s">
        <v>531</v>
      </c>
      <c r="B26" s="182" t="s">
        <v>26</v>
      </c>
      <c r="C26" s="576"/>
    </row>
    <row r="27" spans="1:3" s="532" customFormat="1" ht="15.75">
      <c r="A27" s="534" t="s">
        <v>532</v>
      </c>
      <c r="B27" s="182" t="s">
        <v>27</v>
      </c>
      <c r="C27" s="576">
        <v>99856848</v>
      </c>
    </row>
    <row r="28" spans="1:3" s="532" customFormat="1" ht="15.75">
      <c r="A28" s="533" t="s">
        <v>533</v>
      </c>
      <c r="B28" s="182" t="s">
        <v>28</v>
      </c>
      <c r="C28" s="577"/>
    </row>
    <row r="29" spans="1:3" s="532" customFormat="1" ht="15.75">
      <c r="A29" s="534" t="s">
        <v>534</v>
      </c>
      <c r="B29" s="182" t="s">
        <v>29</v>
      </c>
      <c r="C29" s="576"/>
    </row>
    <row r="30" spans="1:3" s="532" customFormat="1" ht="22.5">
      <c r="A30" s="534" t="s">
        <v>535</v>
      </c>
      <c r="B30" s="182" t="s">
        <v>30</v>
      </c>
      <c r="C30" s="576"/>
    </row>
    <row r="31" spans="1:3" s="532" customFormat="1" ht="15.75">
      <c r="A31" s="534" t="s">
        <v>536</v>
      </c>
      <c r="B31" s="182" t="s">
        <v>31</v>
      </c>
      <c r="C31" s="576"/>
    </row>
    <row r="32" spans="1:3" s="532" customFormat="1" ht="15.75">
      <c r="A32" s="534" t="s">
        <v>537</v>
      </c>
      <c r="B32" s="182" t="s">
        <v>32</v>
      </c>
      <c r="C32" s="576"/>
    </row>
    <row r="33" spans="1:3" s="532" customFormat="1" ht="15.75">
      <c r="A33" s="533" t="s">
        <v>538</v>
      </c>
      <c r="B33" s="182" t="s">
        <v>33</v>
      </c>
      <c r="C33" s="577">
        <f>+C34+C39+C44</f>
        <v>108500000</v>
      </c>
    </row>
    <row r="34" spans="1:3" s="532" customFormat="1" ht="15.75">
      <c r="A34" s="533" t="s">
        <v>539</v>
      </c>
      <c r="B34" s="182" t="s">
        <v>34</v>
      </c>
      <c r="C34" s="577">
        <f>+C35+C36+C37+C38</f>
        <v>108500000</v>
      </c>
    </row>
    <row r="35" spans="1:3" s="532" customFormat="1" ht="15.75">
      <c r="A35" s="534" t="s">
        <v>540</v>
      </c>
      <c r="B35" s="182" t="s">
        <v>86</v>
      </c>
      <c r="C35" s="576"/>
    </row>
    <row r="36" spans="1:3" s="532" customFormat="1" ht="15.75">
      <c r="A36" s="534" t="s">
        <v>541</v>
      </c>
      <c r="B36" s="182" t="s">
        <v>158</v>
      </c>
      <c r="C36" s="576"/>
    </row>
    <row r="37" spans="1:3" s="532" customFormat="1" ht="15.75">
      <c r="A37" s="534" t="s">
        <v>542</v>
      </c>
      <c r="B37" s="182" t="s">
        <v>215</v>
      </c>
      <c r="C37" s="576"/>
    </row>
    <row r="38" spans="1:3" s="532" customFormat="1" ht="15.75">
      <c r="A38" s="534" t="s">
        <v>543</v>
      </c>
      <c r="B38" s="182" t="s">
        <v>216</v>
      </c>
      <c r="C38" s="576">
        <v>108500000</v>
      </c>
    </row>
    <row r="39" spans="1:3" s="532" customFormat="1" ht="15.75">
      <c r="A39" s="533" t="s">
        <v>544</v>
      </c>
      <c r="B39" s="182" t="s">
        <v>228</v>
      </c>
      <c r="C39" s="577">
        <f>+C40+C41+C42+C43</f>
        <v>0</v>
      </c>
    </row>
    <row r="40" spans="1:3" s="532" customFormat="1" ht="15.75">
      <c r="A40" s="534" t="s">
        <v>545</v>
      </c>
      <c r="B40" s="182" t="s">
        <v>229</v>
      </c>
      <c r="C40" s="576"/>
    </row>
    <row r="41" spans="1:3" s="532" customFormat="1" ht="22.5">
      <c r="A41" s="534" t="s">
        <v>546</v>
      </c>
      <c r="B41" s="182" t="s">
        <v>230</v>
      </c>
      <c r="C41" s="576"/>
    </row>
    <row r="42" spans="1:3" s="532" customFormat="1" ht="15.75">
      <c r="A42" s="534" t="s">
        <v>547</v>
      </c>
      <c r="B42" s="182" t="s">
        <v>231</v>
      </c>
      <c r="C42" s="576"/>
    </row>
    <row r="43" spans="1:3" s="532" customFormat="1" ht="15.75">
      <c r="A43" s="534" t="s">
        <v>548</v>
      </c>
      <c r="B43" s="182" t="s">
        <v>232</v>
      </c>
      <c r="C43" s="576"/>
    </row>
    <row r="44" spans="1:3" s="532" customFormat="1" ht="15.75">
      <c r="A44" s="533" t="s">
        <v>549</v>
      </c>
      <c r="B44" s="182" t="s">
        <v>233</v>
      </c>
      <c r="C44" s="577">
        <f>+C45+C46+C47+C48</f>
        <v>0</v>
      </c>
    </row>
    <row r="45" spans="1:3" s="532" customFormat="1" ht="15.75">
      <c r="A45" s="534" t="s">
        <v>550</v>
      </c>
      <c r="B45" s="182" t="s">
        <v>234</v>
      </c>
      <c r="C45" s="576"/>
    </row>
    <row r="46" spans="1:3" s="532" customFormat="1" ht="22.5">
      <c r="A46" s="534" t="s">
        <v>551</v>
      </c>
      <c r="B46" s="182" t="s">
        <v>235</v>
      </c>
      <c r="C46" s="576"/>
    </row>
    <row r="47" spans="1:3" s="532" customFormat="1" ht="15.75">
      <c r="A47" s="534" t="s">
        <v>552</v>
      </c>
      <c r="B47" s="182" t="s">
        <v>236</v>
      </c>
      <c r="C47" s="576"/>
    </row>
    <row r="48" spans="1:3" s="532" customFormat="1" ht="15.75">
      <c r="A48" s="534" t="s">
        <v>553</v>
      </c>
      <c r="B48" s="182" t="s">
        <v>237</v>
      </c>
      <c r="C48" s="576"/>
    </row>
    <row r="49" spans="1:3" s="532" customFormat="1" ht="15.75">
      <c r="A49" s="533" t="s">
        <v>554</v>
      </c>
      <c r="B49" s="182" t="s">
        <v>238</v>
      </c>
      <c r="C49" s="576"/>
    </row>
    <row r="50" spans="1:3" s="532" customFormat="1" ht="21">
      <c r="A50" s="533" t="s">
        <v>555</v>
      </c>
      <c r="B50" s="182" t="s">
        <v>239</v>
      </c>
      <c r="C50" s="577">
        <f>+C6+C7+C33+C49</f>
        <v>3578134897</v>
      </c>
    </row>
    <row r="51" spans="1:3" s="532" customFormat="1" ht="15.75">
      <c r="A51" s="533" t="s">
        <v>556</v>
      </c>
      <c r="B51" s="182" t="s">
        <v>240</v>
      </c>
      <c r="C51" s="576"/>
    </row>
    <row r="52" spans="1:3" s="532" customFormat="1" ht="15.75">
      <c r="A52" s="533" t="s">
        <v>557</v>
      </c>
      <c r="B52" s="182" t="s">
        <v>241</v>
      </c>
      <c r="C52" s="576"/>
    </row>
    <row r="53" spans="1:3" s="532" customFormat="1" ht="15.75">
      <c r="A53" s="533" t="s">
        <v>558</v>
      </c>
      <c r="B53" s="182" t="s">
        <v>242</v>
      </c>
      <c r="C53" s="577">
        <f>+C51+C52</f>
        <v>0</v>
      </c>
    </row>
    <row r="54" spans="1:3" s="532" customFormat="1" ht="15.75">
      <c r="A54" s="533" t="s">
        <v>559</v>
      </c>
      <c r="B54" s="182" t="s">
        <v>243</v>
      </c>
      <c r="C54" s="576"/>
    </row>
    <row r="55" spans="1:3" s="532" customFormat="1" ht="15.75">
      <c r="A55" s="533" t="s">
        <v>560</v>
      </c>
      <c r="B55" s="182" t="s">
        <v>244</v>
      </c>
      <c r="C55" s="576">
        <v>1414734</v>
      </c>
    </row>
    <row r="56" spans="1:3" s="532" customFormat="1" ht="15.75">
      <c r="A56" s="533" t="s">
        <v>561</v>
      </c>
      <c r="B56" s="182" t="s">
        <v>245</v>
      </c>
      <c r="C56" s="576">
        <v>217386236</v>
      </c>
    </row>
    <row r="57" spans="1:3" s="532" customFormat="1" ht="15.75">
      <c r="A57" s="533" t="s">
        <v>562</v>
      </c>
      <c r="B57" s="182" t="s">
        <v>246</v>
      </c>
      <c r="C57" s="576"/>
    </row>
    <row r="58" spans="1:3" s="532" customFormat="1" ht="15.75">
      <c r="A58" s="533" t="s">
        <v>563</v>
      </c>
      <c r="B58" s="182" t="s">
        <v>247</v>
      </c>
      <c r="C58" s="577">
        <f>+C54+C55+C56+C57</f>
        <v>218800970</v>
      </c>
    </row>
    <row r="59" spans="1:3" s="532" customFormat="1" ht="15.75">
      <c r="A59" s="533" t="s">
        <v>564</v>
      </c>
      <c r="B59" s="182" t="s">
        <v>248</v>
      </c>
      <c r="C59" s="576">
        <v>9155660</v>
      </c>
    </row>
    <row r="60" spans="1:3" s="532" customFormat="1" ht="15.75">
      <c r="A60" s="533" t="s">
        <v>565</v>
      </c>
      <c r="B60" s="182" t="s">
        <v>249</v>
      </c>
      <c r="C60" s="576">
        <v>1000000</v>
      </c>
    </row>
    <row r="61" spans="1:3" s="532" customFormat="1" ht="15.75">
      <c r="A61" s="533" t="s">
        <v>566</v>
      </c>
      <c r="B61" s="182" t="s">
        <v>250</v>
      </c>
      <c r="C61" s="576">
        <v>56000</v>
      </c>
    </row>
    <row r="62" spans="1:3" s="532" customFormat="1" ht="15.75">
      <c r="A62" s="533" t="s">
        <v>567</v>
      </c>
      <c r="B62" s="182" t="s">
        <v>251</v>
      </c>
      <c r="C62" s="577">
        <f>+C59+C60+C61</f>
        <v>10211660</v>
      </c>
    </row>
    <row r="63" spans="1:3" s="532" customFormat="1" ht="15.75">
      <c r="A63" s="533" t="s">
        <v>710</v>
      </c>
      <c r="B63" s="182" t="s">
        <v>252</v>
      </c>
      <c r="C63" s="576">
        <v>7000</v>
      </c>
    </row>
    <row r="64" spans="1:3" s="532" customFormat="1" ht="15.75">
      <c r="A64" s="533" t="s">
        <v>711</v>
      </c>
      <c r="B64" s="182" t="s">
        <v>253</v>
      </c>
      <c r="C64" s="576">
        <v>-2449000</v>
      </c>
    </row>
    <row r="65" spans="1:3" s="532" customFormat="1" ht="15.75">
      <c r="A65" s="533" t="s">
        <v>712</v>
      </c>
      <c r="B65" s="182" t="s">
        <v>254</v>
      </c>
      <c r="C65" s="576"/>
    </row>
    <row r="66" spans="1:3" s="532" customFormat="1" ht="15.75">
      <c r="A66" s="533" t="s">
        <v>713</v>
      </c>
      <c r="B66" s="182" t="s">
        <v>255</v>
      </c>
      <c r="C66" s="577">
        <f>+C63+C65+C64</f>
        <v>-2442000</v>
      </c>
    </row>
    <row r="67" spans="1:3" s="532" customFormat="1" ht="15.75">
      <c r="A67" s="533" t="s">
        <v>568</v>
      </c>
      <c r="B67" s="182" t="s">
        <v>256</v>
      </c>
      <c r="C67" s="576"/>
    </row>
    <row r="68" spans="1:3" s="532" customFormat="1" ht="16.5" thickBot="1">
      <c r="A68" s="535" t="s">
        <v>709</v>
      </c>
      <c r="B68" s="186" t="s">
        <v>708</v>
      </c>
      <c r="C68" s="578">
        <f>+C50+C53+C58+C62+C66+C67</f>
        <v>3804705527</v>
      </c>
    </row>
    <row r="69" spans="1:3" ht="15.75">
      <c r="A69" s="536"/>
      <c r="C69" s="538"/>
    </row>
    <row r="70" spans="1:3" ht="15.75">
      <c r="A70" s="536"/>
      <c r="C70" s="538"/>
    </row>
    <row r="71" spans="1:3" ht="15.75">
      <c r="A71" s="539"/>
      <c r="C71" s="538"/>
    </row>
    <row r="72" spans="1:3" ht="15.75">
      <c r="A72" s="718"/>
      <c r="B72" s="718"/>
      <c r="C72" s="718"/>
    </row>
    <row r="73" spans="1:3" ht="15.75">
      <c r="A73" s="718"/>
      <c r="B73" s="718"/>
      <c r="C73" s="718"/>
    </row>
  </sheetData>
  <sheetProtection/>
  <mergeCells count="6">
    <mergeCell ref="A72:C72"/>
    <mergeCell ref="A73:C73"/>
    <mergeCell ref="A1:C1"/>
    <mergeCell ref="A3:A4"/>
    <mergeCell ref="B3:B4"/>
    <mergeCell ref="C3:C4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dőlt"Nagyhalász Város Önkormányzat&amp;R&amp;"Times New Roman,Félkövér dőlt"7.1. tájékoztató tábla a  6/2018. (V.30.) önkormányzati rendelethez</oddHeader>
    <oddFooter>&amp;C&amp;P</oddFooter>
  </headerFooter>
  <rowBreaks count="1" manualBreakCount="1">
    <brk id="43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71.125" style="174" customWidth="1"/>
    <col min="2" max="2" width="6.125" style="188" customWidth="1"/>
    <col min="3" max="3" width="18.00390625" style="541" customWidth="1"/>
    <col min="4" max="16384" width="9.375" style="541" customWidth="1"/>
  </cols>
  <sheetData>
    <row r="1" spans="1:3" ht="32.25" customHeight="1">
      <c r="A1" s="728" t="s">
        <v>257</v>
      </c>
      <c r="B1" s="728"/>
      <c r="C1" s="728"/>
    </row>
    <row r="2" spans="1:3" ht="15.75">
      <c r="A2" s="729" t="s">
        <v>735</v>
      </c>
      <c r="B2" s="729"/>
      <c r="C2" s="729"/>
    </row>
    <row r="4" spans="2:3" ht="13.5" thickBot="1">
      <c r="B4" s="730" t="str">
        <f>'6. tájékoztató tábla'!E1</f>
        <v>forintban</v>
      </c>
      <c r="C4" s="730"/>
    </row>
    <row r="5" spans="1:3" s="175" customFormat="1" ht="31.5" customHeight="1">
      <c r="A5" s="731" t="s">
        <v>258</v>
      </c>
      <c r="B5" s="733" t="s">
        <v>218</v>
      </c>
      <c r="C5" s="735" t="s">
        <v>259</v>
      </c>
    </row>
    <row r="6" spans="1:3" s="175" customFormat="1" ht="12.75">
      <c r="A6" s="732"/>
      <c r="B6" s="734"/>
      <c r="C6" s="736"/>
    </row>
    <row r="7" spans="1:3" s="179" customFormat="1" ht="13.5" thickBot="1">
      <c r="A7" s="176" t="s">
        <v>378</v>
      </c>
      <c r="B7" s="177" t="s">
        <v>379</v>
      </c>
      <c r="C7" s="178" t="s">
        <v>380</v>
      </c>
    </row>
    <row r="8" spans="1:3" ht="15.75" customHeight="1">
      <c r="A8" s="533" t="s">
        <v>570</v>
      </c>
      <c r="B8" s="180" t="s">
        <v>219</v>
      </c>
      <c r="C8" s="181">
        <v>3650994969</v>
      </c>
    </row>
    <row r="9" spans="1:3" ht="15.75" customHeight="1">
      <c r="A9" s="533" t="s">
        <v>571</v>
      </c>
      <c r="B9" s="182" t="s">
        <v>220</v>
      </c>
      <c r="C9" s="181"/>
    </row>
    <row r="10" spans="1:3" ht="15.75" customHeight="1">
      <c r="A10" s="533" t="s">
        <v>572</v>
      </c>
      <c r="B10" s="182" t="s">
        <v>221</v>
      </c>
      <c r="C10" s="181">
        <v>46083125</v>
      </c>
    </row>
    <row r="11" spans="1:3" ht="15.75" customHeight="1">
      <c r="A11" s="533" t="s">
        <v>573</v>
      </c>
      <c r="B11" s="182" t="s">
        <v>222</v>
      </c>
      <c r="C11" s="183">
        <v>-229502007</v>
      </c>
    </row>
    <row r="12" spans="1:3" ht="15.75" customHeight="1">
      <c r="A12" s="533" t="s">
        <v>574</v>
      </c>
      <c r="B12" s="182" t="s">
        <v>223</v>
      </c>
      <c r="C12" s="183"/>
    </row>
    <row r="13" spans="1:3" ht="15.75" customHeight="1">
      <c r="A13" s="533" t="s">
        <v>575</v>
      </c>
      <c r="B13" s="182" t="s">
        <v>224</v>
      </c>
      <c r="C13" s="183">
        <v>-58336514</v>
      </c>
    </row>
    <row r="14" spans="1:3" ht="15.75" customHeight="1">
      <c r="A14" s="533" t="s">
        <v>576</v>
      </c>
      <c r="B14" s="182" t="s">
        <v>225</v>
      </c>
      <c r="C14" s="184">
        <f>+C8+C9+C10+C11+C12+C13</f>
        <v>3409239573</v>
      </c>
    </row>
    <row r="15" spans="1:3" ht="15.75" customHeight="1">
      <c r="A15" s="533" t="s">
        <v>615</v>
      </c>
      <c r="B15" s="182" t="s">
        <v>226</v>
      </c>
      <c r="C15" s="542"/>
    </row>
    <row r="16" spans="1:3" ht="15.75" customHeight="1">
      <c r="A16" s="533" t="s">
        <v>577</v>
      </c>
      <c r="B16" s="182" t="s">
        <v>227</v>
      </c>
      <c r="C16" s="183">
        <v>15737585</v>
      </c>
    </row>
    <row r="17" spans="1:3" ht="15.75" customHeight="1">
      <c r="A17" s="533" t="s">
        <v>578</v>
      </c>
      <c r="B17" s="182" t="s">
        <v>15</v>
      </c>
      <c r="C17" s="183">
        <v>422537</v>
      </c>
    </row>
    <row r="18" spans="1:3" ht="15.75" customHeight="1">
      <c r="A18" s="533" t="s">
        <v>579</v>
      </c>
      <c r="B18" s="182" t="s">
        <v>16</v>
      </c>
      <c r="C18" s="184">
        <f>+C15+C16+C17</f>
        <v>16160122</v>
      </c>
    </row>
    <row r="19" spans="1:3" s="543" customFormat="1" ht="15.75" customHeight="1">
      <c r="A19" s="533" t="s">
        <v>580</v>
      </c>
      <c r="B19" s="182" t="s">
        <v>17</v>
      </c>
      <c r="C19" s="183"/>
    </row>
    <row r="20" spans="1:3" ht="15.75" customHeight="1">
      <c r="A20" s="533" t="s">
        <v>581</v>
      </c>
      <c r="B20" s="182" t="s">
        <v>18</v>
      </c>
      <c r="C20" s="183">
        <v>379305832</v>
      </c>
    </row>
    <row r="21" spans="1:3" ht="15.75" customHeight="1" thickBot="1">
      <c r="A21" s="185" t="s">
        <v>582</v>
      </c>
      <c r="B21" s="186" t="s">
        <v>19</v>
      </c>
      <c r="C21" s="187">
        <f>+C14+C18+C19+C20</f>
        <v>3804705527</v>
      </c>
    </row>
    <row r="22" spans="1:5" ht="15.75">
      <c r="A22" s="536"/>
      <c r="B22" s="539"/>
      <c r="C22" s="537"/>
      <c r="D22" s="537"/>
      <c r="E22" s="537"/>
    </row>
    <row r="23" spans="1:5" ht="15.75">
      <c r="A23" s="536"/>
      <c r="B23" s="539"/>
      <c r="C23" s="537"/>
      <c r="D23" s="537"/>
      <c r="E23" s="537"/>
    </row>
    <row r="24" spans="1:5" ht="15.75">
      <c r="A24" s="539"/>
      <c r="B24" s="539"/>
      <c r="C24" s="537"/>
      <c r="D24" s="537"/>
      <c r="E24" s="537"/>
    </row>
    <row r="25" spans="1:5" ht="15.75">
      <c r="A25" s="727"/>
      <c r="B25" s="727"/>
      <c r="C25" s="727"/>
      <c r="D25" s="544"/>
      <c r="E25" s="544"/>
    </row>
    <row r="26" spans="1:5" ht="15.75">
      <c r="A26" s="727"/>
      <c r="B26" s="727"/>
      <c r="C26" s="727"/>
      <c r="D26" s="544"/>
      <c r="E26" s="544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dőlt"Nagyhalász Város Önkormányzat&amp;R&amp;"Times New Roman CE,Félkövér dőlt"7.2. tájékoztató tábla a  6/2018. (V.30.)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workbookViewId="0" topLeftCell="E1">
      <selection activeCell="F16" sqref="F16"/>
    </sheetView>
  </sheetViews>
  <sheetFormatPr defaultColWidth="12.00390625" defaultRowHeight="12.75"/>
  <cols>
    <col min="1" max="1" width="56.125" style="173" customWidth="1"/>
    <col min="2" max="2" width="6.875" style="173" customWidth="1"/>
    <col min="3" max="3" width="17.125" style="173" customWidth="1"/>
    <col min="4" max="4" width="19.125" style="173" customWidth="1"/>
    <col min="5" max="16384" width="12.00390625" style="173" customWidth="1"/>
  </cols>
  <sheetData>
    <row r="1" spans="1:4" ht="48.75" customHeight="1">
      <c r="A1" s="737" t="s">
        <v>701</v>
      </c>
      <c r="B1" s="738"/>
      <c r="C1" s="738"/>
      <c r="D1" s="738"/>
    </row>
    <row r="2" ht="16.5" thickBot="1"/>
    <row r="3" spans="1:4" ht="64.5" thickBot="1">
      <c r="A3" s="551" t="s">
        <v>48</v>
      </c>
      <c r="B3" s="264" t="s">
        <v>218</v>
      </c>
      <c r="C3" s="552" t="s">
        <v>603</v>
      </c>
      <c r="D3" s="553" t="s">
        <v>629</v>
      </c>
    </row>
    <row r="4" spans="1:4" ht="16.5" thickBot="1">
      <c r="A4" s="201" t="s">
        <v>378</v>
      </c>
      <c r="B4" s="202" t="s">
        <v>379</v>
      </c>
      <c r="C4" s="202" t="s">
        <v>380</v>
      </c>
      <c r="D4" s="203" t="s">
        <v>381</v>
      </c>
    </row>
    <row r="5" spans="1:4" ht="15.75" customHeight="1">
      <c r="A5" s="193" t="s">
        <v>604</v>
      </c>
      <c r="B5" s="190" t="s">
        <v>6</v>
      </c>
      <c r="C5" s="191"/>
      <c r="D5" s="192"/>
    </row>
    <row r="6" spans="1:4" ht="15.75" customHeight="1">
      <c r="A6" s="193" t="s">
        <v>605</v>
      </c>
      <c r="B6" s="194" t="s">
        <v>7</v>
      </c>
      <c r="C6" s="195"/>
      <c r="D6" s="196"/>
    </row>
    <row r="7" spans="1:4" ht="15.75" customHeight="1" thickBot="1">
      <c r="A7" s="554" t="s">
        <v>606</v>
      </c>
      <c r="B7" s="197" t="s">
        <v>8</v>
      </c>
      <c r="C7" s="198">
        <v>2</v>
      </c>
      <c r="D7" s="199">
        <v>1068047</v>
      </c>
    </row>
    <row r="8" spans="1:4" ht="15.75" customHeight="1" thickBot="1">
      <c r="A8" s="547" t="s">
        <v>607</v>
      </c>
      <c r="B8" s="548" t="s">
        <v>9</v>
      </c>
      <c r="C8" s="549"/>
      <c r="D8" s="550">
        <f>+D5+D6+D7</f>
        <v>1068047</v>
      </c>
    </row>
    <row r="9" spans="1:4" ht="15.75" customHeight="1">
      <c r="A9" s="189" t="s">
        <v>608</v>
      </c>
      <c r="B9" s="190" t="s">
        <v>10</v>
      </c>
      <c r="C9" s="191"/>
      <c r="D9" s="192"/>
    </row>
    <row r="10" spans="1:4" ht="15.75" customHeight="1">
      <c r="A10" s="193" t="s">
        <v>609</v>
      </c>
      <c r="B10" s="194" t="s">
        <v>11</v>
      </c>
      <c r="C10" s="195"/>
      <c r="D10" s="196"/>
    </row>
    <row r="11" spans="1:4" ht="15.75" customHeight="1">
      <c r="A11" s="193" t="s">
        <v>610</v>
      </c>
      <c r="B11" s="194" t="s">
        <v>12</v>
      </c>
      <c r="C11" s="195"/>
      <c r="D11" s="196"/>
    </row>
    <row r="12" spans="1:4" ht="15.75" customHeight="1">
      <c r="A12" s="193" t="s">
        <v>611</v>
      </c>
      <c r="B12" s="194" t="s">
        <v>13</v>
      </c>
      <c r="C12" s="195">
        <v>1</v>
      </c>
      <c r="D12" s="196">
        <v>15737585</v>
      </c>
    </row>
    <row r="13" spans="1:4" ht="15.75" customHeight="1" thickBot="1">
      <c r="A13" s="554" t="s">
        <v>612</v>
      </c>
      <c r="B13" s="197" t="s">
        <v>14</v>
      </c>
      <c r="C13" s="198">
        <v>3</v>
      </c>
      <c r="D13" s="199">
        <v>407297</v>
      </c>
    </row>
    <row r="14" spans="1:4" ht="15.75" customHeight="1" thickBot="1">
      <c r="A14" s="547" t="s">
        <v>613</v>
      </c>
      <c r="B14" s="548" t="s">
        <v>15</v>
      </c>
      <c r="C14" s="555"/>
      <c r="D14" s="550">
        <f>+D9+D10+D11+D12+D13</f>
        <v>16144882</v>
      </c>
    </row>
    <row r="15" spans="1:4" ht="15.75" customHeight="1">
      <c r="A15" s="189"/>
      <c r="B15" s="190" t="s">
        <v>16</v>
      </c>
      <c r="C15" s="191"/>
      <c r="D15" s="192"/>
    </row>
    <row r="16" spans="1:4" ht="15.75" customHeight="1">
      <c r="A16" s="193"/>
      <c r="B16" s="194" t="s">
        <v>17</v>
      </c>
      <c r="C16" s="195"/>
      <c r="D16" s="196"/>
    </row>
    <row r="17" spans="1:4" ht="15.75" customHeight="1">
      <c r="A17" s="193"/>
      <c r="B17" s="194" t="s">
        <v>18</v>
      </c>
      <c r="C17" s="195"/>
      <c r="D17" s="196"/>
    </row>
    <row r="18" spans="1:4" ht="15.75" customHeight="1">
      <c r="A18" s="193"/>
      <c r="B18" s="194" t="s">
        <v>19</v>
      </c>
      <c r="C18" s="195"/>
      <c r="D18" s="196"/>
    </row>
    <row r="19" spans="1:4" ht="15.75" customHeight="1">
      <c r="A19" s="193"/>
      <c r="B19" s="194" t="s">
        <v>20</v>
      </c>
      <c r="C19" s="195"/>
      <c r="D19" s="196"/>
    </row>
    <row r="20" spans="1:4" ht="15.75" customHeight="1">
      <c r="A20" s="193"/>
      <c r="B20" s="194" t="s">
        <v>21</v>
      </c>
      <c r="C20" s="195"/>
      <c r="D20" s="196"/>
    </row>
    <row r="21" spans="1:4" ht="15.75" customHeight="1">
      <c r="A21" s="193"/>
      <c r="B21" s="194" t="s">
        <v>22</v>
      </c>
      <c r="C21" s="195"/>
      <c r="D21" s="196"/>
    </row>
    <row r="22" spans="1:4" ht="15.75" customHeight="1">
      <c r="A22" s="193"/>
      <c r="B22" s="194" t="s">
        <v>23</v>
      </c>
      <c r="C22" s="195"/>
      <c r="D22" s="196"/>
    </row>
    <row r="23" spans="1:4" ht="15.75" customHeight="1">
      <c r="A23" s="193"/>
      <c r="B23" s="194" t="s">
        <v>24</v>
      </c>
      <c r="C23" s="195"/>
      <c r="D23" s="196"/>
    </row>
    <row r="24" spans="1:4" ht="15.75" customHeight="1">
      <c r="A24" s="193"/>
      <c r="B24" s="194" t="s">
        <v>25</v>
      </c>
      <c r="C24" s="195"/>
      <c r="D24" s="196"/>
    </row>
    <row r="25" spans="1:4" ht="15.75" customHeight="1">
      <c r="A25" s="193"/>
      <c r="B25" s="194" t="s">
        <v>26</v>
      </c>
      <c r="C25" s="195"/>
      <c r="D25" s="196"/>
    </row>
    <row r="26" spans="1:4" ht="15.75" customHeight="1">
      <c r="A26" s="193"/>
      <c r="B26" s="194" t="s">
        <v>27</v>
      </c>
      <c r="C26" s="195"/>
      <c r="D26" s="196"/>
    </row>
    <row r="27" spans="1:4" ht="15.75" customHeight="1">
      <c r="A27" s="193"/>
      <c r="B27" s="194" t="s">
        <v>28</v>
      </c>
      <c r="C27" s="195"/>
      <c r="D27" s="196"/>
    </row>
    <row r="28" spans="1:4" ht="15.75" customHeight="1">
      <c r="A28" s="193"/>
      <c r="B28" s="194" t="s">
        <v>29</v>
      </c>
      <c r="C28" s="195"/>
      <c r="D28" s="196"/>
    </row>
    <row r="29" spans="1:4" ht="15.75" customHeight="1">
      <c r="A29" s="193"/>
      <c r="B29" s="194" t="s">
        <v>30</v>
      </c>
      <c r="C29" s="195"/>
      <c r="D29" s="196"/>
    </row>
    <row r="30" spans="1:4" ht="15.75" customHeight="1">
      <c r="A30" s="193"/>
      <c r="B30" s="194" t="s">
        <v>31</v>
      </c>
      <c r="C30" s="195"/>
      <c r="D30" s="196"/>
    </row>
    <row r="31" spans="1:4" ht="15.75" customHeight="1">
      <c r="A31" s="193"/>
      <c r="B31" s="194" t="s">
        <v>32</v>
      </c>
      <c r="C31" s="195"/>
      <c r="D31" s="196"/>
    </row>
    <row r="32" spans="1:4" ht="15.75" customHeight="1">
      <c r="A32" s="193"/>
      <c r="B32" s="194" t="s">
        <v>33</v>
      </c>
      <c r="C32" s="195"/>
      <c r="D32" s="196"/>
    </row>
    <row r="33" spans="1:4" ht="15.75" customHeight="1">
      <c r="A33" s="193"/>
      <c r="B33" s="194" t="s">
        <v>34</v>
      </c>
      <c r="C33" s="195"/>
      <c r="D33" s="196"/>
    </row>
    <row r="34" spans="1:4" ht="15.75" customHeight="1">
      <c r="A34" s="193"/>
      <c r="B34" s="194" t="s">
        <v>86</v>
      </c>
      <c r="C34" s="195"/>
      <c r="D34" s="196"/>
    </row>
    <row r="35" spans="1:4" ht="15.75" customHeight="1">
      <c r="A35" s="193"/>
      <c r="B35" s="194" t="s">
        <v>158</v>
      </c>
      <c r="C35" s="195"/>
      <c r="D35" s="196"/>
    </row>
    <row r="36" spans="1:4" ht="15.75" customHeight="1">
      <c r="A36" s="193"/>
      <c r="B36" s="194" t="s">
        <v>215</v>
      </c>
      <c r="C36" s="195"/>
      <c r="D36" s="196"/>
    </row>
    <row r="37" spans="1:4" ht="15.75" customHeight="1" thickBot="1">
      <c r="A37" s="204"/>
      <c r="B37" s="205" t="s">
        <v>216</v>
      </c>
      <c r="C37" s="206"/>
      <c r="D37" s="207"/>
    </row>
    <row r="38" spans="1:6" ht="15.75" customHeight="1" thickBot="1">
      <c r="A38" s="739" t="s">
        <v>614</v>
      </c>
      <c r="B38" s="740"/>
      <c r="C38" s="200"/>
      <c r="D38" s="550">
        <f>+D8+D14+SUM(D15:D37)</f>
        <v>17212929</v>
      </c>
      <c r="F38" s="208"/>
    </row>
  </sheetData>
  <sheetProtection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dőlt"Nagyhalász Város Önkormányzat&amp;R&amp;"Times New Roman,Félkövér dőlt"7.3 tájékoztató tábla a 6/2018. (V.30.)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F1" sqref="F1:F22"/>
    </sheetView>
  </sheetViews>
  <sheetFormatPr defaultColWidth="9.00390625" defaultRowHeight="12.75"/>
  <cols>
    <col min="1" max="1" width="9.375" style="229" customWidth="1"/>
    <col min="2" max="2" width="54.625" style="229" customWidth="1"/>
    <col min="3" max="5" width="25.00390625" style="229" customWidth="1"/>
    <col min="6" max="6" width="5.50390625" style="229" customWidth="1"/>
    <col min="7" max="16384" width="9.375" style="229" customWidth="1"/>
  </cols>
  <sheetData>
    <row r="1" spans="1:6" ht="12.75">
      <c r="A1" s="230"/>
      <c r="F1" s="744" t="s">
        <v>816</v>
      </c>
    </row>
    <row r="2" spans="1:6" ht="33" customHeight="1">
      <c r="A2" s="741" t="s">
        <v>737</v>
      </c>
      <c r="B2" s="741"/>
      <c r="C2" s="741"/>
      <c r="D2" s="741"/>
      <c r="E2" s="741"/>
      <c r="F2" s="744"/>
    </row>
    <row r="3" spans="1:6" ht="16.5" thickBot="1">
      <c r="A3" s="231"/>
      <c r="F3" s="744"/>
    </row>
    <row r="4" spans="1:6" ht="79.5" thickBot="1">
      <c r="A4" s="232" t="s">
        <v>218</v>
      </c>
      <c r="B4" s="233" t="s">
        <v>260</v>
      </c>
      <c r="C4" s="233" t="s">
        <v>261</v>
      </c>
      <c r="D4" s="233" t="s">
        <v>262</v>
      </c>
      <c r="E4" s="234" t="s">
        <v>263</v>
      </c>
      <c r="F4" s="744"/>
    </row>
    <row r="5" spans="1:6" ht="15.75">
      <c r="A5" s="235" t="s">
        <v>6</v>
      </c>
      <c r="B5" s="239" t="s">
        <v>697</v>
      </c>
      <c r="C5" s="595">
        <v>0.0479</v>
      </c>
      <c r="D5" s="244">
        <v>86700000</v>
      </c>
      <c r="E5" s="248"/>
      <c r="F5" s="744"/>
    </row>
    <row r="6" spans="1:6" ht="15.75">
      <c r="A6" s="236" t="s">
        <v>7</v>
      </c>
      <c r="B6" s="240" t="s">
        <v>698</v>
      </c>
      <c r="C6" s="594">
        <v>0.49065</v>
      </c>
      <c r="D6" s="245">
        <v>18800000</v>
      </c>
      <c r="E6" s="249"/>
      <c r="F6" s="744"/>
    </row>
    <row r="7" spans="1:6" ht="15.75">
      <c r="A7" s="236" t="s">
        <v>8</v>
      </c>
      <c r="B7" s="240" t="s">
        <v>699</v>
      </c>
      <c r="C7" s="242">
        <v>1</v>
      </c>
      <c r="D7" s="245">
        <v>3000000</v>
      </c>
      <c r="E7" s="249"/>
      <c r="F7" s="744"/>
    </row>
    <row r="8" spans="1:6" ht="15.75">
      <c r="A8" s="236" t="s">
        <v>9</v>
      </c>
      <c r="B8" s="240"/>
      <c r="C8" s="242"/>
      <c r="D8" s="245"/>
      <c r="E8" s="249"/>
      <c r="F8" s="744"/>
    </row>
    <row r="9" spans="1:6" ht="15.75">
      <c r="A9" s="236" t="s">
        <v>10</v>
      </c>
      <c r="B9" s="240"/>
      <c r="C9" s="242"/>
      <c r="D9" s="245"/>
      <c r="E9" s="249"/>
      <c r="F9" s="744"/>
    </row>
    <row r="10" spans="1:6" ht="15.75">
      <c r="A10" s="236" t="s">
        <v>11</v>
      </c>
      <c r="B10" s="240"/>
      <c r="C10" s="242"/>
      <c r="D10" s="245"/>
      <c r="E10" s="249"/>
      <c r="F10" s="744"/>
    </row>
    <row r="11" spans="1:6" ht="15.75">
      <c r="A11" s="236" t="s">
        <v>12</v>
      </c>
      <c r="B11" s="240"/>
      <c r="C11" s="242"/>
      <c r="D11" s="245"/>
      <c r="E11" s="249"/>
      <c r="F11" s="744"/>
    </row>
    <row r="12" spans="1:6" ht="15.75">
      <c r="A12" s="236" t="s">
        <v>13</v>
      </c>
      <c r="B12" s="240"/>
      <c r="C12" s="242"/>
      <c r="D12" s="245"/>
      <c r="E12" s="249"/>
      <c r="F12" s="744"/>
    </row>
    <row r="13" spans="1:6" ht="15.75">
      <c r="A13" s="236" t="s">
        <v>14</v>
      </c>
      <c r="B13" s="240"/>
      <c r="C13" s="242"/>
      <c r="D13" s="245"/>
      <c r="E13" s="249"/>
      <c r="F13" s="744"/>
    </row>
    <row r="14" spans="1:6" ht="15.75">
      <c r="A14" s="236" t="s">
        <v>15</v>
      </c>
      <c r="B14" s="240"/>
      <c r="C14" s="242"/>
      <c r="D14" s="245"/>
      <c r="E14" s="249"/>
      <c r="F14" s="744"/>
    </row>
    <row r="15" spans="1:6" ht="15.75">
      <c r="A15" s="236" t="s">
        <v>16</v>
      </c>
      <c r="B15" s="240"/>
      <c r="C15" s="242"/>
      <c r="D15" s="245"/>
      <c r="E15" s="249"/>
      <c r="F15" s="744"/>
    </row>
    <row r="16" spans="1:6" ht="15.75">
      <c r="A16" s="236" t="s">
        <v>17</v>
      </c>
      <c r="B16" s="240"/>
      <c r="C16" s="242"/>
      <c r="D16" s="245"/>
      <c r="E16" s="249"/>
      <c r="F16" s="744"/>
    </row>
    <row r="17" spans="1:6" ht="15.75">
      <c r="A17" s="236" t="s">
        <v>18</v>
      </c>
      <c r="B17" s="240"/>
      <c r="C17" s="242"/>
      <c r="D17" s="245"/>
      <c r="E17" s="249"/>
      <c r="F17" s="744"/>
    </row>
    <row r="18" spans="1:6" ht="15.75">
      <c r="A18" s="236" t="s">
        <v>19</v>
      </c>
      <c r="B18" s="240"/>
      <c r="C18" s="242"/>
      <c r="D18" s="245"/>
      <c r="E18" s="249"/>
      <c r="F18" s="744"/>
    </row>
    <row r="19" spans="1:6" ht="15.75">
      <c r="A19" s="236" t="s">
        <v>20</v>
      </c>
      <c r="B19" s="240"/>
      <c r="C19" s="242"/>
      <c r="D19" s="245"/>
      <c r="E19" s="249"/>
      <c r="F19" s="744"/>
    </row>
    <row r="20" spans="1:6" ht="15.75">
      <c r="A20" s="236" t="s">
        <v>21</v>
      </c>
      <c r="B20" s="240"/>
      <c r="C20" s="242"/>
      <c r="D20" s="245"/>
      <c r="E20" s="249"/>
      <c r="F20" s="744"/>
    </row>
    <row r="21" spans="1:6" ht="16.5" thickBot="1">
      <c r="A21" s="237" t="s">
        <v>22</v>
      </c>
      <c r="B21" s="241"/>
      <c r="C21" s="243"/>
      <c r="D21" s="246"/>
      <c r="E21" s="250"/>
      <c r="F21" s="744"/>
    </row>
    <row r="22" spans="1:6" ht="16.5" thickBot="1">
      <c r="A22" s="742" t="s">
        <v>264</v>
      </c>
      <c r="B22" s="743"/>
      <c r="C22" s="238"/>
      <c r="D22" s="247">
        <f>IF(SUM(D5:D21)=0,"",SUM(D5:D21))</f>
        <v>108500000</v>
      </c>
      <c r="E22" s="251">
        <f>IF(SUM(E5:E21)=0,"",SUM(E5:E21))</f>
      </c>
      <c r="F22" s="744"/>
    </row>
    <row r="23" ht="15.75">
      <c r="A23" s="231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view="pageLayout" workbookViewId="0" topLeftCell="A1">
      <selection activeCell="D19" sqref="D19"/>
    </sheetView>
  </sheetViews>
  <sheetFormatPr defaultColWidth="9.00390625" defaultRowHeight="12.75"/>
  <cols>
    <col min="1" max="1" width="5.50390625" style="252" customWidth="1"/>
    <col min="2" max="2" width="32.00390625" style="29" customWidth="1"/>
    <col min="3" max="3" width="12.50390625" style="29" customWidth="1"/>
    <col min="4" max="6" width="11.875" style="29" customWidth="1"/>
    <col min="7" max="7" width="12.875" style="29" customWidth="1"/>
    <col min="8" max="16384" width="9.375" style="29" customWidth="1"/>
  </cols>
  <sheetData>
    <row r="1" ht="14.25" thickBot="1">
      <c r="G1" s="36" t="s">
        <v>663</v>
      </c>
    </row>
    <row r="2" spans="1:7" s="253" customFormat="1" ht="57.75" customHeight="1" thickBot="1">
      <c r="A2" s="581"/>
      <c r="B2" s="27" t="s">
        <v>48</v>
      </c>
      <c r="C2" s="27" t="s">
        <v>642</v>
      </c>
      <c r="D2" s="27" t="s">
        <v>643</v>
      </c>
      <c r="E2" s="27" t="s">
        <v>644</v>
      </c>
      <c r="F2" s="27" t="s">
        <v>645</v>
      </c>
      <c r="G2" s="556" t="s">
        <v>646</v>
      </c>
    </row>
    <row r="3" spans="1:7" ht="27" customHeight="1">
      <c r="A3" s="255" t="s">
        <v>6</v>
      </c>
      <c r="B3" s="256" t="s">
        <v>647</v>
      </c>
      <c r="C3" s="257">
        <v>76448796</v>
      </c>
      <c r="D3" s="257">
        <v>391000</v>
      </c>
      <c r="E3" s="258">
        <v>209695</v>
      </c>
      <c r="F3" s="257">
        <v>600600</v>
      </c>
      <c r="G3" s="259">
        <f>SUM(C3:F3)</f>
        <v>77650091</v>
      </c>
    </row>
    <row r="4" spans="1:7" ht="27" customHeight="1">
      <c r="A4" s="260" t="s">
        <v>7</v>
      </c>
      <c r="B4" s="261" t="s">
        <v>648</v>
      </c>
      <c r="C4" s="2"/>
      <c r="D4" s="2"/>
      <c r="E4" s="258"/>
      <c r="F4" s="2"/>
      <c r="G4" s="259">
        <f aca="true" t="shared" si="0" ref="G4:G18">SUM(C4:F4)</f>
        <v>0</v>
      </c>
    </row>
    <row r="5" spans="1:7" ht="27" customHeight="1">
      <c r="A5" s="260" t="s">
        <v>8</v>
      </c>
      <c r="B5" s="261" t="s">
        <v>649</v>
      </c>
      <c r="C5" s="2">
        <v>887439124</v>
      </c>
      <c r="D5" s="2">
        <v>97792924</v>
      </c>
      <c r="E5" s="258">
        <v>12204234</v>
      </c>
      <c r="F5" s="2">
        <v>14875121</v>
      </c>
      <c r="G5" s="259">
        <f t="shared" si="0"/>
        <v>1012311403</v>
      </c>
    </row>
    <row r="6" spans="1:7" ht="27" customHeight="1">
      <c r="A6" s="260" t="s">
        <v>9</v>
      </c>
      <c r="B6" s="261" t="s">
        <v>650</v>
      </c>
      <c r="C6" s="2">
        <v>146661179</v>
      </c>
      <c r="D6" s="2">
        <v>23049643</v>
      </c>
      <c r="E6" s="258">
        <v>4352522</v>
      </c>
      <c r="F6" s="2">
        <v>6344194</v>
      </c>
      <c r="G6" s="259">
        <f t="shared" si="0"/>
        <v>180407538</v>
      </c>
    </row>
    <row r="7" spans="1:7" ht="27" customHeight="1">
      <c r="A7" s="260" t="s">
        <v>10</v>
      </c>
      <c r="B7" s="261" t="s">
        <v>651</v>
      </c>
      <c r="C7" s="2">
        <v>365982121</v>
      </c>
      <c r="D7" s="2">
        <v>81270418</v>
      </c>
      <c r="E7" s="258">
        <v>7834112</v>
      </c>
      <c r="F7" s="2">
        <v>8441148</v>
      </c>
      <c r="G7" s="259">
        <f t="shared" si="0"/>
        <v>463527799</v>
      </c>
    </row>
    <row r="8" spans="1:7" ht="27" customHeight="1">
      <c r="A8" s="260" t="s">
        <v>11</v>
      </c>
      <c r="B8" s="261" t="s">
        <v>652</v>
      </c>
      <c r="C8" s="2">
        <v>129628471</v>
      </c>
      <c r="D8" s="2">
        <v>1425869</v>
      </c>
      <c r="E8" s="258">
        <v>1444102</v>
      </c>
      <c r="F8" s="2">
        <v>876759</v>
      </c>
      <c r="G8" s="259">
        <f t="shared" si="0"/>
        <v>133375201</v>
      </c>
    </row>
    <row r="9" spans="1:7" ht="27" customHeight="1">
      <c r="A9" s="260" t="s">
        <v>12</v>
      </c>
      <c r="B9" s="261" t="s">
        <v>653</v>
      </c>
      <c r="C9" s="2">
        <v>364014595</v>
      </c>
      <c r="D9" s="2">
        <v>4997746</v>
      </c>
      <c r="E9" s="258">
        <v>690826</v>
      </c>
      <c r="F9" s="2">
        <v>1299562</v>
      </c>
      <c r="G9" s="259">
        <f t="shared" si="0"/>
        <v>371002729</v>
      </c>
    </row>
    <row r="10" spans="1:7" ht="27" customHeight="1">
      <c r="A10" s="260" t="s">
        <v>13</v>
      </c>
      <c r="B10" s="261" t="s">
        <v>654</v>
      </c>
      <c r="C10" s="2">
        <v>-42398446</v>
      </c>
      <c r="D10" s="2">
        <v>-12559752</v>
      </c>
      <c r="E10" s="258">
        <v>-1907633</v>
      </c>
      <c r="F10" s="2">
        <v>-1485942</v>
      </c>
      <c r="G10" s="259">
        <f t="shared" si="0"/>
        <v>-58351773</v>
      </c>
    </row>
    <row r="11" spans="1:7" ht="27" customHeight="1">
      <c r="A11" s="260" t="s">
        <v>14</v>
      </c>
      <c r="B11" s="261" t="s">
        <v>655</v>
      </c>
      <c r="C11" s="2">
        <v>14462</v>
      </c>
      <c r="D11" s="2">
        <v>779</v>
      </c>
      <c r="E11" s="258">
        <v>5</v>
      </c>
      <c r="F11" s="2">
        <v>13</v>
      </c>
      <c r="G11" s="259">
        <f t="shared" si="0"/>
        <v>15259</v>
      </c>
    </row>
    <row r="12" spans="1:7" ht="27" customHeight="1">
      <c r="A12" s="260" t="s">
        <v>15</v>
      </c>
      <c r="B12" s="261" t="s">
        <v>656</v>
      </c>
      <c r="C12" s="2"/>
      <c r="D12" s="2"/>
      <c r="E12" s="258"/>
      <c r="F12" s="2"/>
      <c r="G12" s="259">
        <f t="shared" si="0"/>
        <v>0</v>
      </c>
    </row>
    <row r="13" spans="1:7" ht="27" customHeight="1">
      <c r="A13" s="260" t="s">
        <v>16</v>
      </c>
      <c r="B13" s="261" t="s">
        <v>657</v>
      </c>
      <c r="C13" s="2">
        <v>14462</v>
      </c>
      <c r="D13" s="2">
        <v>779</v>
      </c>
      <c r="E13" s="258">
        <v>5</v>
      </c>
      <c r="F13" s="2">
        <v>13</v>
      </c>
      <c r="G13" s="259">
        <f t="shared" si="0"/>
        <v>15259</v>
      </c>
    </row>
    <row r="14" spans="1:7" ht="27" customHeight="1">
      <c r="A14" s="260" t="s">
        <v>17</v>
      </c>
      <c r="B14" s="261" t="s">
        <v>658</v>
      </c>
      <c r="C14" s="2">
        <v>-42383984</v>
      </c>
      <c r="D14" s="2">
        <v>-12558973</v>
      </c>
      <c r="E14" s="258">
        <v>-1907628</v>
      </c>
      <c r="F14" s="2">
        <v>-1485929</v>
      </c>
      <c r="G14" s="259">
        <f t="shared" si="0"/>
        <v>-58336514</v>
      </c>
    </row>
    <row r="15" spans="1:7" ht="27" customHeight="1">
      <c r="A15" s="260" t="s">
        <v>18</v>
      </c>
      <c r="B15" s="261" t="s">
        <v>659</v>
      </c>
      <c r="C15" s="2"/>
      <c r="D15" s="2"/>
      <c r="E15" s="258"/>
      <c r="F15" s="2"/>
      <c r="G15" s="259">
        <f t="shared" si="0"/>
        <v>0</v>
      </c>
    </row>
    <row r="16" spans="1:7" ht="27" customHeight="1">
      <c r="A16" s="260" t="s">
        <v>19</v>
      </c>
      <c r="B16" s="261" t="s">
        <v>660</v>
      </c>
      <c r="C16" s="2"/>
      <c r="D16" s="2"/>
      <c r="E16" s="258"/>
      <c r="F16" s="2"/>
      <c r="G16" s="259">
        <f t="shared" si="0"/>
        <v>0</v>
      </c>
    </row>
    <row r="17" spans="1:7" ht="27" customHeight="1">
      <c r="A17" s="260" t="s">
        <v>20</v>
      </c>
      <c r="B17" s="261" t="s">
        <v>661</v>
      </c>
      <c r="C17" s="2"/>
      <c r="D17" s="2"/>
      <c r="E17" s="258"/>
      <c r="F17" s="2"/>
      <c r="G17" s="259">
        <f t="shared" si="0"/>
        <v>0</v>
      </c>
    </row>
    <row r="18" spans="1:7" ht="27" customHeight="1">
      <c r="A18" s="260" t="s">
        <v>21</v>
      </c>
      <c r="B18" s="261" t="s">
        <v>662</v>
      </c>
      <c r="C18" s="2">
        <v>-42383984</v>
      </c>
      <c r="D18" s="2">
        <v>-12558973</v>
      </c>
      <c r="E18" s="258">
        <v>-1907628</v>
      </c>
      <c r="F18" s="2">
        <v>-1485929</v>
      </c>
      <c r="G18" s="259">
        <f t="shared" si="0"/>
        <v>-58336514</v>
      </c>
    </row>
  </sheetData>
  <sheetProtection/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EREDMÉNYKIMUTATÁSA&amp;R&amp;"Times New Roman CE,Félkövér dőlt"&amp;12 9. tájékoztató tábla a 6/2018. (V.30.) önkormányzati rendelethez &amp;"Times New Roman CE,Dőlt"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6.00390625" style="8" customWidth="1"/>
    <col min="2" max="2" width="45.625" style="8" customWidth="1"/>
    <col min="3" max="7" width="18.875" style="8" customWidth="1"/>
    <col min="8" max="16384" width="9.375" style="8" customWidth="1"/>
  </cols>
  <sheetData>
    <row r="1" ht="15">
      <c r="G1" s="209" t="s">
        <v>817</v>
      </c>
    </row>
    <row r="2" spans="1:7" ht="14.25">
      <c r="A2" s="210"/>
      <c r="B2" s="210"/>
      <c r="C2" s="210"/>
      <c r="D2" s="210"/>
      <c r="E2" s="210"/>
      <c r="F2" s="210"/>
      <c r="G2" s="210"/>
    </row>
    <row r="3" spans="1:7" ht="33.75" customHeight="1">
      <c r="A3" s="745" t="s">
        <v>265</v>
      </c>
      <c r="B3" s="745"/>
      <c r="C3" s="745"/>
      <c r="D3" s="745"/>
      <c r="E3" s="745"/>
      <c r="F3" s="745"/>
      <c r="G3" s="745"/>
    </row>
    <row r="4" ht="13.5" thickBot="1">
      <c r="G4" s="211" t="s">
        <v>632</v>
      </c>
    </row>
    <row r="5" spans="1:7" s="215" customFormat="1" ht="43.5" customHeight="1" thickBot="1">
      <c r="A5" s="212" t="s">
        <v>4</v>
      </c>
      <c r="B5" s="213" t="s">
        <v>48</v>
      </c>
      <c r="C5" s="579" t="s">
        <v>638</v>
      </c>
      <c r="D5" s="580" t="s">
        <v>639</v>
      </c>
      <c r="E5" s="579" t="s">
        <v>640</v>
      </c>
      <c r="F5" s="579" t="s">
        <v>641</v>
      </c>
      <c r="G5" s="214" t="s">
        <v>707</v>
      </c>
    </row>
    <row r="6" spans="1:7" ht="28.5" customHeight="1">
      <c r="A6" s="216" t="s">
        <v>6</v>
      </c>
      <c r="B6" s="217" t="s">
        <v>780</v>
      </c>
      <c r="C6" s="591">
        <v>102759961</v>
      </c>
      <c r="D6" s="591">
        <v>6601647</v>
      </c>
      <c r="E6" s="591">
        <v>75060</v>
      </c>
      <c r="F6" s="591">
        <v>84383</v>
      </c>
      <c r="G6" s="582">
        <f>SUM(C6:F6)</f>
        <v>109521051</v>
      </c>
    </row>
    <row r="7" spans="1:7" ht="18" customHeight="1">
      <c r="A7" s="218" t="s">
        <v>7</v>
      </c>
      <c r="B7" s="219" t="s">
        <v>266</v>
      </c>
      <c r="C7" s="583">
        <v>102025341</v>
      </c>
      <c r="D7" s="583">
        <v>6496842</v>
      </c>
      <c r="E7" s="583">
        <v>37020</v>
      </c>
      <c r="F7" s="583">
        <v>43618</v>
      </c>
      <c r="G7" s="582">
        <f aca="true" t="shared" si="0" ref="G7:G14">SUM(C7:F7)</f>
        <v>108602821</v>
      </c>
    </row>
    <row r="8" spans="1:7" ht="18" customHeight="1" thickBot="1">
      <c r="A8" s="218" t="s">
        <v>8</v>
      </c>
      <c r="B8" s="219" t="s">
        <v>267</v>
      </c>
      <c r="C8" s="589">
        <v>734620</v>
      </c>
      <c r="D8" s="589">
        <v>104805</v>
      </c>
      <c r="E8" s="589">
        <v>38040</v>
      </c>
      <c r="F8" s="589">
        <v>40765</v>
      </c>
      <c r="G8" s="638">
        <f t="shared" si="0"/>
        <v>918230</v>
      </c>
    </row>
    <row r="9" spans="1:7" ht="18" customHeight="1">
      <c r="A9" s="218" t="s">
        <v>9</v>
      </c>
      <c r="B9" s="220" t="s">
        <v>268</v>
      </c>
      <c r="C9" s="584">
        <v>1183292135</v>
      </c>
      <c r="D9" s="584">
        <v>98184703</v>
      </c>
      <c r="E9" s="584">
        <v>12413934</v>
      </c>
      <c r="F9" s="584">
        <v>15475734</v>
      </c>
      <c r="G9" s="582">
        <f t="shared" si="0"/>
        <v>1309366506</v>
      </c>
    </row>
    <row r="10" spans="1:7" ht="18" customHeight="1">
      <c r="A10" s="221" t="s">
        <v>10</v>
      </c>
      <c r="B10" s="222" t="s">
        <v>269</v>
      </c>
      <c r="C10" s="585">
        <v>997635270</v>
      </c>
      <c r="D10" s="585">
        <v>104247710</v>
      </c>
      <c r="E10" s="585">
        <v>12364960</v>
      </c>
      <c r="F10" s="585">
        <v>15458877</v>
      </c>
      <c r="G10" s="582">
        <f t="shared" si="0"/>
        <v>1129706817</v>
      </c>
    </row>
    <row r="11" spans="1:7" ht="18" customHeight="1" thickBot="1">
      <c r="A11" s="225" t="s">
        <v>11</v>
      </c>
      <c r="B11" s="557" t="s">
        <v>624</v>
      </c>
      <c r="C11" s="586">
        <v>-70395010</v>
      </c>
      <c r="D11" s="586">
        <v>15240</v>
      </c>
      <c r="E11" s="586"/>
      <c r="F11" s="586"/>
      <c r="G11" s="587">
        <f t="shared" si="0"/>
        <v>-70379770</v>
      </c>
    </row>
    <row r="12" spans="1:7" ht="25.5" customHeight="1">
      <c r="A12" s="223" t="s">
        <v>12</v>
      </c>
      <c r="B12" s="224" t="s">
        <v>781</v>
      </c>
      <c r="C12" s="591">
        <v>218021816</v>
      </c>
      <c r="D12" s="591">
        <v>553880</v>
      </c>
      <c r="E12" s="591">
        <v>124034</v>
      </c>
      <c r="F12" s="591">
        <v>101240</v>
      </c>
      <c r="G12" s="588">
        <f t="shared" si="0"/>
        <v>218800970</v>
      </c>
    </row>
    <row r="13" spans="1:7" ht="18" customHeight="1">
      <c r="A13" s="218" t="s">
        <v>13</v>
      </c>
      <c r="B13" s="219" t="s">
        <v>266</v>
      </c>
      <c r="C13" s="583">
        <v>216925127</v>
      </c>
      <c r="D13" s="583">
        <v>337665</v>
      </c>
      <c r="E13" s="583">
        <v>37474</v>
      </c>
      <c r="F13" s="583">
        <v>85970</v>
      </c>
      <c r="G13" s="582">
        <f t="shared" si="0"/>
        <v>217386236</v>
      </c>
    </row>
    <row r="14" spans="1:7" ht="18" customHeight="1" thickBot="1">
      <c r="A14" s="225" t="s">
        <v>14</v>
      </c>
      <c r="B14" s="226" t="s">
        <v>267</v>
      </c>
      <c r="C14" s="589">
        <v>1096689</v>
      </c>
      <c r="D14" s="589">
        <v>216215</v>
      </c>
      <c r="E14" s="589">
        <v>86560</v>
      </c>
      <c r="F14" s="589">
        <v>15270</v>
      </c>
      <c r="G14" s="590">
        <f t="shared" si="0"/>
        <v>1414734</v>
      </c>
    </row>
    <row r="17" spans="1:7" ht="12.75">
      <c r="A17" s="746" t="s">
        <v>789</v>
      </c>
      <c r="B17" s="746"/>
      <c r="C17" s="746"/>
      <c r="D17" s="746"/>
      <c r="E17" s="746"/>
      <c r="F17" s="746"/>
      <c r="G17" s="746"/>
    </row>
  </sheetData>
  <sheetProtection/>
  <mergeCells count="2">
    <mergeCell ref="A3:G3"/>
    <mergeCell ref="A17:G1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="130" zoomScaleNormal="130" zoomScaleSheetLayoutView="100" zoomScalePageLayoutView="130" workbookViewId="0" topLeftCell="A79">
      <selection activeCell="E82" sqref="E82"/>
    </sheetView>
  </sheetViews>
  <sheetFormatPr defaultColWidth="9.00390625" defaultRowHeight="12.75"/>
  <cols>
    <col min="1" max="1" width="9.50390625" style="318" customWidth="1"/>
    <col min="2" max="2" width="60.875" style="318" customWidth="1"/>
    <col min="3" max="5" width="15.875" style="319" customWidth="1"/>
    <col min="6" max="16384" width="9.375" style="329" customWidth="1"/>
  </cols>
  <sheetData>
    <row r="1" spans="1:5" ht="15.75" customHeight="1">
      <c r="A1" s="645" t="s">
        <v>3</v>
      </c>
      <c r="B1" s="645"/>
      <c r="C1" s="645"/>
      <c r="D1" s="645"/>
      <c r="E1" s="645"/>
    </row>
    <row r="2" spans="1:5" ht="15.75" customHeight="1" thickBot="1">
      <c r="A2" s="42" t="s">
        <v>91</v>
      </c>
      <c r="B2" s="42"/>
      <c r="C2" s="316"/>
      <c r="D2" s="316"/>
      <c r="E2" s="316" t="str">
        <f>'3.mell.'!E2</f>
        <v>Forintban!</v>
      </c>
    </row>
    <row r="3" spans="1:5" ht="15.75" customHeight="1">
      <c r="A3" s="646" t="s">
        <v>55</v>
      </c>
      <c r="B3" s="648" t="s">
        <v>5</v>
      </c>
      <c r="C3" s="650" t="str">
        <f>+'1.mell.'!C3:E3</f>
        <v>2017. évi</v>
      </c>
      <c r="D3" s="650"/>
      <c r="E3" s="651"/>
    </row>
    <row r="4" spans="1:5" ht="37.5" customHeight="1" thickBot="1">
      <c r="A4" s="647"/>
      <c r="B4" s="649"/>
      <c r="C4" s="44" t="s">
        <v>155</v>
      </c>
      <c r="D4" s="44" t="s">
        <v>156</v>
      </c>
      <c r="E4" s="45" t="s">
        <v>157</v>
      </c>
    </row>
    <row r="5" spans="1:5" s="330" customFormat="1" ht="12" customHeight="1" thickBot="1">
      <c r="A5" s="294" t="s">
        <v>378</v>
      </c>
      <c r="B5" s="295" t="s">
        <v>379</v>
      </c>
      <c r="C5" s="295" t="s">
        <v>380</v>
      </c>
      <c r="D5" s="295" t="s">
        <v>381</v>
      </c>
      <c r="E5" s="341" t="s">
        <v>382</v>
      </c>
    </row>
    <row r="6" spans="1:5" s="331" customFormat="1" ht="12" customHeight="1" thickBot="1">
      <c r="A6" s="289" t="s">
        <v>6</v>
      </c>
      <c r="B6" s="290" t="s">
        <v>270</v>
      </c>
      <c r="C6" s="321">
        <f>SUM(C7:C12)</f>
        <v>0</v>
      </c>
      <c r="D6" s="321">
        <f>SUM(D7:D12)</f>
        <v>0</v>
      </c>
      <c r="E6" s="304">
        <f>SUM(E7:E12)</f>
        <v>0</v>
      </c>
    </row>
    <row r="7" spans="1:5" s="331" customFormat="1" ht="12" customHeight="1">
      <c r="A7" s="284" t="s">
        <v>67</v>
      </c>
      <c r="B7" s="332" t="s">
        <v>271</v>
      </c>
      <c r="C7" s="323"/>
      <c r="D7" s="323"/>
      <c r="E7" s="306"/>
    </row>
    <row r="8" spans="1:5" s="331" customFormat="1" ht="12" customHeight="1">
      <c r="A8" s="283" t="s">
        <v>68</v>
      </c>
      <c r="B8" s="333" t="s">
        <v>272</v>
      </c>
      <c r="C8" s="322"/>
      <c r="D8" s="322"/>
      <c r="E8" s="305"/>
    </row>
    <row r="9" spans="1:5" s="331" customFormat="1" ht="12" customHeight="1">
      <c r="A9" s="283" t="s">
        <v>69</v>
      </c>
      <c r="B9" s="333" t="s">
        <v>273</v>
      </c>
      <c r="C9" s="322"/>
      <c r="D9" s="322"/>
      <c r="E9" s="305"/>
    </row>
    <row r="10" spans="1:5" s="331" customFormat="1" ht="12" customHeight="1">
      <c r="A10" s="283" t="s">
        <v>70</v>
      </c>
      <c r="B10" s="333" t="s">
        <v>274</v>
      </c>
      <c r="C10" s="322"/>
      <c r="D10" s="322"/>
      <c r="E10" s="305"/>
    </row>
    <row r="11" spans="1:5" s="331" customFormat="1" ht="12" customHeight="1">
      <c r="A11" s="283" t="s">
        <v>88</v>
      </c>
      <c r="B11" s="333" t="s">
        <v>275</v>
      </c>
      <c r="C11" s="322"/>
      <c r="D11" s="322"/>
      <c r="E11" s="305"/>
    </row>
    <row r="12" spans="1:5" s="331" customFormat="1" ht="12" customHeight="1" thickBot="1">
      <c r="A12" s="285" t="s">
        <v>71</v>
      </c>
      <c r="B12" s="334" t="s">
        <v>276</v>
      </c>
      <c r="C12" s="324"/>
      <c r="D12" s="324"/>
      <c r="E12" s="307"/>
    </row>
    <row r="13" spans="1:5" s="331" customFormat="1" ht="12" customHeight="1" thickBot="1">
      <c r="A13" s="289" t="s">
        <v>7</v>
      </c>
      <c r="B13" s="311" t="s">
        <v>739</v>
      </c>
      <c r="C13" s="321">
        <f>SUM(C14:C18)</f>
        <v>0</v>
      </c>
      <c r="D13" s="321">
        <f>SUM(D14:D18)</f>
        <v>0</v>
      </c>
      <c r="E13" s="304">
        <f>SUM(E14:E18)</f>
        <v>0</v>
      </c>
    </row>
    <row r="14" spans="1:5" s="331" customFormat="1" ht="12" customHeight="1">
      <c r="A14" s="284" t="s">
        <v>73</v>
      </c>
      <c r="B14" s="332" t="s">
        <v>278</v>
      </c>
      <c r="C14" s="323"/>
      <c r="D14" s="323"/>
      <c r="E14" s="306"/>
    </row>
    <row r="15" spans="1:5" s="331" customFormat="1" ht="12" customHeight="1">
      <c r="A15" s="283" t="s">
        <v>74</v>
      </c>
      <c r="B15" s="333" t="s">
        <v>279</v>
      </c>
      <c r="C15" s="322"/>
      <c r="D15" s="322"/>
      <c r="E15" s="305"/>
    </row>
    <row r="16" spans="1:5" s="331" customFormat="1" ht="12" customHeight="1">
      <c r="A16" s="283" t="s">
        <v>75</v>
      </c>
      <c r="B16" s="333" t="s">
        <v>280</v>
      </c>
      <c r="C16" s="322"/>
      <c r="D16" s="322"/>
      <c r="E16" s="305"/>
    </row>
    <row r="17" spans="1:5" s="331" customFormat="1" ht="12" customHeight="1">
      <c r="A17" s="283" t="s">
        <v>76</v>
      </c>
      <c r="B17" s="333" t="s">
        <v>281</v>
      </c>
      <c r="C17" s="322"/>
      <c r="D17" s="322"/>
      <c r="E17" s="305"/>
    </row>
    <row r="18" spans="1:5" s="331" customFormat="1" ht="12" customHeight="1">
      <c r="A18" s="283" t="s">
        <v>77</v>
      </c>
      <c r="B18" s="333" t="s">
        <v>282</v>
      </c>
      <c r="C18" s="322"/>
      <c r="D18" s="322"/>
      <c r="E18" s="305"/>
    </row>
    <row r="19" spans="1:5" s="331" customFormat="1" ht="12" customHeight="1" thickBot="1">
      <c r="A19" s="285" t="s">
        <v>83</v>
      </c>
      <c r="B19" s="334" t="s">
        <v>283</v>
      </c>
      <c r="C19" s="324"/>
      <c r="D19" s="324"/>
      <c r="E19" s="307"/>
    </row>
    <row r="20" spans="1:5" s="331" customFormat="1" ht="12" customHeight="1" thickBot="1">
      <c r="A20" s="289" t="s">
        <v>8</v>
      </c>
      <c r="B20" s="290" t="s">
        <v>740</v>
      </c>
      <c r="C20" s="321">
        <f>SUM(C21:C25)</f>
        <v>0</v>
      </c>
      <c r="D20" s="321">
        <f>SUM(D21:D25)</f>
        <v>0</v>
      </c>
      <c r="E20" s="304">
        <f>SUM(E21:E25)</f>
        <v>0</v>
      </c>
    </row>
    <row r="21" spans="1:5" s="331" customFormat="1" ht="12" customHeight="1">
      <c r="A21" s="284" t="s">
        <v>56</v>
      </c>
      <c r="B21" s="332" t="s">
        <v>285</v>
      </c>
      <c r="C21" s="323"/>
      <c r="D21" s="323"/>
      <c r="E21" s="306"/>
    </row>
    <row r="22" spans="1:5" s="331" customFormat="1" ht="12" customHeight="1">
      <c r="A22" s="283" t="s">
        <v>57</v>
      </c>
      <c r="B22" s="333" t="s">
        <v>286</v>
      </c>
      <c r="C22" s="322"/>
      <c r="D22" s="322"/>
      <c r="E22" s="305"/>
    </row>
    <row r="23" spans="1:5" s="331" customFormat="1" ht="12" customHeight="1">
      <c r="A23" s="283" t="s">
        <v>58</v>
      </c>
      <c r="B23" s="333" t="s">
        <v>287</v>
      </c>
      <c r="C23" s="322"/>
      <c r="D23" s="322"/>
      <c r="E23" s="305"/>
    </row>
    <row r="24" spans="1:5" s="331" customFormat="1" ht="12" customHeight="1">
      <c r="A24" s="283" t="s">
        <v>59</v>
      </c>
      <c r="B24" s="333" t="s">
        <v>288</v>
      </c>
      <c r="C24" s="322"/>
      <c r="D24" s="322"/>
      <c r="E24" s="305"/>
    </row>
    <row r="25" spans="1:5" s="331" customFormat="1" ht="12" customHeight="1">
      <c r="A25" s="283" t="s">
        <v>100</v>
      </c>
      <c r="B25" s="333" t="s">
        <v>289</v>
      </c>
      <c r="C25" s="322"/>
      <c r="D25" s="322"/>
      <c r="E25" s="305"/>
    </row>
    <row r="26" spans="1:5" s="331" customFormat="1" ht="12" customHeight="1" thickBot="1">
      <c r="A26" s="285" t="s">
        <v>101</v>
      </c>
      <c r="B26" s="334" t="s">
        <v>290</v>
      </c>
      <c r="C26" s="324"/>
      <c r="D26" s="324"/>
      <c r="E26" s="307"/>
    </row>
    <row r="27" spans="1:5" s="331" customFormat="1" ht="12" customHeight="1" thickBot="1">
      <c r="A27" s="289" t="s">
        <v>102</v>
      </c>
      <c r="B27" s="290" t="s">
        <v>616</v>
      </c>
      <c r="C27" s="327">
        <f>SUM(C28:C33)</f>
        <v>0</v>
      </c>
      <c r="D27" s="327">
        <f>SUM(D28:D33)</f>
        <v>0</v>
      </c>
      <c r="E27" s="340">
        <f>SUM(E28:E33)</f>
        <v>0</v>
      </c>
    </row>
    <row r="28" spans="1:5" s="331" customFormat="1" ht="12" customHeight="1">
      <c r="A28" s="284" t="s">
        <v>291</v>
      </c>
      <c r="B28" s="332" t="s">
        <v>620</v>
      </c>
      <c r="C28" s="323"/>
      <c r="D28" s="323">
        <f>+D29+D30</f>
        <v>0</v>
      </c>
      <c r="E28" s="306">
        <f>+E29+E30</f>
        <v>0</v>
      </c>
    </row>
    <row r="29" spans="1:5" s="331" customFormat="1" ht="12" customHeight="1">
      <c r="A29" s="283" t="s">
        <v>292</v>
      </c>
      <c r="B29" s="333" t="s">
        <v>621</v>
      </c>
      <c r="C29" s="322"/>
      <c r="D29" s="322"/>
      <c r="E29" s="305"/>
    </row>
    <row r="30" spans="1:5" s="331" customFormat="1" ht="12" customHeight="1">
      <c r="A30" s="283" t="s">
        <v>293</v>
      </c>
      <c r="B30" s="333" t="s">
        <v>622</v>
      </c>
      <c r="C30" s="322"/>
      <c r="D30" s="322"/>
      <c r="E30" s="305"/>
    </row>
    <row r="31" spans="1:5" s="331" customFormat="1" ht="12" customHeight="1">
      <c r="A31" s="283" t="s">
        <v>617</v>
      </c>
      <c r="B31" s="333" t="s">
        <v>623</v>
      </c>
      <c r="C31" s="322"/>
      <c r="D31" s="322"/>
      <c r="E31" s="305"/>
    </row>
    <row r="32" spans="1:5" s="331" customFormat="1" ht="12" customHeight="1">
      <c r="A32" s="283" t="s">
        <v>618</v>
      </c>
      <c r="B32" s="333" t="s">
        <v>294</v>
      </c>
      <c r="C32" s="322"/>
      <c r="D32" s="322"/>
      <c r="E32" s="305"/>
    </row>
    <row r="33" spans="1:5" s="331" customFormat="1" ht="12" customHeight="1" thickBot="1">
      <c r="A33" s="285" t="s">
        <v>619</v>
      </c>
      <c r="B33" s="313" t="s">
        <v>295</v>
      </c>
      <c r="C33" s="324"/>
      <c r="D33" s="324"/>
      <c r="E33" s="307"/>
    </row>
    <row r="34" spans="1:5" s="331" customFormat="1" ht="12" customHeight="1" thickBot="1">
      <c r="A34" s="289" t="s">
        <v>10</v>
      </c>
      <c r="B34" s="290" t="s">
        <v>296</v>
      </c>
      <c r="C34" s="321">
        <f>SUM(C35:C44)</f>
        <v>182880</v>
      </c>
      <c r="D34" s="321">
        <f>SUM(D35:D44)</f>
        <v>3321370</v>
      </c>
      <c r="E34" s="304">
        <f>SUM(E35:E44)</f>
        <v>3322149</v>
      </c>
    </row>
    <row r="35" spans="1:5" s="331" customFormat="1" ht="12" customHeight="1">
      <c r="A35" s="284" t="s">
        <v>60</v>
      </c>
      <c r="B35" s="332" t="s">
        <v>297</v>
      </c>
      <c r="C35" s="323"/>
      <c r="D35" s="323"/>
      <c r="E35" s="306"/>
    </row>
    <row r="36" spans="1:5" s="331" customFormat="1" ht="12" customHeight="1">
      <c r="A36" s="283" t="s">
        <v>61</v>
      </c>
      <c r="B36" s="333" t="s">
        <v>298</v>
      </c>
      <c r="C36" s="322">
        <v>182880</v>
      </c>
      <c r="D36" s="322">
        <v>391000</v>
      </c>
      <c r="E36" s="305">
        <v>391000</v>
      </c>
    </row>
    <row r="37" spans="1:5" s="331" customFormat="1" ht="12" customHeight="1">
      <c r="A37" s="283" t="s">
        <v>62</v>
      </c>
      <c r="B37" s="333" t="s">
        <v>299</v>
      </c>
      <c r="C37" s="322"/>
      <c r="D37" s="322"/>
      <c r="E37" s="305"/>
    </row>
    <row r="38" spans="1:5" s="331" customFormat="1" ht="12" customHeight="1">
      <c r="A38" s="283" t="s">
        <v>104</v>
      </c>
      <c r="B38" s="333" t="s">
        <v>300</v>
      </c>
      <c r="C38" s="322"/>
      <c r="D38" s="322"/>
      <c r="E38" s="305"/>
    </row>
    <row r="39" spans="1:5" s="331" customFormat="1" ht="12" customHeight="1">
      <c r="A39" s="283" t="s">
        <v>105</v>
      </c>
      <c r="B39" s="333" t="s">
        <v>301</v>
      </c>
      <c r="C39" s="322"/>
      <c r="D39" s="322"/>
      <c r="E39" s="305"/>
    </row>
    <row r="40" spans="1:5" s="331" customFormat="1" ht="12" customHeight="1">
      <c r="A40" s="283" t="s">
        <v>106</v>
      </c>
      <c r="B40" s="333" t="s">
        <v>302</v>
      </c>
      <c r="C40" s="322"/>
      <c r="D40" s="322"/>
      <c r="E40" s="305"/>
    </row>
    <row r="41" spans="1:5" s="331" customFormat="1" ht="12" customHeight="1">
      <c r="A41" s="283" t="s">
        <v>107</v>
      </c>
      <c r="B41" s="333" t="s">
        <v>303</v>
      </c>
      <c r="C41" s="322"/>
      <c r="D41" s="322"/>
      <c r="E41" s="305"/>
    </row>
    <row r="42" spans="1:5" s="331" customFormat="1" ht="12" customHeight="1">
      <c r="A42" s="283" t="s">
        <v>108</v>
      </c>
      <c r="B42" s="333" t="s">
        <v>304</v>
      </c>
      <c r="C42" s="322"/>
      <c r="D42" s="322"/>
      <c r="E42" s="305">
        <v>779</v>
      </c>
    </row>
    <row r="43" spans="1:5" s="331" customFormat="1" ht="12" customHeight="1">
      <c r="A43" s="283" t="s">
        <v>305</v>
      </c>
      <c r="B43" s="333" t="s">
        <v>306</v>
      </c>
      <c r="C43" s="325"/>
      <c r="D43" s="325"/>
      <c r="E43" s="308"/>
    </row>
    <row r="44" spans="1:5" s="331" customFormat="1" ht="12" customHeight="1" thickBot="1">
      <c r="A44" s="285" t="s">
        <v>307</v>
      </c>
      <c r="B44" s="334" t="s">
        <v>308</v>
      </c>
      <c r="C44" s="326"/>
      <c r="D44" s="326">
        <v>2930370</v>
      </c>
      <c r="E44" s="309">
        <v>2930370</v>
      </c>
    </row>
    <row r="45" spans="1:5" s="331" customFormat="1" ht="12" customHeight="1" thickBot="1">
      <c r="A45" s="289" t="s">
        <v>11</v>
      </c>
      <c r="B45" s="290" t="s">
        <v>309</v>
      </c>
      <c r="C45" s="321">
        <f>SUM(C46:C50)</f>
        <v>0</v>
      </c>
      <c r="D45" s="321">
        <f>SUM(D46:D50)</f>
        <v>0</v>
      </c>
      <c r="E45" s="304">
        <f>SUM(E46:E50)</f>
        <v>0</v>
      </c>
    </row>
    <row r="46" spans="1:5" s="331" customFormat="1" ht="12" customHeight="1">
      <c r="A46" s="284" t="s">
        <v>63</v>
      </c>
      <c r="B46" s="332" t="s">
        <v>310</v>
      </c>
      <c r="C46" s="342"/>
      <c r="D46" s="342"/>
      <c r="E46" s="310"/>
    </row>
    <row r="47" spans="1:5" s="331" customFormat="1" ht="12" customHeight="1">
      <c r="A47" s="283" t="s">
        <v>64</v>
      </c>
      <c r="B47" s="333" t="s">
        <v>311</v>
      </c>
      <c r="C47" s="325"/>
      <c r="D47" s="325"/>
      <c r="E47" s="308"/>
    </row>
    <row r="48" spans="1:5" s="331" customFormat="1" ht="12" customHeight="1">
      <c r="A48" s="283" t="s">
        <v>312</v>
      </c>
      <c r="B48" s="333" t="s">
        <v>313</v>
      </c>
      <c r="C48" s="325"/>
      <c r="D48" s="325"/>
      <c r="E48" s="308"/>
    </row>
    <row r="49" spans="1:5" s="331" customFormat="1" ht="12" customHeight="1">
      <c r="A49" s="283" t="s">
        <v>314</v>
      </c>
      <c r="B49" s="333" t="s">
        <v>315</v>
      </c>
      <c r="C49" s="325"/>
      <c r="D49" s="325"/>
      <c r="E49" s="308"/>
    </row>
    <row r="50" spans="1:5" s="331" customFormat="1" ht="12" customHeight="1" thickBot="1">
      <c r="A50" s="285" t="s">
        <v>316</v>
      </c>
      <c r="B50" s="334" t="s">
        <v>317</v>
      </c>
      <c r="C50" s="326"/>
      <c r="D50" s="326"/>
      <c r="E50" s="309"/>
    </row>
    <row r="51" spans="1:5" s="331" customFormat="1" ht="17.25" customHeight="1" thickBot="1">
      <c r="A51" s="289" t="s">
        <v>109</v>
      </c>
      <c r="B51" s="290" t="s">
        <v>318</v>
      </c>
      <c r="C51" s="321">
        <f>SUM(C52:C54)</f>
        <v>0</v>
      </c>
      <c r="D51" s="321">
        <f>SUM(D52:D54)</f>
        <v>0</v>
      </c>
      <c r="E51" s="304">
        <f>SUM(E52:E54)</f>
        <v>0</v>
      </c>
    </row>
    <row r="52" spans="1:5" s="331" customFormat="1" ht="12" customHeight="1">
      <c r="A52" s="284" t="s">
        <v>65</v>
      </c>
      <c r="B52" s="332" t="s">
        <v>319</v>
      </c>
      <c r="C52" s="323"/>
      <c r="D52" s="323"/>
      <c r="E52" s="306"/>
    </row>
    <row r="53" spans="1:5" s="331" customFormat="1" ht="12" customHeight="1">
      <c r="A53" s="283" t="s">
        <v>66</v>
      </c>
      <c r="B53" s="333" t="s">
        <v>320</v>
      </c>
      <c r="C53" s="322"/>
      <c r="D53" s="322"/>
      <c r="E53" s="305"/>
    </row>
    <row r="54" spans="1:5" s="331" customFormat="1" ht="12" customHeight="1">
      <c r="A54" s="283" t="s">
        <v>321</v>
      </c>
      <c r="B54" s="333" t="s">
        <v>322</v>
      </c>
      <c r="C54" s="322"/>
      <c r="D54" s="322"/>
      <c r="E54" s="305"/>
    </row>
    <row r="55" spans="1:5" s="331" customFormat="1" ht="12" customHeight="1" thickBot="1">
      <c r="A55" s="285" t="s">
        <v>323</v>
      </c>
      <c r="B55" s="334" t="s">
        <v>324</v>
      </c>
      <c r="C55" s="324"/>
      <c r="D55" s="324"/>
      <c r="E55" s="307"/>
    </row>
    <row r="56" spans="1:5" s="331" customFormat="1" ht="12" customHeight="1" thickBot="1">
      <c r="A56" s="289" t="s">
        <v>13</v>
      </c>
      <c r="B56" s="311" t="s">
        <v>325</v>
      </c>
      <c r="C56" s="321">
        <f>SUM(C57:C59)</f>
        <v>0</v>
      </c>
      <c r="D56" s="321">
        <f>SUM(D57:D59)</f>
        <v>0</v>
      </c>
      <c r="E56" s="304">
        <f>SUM(E57:E59)</f>
        <v>0</v>
      </c>
    </row>
    <row r="57" spans="1:5" s="331" customFormat="1" ht="12" customHeight="1">
      <c r="A57" s="284" t="s">
        <v>110</v>
      </c>
      <c r="B57" s="332" t="s">
        <v>326</v>
      </c>
      <c r="C57" s="325"/>
      <c r="D57" s="325"/>
      <c r="E57" s="308"/>
    </row>
    <row r="58" spans="1:5" s="331" customFormat="1" ht="12" customHeight="1">
      <c r="A58" s="283" t="s">
        <v>111</v>
      </c>
      <c r="B58" s="333" t="s">
        <v>327</v>
      </c>
      <c r="C58" s="325"/>
      <c r="D58" s="325"/>
      <c r="E58" s="308"/>
    </row>
    <row r="59" spans="1:5" s="331" customFormat="1" ht="12" customHeight="1">
      <c r="A59" s="283" t="s">
        <v>136</v>
      </c>
      <c r="B59" s="333" t="s">
        <v>328</v>
      </c>
      <c r="C59" s="325"/>
      <c r="D59" s="325"/>
      <c r="E59" s="308"/>
    </row>
    <row r="60" spans="1:5" s="331" customFormat="1" ht="12" customHeight="1" thickBot="1">
      <c r="A60" s="285" t="s">
        <v>329</v>
      </c>
      <c r="B60" s="334" t="s">
        <v>330</v>
      </c>
      <c r="C60" s="325"/>
      <c r="D60" s="325"/>
      <c r="E60" s="308"/>
    </row>
    <row r="61" spans="1:5" s="331" customFormat="1" ht="12" customHeight="1" thickBot="1">
      <c r="A61" s="289" t="s">
        <v>14</v>
      </c>
      <c r="B61" s="290" t="s">
        <v>331</v>
      </c>
      <c r="C61" s="327">
        <f>+C6+C13+C20+C27+C34+C45+C51+C56</f>
        <v>182880</v>
      </c>
      <c r="D61" s="327">
        <f>+D6+D13+D20+D27+D34+D45+D51+D56</f>
        <v>3321370</v>
      </c>
      <c r="E61" s="340">
        <f>+E6+E13+E20+E27+E34+E45+E51+E56</f>
        <v>3322149</v>
      </c>
    </row>
    <row r="62" spans="1:5" s="331" customFormat="1" ht="12" customHeight="1" thickBot="1">
      <c r="A62" s="343" t="s">
        <v>332</v>
      </c>
      <c r="B62" s="311" t="s">
        <v>333</v>
      </c>
      <c r="C62" s="321">
        <f>+C63+C64+C65</f>
        <v>0</v>
      </c>
      <c r="D62" s="321">
        <f>+D63+D64+D65</f>
        <v>0</v>
      </c>
      <c r="E62" s="304">
        <f>+E63+E64+E65</f>
        <v>0</v>
      </c>
    </row>
    <row r="63" spans="1:5" s="331" customFormat="1" ht="12" customHeight="1">
      <c r="A63" s="284" t="s">
        <v>334</v>
      </c>
      <c r="B63" s="332" t="s">
        <v>335</v>
      </c>
      <c r="C63" s="325"/>
      <c r="D63" s="325"/>
      <c r="E63" s="308"/>
    </row>
    <row r="64" spans="1:5" s="331" customFormat="1" ht="12" customHeight="1">
      <c r="A64" s="283" t="s">
        <v>336</v>
      </c>
      <c r="B64" s="333" t="s">
        <v>337</v>
      </c>
      <c r="C64" s="325"/>
      <c r="D64" s="325"/>
      <c r="E64" s="308"/>
    </row>
    <row r="65" spans="1:5" s="331" customFormat="1" ht="12" customHeight="1" thickBot="1">
      <c r="A65" s="285" t="s">
        <v>338</v>
      </c>
      <c r="B65" s="269" t="s">
        <v>383</v>
      </c>
      <c r="C65" s="325"/>
      <c r="D65" s="325"/>
      <c r="E65" s="308"/>
    </row>
    <row r="66" spans="1:5" s="331" customFormat="1" ht="12" customHeight="1" thickBot="1">
      <c r="A66" s="343" t="s">
        <v>340</v>
      </c>
      <c r="B66" s="311" t="s">
        <v>341</v>
      </c>
      <c r="C66" s="321">
        <f>+C67+C68+C69+C70</f>
        <v>0</v>
      </c>
      <c r="D66" s="321">
        <f>+D67+D68+D69+D70</f>
        <v>0</v>
      </c>
      <c r="E66" s="304">
        <f>+E67+E68+E69+E70</f>
        <v>0</v>
      </c>
    </row>
    <row r="67" spans="1:5" s="331" customFormat="1" ht="13.5" customHeight="1">
      <c r="A67" s="284" t="s">
        <v>89</v>
      </c>
      <c r="B67" s="332" t="s">
        <v>342</v>
      </c>
      <c r="C67" s="325"/>
      <c r="D67" s="325"/>
      <c r="E67" s="308"/>
    </row>
    <row r="68" spans="1:5" s="331" customFormat="1" ht="12" customHeight="1">
      <c r="A68" s="283" t="s">
        <v>90</v>
      </c>
      <c r="B68" s="333" t="s">
        <v>343</v>
      </c>
      <c r="C68" s="325"/>
      <c r="D68" s="325"/>
      <c r="E68" s="308"/>
    </row>
    <row r="69" spans="1:5" s="331" customFormat="1" ht="12" customHeight="1">
      <c r="A69" s="283" t="s">
        <v>344</v>
      </c>
      <c r="B69" s="333" t="s">
        <v>345</v>
      </c>
      <c r="C69" s="325"/>
      <c r="D69" s="325"/>
      <c r="E69" s="308"/>
    </row>
    <row r="70" spans="1:5" s="331" customFormat="1" ht="12" customHeight="1" thickBot="1">
      <c r="A70" s="285" t="s">
        <v>346</v>
      </c>
      <c r="B70" s="334" t="s">
        <v>347</v>
      </c>
      <c r="C70" s="325"/>
      <c r="D70" s="325"/>
      <c r="E70" s="308"/>
    </row>
    <row r="71" spans="1:5" s="331" customFormat="1" ht="12" customHeight="1" thickBot="1">
      <c r="A71" s="343" t="s">
        <v>348</v>
      </c>
      <c r="B71" s="311" t="s">
        <v>349</v>
      </c>
      <c r="C71" s="321">
        <f>+C72+C73</f>
        <v>6601647</v>
      </c>
      <c r="D71" s="321">
        <f>+D72+D73</f>
        <v>6600480</v>
      </c>
      <c r="E71" s="304">
        <f>+E72+E73</f>
        <v>6600480</v>
      </c>
    </row>
    <row r="72" spans="1:5" s="331" customFormat="1" ht="12" customHeight="1">
      <c r="A72" s="284" t="s">
        <v>350</v>
      </c>
      <c r="B72" s="332" t="s">
        <v>351</v>
      </c>
      <c r="C72" s="325">
        <v>6601647</v>
      </c>
      <c r="D72" s="325">
        <v>6600480</v>
      </c>
      <c r="E72" s="308">
        <v>6600480</v>
      </c>
    </row>
    <row r="73" spans="1:5" s="331" customFormat="1" ht="12" customHeight="1" thickBot="1">
      <c r="A73" s="285" t="s">
        <v>352</v>
      </c>
      <c r="B73" s="334" t="s">
        <v>353</v>
      </c>
      <c r="C73" s="325"/>
      <c r="D73" s="325"/>
      <c r="E73" s="308"/>
    </row>
    <row r="74" spans="1:5" s="331" customFormat="1" ht="12" customHeight="1" thickBot="1">
      <c r="A74" s="343" t="s">
        <v>354</v>
      </c>
      <c r="B74" s="311" t="s">
        <v>355</v>
      </c>
      <c r="C74" s="321">
        <f>+C75+C76+C77</f>
        <v>0</v>
      </c>
      <c r="D74" s="321">
        <f>+D75+D76+D77</f>
        <v>0</v>
      </c>
      <c r="E74" s="304">
        <f>+E75+E76+E77</f>
        <v>0</v>
      </c>
    </row>
    <row r="75" spans="1:5" s="331" customFormat="1" ht="12" customHeight="1">
      <c r="A75" s="284" t="s">
        <v>356</v>
      </c>
      <c r="B75" s="332" t="s">
        <v>357</v>
      </c>
      <c r="C75" s="325"/>
      <c r="D75" s="325"/>
      <c r="E75" s="308"/>
    </row>
    <row r="76" spans="1:5" s="331" customFormat="1" ht="12" customHeight="1">
      <c r="A76" s="283" t="s">
        <v>358</v>
      </c>
      <c r="B76" s="333" t="s">
        <v>359</v>
      </c>
      <c r="C76" s="325"/>
      <c r="D76" s="325"/>
      <c r="E76" s="308"/>
    </row>
    <row r="77" spans="1:5" s="331" customFormat="1" ht="12" customHeight="1" thickBot="1">
      <c r="A77" s="285" t="s">
        <v>360</v>
      </c>
      <c r="B77" s="313" t="s">
        <v>361</v>
      </c>
      <c r="C77" s="325"/>
      <c r="D77" s="325"/>
      <c r="E77" s="308"/>
    </row>
    <row r="78" spans="1:5" s="331" customFormat="1" ht="12" customHeight="1" thickBot="1">
      <c r="A78" s="343" t="s">
        <v>362</v>
      </c>
      <c r="B78" s="311" t="s">
        <v>363</v>
      </c>
      <c r="C78" s="321">
        <f>+C79+C80+C81+C82</f>
        <v>0</v>
      </c>
      <c r="D78" s="321">
        <f>+D79+D80+D81+D82</f>
        <v>0</v>
      </c>
      <c r="E78" s="304">
        <f>+E79+E80+E81+E82</f>
        <v>0</v>
      </c>
    </row>
    <row r="79" spans="1:5" s="331" customFormat="1" ht="12" customHeight="1">
      <c r="A79" s="335" t="s">
        <v>364</v>
      </c>
      <c r="B79" s="332" t="s">
        <v>365</v>
      </c>
      <c r="C79" s="325"/>
      <c r="D79" s="325"/>
      <c r="E79" s="308"/>
    </row>
    <row r="80" spans="1:5" s="331" customFormat="1" ht="12" customHeight="1">
      <c r="A80" s="336" t="s">
        <v>366</v>
      </c>
      <c r="B80" s="333" t="s">
        <v>367</v>
      </c>
      <c r="C80" s="325"/>
      <c r="D80" s="325"/>
      <c r="E80" s="308"/>
    </row>
    <row r="81" spans="1:5" s="331" customFormat="1" ht="12" customHeight="1">
      <c r="A81" s="336" t="s">
        <v>368</v>
      </c>
      <c r="B81" s="333" t="s">
        <v>369</v>
      </c>
      <c r="C81" s="325"/>
      <c r="D81" s="325"/>
      <c r="E81" s="308"/>
    </row>
    <row r="82" spans="1:5" s="331" customFormat="1" ht="12" customHeight="1" thickBot="1">
      <c r="A82" s="344" t="s">
        <v>370</v>
      </c>
      <c r="B82" s="313" t="s">
        <v>371</v>
      </c>
      <c r="C82" s="325"/>
      <c r="D82" s="325"/>
      <c r="E82" s="308"/>
    </row>
    <row r="83" spans="1:5" s="331" customFormat="1" ht="12" customHeight="1" thickBot="1">
      <c r="A83" s="343" t="s">
        <v>372</v>
      </c>
      <c r="B83" s="311" t="s">
        <v>373</v>
      </c>
      <c r="C83" s="346"/>
      <c r="D83" s="346"/>
      <c r="E83" s="347"/>
    </row>
    <row r="84" spans="1:5" s="331" customFormat="1" ht="12" customHeight="1" thickBot="1">
      <c r="A84" s="343" t="s">
        <v>374</v>
      </c>
      <c r="B84" s="267" t="s">
        <v>375</v>
      </c>
      <c r="C84" s="327">
        <f>+C62+C66+C71+C74+C78+C83</f>
        <v>6601647</v>
      </c>
      <c r="D84" s="327">
        <f>+D62+D66+D71+D74+D78+D83</f>
        <v>6600480</v>
      </c>
      <c r="E84" s="340">
        <f>+E62+E66+E71+E74+E78+E83</f>
        <v>6600480</v>
      </c>
    </row>
    <row r="85" spans="1:5" s="331" customFormat="1" ht="12" customHeight="1" thickBot="1">
      <c r="A85" s="345" t="s">
        <v>376</v>
      </c>
      <c r="B85" s="270" t="s">
        <v>788</v>
      </c>
      <c r="C85" s="327">
        <f>+C61+C84</f>
        <v>6784527</v>
      </c>
      <c r="D85" s="327">
        <f>+D61+D84</f>
        <v>9921850</v>
      </c>
      <c r="E85" s="340">
        <f>+E61+E84</f>
        <v>9922629</v>
      </c>
    </row>
    <row r="86" spans="1:5" s="331" customFormat="1" ht="12" customHeight="1">
      <c r="A86" s="265"/>
      <c r="B86" s="265"/>
      <c r="C86" s="266"/>
      <c r="D86" s="266"/>
      <c r="E86" s="266"/>
    </row>
    <row r="87" spans="1:5" ht="16.5" customHeight="1">
      <c r="A87" s="645" t="s">
        <v>35</v>
      </c>
      <c r="B87" s="645"/>
      <c r="C87" s="645"/>
      <c r="D87" s="645"/>
      <c r="E87" s="645"/>
    </row>
    <row r="88" spans="1:5" s="337" customFormat="1" ht="16.5" customHeight="1" thickBot="1">
      <c r="A88" s="43" t="s">
        <v>92</v>
      </c>
      <c r="B88" s="43"/>
      <c r="C88" s="298"/>
      <c r="D88" s="298"/>
      <c r="E88" s="298" t="str">
        <f>E2</f>
        <v>Forintban!</v>
      </c>
    </row>
    <row r="89" spans="1:5" s="337" customFormat="1" ht="16.5" customHeight="1">
      <c r="A89" s="646" t="s">
        <v>55</v>
      </c>
      <c r="B89" s="648" t="s">
        <v>154</v>
      </c>
      <c r="C89" s="650" t="str">
        <f>+C3</f>
        <v>2017. évi</v>
      </c>
      <c r="D89" s="650"/>
      <c r="E89" s="651"/>
    </row>
    <row r="90" spans="1:5" ht="37.5" customHeight="1" thickBot="1">
      <c r="A90" s="647"/>
      <c r="B90" s="649"/>
      <c r="C90" s="44" t="s">
        <v>155</v>
      </c>
      <c r="D90" s="44" t="s">
        <v>156</v>
      </c>
      <c r="E90" s="45" t="s">
        <v>157</v>
      </c>
    </row>
    <row r="91" spans="1:5" s="330" customFormat="1" ht="12" customHeight="1" thickBot="1">
      <c r="A91" s="294" t="s">
        <v>378</v>
      </c>
      <c r="B91" s="295" t="s">
        <v>379</v>
      </c>
      <c r="C91" s="295" t="s">
        <v>380</v>
      </c>
      <c r="D91" s="295" t="s">
        <v>381</v>
      </c>
      <c r="E91" s="296" t="s">
        <v>382</v>
      </c>
    </row>
    <row r="92" spans="1:5" ht="12" customHeight="1" thickBot="1">
      <c r="A92" s="291" t="s">
        <v>6</v>
      </c>
      <c r="B92" s="293" t="s">
        <v>384</v>
      </c>
      <c r="C92" s="320">
        <f>SUM(C93:C97)</f>
        <v>97532887</v>
      </c>
      <c r="D92" s="320">
        <f>SUM(D93:D97)</f>
        <v>104241060</v>
      </c>
      <c r="E92" s="275">
        <f>SUM(E93:E97)</f>
        <v>103704366</v>
      </c>
    </row>
    <row r="93" spans="1:5" ht="12" customHeight="1">
      <c r="A93" s="286" t="s">
        <v>67</v>
      </c>
      <c r="B93" s="279" t="s">
        <v>36</v>
      </c>
      <c r="C93" s="48">
        <v>60135209</v>
      </c>
      <c r="D93" s="48">
        <v>61761144</v>
      </c>
      <c r="E93" s="274">
        <v>61709624</v>
      </c>
    </row>
    <row r="94" spans="1:5" ht="12" customHeight="1">
      <c r="A94" s="283" t="s">
        <v>68</v>
      </c>
      <c r="B94" s="277" t="s">
        <v>112</v>
      </c>
      <c r="C94" s="322">
        <v>13520217</v>
      </c>
      <c r="D94" s="322">
        <v>14112982</v>
      </c>
      <c r="E94" s="305">
        <v>14062869</v>
      </c>
    </row>
    <row r="95" spans="1:5" ht="12" customHeight="1">
      <c r="A95" s="283" t="s">
        <v>69</v>
      </c>
      <c r="B95" s="277" t="s">
        <v>87</v>
      </c>
      <c r="C95" s="324">
        <v>23877461</v>
      </c>
      <c r="D95" s="324">
        <v>28366934</v>
      </c>
      <c r="E95" s="307">
        <v>27931873</v>
      </c>
    </row>
    <row r="96" spans="1:5" ht="12" customHeight="1">
      <c r="A96" s="283" t="s">
        <v>70</v>
      </c>
      <c r="B96" s="280" t="s">
        <v>113</v>
      </c>
      <c r="C96" s="324"/>
      <c r="D96" s="324"/>
      <c r="E96" s="307"/>
    </row>
    <row r="97" spans="1:5" ht="12" customHeight="1">
      <c r="A97" s="283" t="s">
        <v>78</v>
      </c>
      <c r="B97" s="288" t="s">
        <v>114</v>
      </c>
      <c r="C97" s="324"/>
      <c r="D97" s="324"/>
      <c r="E97" s="307"/>
    </row>
    <row r="98" spans="1:5" ht="12" customHeight="1">
      <c r="A98" s="283" t="s">
        <v>71</v>
      </c>
      <c r="B98" s="277" t="s">
        <v>385</v>
      </c>
      <c r="C98" s="324"/>
      <c r="D98" s="324"/>
      <c r="E98" s="307"/>
    </row>
    <row r="99" spans="1:5" ht="12" customHeight="1">
      <c r="A99" s="283" t="s">
        <v>72</v>
      </c>
      <c r="B99" s="300" t="s">
        <v>386</v>
      </c>
      <c r="C99" s="324"/>
      <c r="D99" s="324"/>
      <c r="E99" s="307"/>
    </row>
    <row r="100" spans="1:5" ht="12" customHeight="1">
      <c r="A100" s="283" t="s">
        <v>79</v>
      </c>
      <c r="B100" s="301" t="s">
        <v>387</v>
      </c>
      <c r="C100" s="324"/>
      <c r="D100" s="324"/>
      <c r="E100" s="307"/>
    </row>
    <row r="101" spans="1:5" ht="12" customHeight="1">
      <c r="A101" s="283" t="s">
        <v>80</v>
      </c>
      <c r="B101" s="301" t="s">
        <v>786</v>
      </c>
      <c r="C101" s="324"/>
      <c r="D101" s="324"/>
      <c r="E101" s="307"/>
    </row>
    <row r="102" spans="1:5" ht="12" customHeight="1">
      <c r="A102" s="283" t="s">
        <v>81</v>
      </c>
      <c r="B102" s="300" t="s">
        <v>389</v>
      </c>
      <c r="C102" s="324"/>
      <c r="D102" s="324"/>
      <c r="E102" s="307"/>
    </row>
    <row r="103" spans="1:5" ht="12" customHeight="1">
      <c r="A103" s="283" t="s">
        <v>82</v>
      </c>
      <c r="B103" s="300" t="s">
        <v>390</v>
      </c>
      <c r="C103" s="324"/>
      <c r="D103" s="324"/>
      <c r="E103" s="307"/>
    </row>
    <row r="104" spans="1:5" ht="12" customHeight="1">
      <c r="A104" s="283" t="s">
        <v>84</v>
      </c>
      <c r="B104" s="301" t="s">
        <v>785</v>
      </c>
      <c r="C104" s="324"/>
      <c r="D104" s="324"/>
      <c r="E104" s="307"/>
    </row>
    <row r="105" spans="1:5" ht="12" customHeight="1">
      <c r="A105" s="282" t="s">
        <v>115</v>
      </c>
      <c r="B105" s="302" t="s">
        <v>392</v>
      </c>
      <c r="C105" s="324"/>
      <c r="D105" s="324"/>
      <c r="E105" s="307"/>
    </row>
    <row r="106" spans="1:5" ht="12" customHeight="1">
      <c r="A106" s="283" t="s">
        <v>393</v>
      </c>
      <c r="B106" s="302" t="s">
        <v>394</v>
      </c>
      <c r="C106" s="324"/>
      <c r="D106" s="324"/>
      <c r="E106" s="307"/>
    </row>
    <row r="107" spans="1:5" ht="12" customHeight="1" thickBot="1">
      <c r="A107" s="287" t="s">
        <v>395</v>
      </c>
      <c r="B107" s="303" t="s">
        <v>396</v>
      </c>
      <c r="C107" s="49"/>
      <c r="D107" s="49"/>
      <c r="E107" s="268"/>
    </row>
    <row r="108" spans="1:5" ht="12" customHeight="1" thickBot="1">
      <c r="A108" s="289" t="s">
        <v>7</v>
      </c>
      <c r="B108" s="292" t="s">
        <v>397</v>
      </c>
      <c r="C108" s="321">
        <f>+C109+C111+C113</f>
        <v>2540000</v>
      </c>
      <c r="D108" s="321">
        <f>+D109+D111+D113</f>
        <v>543344</v>
      </c>
      <c r="E108" s="304">
        <f>+E109+E111+E113</f>
        <v>543344</v>
      </c>
    </row>
    <row r="109" spans="1:5" ht="12" customHeight="1">
      <c r="A109" s="284" t="s">
        <v>73</v>
      </c>
      <c r="B109" s="277" t="s">
        <v>135</v>
      </c>
      <c r="C109" s="323">
        <v>2540000</v>
      </c>
      <c r="D109" s="323">
        <v>543344</v>
      </c>
      <c r="E109" s="306">
        <v>543344</v>
      </c>
    </row>
    <row r="110" spans="1:5" ht="12" customHeight="1">
      <c r="A110" s="284" t="s">
        <v>74</v>
      </c>
      <c r="B110" s="281" t="s">
        <v>398</v>
      </c>
      <c r="C110" s="323"/>
      <c r="D110" s="323"/>
      <c r="E110" s="306"/>
    </row>
    <row r="111" spans="1:5" ht="12" customHeight="1">
      <c r="A111" s="284" t="s">
        <v>75</v>
      </c>
      <c r="B111" s="281" t="s">
        <v>116</v>
      </c>
      <c r="C111" s="322"/>
      <c r="D111" s="322"/>
      <c r="E111" s="305"/>
    </row>
    <row r="112" spans="1:5" ht="12" customHeight="1">
      <c r="A112" s="284" t="s">
        <v>76</v>
      </c>
      <c r="B112" s="281" t="s">
        <v>399</v>
      </c>
      <c r="C112" s="322"/>
      <c r="D112" s="322"/>
      <c r="E112" s="305"/>
    </row>
    <row r="113" spans="1:5" ht="12" customHeight="1">
      <c r="A113" s="284" t="s">
        <v>77</v>
      </c>
      <c r="B113" s="313" t="s">
        <v>137</v>
      </c>
      <c r="C113" s="322"/>
      <c r="D113" s="322"/>
      <c r="E113" s="305"/>
    </row>
    <row r="114" spans="1:5" ht="12" customHeight="1">
      <c r="A114" s="284" t="s">
        <v>83</v>
      </c>
      <c r="B114" s="312" t="s">
        <v>400</v>
      </c>
      <c r="C114" s="322"/>
      <c r="D114" s="322"/>
      <c r="E114" s="305"/>
    </row>
    <row r="115" spans="1:5" ht="12" customHeight="1">
      <c r="A115" s="284" t="s">
        <v>85</v>
      </c>
      <c r="B115" s="328" t="s">
        <v>401</v>
      </c>
      <c r="C115" s="322"/>
      <c r="D115" s="322"/>
      <c r="E115" s="305"/>
    </row>
    <row r="116" spans="1:5" ht="12" customHeight="1">
      <c r="A116" s="284" t="s">
        <v>117</v>
      </c>
      <c r="B116" s="301" t="s">
        <v>786</v>
      </c>
      <c r="C116" s="322"/>
      <c r="D116" s="322"/>
      <c r="E116" s="305"/>
    </row>
    <row r="117" spans="1:5" ht="12" customHeight="1">
      <c r="A117" s="284" t="s">
        <v>118</v>
      </c>
      <c r="B117" s="301" t="s">
        <v>402</v>
      </c>
      <c r="C117" s="322"/>
      <c r="D117" s="322"/>
      <c r="E117" s="305"/>
    </row>
    <row r="118" spans="1:5" ht="12" customHeight="1">
      <c r="A118" s="284" t="s">
        <v>119</v>
      </c>
      <c r="B118" s="301" t="s">
        <v>403</v>
      </c>
      <c r="C118" s="322"/>
      <c r="D118" s="322"/>
      <c r="E118" s="305"/>
    </row>
    <row r="119" spans="1:5" s="348" customFormat="1" ht="12" customHeight="1">
      <c r="A119" s="284" t="s">
        <v>404</v>
      </c>
      <c r="B119" s="301" t="s">
        <v>785</v>
      </c>
      <c r="C119" s="322"/>
      <c r="D119" s="322"/>
      <c r="E119" s="305"/>
    </row>
    <row r="120" spans="1:5" ht="12" customHeight="1">
      <c r="A120" s="284" t="s">
        <v>405</v>
      </c>
      <c r="B120" s="301" t="s">
        <v>406</v>
      </c>
      <c r="C120" s="322"/>
      <c r="D120" s="322"/>
      <c r="E120" s="305"/>
    </row>
    <row r="121" spans="1:5" ht="12" customHeight="1" thickBot="1">
      <c r="A121" s="282" t="s">
        <v>407</v>
      </c>
      <c r="B121" s="301" t="s">
        <v>408</v>
      </c>
      <c r="C121" s="324"/>
      <c r="D121" s="324"/>
      <c r="E121" s="307"/>
    </row>
    <row r="122" spans="1:5" ht="12" customHeight="1" thickBot="1">
      <c r="A122" s="289" t="s">
        <v>8</v>
      </c>
      <c r="B122" s="297" t="s">
        <v>409</v>
      </c>
      <c r="C122" s="321">
        <f>+C123+C124</f>
        <v>0</v>
      </c>
      <c r="D122" s="321">
        <f>+D123+D124</f>
        <v>0</v>
      </c>
      <c r="E122" s="304">
        <f>+E123+E124</f>
        <v>0</v>
      </c>
    </row>
    <row r="123" spans="1:5" ht="12" customHeight="1">
      <c r="A123" s="284" t="s">
        <v>56</v>
      </c>
      <c r="B123" s="278" t="s">
        <v>43</v>
      </c>
      <c r="C123" s="323"/>
      <c r="D123" s="323"/>
      <c r="E123" s="306"/>
    </row>
    <row r="124" spans="1:5" ht="12" customHeight="1" thickBot="1">
      <c r="A124" s="285" t="s">
        <v>57</v>
      </c>
      <c r="B124" s="281" t="s">
        <v>44</v>
      </c>
      <c r="C124" s="324"/>
      <c r="D124" s="324"/>
      <c r="E124" s="307"/>
    </row>
    <row r="125" spans="1:5" ht="12" customHeight="1" thickBot="1">
      <c r="A125" s="289" t="s">
        <v>9</v>
      </c>
      <c r="B125" s="297" t="s">
        <v>410</v>
      </c>
      <c r="C125" s="321">
        <f>+C92+C108+C122</f>
        <v>100072887</v>
      </c>
      <c r="D125" s="321">
        <f>+D92+D108+D122</f>
        <v>104784404</v>
      </c>
      <c r="E125" s="304">
        <f>+E92+E108+E122</f>
        <v>104247710</v>
      </c>
    </row>
    <row r="126" spans="1:5" ht="12" customHeight="1" thickBot="1">
      <c r="A126" s="289" t="s">
        <v>10</v>
      </c>
      <c r="B126" s="297" t="s">
        <v>411</v>
      </c>
      <c r="C126" s="321">
        <f>+C127+C128+C129</f>
        <v>0</v>
      </c>
      <c r="D126" s="321">
        <f>+D127+D128+D129</f>
        <v>0</v>
      </c>
      <c r="E126" s="304">
        <f>+E127+E128+E129</f>
        <v>0</v>
      </c>
    </row>
    <row r="127" spans="1:5" ht="12" customHeight="1">
      <c r="A127" s="284" t="s">
        <v>60</v>
      </c>
      <c r="B127" s="278" t="s">
        <v>412</v>
      </c>
      <c r="C127" s="322"/>
      <c r="D127" s="322"/>
      <c r="E127" s="305"/>
    </row>
    <row r="128" spans="1:5" ht="12" customHeight="1">
      <c r="A128" s="284" t="s">
        <v>61</v>
      </c>
      <c r="B128" s="278" t="s">
        <v>413</v>
      </c>
      <c r="C128" s="322"/>
      <c r="D128" s="322"/>
      <c r="E128" s="305"/>
    </row>
    <row r="129" spans="1:5" ht="12" customHeight="1" thickBot="1">
      <c r="A129" s="282" t="s">
        <v>62</v>
      </c>
      <c r="B129" s="276" t="s">
        <v>414</v>
      </c>
      <c r="C129" s="322"/>
      <c r="D129" s="322"/>
      <c r="E129" s="305"/>
    </row>
    <row r="130" spans="1:5" ht="12" customHeight="1" thickBot="1">
      <c r="A130" s="289" t="s">
        <v>11</v>
      </c>
      <c r="B130" s="297" t="s">
        <v>415</v>
      </c>
      <c r="C130" s="321">
        <f>+C131+C132+C134+C133</f>
        <v>0</v>
      </c>
      <c r="D130" s="321">
        <f>+D131+D132+D134+D133</f>
        <v>0</v>
      </c>
      <c r="E130" s="304">
        <f>+E131+E132+E134+E133</f>
        <v>0</v>
      </c>
    </row>
    <row r="131" spans="1:5" ht="12" customHeight="1">
      <c r="A131" s="284" t="s">
        <v>63</v>
      </c>
      <c r="B131" s="278" t="s">
        <v>416</v>
      </c>
      <c r="C131" s="322"/>
      <c r="D131" s="322"/>
      <c r="E131" s="305"/>
    </row>
    <row r="132" spans="1:5" ht="12" customHeight="1">
      <c r="A132" s="284" t="s">
        <v>64</v>
      </c>
      <c r="B132" s="278" t="s">
        <v>417</v>
      </c>
      <c r="C132" s="322"/>
      <c r="D132" s="322"/>
      <c r="E132" s="305"/>
    </row>
    <row r="133" spans="1:5" ht="12" customHeight="1">
      <c r="A133" s="284" t="s">
        <v>312</v>
      </c>
      <c r="B133" s="278" t="s">
        <v>418</v>
      </c>
      <c r="C133" s="322"/>
      <c r="D133" s="322"/>
      <c r="E133" s="305"/>
    </row>
    <row r="134" spans="1:5" ht="12" customHeight="1" thickBot="1">
      <c r="A134" s="282" t="s">
        <v>314</v>
      </c>
      <c r="B134" s="276" t="s">
        <v>419</v>
      </c>
      <c r="C134" s="322"/>
      <c r="D134" s="322"/>
      <c r="E134" s="305"/>
    </row>
    <row r="135" spans="1:5" ht="12" customHeight="1" thickBot="1">
      <c r="A135" s="289" t="s">
        <v>12</v>
      </c>
      <c r="B135" s="297" t="s">
        <v>420</v>
      </c>
      <c r="C135" s="327">
        <f>+C136+C137+C138+C139</f>
        <v>0</v>
      </c>
      <c r="D135" s="327">
        <f>+D136+D137+D138+D139</f>
        <v>0</v>
      </c>
      <c r="E135" s="340">
        <f>+E136+E137+E138+E139</f>
        <v>0</v>
      </c>
    </row>
    <row r="136" spans="1:5" ht="12" customHeight="1">
      <c r="A136" s="284" t="s">
        <v>65</v>
      </c>
      <c r="B136" s="278" t="s">
        <v>421</v>
      </c>
      <c r="C136" s="322"/>
      <c r="D136" s="322"/>
      <c r="E136" s="305"/>
    </row>
    <row r="137" spans="1:5" ht="12" customHeight="1">
      <c r="A137" s="284" t="s">
        <v>66</v>
      </c>
      <c r="B137" s="278" t="s">
        <v>422</v>
      </c>
      <c r="C137" s="322"/>
      <c r="D137" s="322"/>
      <c r="E137" s="305"/>
    </row>
    <row r="138" spans="1:5" ht="12" customHeight="1">
      <c r="A138" s="284" t="s">
        <v>321</v>
      </c>
      <c r="B138" s="278" t="s">
        <v>423</v>
      </c>
      <c r="C138" s="322"/>
      <c r="D138" s="322"/>
      <c r="E138" s="305"/>
    </row>
    <row r="139" spans="1:5" ht="12" customHeight="1" thickBot="1">
      <c r="A139" s="282" t="s">
        <v>323</v>
      </c>
      <c r="B139" s="276" t="s">
        <v>424</v>
      </c>
      <c r="C139" s="322"/>
      <c r="D139" s="322"/>
      <c r="E139" s="305"/>
    </row>
    <row r="140" spans="1:9" ht="15" customHeight="1" thickBot="1">
      <c r="A140" s="289" t="s">
        <v>13</v>
      </c>
      <c r="B140" s="297" t="s">
        <v>425</v>
      </c>
      <c r="C140" s="50">
        <f>+C141+C142+C143+C144</f>
        <v>0</v>
      </c>
      <c r="D140" s="50">
        <f>+D141+D142+D143+D144</f>
        <v>0</v>
      </c>
      <c r="E140" s="273">
        <f>+E141+E142+E143+E144</f>
        <v>0</v>
      </c>
      <c r="F140" s="338"/>
      <c r="G140" s="339"/>
      <c r="H140" s="339"/>
      <c r="I140" s="339"/>
    </row>
    <row r="141" spans="1:5" s="331" customFormat="1" ht="12.75" customHeight="1">
      <c r="A141" s="284" t="s">
        <v>110</v>
      </c>
      <c r="B141" s="278" t="s">
        <v>426</v>
      </c>
      <c r="C141" s="322"/>
      <c r="D141" s="322"/>
      <c r="E141" s="305"/>
    </row>
    <row r="142" spans="1:5" ht="12.75" customHeight="1">
      <c r="A142" s="284" t="s">
        <v>111</v>
      </c>
      <c r="B142" s="278" t="s">
        <v>427</v>
      </c>
      <c r="C142" s="322"/>
      <c r="D142" s="322"/>
      <c r="E142" s="305"/>
    </row>
    <row r="143" spans="1:5" ht="12.75" customHeight="1">
      <c r="A143" s="284" t="s">
        <v>136</v>
      </c>
      <c r="B143" s="278" t="s">
        <v>428</v>
      </c>
      <c r="C143" s="322"/>
      <c r="D143" s="322"/>
      <c r="E143" s="305"/>
    </row>
    <row r="144" spans="1:5" ht="12.75" customHeight="1" thickBot="1">
      <c r="A144" s="284" t="s">
        <v>329</v>
      </c>
      <c r="B144" s="278" t="s">
        <v>429</v>
      </c>
      <c r="C144" s="322"/>
      <c r="D144" s="322"/>
      <c r="E144" s="305"/>
    </row>
    <row r="145" spans="1:5" ht="16.5" thickBot="1">
      <c r="A145" s="289" t="s">
        <v>14</v>
      </c>
      <c r="B145" s="297" t="s">
        <v>430</v>
      </c>
      <c r="C145" s="271">
        <f>+C126+C130+C135+C140</f>
        <v>0</v>
      </c>
      <c r="D145" s="271">
        <f>+D126+D130+D135+D140</f>
        <v>0</v>
      </c>
      <c r="E145" s="272">
        <f>+E126+E130+E135+E140</f>
        <v>0</v>
      </c>
    </row>
    <row r="146" spans="1:5" ht="16.5" thickBot="1">
      <c r="A146" s="314" t="s">
        <v>15</v>
      </c>
      <c r="B146" s="317" t="s">
        <v>431</v>
      </c>
      <c r="C146" s="271">
        <f>+C125+C145</f>
        <v>100072887</v>
      </c>
      <c r="D146" s="271">
        <f>+D125+D145</f>
        <v>104784404</v>
      </c>
      <c r="E146" s="272">
        <f>+E125+E145</f>
        <v>104247710</v>
      </c>
    </row>
    <row r="148" spans="1:5" ht="18.75" customHeight="1">
      <c r="A148" s="644" t="s">
        <v>432</v>
      </c>
      <c r="B148" s="644"/>
      <c r="C148" s="644"/>
      <c r="D148" s="644"/>
      <c r="E148" s="644"/>
    </row>
    <row r="149" spans="1:5" ht="13.5" customHeight="1" thickBot="1">
      <c r="A149" s="299" t="s">
        <v>93</v>
      </c>
      <c r="B149" s="299"/>
      <c r="C149" s="329"/>
      <c r="E149" s="316" t="str">
        <f>E88</f>
        <v>Forintban!</v>
      </c>
    </row>
    <row r="150" spans="1:5" ht="21.75" thickBot="1">
      <c r="A150" s="289">
        <v>1</v>
      </c>
      <c r="B150" s="292" t="s">
        <v>433</v>
      </c>
      <c r="C150" s="315">
        <f>+C61-C125</f>
        <v>-99890007</v>
      </c>
      <c r="D150" s="315">
        <f>+D61-D125</f>
        <v>-101463034</v>
      </c>
      <c r="E150" s="315">
        <f>+E61-E125</f>
        <v>-100925561</v>
      </c>
    </row>
    <row r="151" spans="1:5" ht="21.75" thickBot="1">
      <c r="A151" s="289" t="s">
        <v>7</v>
      </c>
      <c r="B151" s="292" t="s">
        <v>434</v>
      </c>
      <c r="C151" s="315">
        <f>+C84-C145</f>
        <v>6601647</v>
      </c>
      <c r="D151" s="315">
        <f>+D84-D145</f>
        <v>6600480</v>
      </c>
      <c r="E151" s="315">
        <f>+E84-E145</f>
        <v>6600480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18" customFormat="1" ht="12.75" customHeight="1">
      <c r="C161" s="319"/>
      <c r="D161" s="319"/>
      <c r="E161" s="319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Nagyhalász Város Önkormányzat
2017. ÉVI ZÁRSZÁMADÁS
ÁLLAMIGAZGATÁSI FELADATOK MÉRLEGE
&amp;R&amp;"Times New Roman CE,Félkövér dőlt"&amp;11 4. melléklet a 6/2018. (V.30.) önkormányzati rendelethez</oddHeader>
  </headerFooter>
  <rowBreaks count="1" manualBreakCount="1">
    <brk id="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B1">
      <selection activeCell="J1" sqref="J1:J30"/>
    </sheetView>
  </sheetViews>
  <sheetFormatPr defaultColWidth="9.00390625" defaultRowHeight="12.75"/>
  <cols>
    <col min="1" max="1" width="6.875" style="9" customWidth="1"/>
    <col min="2" max="2" width="55.125" style="23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361" t="s">
        <v>96</v>
      </c>
      <c r="C1" s="362"/>
      <c r="D1" s="362"/>
      <c r="E1" s="362"/>
      <c r="F1" s="362"/>
      <c r="G1" s="362"/>
      <c r="H1" s="362"/>
      <c r="I1" s="362"/>
      <c r="J1" s="654" t="s">
        <v>795</v>
      </c>
    </row>
    <row r="2" spans="7:10" ht="14.25" thickBot="1">
      <c r="G2" s="36"/>
      <c r="H2" s="36"/>
      <c r="I2" s="36" t="str">
        <f>'4.mell.'!E2</f>
        <v>Forintban!</v>
      </c>
      <c r="J2" s="654"/>
    </row>
    <row r="3" spans="1:10" ht="18" customHeight="1" thickBot="1">
      <c r="A3" s="652" t="s">
        <v>55</v>
      </c>
      <c r="B3" s="386" t="s">
        <v>40</v>
      </c>
      <c r="C3" s="387"/>
      <c r="D3" s="387"/>
      <c r="E3" s="387"/>
      <c r="F3" s="386" t="s">
        <v>41</v>
      </c>
      <c r="G3" s="388"/>
      <c r="H3" s="388"/>
      <c r="I3" s="388"/>
      <c r="J3" s="654"/>
    </row>
    <row r="4" spans="1:10" s="363" customFormat="1" ht="35.25" customHeight="1" thickBot="1">
      <c r="A4" s="653"/>
      <c r="B4" s="24" t="s">
        <v>48</v>
      </c>
      <c r="C4" s="25" t="str">
        <f>+CONCATENATE(LEFT('1.mell.'!C3,4),". évi eredeti előirányzat")</f>
        <v>2017. évi eredeti előirányzat</v>
      </c>
      <c r="D4" s="349" t="str">
        <f>+CONCATENATE(LEFT('1.mell.'!C3,4),". évi módosított előirányzat")</f>
        <v>2017. évi módosított előirányzat</v>
      </c>
      <c r="E4" s="25" t="str">
        <f>+CONCATENATE(LEFT('1.mell.'!C3,4),". évi teljesítés")</f>
        <v>2017. évi teljesítés</v>
      </c>
      <c r="F4" s="24" t="s">
        <v>48</v>
      </c>
      <c r="G4" s="25" t="str">
        <f>+C4</f>
        <v>2017. évi eredeti előirányzat</v>
      </c>
      <c r="H4" s="349" t="str">
        <f>+D4</f>
        <v>2017. évi módosított előirányzat</v>
      </c>
      <c r="I4" s="378" t="str">
        <f>+E4</f>
        <v>2017. évi teljesítés</v>
      </c>
      <c r="J4" s="654"/>
    </row>
    <row r="5" spans="1:10" s="364" customFormat="1" ht="12" customHeight="1" thickBot="1">
      <c r="A5" s="389" t="s">
        <v>378</v>
      </c>
      <c r="B5" s="390" t="s">
        <v>379</v>
      </c>
      <c r="C5" s="391" t="s">
        <v>380</v>
      </c>
      <c r="D5" s="391" t="s">
        <v>381</v>
      </c>
      <c r="E5" s="391" t="s">
        <v>382</v>
      </c>
      <c r="F5" s="390" t="s">
        <v>458</v>
      </c>
      <c r="G5" s="391" t="s">
        <v>459</v>
      </c>
      <c r="H5" s="391" t="s">
        <v>460</v>
      </c>
      <c r="I5" s="392" t="s">
        <v>461</v>
      </c>
      <c r="J5" s="654"/>
    </row>
    <row r="6" spans="1:10" ht="15" customHeight="1">
      <c r="A6" s="365" t="s">
        <v>6</v>
      </c>
      <c r="B6" s="366" t="s">
        <v>435</v>
      </c>
      <c r="C6" s="352">
        <v>339958884</v>
      </c>
      <c r="D6" s="352">
        <v>371663183</v>
      </c>
      <c r="E6" s="352">
        <v>371663183</v>
      </c>
      <c r="F6" s="366" t="s">
        <v>49</v>
      </c>
      <c r="G6" s="352">
        <v>368396833</v>
      </c>
      <c r="H6" s="352">
        <v>382835208</v>
      </c>
      <c r="I6" s="358">
        <v>381730100</v>
      </c>
      <c r="J6" s="654"/>
    </row>
    <row r="7" spans="1:10" ht="15" customHeight="1">
      <c r="A7" s="367" t="s">
        <v>7</v>
      </c>
      <c r="B7" s="368" t="s">
        <v>436</v>
      </c>
      <c r="C7" s="353">
        <v>366588824</v>
      </c>
      <c r="D7" s="353">
        <v>383597096</v>
      </c>
      <c r="E7" s="353">
        <v>408526154</v>
      </c>
      <c r="F7" s="368" t="s">
        <v>112</v>
      </c>
      <c r="G7" s="353">
        <v>53412166</v>
      </c>
      <c r="H7" s="353">
        <v>57086317</v>
      </c>
      <c r="I7" s="359">
        <v>56995816</v>
      </c>
      <c r="J7" s="654"/>
    </row>
    <row r="8" spans="1:10" ht="15" customHeight="1">
      <c r="A8" s="367" t="s">
        <v>8</v>
      </c>
      <c r="B8" s="368" t="s">
        <v>437</v>
      </c>
      <c r="C8" s="353"/>
      <c r="D8" s="353"/>
      <c r="E8" s="353"/>
      <c r="F8" s="368" t="s">
        <v>140</v>
      </c>
      <c r="G8" s="353">
        <v>212177482</v>
      </c>
      <c r="H8" s="353">
        <v>248481809</v>
      </c>
      <c r="I8" s="359">
        <v>245555489</v>
      </c>
      <c r="J8" s="654"/>
    </row>
    <row r="9" spans="1:10" ht="15" customHeight="1">
      <c r="A9" s="367" t="s">
        <v>9</v>
      </c>
      <c r="B9" s="368" t="s">
        <v>103</v>
      </c>
      <c r="C9" s="353">
        <v>78850000</v>
      </c>
      <c r="D9" s="353">
        <v>67521408</v>
      </c>
      <c r="E9" s="353">
        <v>60652306</v>
      </c>
      <c r="F9" s="368" t="s">
        <v>113</v>
      </c>
      <c r="G9" s="353">
        <v>15400000</v>
      </c>
      <c r="H9" s="353">
        <v>24487000</v>
      </c>
      <c r="I9" s="359">
        <v>21718667</v>
      </c>
      <c r="J9" s="654"/>
    </row>
    <row r="10" spans="1:10" ht="15" customHeight="1">
      <c r="A10" s="367" t="s">
        <v>10</v>
      </c>
      <c r="B10" s="369" t="s">
        <v>741</v>
      </c>
      <c r="C10" s="353">
        <v>14551780</v>
      </c>
      <c r="D10" s="353">
        <v>30553892</v>
      </c>
      <c r="E10" s="353">
        <v>29335533</v>
      </c>
      <c r="F10" s="368" t="s">
        <v>114</v>
      </c>
      <c r="G10" s="353">
        <v>127194777</v>
      </c>
      <c r="H10" s="353">
        <v>141779042</v>
      </c>
      <c r="I10" s="359">
        <v>141399342</v>
      </c>
      <c r="J10" s="654"/>
    </row>
    <row r="11" spans="1:10" ht="15" customHeight="1">
      <c r="A11" s="367" t="s">
        <v>11</v>
      </c>
      <c r="B11" s="368" t="s">
        <v>438</v>
      </c>
      <c r="C11" s="354">
        <v>2408000</v>
      </c>
      <c r="D11" s="354">
        <v>1408000</v>
      </c>
      <c r="E11" s="354">
        <v>407723</v>
      </c>
      <c r="F11" s="368" t="s">
        <v>37</v>
      </c>
      <c r="G11" s="353">
        <v>4000000</v>
      </c>
      <c r="H11" s="353"/>
      <c r="I11" s="359"/>
      <c r="J11" s="654"/>
    </row>
    <row r="12" spans="1:10" ht="15" customHeight="1">
      <c r="A12" s="367" t="s">
        <v>12</v>
      </c>
      <c r="B12" s="368" t="s">
        <v>583</v>
      </c>
      <c r="C12" s="353"/>
      <c r="D12" s="353"/>
      <c r="E12" s="353"/>
      <c r="F12" s="7"/>
      <c r="G12" s="353"/>
      <c r="H12" s="353"/>
      <c r="I12" s="359"/>
      <c r="J12" s="654"/>
    </row>
    <row r="13" spans="1:10" ht="15" customHeight="1">
      <c r="A13" s="367" t="s">
        <v>13</v>
      </c>
      <c r="B13" s="368" t="s">
        <v>308</v>
      </c>
      <c r="C13" s="353"/>
      <c r="D13" s="353"/>
      <c r="E13" s="353"/>
      <c r="F13" s="7"/>
      <c r="G13" s="353"/>
      <c r="H13" s="353"/>
      <c r="I13" s="359"/>
      <c r="J13" s="654"/>
    </row>
    <row r="14" spans="1:10" ht="15" customHeight="1">
      <c r="A14" s="367" t="s">
        <v>14</v>
      </c>
      <c r="B14" s="377"/>
      <c r="C14" s="354"/>
      <c r="D14" s="354"/>
      <c r="E14" s="354"/>
      <c r="F14" s="7"/>
      <c r="G14" s="353"/>
      <c r="H14" s="353"/>
      <c r="I14" s="359"/>
      <c r="J14" s="654"/>
    </row>
    <row r="15" spans="1:10" ht="15" customHeight="1">
      <c r="A15" s="367" t="s">
        <v>15</v>
      </c>
      <c r="B15" s="7"/>
      <c r="C15" s="353"/>
      <c r="D15" s="353"/>
      <c r="E15" s="353"/>
      <c r="F15" s="7"/>
      <c r="G15" s="353"/>
      <c r="H15" s="353"/>
      <c r="I15" s="359"/>
      <c r="J15" s="654"/>
    </row>
    <row r="16" spans="1:10" ht="15" customHeight="1">
      <c r="A16" s="367" t="s">
        <v>16</v>
      </c>
      <c r="B16" s="7"/>
      <c r="C16" s="353"/>
      <c r="D16" s="353"/>
      <c r="E16" s="353"/>
      <c r="F16" s="7"/>
      <c r="G16" s="353"/>
      <c r="H16" s="353"/>
      <c r="I16" s="359"/>
      <c r="J16" s="654"/>
    </row>
    <row r="17" spans="1:10" ht="15" customHeight="1" thickBot="1">
      <c r="A17" s="367" t="s">
        <v>17</v>
      </c>
      <c r="B17" s="10"/>
      <c r="C17" s="355"/>
      <c r="D17" s="355"/>
      <c r="E17" s="355"/>
      <c r="F17" s="7"/>
      <c r="G17" s="355"/>
      <c r="H17" s="355"/>
      <c r="I17" s="360"/>
      <c r="J17" s="654"/>
    </row>
    <row r="18" spans="1:10" ht="17.25" customHeight="1" thickBot="1">
      <c r="A18" s="370" t="s">
        <v>18</v>
      </c>
      <c r="B18" s="351" t="s">
        <v>439</v>
      </c>
      <c r="C18" s="356">
        <f>+C6+C7+C9+C10+C11+C13+C14+C15+C16+C17</f>
        <v>802357488</v>
      </c>
      <c r="D18" s="356">
        <f>+D6+D7+D9+D10+D11+D13+D14+D15+D16+D17</f>
        <v>854743579</v>
      </c>
      <c r="E18" s="356">
        <f>+E6+E7+E9+E10+E11+E13+E14+E15+E16+E17</f>
        <v>870584899</v>
      </c>
      <c r="F18" s="351" t="s">
        <v>445</v>
      </c>
      <c r="G18" s="356">
        <f>SUM(G6:G17)</f>
        <v>780581258</v>
      </c>
      <c r="H18" s="356">
        <f>SUM(H6:H17)</f>
        <v>854669376</v>
      </c>
      <c r="I18" s="356">
        <f>SUM(I6:I17)</f>
        <v>847399414</v>
      </c>
      <c r="J18" s="654"/>
    </row>
    <row r="19" spans="1:10" ht="15" customHeight="1">
      <c r="A19" s="371" t="s">
        <v>19</v>
      </c>
      <c r="B19" s="372" t="s">
        <v>440</v>
      </c>
      <c r="C19" s="37">
        <f>+C20+C21+C22+C23</f>
        <v>37556969</v>
      </c>
      <c r="D19" s="37">
        <f>+D20+D21+D22+D23</f>
        <v>42418111</v>
      </c>
      <c r="E19" s="37">
        <f>+E20+E21+E22+E23</f>
        <v>42418111</v>
      </c>
      <c r="F19" s="373" t="s">
        <v>120</v>
      </c>
      <c r="G19" s="357"/>
      <c r="H19" s="357"/>
      <c r="I19" s="357"/>
      <c r="J19" s="654"/>
    </row>
    <row r="20" spans="1:10" ht="15" customHeight="1">
      <c r="A20" s="374" t="s">
        <v>20</v>
      </c>
      <c r="B20" s="373" t="s">
        <v>133</v>
      </c>
      <c r="C20" s="350">
        <v>37556969</v>
      </c>
      <c r="D20" s="350">
        <v>42418111</v>
      </c>
      <c r="E20" s="350">
        <v>42418111</v>
      </c>
      <c r="F20" s="373" t="s">
        <v>446</v>
      </c>
      <c r="G20" s="350"/>
      <c r="H20" s="350"/>
      <c r="I20" s="350"/>
      <c r="J20" s="654"/>
    </row>
    <row r="21" spans="1:10" ht="15" customHeight="1">
      <c r="A21" s="374" t="s">
        <v>21</v>
      </c>
      <c r="B21" s="373" t="s">
        <v>134</v>
      </c>
      <c r="C21" s="350"/>
      <c r="D21" s="350"/>
      <c r="E21" s="350"/>
      <c r="F21" s="373" t="s">
        <v>94</v>
      </c>
      <c r="G21" s="350"/>
      <c r="H21" s="350"/>
      <c r="I21" s="350"/>
      <c r="J21" s="654"/>
    </row>
    <row r="22" spans="1:10" ht="15" customHeight="1">
      <c r="A22" s="374" t="s">
        <v>22</v>
      </c>
      <c r="B22" s="373" t="s">
        <v>138</v>
      </c>
      <c r="C22" s="350"/>
      <c r="D22" s="350"/>
      <c r="E22" s="350"/>
      <c r="F22" s="373" t="s">
        <v>95</v>
      </c>
      <c r="G22" s="350"/>
      <c r="H22" s="350"/>
      <c r="I22" s="350"/>
      <c r="J22" s="654"/>
    </row>
    <row r="23" spans="1:10" ht="15" customHeight="1">
      <c r="A23" s="374" t="s">
        <v>23</v>
      </c>
      <c r="B23" s="373" t="s">
        <v>139</v>
      </c>
      <c r="C23" s="350"/>
      <c r="D23" s="350"/>
      <c r="E23" s="350"/>
      <c r="F23" s="372" t="s">
        <v>141</v>
      </c>
      <c r="G23" s="350"/>
      <c r="H23" s="350"/>
      <c r="I23" s="350"/>
      <c r="J23" s="654"/>
    </row>
    <row r="24" spans="1:10" ht="15" customHeight="1">
      <c r="A24" s="374" t="s">
        <v>24</v>
      </c>
      <c r="B24" s="373" t="s">
        <v>441</v>
      </c>
      <c r="C24" s="375">
        <f>+C25+C26</f>
        <v>0</v>
      </c>
      <c r="D24" s="375">
        <f>+D25+D26</f>
        <v>15737585</v>
      </c>
      <c r="E24" s="375">
        <f>+E25+E26</f>
        <v>15737585</v>
      </c>
      <c r="F24" s="373" t="s">
        <v>121</v>
      </c>
      <c r="G24" s="350"/>
      <c r="H24" s="350"/>
      <c r="I24" s="350"/>
      <c r="J24" s="654"/>
    </row>
    <row r="25" spans="1:10" ht="15" customHeight="1">
      <c r="A25" s="371" t="s">
        <v>25</v>
      </c>
      <c r="B25" s="372" t="s">
        <v>442</v>
      </c>
      <c r="C25" s="357"/>
      <c r="D25" s="357"/>
      <c r="E25" s="357"/>
      <c r="F25" s="366" t="s">
        <v>122</v>
      </c>
      <c r="G25" s="357"/>
      <c r="H25" s="357"/>
      <c r="I25" s="357"/>
      <c r="J25" s="654"/>
    </row>
    <row r="26" spans="1:10" ht="15" customHeight="1" thickBot="1">
      <c r="A26" s="374" t="s">
        <v>26</v>
      </c>
      <c r="B26" s="373" t="s">
        <v>742</v>
      </c>
      <c r="C26" s="350"/>
      <c r="D26" s="350">
        <v>15737585</v>
      </c>
      <c r="E26" s="350">
        <v>15737585</v>
      </c>
      <c r="F26" s="7" t="s">
        <v>682</v>
      </c>
      <c r="G26" s="350">
        <v>13025940</v>
      </c>
      <c r="H26" s="350">
        <v>13025940</v>
      </c>
      <c r="I26" s="350">
        <v>13025940</v>
      </c>
      <c r="J26" s="654"/>
    </row>
    <row r="27" spans="1:10" ht="17.25" customHeight="1" thickBot="1">
      <c r="A27" s="370" t="s">
        <v>27</v>
      </c>
      <c r="B27" s="351" t="s">
        <v>443</v>
      </c>
      <c r="C27" s="356">
        <f>+C19+C24</f>
        <v>37556969</v>
      </c>
      <c r="D27" s="356">
        <f>+D19+D24</f>
        <v>58155696</v>
      </c>
      <c r="E27" s="356">
        <f>+E19+E24</f>
        <v>58155696</v>
      </c>
      <c r="F27" s="351" t="s">
        <v>447</v>
      </c>
      <c r="G27" s="356">
        <f>SUM(G19:G26)</f>
        <v>13025940</v>
      </c>
      <c r="H27" s="356">
        <f>SUM(H19:H26)</f>
        <v>13025940</v>
      </c>
      <c r="I27" s="356">
        <f>SUM(I19:I26)</f>
        <v>13025940</v>
      </c>
      <c r="J27" s="654"/>
    </row>
    <row r="28" spans="1:10" ht="17.25" customHeight="1" thickBot="1">
      <c r="A28" s="370" t="s">
        <v>28</v>
      </c>
      <c r="B28" s="376" t="s">
        <v>444</v>
      </c>
      <c r="C28" s="562">
        <f>+C18+C27</f>
        <v>839914457</v>
      </c>
      <c r="D28" s="562">
        <f>+D18+D27</f>
        <v>912899275</v>
      </c>
      <c r="E28" s="563">
        <f>+E18+E27</f>
        <v>928740595</v>
      </c>
      <c r="F28" s="376" t="s">
        <v>448</v>
      </c>
      <c r="G28" s="562">
        <f>+G18+G27</f>
        <v>793607198</v>
      </c>
      <c r="H28" s="562">
        <f>+H18+H27</f>
        <v>867695316</v>
      </c>
      <c r="I28" s="562">
        <f>+I18+I27</f>
        <v>860425354</v>
      </c>
      <c r="J28" s="654"/>
    </row>
    <row r="29" spans="1:10" ht="17.25" customHeight="1" thickBot="1">
      <c r="A29" s="370" t="s">
        <v>29</v>
      </c>
      <c r="B29" s="376" t="s">
        <v>98</v>
      </c>
      <c r="C29" s="562" t="str">
        <f>IF(C18-G18&lt;0,G18-C18,"-")</f>
        <v>-</v>
      </c>
      <c r="D29" s="562" t="str">
        <f>IF(D18-H18&lt;0,H18-D18,"-")</f>
        <v>-</v>
      </c>
      <c r="E29" s="563" t="str">
        <f>IF(E18-I18&lt;0,I18-E18,"-")</f>
        <v>-</v>
      </c>
      <c r="F29" s="376" t="s">
        <v>99</v>
      </c>
      <c r="G29" s="562">
        <f>IF(C18-G18&gt;0,C18-G18,"-")</f>
        <v>21776230</v>
      </c>
      <c r="H29" s="562">
        <f>IF(D18-H18&gt;0,D18-H18,"-")</f>
        <v>74203</v>
      </c>
      <c r="I29" s="562">
        <f>IF(E18-I18&gt;0,E18-I18,"-")</f>
        <v>23185485</v>
      </c>
      <c r="J29" s="654"/>
    </row>
    <row r="30" spans="1:10" ht="17.25" customHeight="1" thickBot="1">
      <c r="A30" s="370" t="s">
        <v>30</v>
      </c>
      <c r="B30" s="376" t="s">
        <v>630</v>
      </c>
      <c r="C30" s="562" t="str">
        <f>IF(C28-G28&lt;0,G28-C28,"-")</f>
        <v>-</v>
      </c>
      <c r="D30" s="562" t="str">
        <f>IF(D28-H28&lt;0,H28-D28,"-")</f>
        <v>-</v>
      </c>
      <c r="E30" s="563" t="str">
        <f>IF(E28-I28&lt;0,I28-E28,"-")</f>
        <v>-</v>
      </c>
      <c r="F30" s="376" t="s">
        <v>631</v>
      </c>
      <c r="G30" s="562">
        <f>IF(C28-G28&gt;0,C28-G28,"-")</f>
        <v>46307259</v>
      </c>
      <c r="H30" s="562">
        <f>IF(D28-H28&gt;0,D28-H28,"-")</f>
        <v>45203959</v>
      </c>
      <c r="I30" s="562">
        <f>IF(E28-I28&gt;0,E28-I28,"-")</f>
        <v>68315241</v>
      </c>
      <c r="J30" s="65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9" customWidth="1"/>
    <col min="2" max="2" width="55.125" style="23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361" t="s">
        <v>97</v>
      </c>
      <c r="C1" s="362"/>
      <c r="D1" s="362"/>
      <c r="E1" s="362"/>
      <c r="F1" s="362"/>
      <c r="G1" s="362"/>
      <c r="H1" s="362"/>
      <c r="I1" s="362"/>
      <c r="J1" s="657" t="s">
        <v>796</v>
      </c>
    </row>
    <row r="2" spans="7:10" ht="14.25" thickBot="1">
      <c r="G2" s="36"/>
      <c r="H2" s="36"/>
      <c r="I2" s="36" t="str">
        <f>'5.mell  '!I2</f>
        <v>Forintban!</v>
      </c>
      <c r="J2" s="657"/>
    </row>
    <row r="3" spans="1:10" ht="24" customHeight="1" thickBot="1">
      <c r="A3" s="655" t="s">
        <v>55</v>
      </c>
      <c r="B3" s="386" t="s">
        <v>40</v>
      </c>
      <c r="C3" s="387"/>
      <c r="D3" s="387"/>
      <c r="E3" s="387"/>
      <c r="F3" s="386" t="s">
        <v>41</v>
      </c>
      <c r="G3" s="388"/>
      <c r="H3" s="388"/>
      <c r="I3" s="388"/>
      <c r="J3" s="657"/>
    </row>
    <row r="4" spans="1:10" s="363" customFormat="1" ht="35.25" customHeight="1" thickBot="1">
      <c r="A4" s="656"/>
      <c r="B4" s="24" t="s">
        <v>48</v>
      </c>
      <c r="C4" s="25" t="str">
        <f>+'5.mell  '!C4</f>
        <v>2017. évi eredeti előirányzat</v>
      </c>
      <c r="D4" s="349" t="str">
        <f>+'5.mell  '!D4</f>
        <v>2017. évi módosított előirányzat</v>
      </c>
      <c r="E4" s="25" t="str">
        <f>+'5.mell  '!E4</f>
        <v>2017. évi teljesítés</v>
      </c>
      <c r="F4" s="24" t="s">
        <v>48</v>
      </c>
      <c r="G4" s="25" t="str">
        <f>+'5.mell  '!C4</f>
        <v>2017. évi eredeti előirányzat</v>
      </c>
      <c r="H4" s="349" t="str">
        <f>+'5.mell  '!D4</f>
        <v>2017. évi módosított előirányzat</v>
      </c>
      <c r="I4" s="378" t="str">
        <f>+'5.mell  '!E4</f>
        <v>2017. évi teljesítés</v>
      </c>
      <c r="J4" s="657"/>
    </row>
    <row r="5" spans="1:10" s="363" customFormat="1" ht="13.5" thickBot="1">
      <c r="A5" s="389" t="s">
        <v>378</v>
      </c>
      <c r="B5" s="390" t="s">
        <v>379</v>
      </c>
      <c r="C5" s="391" t="s">
        <v>380</v>
      </c>
      <c r="D5" s="391" t="s">
        <v>381</v>
      </c>
      <c r="E5" s="391" t="s">
        <v>382</v>
      </c>
      <c r="F5" s="390" t="s">
        <v>458</v>
      </c>
      <c r="G5" s="391" t="s">
        <v>459</v>
      </c>
      <c r="H5" s="391" t="s">
        <v>460</v>
      </c>
      <c r="I5" s="392" t="s">
        <v>461</v>
      </c>
      <c r="J5" s="657"/>
    </row>
    <row r="6" spans="1:10" ht="12.75" customHeight="1">
      <c r="A6" s="365" t="s">
        <v>6</v>
      </c>
      <c r="B6" s="366" t="s">
        <v>449</v>
      </c>
      <c r="C6" s="352">
        <v>9031360</v>
      </c>
      <c r="D6" s="352">
        <v>295368429</v>
      </c>
      <c r="E6" s="352">
        <v>295368429</v>
      </c>
      <c r="F6" s="366" t="s">
        <v>135</v>
      </c>
      <c r="G6" s="352">
        <v>37224696</v>
      </c>
      <c r="H6" s="352">
        <v>71295776</v>
      </c>
      <c r="I6" s="358">
        <v>50058464</v>
      </c>
      <c r="J6" s="657"/>
    </row>
    <row r="7" spans="1:10" ht="12.75">
      <c r="A7" s="367" t="s">
        <v>7</v>
      </c>
      <c r="B7" s="368" t="s">
        <v>450</v>
      </c>
      <c r="C7" s="353">
        <v>9031360</v>
      </c>
      <c r="D7" s="353">
        <v>282109405</v>
      </c>
      <c r="E7" s="353">
        <v>282109405</v>
      </c>
      <c r="F7" s="368" t="s">
        <v>462</v>
      </c>
      <c r="G7" s="353"/>
      <c r="H7" s="353">
        <v>16578595</v>
      </c>
      <c r="I7" s="359">
        <v>825500</v>
      </c>
      <c r="J7" s="657"/>
    </row>
    <row r="8" spans="1:10" ht="12.75" customHeight="1">
      <c r="A8" s="367" t="s">
        <v>8</v>
      </c>
      <c r="B8" s="368" t="s">
        <v>451</v>
      </c>
      <c r="C8" s="353"/>
      <c r="D8" s="353">
        <v>5600000</v>
      </c>
      <c r="E8" s="353">
        <v>5600000</v>
      </c>
      <c r="F8" s="368" t="s">
        <v>116</v>
      </c>
      <c r="G8" s="353">
        <v>18113923</v>
      </c>
      <c r="H8" s="353">
        <v>277228807</v>
      </c>
      <c r="I8" s="359">
        <v>97281090</v>
      </c>
      <c r="J8" s="657"/>
    </row>
    <row r="9" spans="1:10" ht="12.75" customHeight="1">
      <c r="A9" s="367" t="s">
        <v>9</v>
      </c>
      <c r="B9" s="368" t="s">
        <v>452</v>
      </c>
      <c r="C9" s="353"/>
      <c r="D9" s="353">
        <v>2352195</v>
      </c>
      <c r="E9" s="353">
        <v>133684</v>
      </c>
      <c r="F9" s="368" t="s">
        <v>463</v>
      </c>
      <c r="G9" s="353">
        <v>9031360</v>
      </c>
      <c r="H9" s="353">
        <v>270777684</v>
      </c>
      <c r="I9" s="359">
        <v>96353990</v>
      </c>
      <c r="J9" s="657"/>
    </row>
    <row r="10" spans="1:10" ht="12.75" customHeight="1">
      <c r="A10" s="367" t="s">
        <v>10</v>
      </c>
      <c r="B10" s="368" t="s">
        <v>453</v>
      </c>
      <c r="C10" s="353"/>
      <c r="D10" s="353"/>
      <c r="E10" s="353"/>
      <c r="F10" s="368" t="s">
        <v>137</v>
      </c>
      <c r="G10" s="353"/>
      <c r="H10" s="353"/>
      <c r="I10" s="359"/>
      <c r="J10" s="657"/>
    </row>
    <row r="11" spans="1:10" ht="12.75" customHeight="1">
      <c r="A11" s="367" t="s">
        <v>11</v>
      </c>
      <c r="B11" s="368" t="s">
        <v>454</v>
      </c>
      <c r="C11" s="354"/>
      <c r="D11" s="354"/>
      <c r="E11" s="354"/>
      <c r="F11" s="407"/>
      <c r="G11" s="353"/>
      <c r="H11" s="353"/>
      <c r="I11" s="359"/>
      <c r="J11" s="657"/>
    </row>
    <row r="12" spans="1:10" ht="12.75" customHeight="1">
      <c r="A12" s="367" t="s">
        <v>12</v>
      </c>
      <c r="B12" s="7"/>
      <c r="C12" s="353"/>
      <c r="D12" s="353"/>
      <c r="E12" s="353"/>
      <c r="F12" s="407"/>
      <c r="G12" s="353"/>
      <c r="H12" s="353"/>
      <c r="I12" s="359"/>
      <c r="J12" s="657"/>
    </row>
    <row r="13" spans="1:10" ht="12.75" customHeight="1">
      <c r="A13" s="367" t="s">
        <v>13</v>
      </c>
      <c r="B13" s="7"/>
      <c r="C13" s="353"/>
      <c r="D13" s="353"/>
      <c r="E13" s="353"/>
      <c r="F13" s="408"/>
      <c r="G13" s="353"/>
      <c r="H13" s="353"/>
      <c r="I13" s="359"/>
      <c r="J13" s="657"/>
    </row>
    <row r="14" spans="1:10" ht="12.75" customHeight="1">
      <c r="A14" s="367" t="s">
        <v>14</v>
      </c>
      <c r="B14" s="405"/>
      <c r="C14" s="354"/>
      <c r="D14" s="354"/>
      <c r="E14" s="354"/>
      <c r="F14" s="407"/>
      <c r="G14" s="353"/>
      <c r="H14" s="353"/>
      <c r="I14" s="359"/>
      <c r="J14" s="657"/>
    </row>
    <row r="15" spans="1:10" ht="12.75">
      <c r="A15" s="367" t="s">
        <v>15</v>
      </c>
      <c r="B15" s="7"/>
      <c r="C15" s="354"/>
      <c r="D15" s="354"/>
      <c r="E15" s="354"/>
      <c r="F15" s="407"/>
      <c r="G15" s="353"/>
      <c r="H15" s="353"/>
      <c r="I15" s="359"/>
      <c r="J15" s="657"/>
    </row>
    <row r="16" spans="1:10" ht="12.75" customHeight="1" thickBot="1">
      <c r="A16" s="402" t="s">
        <v>16</v>
      </c>
      <c r="B16" s="406"/>
      <c r="C16" s="404"/>
      <c r="D16" s="54"/>
      <c r="E16" s="61"/>
      <c r="F16" s="403" t="s">
        <v>37</v>
      </c>
      <c r="G16" s="353"/>
      <c r="H16" s="353"/>
      <c r="I16" s="359"/>
      <c r="J16" s="657"/>
    </row>
    <row r="17" spans="1:10" ht="15.75" customHeight="1" thickBot="1">
      <c r="A17" s="370" t="s">
        <v>17</v>
      </c>
      <c r="B17" s="351" t="s">
        <v>455</v>
      </c>
      <c r="C17" s="356">
        <f>+C6+C8+C9+C11+C12+C13+C14+C15+C16</f>
        <v>9031360</v>
      </c>
      <c r="D17" s="356">
        <f>+D6+D8+D9+D11+D12+D13+D14+D15+D16</f>
        <v>303320624</v>
      </c>
      <c r="E17" s="356">
        <f>+E6+E8+E9+E11+E12+E13+E14+E15+E16</f>
        <v>301102113</v>
      </c>
      <c r="F17" s="351" t="s">
        <v>464</v>
      </c>
      <c r="G17" s="356">
        <f>+G6+G8+G10+G11+G12+G13+G14+G15+G16</f>
        <v>55338619</v>
      </c>
      <c r="H17" s="356">
        <f>+H6+H8+H10+H11+H12+H13+H14+H15+H16</f>
        <v>348524583</v>
      </c>
      <c r="I17" s="385">
        <f>+I6+I8+I10+I11+I12+I13+I14+I15+I16</f>
        <v>147339554</v>
      </c>
      <c r="J17" s="657"/>
    </row>
    <row r="18" spans="1:10" ht="12.75" customHeight="1">
      <c r="A18" s="365" t="s">
        <v>18</v>
      </c>
      <c r="B18" s="394" t="s">
        <v>153</v>
      </c>
      <c r="C18" s="401">
        <f>+C19+C20+C21+C22+C23</f>
        <v>0</v>
      </c>
      <c r="D18" s="401">
        <f>+D19+D20+D21+D22+D23</f>
        <v>0</v>
      </c>
      <c r="E18" s="401">
        <f>+E19+E20+E21+E22+E23</f>
        <v>0</v>
      </c>
      <c r="F18" s="373" t="s">
        <v>120</v>
      </c>
      <c r="G18" s="51"/>
      <c r="H18" s="51"/>
      <c r="I18" s="382"/>
      <c r="J18" s="657"/>
    </row>
    <row r="19" spans="1:10" ht="12.75" customHeight="1">
      <c r="A19" s="367" t="s">
        <v>19</v>
      </c>
      <c r="B19" s="395" t="s">
        <v>142</v>
      </c>
      <c r="C19" s="350"/>
      <c r="D19" s="350"/>
      <c r="E19" s="350"/>
      <c r="F19" s="373" t="s">
        <v>123</v>
      </c>
      <c r="G19" s="350"/>
      <c r="H19" s="350"/>
      <c r="I19" s="383"/>
      <c r="J19" s="657"/>
    </row>
    <row r="20" spans="1:10" ht="12.75" customHeight="1">
      <c r="A20" s="365" t="s">
        <v>20</v>
      </c>
      <c r="B20" s="395" t="s">
        <v>143</v>
      </c>
      <c r="C20" s="350"/>
      <c r="D20" s="350"/>
      <c r="E20" s="350"/>
      <c r="F20" s="373" t="s">
        <v>94</v>
      </c>
      <c r="G20" s="350"/>
      <c r="H20" s="350"/>
      <c r="I20" s="383"/>
      <c r="J20" s="657"/>
    </row>
    <row r="21" spans="1:10" ht="12.75" customHeight="1">
      <c r="A21" s="367" t="s">
        <v>21</v>
      </c>
      <c r="B21" s="395" t="s">
        <v>144</v>
      </c>
      <c r="C21" s="350"/>
      <c r="D21" s="350"/>
      <c r="E21" s="350"/>
      <c r="F21" s="373" t="s">
        <v>95</v>
      </c>
      <c r="G21" s="350"/>
      <c r="H21" s="350"/>
      <c r="I21" s="383"/>
      <c r="J21" s="657"/>
    </row>
    <row r="22" spans="1:10" ht="12.75" customHeight="1">
      <c r="A22" s="365" t="s">
        <v>22</v>
      </c>
      <c r="B22" s="395" t="s">
        <v>145</v>
      </c>
      <c r="C22" s="350"/>
      <c r="D22" s="350"/>
      <c r="E22" s="350"/>
      <c r="F22" s="372" t="s">
        <v>141</v>
      </c>
      <c r="G22" s="350"/>
      <c r="H22" s="350"/>
      <c r="I22" s="383"/>
      <c r="J22" s="657"/>
    </row>
    <row r="23" spans="1:10" ht="12.75" customHeight="1">
      <c r="A23" s="367" t="s">
        <v>23</v>
      </c>
      <c r="B23" s="396" t="s">
        <v>146</v>
      </c>
      <c r="C23" s="350"/>
      <c r="D23" s="350"/>
      <c r="E23" s="350"/>
      <c r="F23" s="373" t="s">
        <v>124</v>
      </c>
      <c r="G23" s="350"/>
      <c r="H23" s="350"/>
      <c r="I23" s="383"/>
      <c r="J23" s="657"/>
    </row>
    <row r="24" spans="1:10" ht="12.75" customHeight="1">
      <c r="A24" s="365" t="s">
        <v>24</v>
      </c>
      <c r="B24" s="397" t="s">
        <v>147</v>
      </c>
      <c r="C24" s="375">
        <f>+C25+C26+C27+C28+C29</f>
        <v>0</v>
      </c>
      <c r="D24" s="375">
        <f>+D25+D26+D27+D28+D29</f>
        <v>0</v>
      </c>
      <c r="E24" s="375">
        <f>+E25+E26+E27+E28+E29</f>
        <v>0</v>
      </c>
      <c r="F24" s="398" t="s">
        <v>122</v>
      </c>
      <c r="G24" s="350"/>
      <c r="H24" s="350"/>
      <c r="I24" s="383"/>
      <c r="J24" s="657"/>
    </row>
    <row r="25" spans="1:10" ht="12.75" customHeight="1">
      <c r="A25" s="367" t="s">
        <v>25</v>
      </c>
      <c r="B25" s="396" t="s">
        <v>148</v>
      </c>
      <c r="C25" s="350"/>
      <c r="D25" s="350"/>
      <c r="E25" s="350"/>
      <c r="F25" s="398" t="s">
        <v>465</v>
      </c>
      <c r="G25" s="350"/>
      <c r="H25" s="350"/>
      <c r="I25" s="383"/>
      <c r="J25" s="657"/>
    </row>
    <row r="26" spans="1:10" ht="12.75" customHeight="1">
      <c r="A26" s="365" t="s">
        <v>26</v>
      </c>
      <c r="B26" s="396" t="s">
        <v>149</v>
      </c>
      <c r="C26" s="350"/>
      <c r="D26" s="350"/>
      <c r="E26" s="350"/>
      <c r="F26" s="393"/>
      <c r="G26" s="350"/>
      <c r="H26" s="350"/>
      <c r="I26" s="383"/>
      <c r="J26" s="657"/>
    </row>
    <row r="27" spans="1:10" ht="12.75" customHeight="1">
      <c r="A27" s="367" t="s">
        <v>27</v>
      </c>
      <c r="B27" s="395" t="s">
        <v>150</v>
      </c>
      <c r="C27" s="350"/>
      <c r="D27" s="350"/>
      <c r="E27" s="350"/>
      <c r="F27" s="384"/>
      <c r="G27" s="350"/>
      <c r="H27" s="350"/>
      <c r="I27" s="383"/>
      <c r="J27" s="657"/>
    </row>
    <row r="28" spans="1:10" ht="12.75" customHeight="1">
      <c r="A28" s="365" t="s">
        <v>28</v>
      </c>
      <c r="B28" s="399" t="s">
        <v>151</v>
      </c>
      <c r="C28" s="350"/>
      <c r="D28" s="350"/>
      <c r="E28" s="350"/>
      <c r="F28" s="7"/>
      <c r="G28" s="350"/>
      <c r="H28" s="350"/>
      <c r="I28" s="383"/>
      <c r="J28" s="657"/>
    </row>
    <row r="29" spans="1:10" ht="12.75" customHeight="1" thickBot="1">
      <c r="A29" s="367" t="s">
        <v>29</v>
      </c>
      <c r="B29" s="400" t="s">
        <v>152</v>
      </c>
      <c r="C29" s="350"/>
      <c r="D29" s="350"/>
      <c r="E29" s="350"/>
      <c r="F29" s="384"/>
      <c r="G29" s="350"/>
      <c r="H29" s="350"/>
      <c r="I29" s="383"/>
      <c r="J29" s="657"/>
    </row>
    <row r="30" spans="1:10" ht="24.75" customHeight="1" thickBot="1">
      <c r="A30" s="370" t="s">
        <v>30</v>
      </c>
      <c r="B30" s="351" t="s">
        <v>456</v>
      </c>
      <c r="C30" s="356">
        <f>+C18+C24</f>
        <v>0</v>
      </c>
      <c r="D30" s="356">
        <f>+D18+D24</f>
        <v>0</v>
      </c>
      <c r="E30" s="356">
        <f>+E18+E24</f>
        <v>0</v>
      </c>
      <c r="F30" s="351" t="s">
        <v>467</v>
      </c>
      <c r="G30" s="356">
        <f>SUM(G18:G29)</f>
        <v>0</v>
      </c>
      <c r="H30" s="356">
        <f>SUM(H18:H29)</f>
        <v>0</v>
      </c>
      <c r="I30" s="385">
        <f>SUM(I18:I29)</f>
        <v>0</v>
      </c>
      <c r="J30" s="657"/>
    </row>
    <row r="31" spans="1:10" ht="16.5" customHeight="1" thickBot="1">
      <c r="A31" s="370" t="s">
        <v>31</v>
      </c>
      <c r="B31" s="376" t="s">
        <v>457</v>
      </c>
      <c r="C31" s="562">
        <f>+C17+C30</f>
        <v>9031360</v>
      </c>
      <c r="D31" s="562">
        <f>+D17+D30</f>
        <v>303320624</v>
      </c>
      <c r="E31" s="563">
        <f>+E17+E30</f>
        <v>301102113</v>
      </c>
      <c r="F31" s="376" t="s">
        <v>466</v>
      </c>
      <c r="G31" s="562">
        <f>+G17+G30</f>
        <v>55338619</v>
      </c>
      <c r="H31" s="562">
        <f>+H17+H30</f>
        <v>348524583</v>
      </c>
      <c r="I31" s="564">
        <f>+I17+I30</f>
        <v>147339554</v>
      </c>
      <c r="J31" s="657"/>
    </row>
    <row r="32" spans="1:10" ht="16.5" customHeight="1" thickBot="1">
      <c r="A32" s="370" t="s">
        <v>32</v>
      </c>
      <c r="B32" s="376" t="s">
        <v>98</v>
      </c>
      <c r="C32" s="562">
        <f>IF(C17-G17&lt;0,G17-C17,"-")</f>
        <v>46307259</v>
      </c>
      <c r="D32" s="562">
        <f>IF(D17-H17&lt;0,H17-D17,"-")</f>
        <v>45203959</v>
      </c>
      <c r="E32" s="563" t="str">
        <f>IF(E17-I17&lt;0,I17-E17,"-")</f>
        <v>-</v>
      </c>
      <c r="F32" s="376" t="s">
        <v>99</v>
      </c>
      <c r="G32" s="562" t="str">
        <f>IF(C17-G17&gt;0,C17-G17,"-")</f>
        <v>-</v>
      </c>
      <c r="H32" s="562" t="str">
        <f>IF(D17-H17&gt;0,D17-H17,"-")</f>
        <v>-</v>
      </c>
      <c r="I32" s="564">
        <f>IF(E17-I17&gt;0,E17-I17,"-")</f>
        <v>153762559</v>
      </c>
      <c r="J32" s="657"/>
    </row>
    <row r="33" spans="1:10" ht="16.5" customHeight="1" thickBot="1">
      <c r="A33" s="370" t="s">
        <v>33</v>
      </c>
      <c r="B33" s="376" t="s">
        <v>630</v>
      </c>
      <c r="C33" s="562">
        <f>IF(C31-G31&lt;0,G31-C31,"-")</f>
        <v>46307259</v>
      </c>
      <c r="D33" s="562">
        <f>IF(D31-H31&lt;0,H31-D31,"-")</f>
        <v>45203959</v>
      </c>
      <c r="E33" s="562" t="str">
        <f>IF(E31-I31&lt;0,I31-E31,"-")</f>
        <v>-</v>
      </c>
      <c r="F33" s="376" t="s">
        <v>631</v>
      </c>
      <c r="G33" s="562" t="str">
        <f>IF(C31-G31&gt;0,C31-G31,"-")</f>
        <v>-</v>
      </c>
      <c r="H33" s="562" t="str">
        <f>IF(D31-H31&gt;0,D31-H31,"-")</f>
        <v>-</v>
      </c>
      <c r="I33" s="562">
        <f>IF(E31-I31&gt;0,E31-I31,"-")</f>
        <v>153762559</v>
      </c>
      <c r="J33" s="657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47.125" style="5" customWidth="1"/>
    <col min="2" max="2" width="15.625" style="4" customWidth="1"/>
    <col min="3" max="3" width="16.375" style="4" customWidth="1"/>
    <col min="4" max="4" width="18.00390625" style="4" customWidth="1"/>
    <col min="5" max="5" width="16.625" style="4" customWidth="1"/>
    <col min="6" max="6" width="18.875" style="9" customWidth="1"/>
    <col min="7" max="8" width="12.875" style="4" customWidth="1"/>
    <col min="9" max="9" width="13.875" style="4" customWidth="1"/>
    <col min="10" max="16384" width="9.375" style="4" customWidth="1"/>
  </cols>
  <sheetData>
    <row r="1" spans="1:6" ht="25.5" customHeight="1">
      <c r="A1" s="658" t="s">
        <v>0</v>
      </c>
      <c r="B1" s="658"/>
      <c r="C1" s="658"/>
      <c r="D1" s="658"/>
      <c r="E1" s="658"/>
      <c r="F1" s="658"/>
    </row>
    <row r="2" spans="1:6" ht="22.5" customHeight="1" thickBot="1">
      <c r="A2" s="23"/>
      <c r="B2" s="9"/>
      <c r="C2" s="9"/>
      <c r="D2" s="9"/>
      <c r="E2" s="9"/>
      <c r="F2" s="617" t="s">
        <v>632</v>
      </c>
    </row>
    <row r="3" spans="1:6" s="6" customFormat="1" ht="44.25" customHeight="1" thickBot="1">
      <c r="A3" s="24" t="s">
        <v>51</v>
      </c>
      <c r="B3" s="25" t="s">
        <v>52</v>
      </c>
      <c r="C3" s="25" t="s">
        <v>53</v>
      </c>
      <c r="D3" s="25" t="s">
        <v>743</v>
      </c>
      <c r="E3" s="25" t="s">
        <v>744</v>
      </c>
      <c r="F3" s="378" t="s">
        <v>731</v>
      </c>
    </row>
    <row r="4" spans="1:6" s="9" customFormat="1" ht="12" customHeight="1" thickBot="1">
      <c r="A4" s="379" t="s">
        <v>378</v>
      </c>
      <c r="B4" s="380" t="s">
        <v>379</v>
      </c>
      <c r="C4" s="380" t="s">
        <v>380</v>
      </c>
      <c r="D4" s="380" t="s">
        <v>381</v>
      </c>
      <c r="E4" s="380" t="s">
        <v>382</v>
      </c>
      <c r="F4" s="618" t="s">
        <v>458</v>
      </c>
    </row>
    <row r="5" spans="1:6" ht="15.75" customHeight="1">
      <c r="A5" s="619" t="s">
        <v>683</v>
      </c>
      <c r="B5" s="2">
        <v>19689700</v>
      </c>
      <c r="C5" s="620" t="s">
        <v>745</v>
      </c>
      <c r="D5" s="2"/>
      <c r="E5" s="2">
        <v>17403700</v>
      </c>
      <c r="F5" s="621">
        <v>15589620</v>
      </c>
    </row>
    <row r="6" spans="1:6" ht="31.5" customHeight="1">
      <c r="A6" s="619" t="s">
        <v>746</v>
      </c>
      <c r="B6" s="2">
        <v>29684696</v>
      </c>
      <c r="C6" s="620" t="s">
        <v>745</v>
      </c>
      <c r="D6" s="2"/>
      <c r="E6" s="2">
        <v>29684696</v>
      </c>
      <c r="F6" s="621">
        <v>27064204</v>
      </c>
    </row>
    <row r="7" spans="1:6" ht="29.25" customHeight="1">
      <c r="A7" s="619" t="s">
        <v>747</v>
      </c>
      <c r="B7" s="2">
        <v>1905000</v>
      </c>
      <c r="C7" s="620" t="s">
        <v>745</v>
      </c>
      <c r="D7" s="2"/>
      <c r="E7" s="2">
        <v>1905000</v>
      </c>
      <c r="F7" s="621">
        <v>3384826</v>
      </c>
    </row>
    <row r="8" spans="1:6" ht="24.75" customHeight="1">
      <c r="A8" s="619" t="s">
        <v>748</v>
      </c>
      <c r="B8" s="2">
        <v>543344</v>
      </c>
      <c r="C8" s="620" t="s">
        <v>745</v>
      </c>
      <c r="D8" s="2"/>
      <c r="E8" s="2">
        <v>543344</v>
      </c>
      <c r="F8" s="621">
        <v>543344</v>
      </c>
    </row>
    <row r="9" spans="1:6" ht="15.75" customHeight="1">
      <c r="A9" s="619" t="s">
        <v>749</v>
      </c>
      <c r="B9" s="2">
        <v>13428600</v>
      </c>
      <c r="C9" s="620" t="s">
        <v>745</v>
      </c>
      <c r="D9" s="2"/>
      <c r="E9" s="2">
        <v>13428600</v>
      </c>
      <c r="F9" s="621">
        <f aca="true" t="shared" si="0" ref="F9:F18">B9-D9-E9</f>
        <v>0</v>
      </c>
    </row>
    <row r="10" spans="1:6" ht="15.75" customHeight="1">
      <c r="A10" s="622" t="s">
        <v>750</v>
      </c>
      <c r="B10" s="2"/>
      <c r="C10" s="620" t="s">
        <v>745</v>
      </c>
      <c r="D10" s="2"/>
      <c r="E10" s="2"/>
      <c r="F10" s="621">
        <f t="shared" si="0"/>
        <v>0</v>
      </c>
    </row>
    <row r="11" spans="1:6" ht="15.75" customHeight="1">
      <c r="A11" s="619" t="s">
        <v>751</v>
      </c>
      <c r="B11" s="2">
        <v>3149995</v>
      </c>
      <c r="C11" s="620" t="s">
        <v>745</v>
      </c>
      <c r="D11" s="2"/>
      <c r="E11" s="2">
        <v>3149995</v>
      </c>
      <c r="F11" s="621">
        <v>825500</v>
      </c>
    </row>
    <row r="12" spans="1:6" ht="15.75" customHeight="1">
      <c r="A12" s="619" t="s">
        <v>752</v>
      </c>
      <c r="B12" s="2">
        <v>151892</v>
      </c>
      <c r="C12" s="620" t="s">
        <v>745</v>
      </c>
      <c r="D12" s="2"/>
      <c r="E12" s="2">
        <v>151892</v>
      </c>
      <c r="F12" s="621">
        <f t="shared" si="0"/>
        <v>0</v>
      </c>
    </row>
    <row r="13" spans="1:6" ht="15.75" customHeight="1">
      <c r="A13" s="619" t="s">
        <v>753</v>
      </c>
      <c r="B13" s="2">
        <v>110970</v>
      </c>
      <c r="C13" s="620" t="s">
        <v>745</v>
      </c>
      <c r="D13" s="2"/>
      <c r="E13" s="2">
        <v>110970</v>
      </c>
      <c r="F13" s="621">
        <v>110970</v>
      </c>
    </row>
    <row r="14" spans="1:6" ht="15.75" customHeight="1">
      <c r="A14" s="619" t="s">
        <v>754</v>
      </c>
      <c r="B14" s="2">
        <v>2631579</v>
      </c>
      <c r="C14" s="620" t="s">
        <v>745</v>
      </c>
      <c r="D14" s="2"/>
      <c r="E14" s="2">
        <v>2631579</v>
      </c>
      <c r="F14" s="621">
        <v>254000</v>
      </c>
    </row>
    <row r="15" spans="1:6" ht="15.75" customHeight="1">
      <c r="A15" s="619"/>
      <c r="B15" s="2"/>
      <c r="C15" s="620"/>
      <c r="D15" s="2"/>
      <c r="E15" s="2">
        <v>2286000</v>
      </c>
      <c r="F15" s="621">
        <v>2286000</v>
      </c>
    </row>
    <row r="16" spans="1:6" ht="15.75" customHeight="1">
      <c r="A16" s="619"/>
      <c r="B16" s="2"/>
      <c r="C16" s="620"/>
      <c r="D16" s="2"/>
      <c r="E16" s="2"/>
      <c r="F16" s="621">
        <f t="shared" si="0"/>
        <v>0</v>
      </c>
    </row>
    <row r="17" spans="1:6" ht="15.75" customHeight="1">
      <c r="A17" s="619"/>
      <c r="B17" s="2"/>
      <c r="C17" s="620"/>
      <c r="D17" s="2"/>
      <c r="E17" s="2"/>
      <c r="F17" s="621">
        <f t="shared" si="0"/>
        <v>0</v>
      </c>
    </row>
    <row r="18" spans="1:6" ht="15.75" customHeight="1" thickBot="1">
      <c r="A18" s="10"/>
      <c r="B18" s="3"/>
      <c r="C18" s="623"/>
      <c r="D18" s="3"/>
      <c r="E18" s="3"/>
      <c r="F18" s="624">
        <f t="shared" si="0"/>
        <v>0</v>
      </c>
    </row>
    <row r="19" spans="1:6" s="13" customFormat="1" ht="18" customHeight="1" thickBot="1">
      <c r="A19" s="26" t="s">
        <v>50</v>
      </c>
      <c r="B19" s="11">
        <f>SUM(B5:B18)</f>
        <v>71295776</v>
      </c>
      <c r="C19" s="18"/>
      <c r="D19" s="11">
        <f>SUM(D5:D18)</f>
        <v>0</v>
      </c>
      <c r="E19" s="11">
        <f>SUM(E5:E18)</f>
        <v>71295776</v>
      </c>
      <c r="F19" s="12">
        <f>SUM(F5:F18)</f>
        <v>50058464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7. melléklet a 6/2018. (V.30.)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19" sqref="E19"/>
    </sheetView>
  </sheetViews>
  <sheetFormatPr defaultColWidth="9.00390625" defaultRowHeight="12.75"/>
  <cols>
    <col min="1" max="1" width="60.625" style="5" customWidth="1"/>
    <col min="2" max="2" width="15.625" style="4" customWidth="1"/>
    <col min="3" max="3" width="16.375" style="4" customWidth="1"/>
    <col min="4" max="4" width="18.00390625" style="4" customWidth="1"/>
    <col min="5" max="5" width="16.625" style="4" customWidth="1"/>
    <col min="6" max="6" width="18.875" style="4" customWidth="1"/>
    <col min="7" max="8" width="12.875" style="4" customWidth="1"/>
    <col min="9" max="9" width="13.875" style="4" customWidth="1"/>
    <col min="10" max="16384" width="9.375" style="4" customWidth="1"/>
  </cols>
  <sheetData>
    <row r="1" spans="1:6" ht="24.75" customHeight="1">
      <c r="A1" s="658" t="s">
        <v>1</v>
      </c>
      <c r="B1" s="658"/>
      <c r="C1" s="658"/>
      <c r="D1" s="658"/>
      <c r="E1" s="658"/>
      <c r="F1" s="658"/>
    </row>
    <row r="2" spans="1:6" ht="23.25" customHeight="1" thickBot="1">
      <c r="A2" s="23"/>
      <c r="B2" s="9"/>
      <c r="C2" s="9"/>
      <c r="D2" s="9"/>
      <c r="E2" s="9"/>
      <c r="F2" s="617" t="s">
        <v>632</v>
      </c>
    </row>
    <row r="3" spans="1:6" s="6" customFormat="1" ht="48.75" customHeight="1" thickBot="1">
      <c r="A3" s="24" t="s">
        <v>54</v>
      </c>
      <c r="B3" s="25" t="s">
        <v>52</v>
      </c>
      <c r="C3" s="25" t="s">
        <v>53</v>
      </c>
      <c r="D3" s="25" t="str">
        <f>+'[1]9.mell.'!D3</f>
        <v>Felhasználás 2016. 12.31-ig</v>
      </c>
      <c r="E3" s="25" t="str">
        <f>+'[1]9.mell.'!E3</f>
        <v>2017. évi eredeti előirányzat</v>
      </c>
      <c r="F3" s="625" t="s">
        <v>779</v>
      </c>
    </row>
    <row r="4" spans="1:6" s="9" customFormat="1" ht="15" customHeight="1" thickBot="1">
      <c r="A4" s="379" t="s">
        <v>378</v>
      </c>
      <c r="B4" s="380" t="s">
        <v>379</v>
      </c>
      <c r="C4" s="380" t="s">
        <v>380</v>
      </c>
      <c r="D4" s="380" t="s">
        <v>381</v>
      </c>
      <c r="E4" s="380" t="s">
        <v>382</v>
      </c>
      <c r="F4" s="381" t="s">
        <v>458</v>
      </c>
    </row>
    <row r="5" spans="1:6" ht="15.75" customHeight="1">
      <c r="A5" s="14" t="s">
        <v>755</v>
      </c>
      <c r="B5" s="626">
        <v>9031360</v>
      </c>
      <c r="C5" s="627" t="s">
        <v>745</v>
      </c>
      <c r="D5" s="626"/>
      <c r="E5" s="626">
        <v>9031360</v>
      </c>
      <c r="F5" s="628">
        <v>7823995</v>
      </c>
    </row>
    <row r="6" spans="1:6" ht="15.75" customHeight="1">
      <c r="A6" s="14" t="s">
        <v>756</v>
      </c>
      <c r="B6" s="626"/>
      <c r="C6" s="627" t="s">
        <v>745</v>
      </c>
      <c r="D6" s="626"/>
      <c r="E6" s="626"/>
      <c r="F6" s="628">
        <f aca="true" t="shared" si="0" ref="F6:F23">B6-D6-E6</f>
        <v>0</v>
      </c>
    </row>
    <row r="7" spans="1:6" ht="15.75" customHeight="1">
      <c r="A7" s="14" t="s">
        <v>757</v>
      </c>
      <c r="B7" s="626">
        <v>2202335</v>
      </c>
      <c r="C7" s="627" t="s">
        <v>745</v>
      </c>
      <c r="D7" s="626"/>
      <c r="E7" s="626">
        <v>2202335</v>
      </c>
      <c r="F7" s="628">
        <v>825500</v>
      </c>
    </row>
    <row r="8" spans="1:6" ht="15.75" customHeight="1">
      <c r="A8" s="14" t="s">
        <v>758</v>
      </c>
      <c r="B8" s="626"/>
      <c r="C8" s="627" t="s">
        <v>745</v>
      </c>
      <c r="D8" s="626"/>
      <c r="E8" s="626"/>
      <c r="F8" s="628">
        <f t="shared" si="0"/>
        <v>0</v>
      </c>
    </row>
    <row r="9" spans="1:6" ht="15.75" customHeight="1">
      <c r="A9" s="14" t="s">
        <v>759</v>
      </c>
      <c r="B9" s="626">
        <v>66074932</v>
      </c>
      <c r="C9" s="627" t="s">
        <v>745</v>
      </c>
      <c r="D9" s="626"/>
      <c r="E9" s="626">
        <v>66074932</v>
      </c>
      <c r="F9" s="628">
        <v>2540000</v>
      </c>
    </row>
    <row r="10" spans="1:6" ht="15.75" customHeight="1">
      <c r="A10" s="14" t="s">
        <v>760</v>
      </c>
      <c r="B10" s="626"/>
      <c r="C10" s="627" t="s">
        <v>745</v>
      </c>
      <c r="D10" s="626"/>
      <c r="E10" s="626"/>
      <c r="F10" s="628">
        <f t="shared" si="0"/>
        <v>0</v>
      </c>
    </row>
    <row r="11" spans="1:6" ht="15.75" customHeight="1">
      <c r="A11" s="14" t="s">
        <v>761</v>
      </c>
      <c r="B11" s="626">
        <v>84914946</v>
      </c>
      <c r="C11" s="627" t="s">
        <v>745</v>
      </c>
      <c r="D11" s="626"/>
      <c r="E11" s="626">
        <v>84914946</v>
      </c>
      <c r="F11" s="628">
        <f t="shared" si="0"/>
        <v>0</v>
      </c>
    </row>
    <row r="12" spans="1:6" ht="15.75" customHeight="1">
      <c r="A12" s="14" t="s">
        <v>762</v>
      </c>
      <c r="B12" s="626">
        <v>110756446</v>
      </c>
      <c r="C12" s="627" t="s">
        <v>745</v>
      </c>
      <c r="D12" s="626"/>
      <c r="E12" s="626">
        <v>110756446</v>
      </c>
      <c r="F12" s="628">
        <v>85989995</v>
      </c>
    </row>
    <row r="13" spans="1:6" ht="15.75" customHeight="1">
      <c r="A13" s="14" t="s">
        <v>763</v>
      </c>
      <c r="B13" s="626">
        <v>4248788</v>
      </c>
      <c r="C13" s="627" t="s">
        <v>745</v>
      </c>
      <c r="D13" s="626"/>
      <c r="E13" s="626">
        <v>4248788</v>
      </c>
      <c r="F13" s="628">
        <v>165100</v>
      </c>
    </row>
    <row r="14" spans="1:6" ht="15.75" customHeight="1">
      <c r="A14" s="14" t="s">
        <v>792</v>
      </c>
      <c r="B14" s="626"/>
      <c r="C14" s="627" t="s">
        <v>791</v>
      </c>
      <c r="D14" s="626"/>
      <c r="E14" s="626"/>
      <c r="F14" s="628">
        <v>-63500</v>
      </c>
    </row>
    <row r="15" spans="1:6" ht="15.75" customHeight="1">
      <c r="A15" s="14"/>
      <c r="B15" s="626"/>
      <c r="C15" s="627"/>
      <c r="D15" s="626"/>
      <c r="E15" s="626"/>
      <c r="F15" s="628">
        <f t="shared" si="0"/>
        <v>0</v>
      </c>
    </row>
    <row r="16" spans="1:6" ht="15.75" customHeight="1">
      <c r="A16" s="14"/>
      <c r="B16" s="626"/>
      <c r="C16" s="627"/>
      <c r="D16" s="626"/>
      <c r="E16" s="626"/>
      <c r="F16" s="628">
        <f t="shared" si="0"/>
        <v>0</v>
      </c>
    </row>
    <row r="17" spans="1:6" ht="15.75" customHeight="1">
      <c r="A17" s="14"/>
      <c r="B17" s="626"/>
      <c r="C17" s="627"/>
      <c r="D17" s="626"/>
      <c r="E17" s="626"/>
      <c r="F17" s="628">
        <f t="shared" si="0"/>
        <v>0</v>
      </c>
    </row>
    <row r="18" spans="1:6" ht="15.75" customHeight="1">
      <c r="A18" s="14"/>
      <c r="B18" s="626"/>
      <c r="C18" s="627"/>
      <c r="D18" s="626"/>
      <c r="E18" s="626"/>
      <c r="F18" s="628">
        <f t="shared" si="0"/>
        <v>0</v>
      </c>
    </row>
    <row r="19" spans="1:6" ht="15.75" customHeight="1">
      <c r="A19" s="14"/>
      <c r="B19" s="626"/>
      <c r="C19" s="627"/>
      <c r="D19" s="626"/>
      <c r="E19" s="626"/>
      <c r="F19" s="628">
        <f t="shared" si="0"/>
        <v>0</v>
      </c>
    </row>
    <row r="20" spans="1:6" ht="15.75" customHeight="1">
      <c r="A20" s="14"/>
      <c r="B20" s="626"/>
      <c r="C20" s="627"/>
      <c r="D20" s="626"/>
      <c r="E20" s="626"/>
      <c r="F20" s="628">
        <f t="shared" si="0"/>
        <v>0</v>
      </c>
    </row>
    <row r="21" spans="1:6" ht="15.75" customHeight="1">
      <c r="A21" s="14"/>
      <c r="B21" s="626"/>
      <c r="C21" s="627"/>
      <c r="D21" s="626"/>
      <c r="E21" s="626"/>
      <c r="F21" s="628">
        <f t="shared" si="0"/>
        <v>0</v>
      </c>
    </row>
    <row r="22" spans="1:6" ht="15.75" customHeight="1">
      <c r="A22" s="14"/>
      <c r="B22" s="626"/>
      <c r="C22" s="627"/>
      <c r="D22" s="626"/>
      <c r="E22" s="626"/>
      <c r="F22" s="628">
        <f t="shared" si="0"/>
        <v>0</v>
      </c>
    </row>
    <row r="23" spans="1:6" ht="15.75" customHeight="1" thickBot="1">
      <c r="A23" s="15"/>
      <c r="B23" s="629"/>
      <c r="C23" s="630"/>
      <c r="D23" s="629"/>
      <c r="E23" s="629"/>
      <c r="F23" s="631">
        <f t="shared" si="0"/>
        <v>0</v>
      </c>
    </row>
    <row r="24" spans="1:6" s="13" customFormat="1" ht="18" customHeight="1" thickBot="1">
      <c r="A24" s="26" t="s">
        <v>50</v>
      </c>
      <c r="B24" s="632">
        <f>SUM(B5:B23)</f>
        <v>277228807</v>
      </c>
      <c r="C24" s="633"/>
      <c r="D24" s="632">
        <f>SUM(D5:D23)</f>
        <v>0</v>
      </c>
      <c r="E24" s="632">
        <f>SUM(E5:E23)</f>
        <v>277228807</v>
      </c>
      <c r="F24" s="634">
        <f>SUM(F5:F23)</f>
        <v>97281090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8. melléklet a 6/2018. (V.30.)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9"/>
  <sheetViews>
    <sheetView view="pageLayout" workbookViewId="0" topLeftCell="B1">
      <selection activeCell="K10" sqref="K10"/>
    </sheetView>
  </sheetViews>
  <sheetFormatPr defaultColWidth="9.00390625" defaultRowHeight="12.75"/>
  <cols>
    <col min="1" max="1" width="38.625" style="8" customWidth="1"/>
    <col min="2" max="5" width="13.875" style="8" customWidth="1"/>
    <col min="6" max="16384" width="9.375" style="8" customWidth="1"/>
  </cols>
  <sheetData>
    <row r="1" spans="1:5" ht="15.75">
      <c r="A1" s="663" t="s">
        <v>764</v>
      </c>
      <c r="B1" s="663"/>
      <c r="C1" s="663"/>
      <c r="D1" s="663"/>
      <c r="E1" s="663"/>
    </row>
    <row r="2" spans="1:5" ht="15.75">
      <c r="A2" s="663" t="s">
        <v>765</v>
      </c>
      <c r="B2" s="663"/>
      <c r="C2" s="663"/>
      <c r="D2" s="663"/>
      <c r="E2" s="663"/>
    </row>
    <row r="3" spans="1:5" ht="12.75">
      <c r="A3" s="596"/>
      <c r="B3" s="596"/>
      <c r="C3" s="596"/>
      <c r="D3" s="596"/>
      <c r="E3" s="596"/>
    </row>
    <row r="4" spans="1:5" ht="15.75">
      <c r="A4" s="597" t="s">
        <v>714</v>
      </c>
      <c r="B4" s="662" t="s">
        <v>766</v>
      </c>
      <c r="C4" s="662"/>
      <c r="D4" s="662"/>
      <c r="E4" s="662"/>
    </row>
    <row r="5" spans="1:5" ht="14.25" thickBot="1">
      <c r="A5" s="596" t="s">
        <v>767</v>
      </c>
      <c r="B5" s="596"/>
      <c r="C5" s="596"/>
      <c r="D5" s="659" t="s">
        <v>715</v>
      </c>
      <c r="E5" s="659"/>
    </row>
    <row r="6" spans="1:5" ht="15" customHeight="1" thickBot="1">
      <c r="A6" s="598" t="s">
        <v>716</v>
      </c>
      <c r="B6" s="599" t="s">
        <v>768</v>
      </c>
      <c r="C6" s="599" t="s">
        <v>704</v>
      </c>
      <c r="D6" s="599" t="s">
        <v>717</v>
      </c>
      <c r="E6" s="600" t="s">
        <v>718</v>
      </c>
    </row>
    <row r="7" spans="1:5" ht="12.75">
      <c r="A7" s="601" t="s">
        <v>719</v>
      </c>
      <c r="B7" s="602"/>
      <c r="C7" s="602"/>
      <c r="D7" s="602"/>
      <c r="E7" s="603">
        <f aca="true" t="shared" si="0" ref="E7:E13">SUM(B7:D7)</f>
        <v>0</v>
      </c>
    </row>
    <row r="8" spans="1:5" ht="12.75">
      <c r="A8" s="604" t="s">
        <v>720</v>
      </c>
      <c r="B8" s="605"/>
      <c r="C8" s="605"/>
      <c r="D8" s="605"/>
      <c r="E8" s="606">
        <f t="shared" si="0"/>
        <v>0</v>
      </c>
    </row>
    <row r="9" spans="1:5" ht="12.75">
      <c r="A9" s="607" t="s">
        <v>721</v>
      </c>
      <c r="B9" s="608">
        <v>6721680</v>
      </c>
      <c r="C9" s="608"/>
      <c r="D9" s="608"/>
      <c r="E9" s="609">
        <f t="shared" si="0"/>
        <v>6721680</v>
      </c>
    </row>
    <row r="10" spans="1:5" ht="12.75">
      <c r="A10" s="607" t="s">
        <v>722</v>
      </c>
      <c r="B10" s="608"/>
      <c r="C10" s="608"/>
      <c r="D10" s="608"/>
      <c r="E10" s="609">
        <f t="shared" si="0"/>
        <v>0</v>
      </c>
    </row>
    <row r="11" spans="1:5" ht="12.75">
      <c r="A11" s="607" t="s">
        <v>723</v>
      </c>
      <c r="B11" s="608"/>
      <c r="C11" s="608"/>
      <c r="D11" s="608"/>
      <c r="E11" s="609">
        <f t="shared" si="0"/>
        <v>0</v>
      </c>
    </row>
    <row r="12" spans="1:5" ht="12.75">
      <c r="A12" s="607" t="s">
        <v>724</v>
      </c>
      <c r="B12" s="608"/>
      <c r="C12" s="608"/>
      <c r="D12" s="608"/>
      <c r="E12" s="609">
        <f t="shared" si="0"/>
        <v>0</v>
      </c>
    </row>
    <row r="13" spans="1:5" ht="13.5" thickBot="1">
      <c r="A13" s="610" t="s">
        <v>725</v>
      </c>
      <c r="B13" s="611"/>
      <c r="C13" s="611"/>
      <c r="D13" s="611"/>
      <c r="E13" s="609">
        <f t="shared" si="0"/>
        <v>0</v>
      </c>
    </row>
    <row r="14" spans="1:5" ht="13.5" thickBot="1">
      <c r="A14" s="612" t="s">
        <v>726</v>
      </c>
      <c r="B14" s="613">
        <f>B7+SUM(B9:B13)</f>
        <v>6721680</v>
      </c>
      <c r="C14" s="613">
        <f>C7+SUM(C9:C13)</f>
        <v>0</v>
      </c>
      <c r="D14" s="613">
        <f>D7+SUM(D9:D13)</f>
        <v>0</v>
      </c>
      <c r="E14" s="614">
        <f>E7+SUM(E9:E13)</f>
        <v>6721680</v>
      </c>
    </row>
    <row r="15" spans="1:5" ht="13.5" thickBot="1">
      <c r="A15" s="615"/>
      <c r="B15" s="615"/>
      <c r="C15" s="615"/>
      <c r="D15" s="615"/>
      <c r="E15" s="615"/>
    </row>
    <row r="16" spans="1:5" ht="15" customHeight="1" thickBot="1">
      <c r="A16" s="598" t="s">
        <v>727</v>
      </c>
      <c r="B16" s="599" t="str">
        <f>+B6</f>
        <v>2017.</v>
      </c>
      <c r="C16" s="599" t="str">
        <f>+C6</f>
        <v>2018.</v>
      </c>
      <c r="D16" s="599" t="str">
        <f>+D6</f>
        <v>2018. után</v>
      </c>
      <c r="E16" s="600" t="s">
        <v>718</v>
      </c>
    </row>
    <row r="17" spans="1:5" ht="12.75">
      <c r="A17" s="601" t="s">
        <v>769</v>
      </c>
      <c r="B17" s="602"/>
      <c r="C17" s="602"/>
      <c r="D17" s="602"/>
      <c r="E17" s="603">
        <f aca="true" t="shared" si="1" ref="E17:E23">SUM(B17:D17)</f>
        <v>0</v>
      </c>
    </row>
    <row r="18" spans="1:5" ht="12.75">
      <c r="A18" s="635" t="s">
        <v>770</v>
      </c>
      <c r="B18" s="608">
        <v>6721680</v>
      </c>
      <c r="C18" s="608"/>
      <c r="D18" s="608"/>
      <c r="E18" s="609">
        <f t="shared" si="1"/>
        <v>6721680</v>
      </c>
    </row>
    <row r="19" spans="1:5" ht="12.75">
      <c r="A19" s="607" t="s">
        <v>771</v>
      </c>
      <c r="B19" s="608"/>
      <c r="C19" s="608"/>
      <c r="D19" s="608"/>
      <c r="E19" s="609">
        <f t="shared" si="1"/>
        <v>0</v>
      </c>
    </row>
    <row r="20" spans="1:5" ht="12.75">
      <c r="A20" s="607" t="s">
        <v>772</v>
      </c>
      <c r="B20" s="608"/>
      <c r="C20" s="608"/>
      <c r="D20" s="608"/>
      <c r="E20" s="609">
        <f t="shared" si="1"/>
        <v>0</v>
      </c>
    </row>
    <row r="21" spans="1:5" ht="12.75">
      <c r="A21" s="616"/>
      <c r="B21" s="608"/>
      <c r="C21" s="608"/>
      <c r="D21" s="608"/>
      <c r="E21" s="609">
        <f t="shared" si="1"/>
        <v>0</v>
      </c>
    </row>
    <row r="22" spans="1:5" ht="12.75">
      <c r="A22" s="616"/>
      <c r="B22" s="608"/>
      <c r="C22" s="608"/>
      <c r="D22" s="608"/>
      <c r="E22" s="609">
        <f t="shared" si="1"/>
        <v>0</v>
      </c>
    </row>
    <row r="23" spans="1:5" ht="13.5" thickBot="1">
      <c r="A23" s="610"/>
      <c r="B23" s="611"/>
      <c r="C23" s="611"/>
      <c r="D23" s="611"/>
      <c r="E23" s="609">
        <f t="shared" si="1"/>
        <v>0</v>
      </c>
    </row>
    <row r="24" spans="1:5" ht="13.5" thickBot="1">
      <c r="A24" s="612" t="s">
        <v>38</v>
      </c>
      <c r="B24" s="613">
        <f>SUM(B17:B23)</f>
        <v>6721680</v>
      </c>
      <c r="C24" s="613">
        <f>SUM(C17:C23)</f>
        <v>0</v>
      </c>
      <c r="D24" s="613">
        <f>SUM(D17:D23)</f>
        <v>0</v>
      </c>
      <c r="E24" s="614">
        <f>SUM(E17:E23)</f>
        <v>6721680</v>
      </c>
    </row>
    <row r="25" spans="1:5" ht="12.75">
      <c r="A25" s="596"/>
      <c r="B25" s="596"/>
      <c r="C25" s="596"/>
      <c r="D25" s="596"/>
      <c r="E25" s="596"/>
    </row>
    <row r="26" spans="1:5" ht="12.75">
      <c r="A26" s="596"/>
      <c r="B26" s="596"/>
      <c r="C26" s="596"/>
      <c r="D26" s="596"/>
      <c r="E26" s="596"/>
    </row>
    <row r="27" spans="1:5" ht="15.75">
      <c r="A27" s="597" t="s">
        <v>714</v>
      </c>
      <c r="B27" s="662" t="s">
        <v>773</v>
      </c>
      <c r="C27" s="662"/>
      <c r="D27" s="662"/>
      <c r="E27" s="662"/>
    </row>
    <row r="28" spans="1:5" ht="14.25" thickBot="1">
      <c r="A28" s="596" t="s">
        <v>774</v>
      </c>
      <c r="B28" s="596"/>
      <c r="C28" s="596"/>
      <c r="D28" s="659" t="s">
        <v>715</v>
      </c>
      <c r="E28" s="659"/>
    </row>
    <row r="29" spans="1:5" ht="13.5" thickBot="1">
      <c r="A29" s="598" t="s">
        <v>716</v>
      </c>
      <c r="B29" s="599" t="str">
        <f>+B16</f>
        <v>2017.</v>
      </c>
      <c r="C29" s="599" t="str">
        <f>+C16</f>
        <v>2018.</v>
      </c>
      <c r="D29" s="599" t="str">
        <f>+D16</f>
        <v>2018. után</v>
      </c>
      <c r="E29" s="600" t="s">
        <v>718</v>
      </c>
    </row>
    <row r="30" spans="1:5" ht="12.75">
      <c r="A30" s="601" t="s">
        <v>719</v>
      </c>
      <c r="B30" s="602"/>
      <c r="C30" s="602"/>
      <c r="D30" s="602"/>
      <c r="E30" s="603">
        <f aca="true" t="shared" si="2" ref="E30:E36">SUM(B30:D30)</f>
        <v>0</v>
      </c>
    </row>
    <row r="31" spans="1:5" ht="12.75">
      <c r="A31" s="604" t="s">
        <v>720</v>
      </c>
      <c r="B31" s="605"/>
      <c r="C31" s="605"/>
      <c r="D31" s="605"/>
      <c r="E31" s="606">
        <f t="shared" si="2"/>
        <v>0</v>
      </c>
    </row>
    <row r="32" spans="1:5" ht="12.75">
      <c r="A32" s="607" t="s">
        <v>721</v>
      </c>
      <c r="B32" s="608">
        <v>67106384</v>
      </c>
      <c r="C32" s="608"/>
      <c r="D32" s="608"/>
      <c r="E32" s="609">
        <f t="shared" si="2"/>
        <v>67106384</v>
      </c>
    </row>
    <row r="33" spans="1:5" ht="12.75">
      <c r="A33" s="607" t="s">
        <v>722</v>
      </c>
      <c r="B33" s="608"/>
      <c r="C33" s="608"/>
      <c r="D33" s="608"/>
      <c r="E33" s="609">
        <f t="shared" si="2"/>
        <v>0</v>
      </c>
    </row>
    <row r="34" spans="1:5" ht="12.75">
      <c r="A34" s="607" t="s">
        <v>723</v>
      </c>
      <c r="B34" s="608"/>
      <c r="C34" s="608"/>
      <c r="D34" s="608"/>
      <c r="E34" s="609">
        <f t="shared" si="2"/>
        <v>0</v>
      </c>
    </row>
    <row r="35" spans="1:5" ht="12.75">
      <c r="A35" s="607" t="s">
        <v>724</v>
      </c>
      <c r="B35" s="608"/>
      <c r="C35" s="608"/>
      <c r="D35" s="608"/>
      <c r="E35" s="609">
        <f t="shared" si="2"/>
        <v>0</v>
      </c>
    </row>
    <row r="36" spans="1:5" ht="13.5" thickBot="1">
      <c r="A36" s="610"/>
      <c r="B36" s="611"/>
      <c r="C36" s="611"/>
      <c r="D36" s="611"/>
      <c r="E36" s="609">
        <f t="shared" si="2"/>
        <v>0</v>
      </c>
    </row>
    <row r="37" spans="1:5" ht="13.5" thickBot="1">
      <c r="A37" s="612" t="s">
        <v>726</v>
      </c>
      <c r="B37" s="613">
        <f>B30+SUM(B32:B36)</f>
        <v>67106384</v>
      </c>
      <c r="C37" s="613">
        <f>C30+SUM(C32:C36)</f>
        <v>0</v>
      </c>
      <c r="D37" s="613">
        <f>D30+SUM(D32:D36)</f>
        <v>0</v>
      </c>
      <c r="E37" s="614">
        <f>E30+SUM(E32:E36)</f>
        <v>67106384</v>
      </c>
    </row>
    <row r="38" spans="1:5" ht="13.5" thickBot="1">
      <c r="A38" s="615"/>
      <c r="B38" s="615"/>
      <c r="C38" s="615"/>
      <c r="D38" s="615"/>
      <c r="E38" s="615"/>
    </row>
    <row r="39" spans="1:5" ht="13.5" thickBot="1">
      <c r="A39" s="598" t="s">
        <v>727</v>
      </c>
      <c r="B39" s="599" t="str">
        <f>+B29</f>
        <v>2017.</v>
      </c>
      <c r="C39" s="599" t="str">
        <f>+C29</f>
        <v>2018.</v>
      </c>
      <c r="D39" s="599" t="str">
        <f>+D29</f>
        <v>2018. után</v>
      </c>
      <c r="E39" s="600" t="s">
        <v>718</v>
      </c>
    </row>
    <row r="40" spans="1:5" ht="12.75">
      <c r="A40" s="601" t="s">
        <v>769</v>
      </c>
      <c r="B40" s="602"/>
      <c r="C40" s="602"/>
      <c r="D40" s="602"/>
      <c r="E40" s="603">
        <f aca="true" t="shared" si="3" ref="E40:E46">SUM(B40:D40)</f>
        <v>0</v>
      </c>
    </row>
    <row r="41" spans="1:5" ht="12.75">
      <c r="A41" s="635" t="s">
        <v>770</v>
      </c>
      <c r="B41" s="608">
        <v>3403600</v>
      </c>
      <c r="C41" s="608">
        <v>62671332</v>
      </c>
      <c r="D41" s="608"/>
      <c r="E41" s="609">
        <f t="shared" si="3"/>
        <v>66074932</v>
      </c>
    </row>
    <row r="42" spans="1:5" ht="12.75">
      <c r="A42" s="607" t="s">
        <v>771</v>
      </c>
      <c r="B42" s="608"/>
      <c r="C42" s="608"/>
      <c r="D42" s="608"/>
      <c r="E42" s="609">
        <f t="shared" si="3"/>
        <v>0</v>
      </c>
    </row>
    <row r="43" spans="1:5" ht="12.75">
      <c r="A43" s="607" t="s">
        <v>772</v>
      </c>
      <c r="B43" s="608"/>
      <c r="C43" s="608">
        <v>1031452</v>
      </c>
      <c r="D43" s="608"/>
      <c r="E43" s="609">
        <f t="shared" si="3"/>
        <v>1031452</v>
      </c>
    </row>
    <row r="44" spans="1:5" ht="12.75">
      <c r="A44" s="616"/>
      <c r="B44" s="608"/>
      <c r="C44" s="608"/>
      <c r="D44" s="608"/>
      <c r="E44" s="609">
        <f t="shared" si="3"/>
        <v>0</v>
      </c>
    </row>
    <row r="45" spans="1:5" ht="12.75">
      <c r="A45" s="616"/>
      <c r="B45" s="608"/>
      <c r="C45" s="608"/>
      <c r="D45" s="608"/>
      <c r="E45" s="609">
        <f t="shared" si="3"/>
        <v>0</v>
      </c>
    </row>
    <row r="46" spans="1:5" ht="13.5" thickBot="1">
      <c r="A46" s="610"/>
      <c r="B46" s="611"/>
      <c r="C46" s="611"/>
      <c r="D46" s="611"/>
      <c r="E46" s="609">
        <f t="shared" si="3"/>
        <v>0</v>
      </c>
    </row>
    <row r="47" spans="1:5" ht="13.5" thickBot="1">
      <c r="A47" s="612" t="s">
        <v>38</v>
      </c>
      <c r="B47" s="613">
        <f>SUM(B40:B46)</f>
        <v>3403600</v>
      </c>
      <c r="C47" s="613">
        <f>SUM(C40:C46)</f>
        <v>63702784</v>
      </c>
      <c r="D47" s="613">
        <f>SUM(D40:D46)</f>
        <v>0</v>
      </c>
      <c r="E47" s="614">
        <f>SUM(E40:E46)</f>
        <v>67106384</v>
      </c>
    </row>
    <row r="48" spans="1:5" ht="12.75">
      <c r="A48" s="596"/>
      <c r="B48" s="596"/>
      <c r="C48" s="596"/>
      <c r="D48" s="596"/>
      <c r="E48" s="596"/>
    </row>
    <row r="49" spans="1:5" ht="12.75">
      <c r="A49" s="596"/>
      <c r="B49" s="596"/>
      <c r="C49" s="596"/>
      <c r="D49" s="596"/>
      <c r="E49" s="596"/>
    </row>
    <row r="50" spans="1:5" ht="12.75">
      <c r="A50" s="596"/>
      <c r="B50" s="596"/>
      <c r="C50" s="596"/>
      <c r="D50" s="596"/>
      <c r="E50" s="596"/>
    </row>
    <row r="51" spans="1:5" ht="12.75">
      <c r="A51" s="596"/>
      <c r="B51" s="596"/>
      <c r="C51" s="596"/>
      <c r="D51" s="596"/>
      <c r="E51" s="596"/>
    </row>
    <row r="52" spans="1:5" ht="12.75">
      <c r="A52" s="596"/>
      <c r="B52" s="596"/>
      <c r="C52" s="596"/>
      <c r="D52" s="596"/>
      <c r="E52" s="596"/>
    </row>
    <row r="53" spans="1:5" ht="15.75">
      <c r="A53" s="661"/>
      <c r="B53" s="661"/>
      <c r="C53" s="661"/>
      <c r="D53" s="661"/>
      <c r="E53" s="661"/>
    </row>
    <row r="54" spans="1:5" ht="12.75">
      <c r="A54" s="596"/>
      <c r="B54" s="596"/>
      <c r="C54" s="596"/>
      <c r="D54" s="596"/>
      <c r="E54" s="596"/>
    </row>
    <row r="60" spans="1:5" ht="15.75">
      <c r="A60" s="597" t="s">
        <v>714</v>
      </c>
      <c r="B60" s="662" t="s">
        <v>775</v>
      </c>
      <c r="C60" s="662"/>
      <c r="D60" s="662"/>
      <c r="E60" s="662"/>
    </row>
    <row r="61" spans="1:5" ht="14.25" thickBot="1">
      <c r="A61" s="596" t="s">
        <v>776</v>
      </c>
      <c r="B61" s="596"/>
      <c r="C61" s="596"/>
      <c r="D61" s="659" t="s">
        <v>715</v>
      </c>
      <c r="E61" s="659"/>
    </row>
    <row r="62" spans="1:5" ht="13.5" thickBot="1">
      <c r="A62" s="598" t="s">
        <v>716</v>
      </c>
      <c r="B62" s="599">
        <v>2017</v>
      </c>
      <c r="C62" s="599" t="s">
        <v>704</v>
      </c>
      <c r="D62" s="599" t="s">
        <v>717</v>
      </c>
      <c r="E62" s="600" t="s">
        <v>718</v>
      </c>
    </row>
    <row r="63" spans="1:5" ht="12.75">
      <c r="A63" s="601" t="s">
        <v>719</v>
      </c>
      <c r="B63" s="602"/>
      <c r="C63" s="602"/>
      <c r="D63" s="602"/>
      <c r="E63" s="603">
        <f aca="true" t="shared" si="4" ref="E63:E69">SUM(B63:D63)</f>
        <v>0</v>
      </c>
    </row>
    <row r="64" spans="1:5" ht="12.75">
      <c r="A64" s="604" t="s">
        <v>720</v>
      </c>
      <c r="B64" s="605"/>
      <c r="C64" s="605"/>
      <c r="D64" s="605"/>
      <c r="E64" s="606">
        <f t="shared" si="4"/>
        <v>0</v>
      </c>
    </row>
    <row r="65" spans="1:5" ht="12.75">
      <c r="A65" s="607" t="s">
        <v>721</v>
      </c>
      <c r="B65" s="608">
        <v>113670715</v>
      </c>
      <c r="C65" s="608"/>
      <c r="D65" s="608"/>
      <c r="E65" s="609">
        <f t="shared" si="4"/>
        <v>113670715</v>
      </c>
    </row>
    <row r="66" spans="1:5" ht="12.75">
      <c r="A66" s="607" t="s">
        <v>722</v>
      </c>
      <c r="B66" s="608"/>
      <c r="C66" s="608"/>
      <c r="D66" s="608"/>
      <c r="E66" s="609">
        <f t="shared" si="4"/>
        <v>0</v>
      </c>
    </row>
    <row r="67" spans="1:5" ht="12.75">
      <c r="A67" s="607" t="s">
        <v>723</v>
      </c>
      <c r="B67" s="608"/>
      <c r="C67" s="608"/>
      <c r="D67" s="608"/>
      <c r="E67" s="609">
        <f t="shared" si="4"/>
        <v>0</v>
      </c>
    </row>
    <row r="68" spans="1:5" ht="12.75">
      <c r="A68" s="607" t="s">
        <v>724</v>
      </c>
      <c r="B68" s="608"/>
      <c r="C68" s="608"/>
      <c r="D68" s="608"/>
      <c r="E68" s="609">
        <f t="shared" si="4"/>
        <v>0</v>
      </c>
    </row>
    <row r="69" spans="1:5" ht="13.5" thickBot="1">
      <c r="A69" s="610"/>
      <c r="B69" s="611"/>
      <c r="C69" s="611"/>
      <c r="D69" s="611"/>
      <c r="E69" s="609">
        <f t="shared" si="4"/>
        <v>0</v>
      </c>
    </row>
    <row r="70" spans="1:5" ht="13.5" thickBot="1">
      <c r="A70" s="612" t="s">
        <v>726</v>
      </c>
      <c r="B70" s="613">
        <f>B63+SUM(B65:B69)</f>
        <v>113670715</v>
      </c>
      <c r="C70" s="613">
        <f>C63+SUM(C65:C69)</f>
        <v>0</v>
      </c>
      <c r="D70" s="613">
        <f>D63+SUM(D65:D69)</f>
        <v>0</v>
      </c>
      <c r="E70" s="614">
        <f>E63+SUM(E65:E69)</f>
        <v>113670715</v>
      </c>
    </row>
    <row r="71" spans="1:5" ht="13.5" thickBot="1">
      <c r="A71" s="615"/>
      <c r="B71" s="615"/>
      <c r="C71" s="615"/>
      <c r="D71" s="615"/>
      <c r="E71" s="615"/>
    </row>
    <row r="72" spans="1:5" ht="13.5" thickBot="1">
      <c r="A72" s="598" t="s">
        <v>727</v>
      </c>
      <c r="B72" s="599">
        <f>+B62</f>
        <v>2017</v>
      </c>
      <c r="C72" s="599" t="str">
        <f>+C62</f>
        <v>2018.</v>
      </c>
      <c r="D72" s="599" t="str">
        <f>+D62</f>
        <v>2018. után</v>
      </c>
      <c r="E72" s="600" t="s">
        <v>718</v>
      </c>
    </row>
    <row r="73" spans="1:5" ht="12.75">
      <c r="A73" s="601" t="s">
        <v>769</v>
      </c>
      <c r="B73" s="602"/>
      <c r="C73" s="602"/>
      <c r="D73" s="602"/>
      <c r="E73" s="603">
        <f aca="true" t="shared" si="5" ref="E73:E79">SUM(B73:D73)</f>
        <v>0</v>
      </c>
    </row>
    <row r="74" spans="1:5" ht="12.75">
      <c r="A74" s="635" t="s">
        <v>770</v>
      </c>
      <c r="B74" s="608">
        <v>108450303</v>
      </c>
      <c r="C74" s="608">
        <v>2306143</v>
      </c>
      <c r="D74" s="608"/>
      <c r="E74" s="609">
        <f t="shared" si="5"/>
        <v>110756446</v>
      </c>
    </row>
    <row r="75" spans="1:5" ht="12.75">
      <c r="A75" s="607" t="s">
        <v>771</v>
      </c>
      <c r="B75" s="608">
        <v>1165733</v>
      </c>
      <c r="C75" s="608">
        <v>1748536</v>
      </c>
      <c r="D75" s="608"/>
      <c r="E75" s="609">
        <f t="shared" si="5"/>
        <v>2914269</v>
      </c>
    </row>
    <row r="76" spans="1:5" ht="12.75">
      <c r="A76" s="607" t="s">
        <v>772</v>
      </c>
      <c r="B76" s="608"/>
      <c r="C76" s="608"/>
      <c r="D76" s="608"/>
      <c r="E76" s="609">
        <f t="shared" si="5"/>
        <v>0</v>
      </c>
    </row>
    <row r="77" spans="1:5" ht="12.75">
      <c r="A77" s="616"/>
      <c r="B77" s="608"/>
      <c r="C77" s="608"/>
      <c r="D77" s="608"/>
      <c r="E77" s="609">
        <f t="shared" si="5"/>
        <v>0</v>
      </c>
    </row>
    <row r="78" spans="1:5" ht="12.75">
      <c r="A78" s="616"/>
      <c r="B78" s="608"/>
      <c r="C78" s="608"/>
      <c r="D78" s="608"/>
      <c r="E78" s="609">
        <f t="shared" si="5"/>
        <v>0</v>
      </c>
    </row>
    <row r="79" spans="1:5" ht="13.5" thickBot="1">
      <c r="A79" s="610"/>
      <c r="B79" s="611"/>
      <c r="C79" s="611"/>
      <c r="D79" s="611"/>
      <c r="E79" s="609">
        <f t="shared" si="5"/>
        <v>0</v>
      </c>
    </row>
    <row r="80" spans="1:5" ht="13.5" thickBot="1">
      <c r="A80" s="612" t="s">
        <v>38</v>
      </c>
      <c r="B80" s="613">
        <f>SUM(B73:B79)</f>
        <v>109616036</v>
      </c>
      <c r="C80" s="613">
        <f>SUM(C73:C79)</f>
        <v>4054679</v>
      </c>
      <c r="D80" s="613">
        <f>SUM(D73:D79)</f>
        <v>0</v>
      </c>
      <c r="E80" s="614">
        <f>SUM(E73:E79)</f>
        <v>113670715</v>
      </c>
    </row>
    <row r="81" spans="1:5" ht="12.75">
      <c r="A81" s="636"/>
      <c r="B81" s="637"/>
      <c r="C81" s="637"/>
      <c r="D81" s="637"/>
      <c r="E81" s="637"/>
    </row>
    <row r="82" spans="1:5" ht="12.75">
      <c r="A82" s="636"/>
      <c r="B82" s="637"/>
      <c r="C82" s="637"/>
      <c r="D82" s="637"/>
      <c r="E82" s="637"/>
    </row>
    <row r="85" spans="1:5" ht="15.75">
      <c r="A85" s="597" t="s">
        <v>714</v>
      </c>
      <c r="B85" s="662" t="s">
        <v>777</v>
      </c>
      <c r="C85" s="662"/>
      <c r="D85" s="662"/>
      <c r="E85" s="662"/>
    </row>
    <row r="86" spans="1:5" ht="14.25" thickBot="1">
      <c r="A86" s="596" t="s">
        <v>728</v>
      </c>
      <c r="B86" s="596"/>
      <c r="C86" s="596"/>
      <c r="D86" s="659" t="s">
        <v>715</v>
      </c>
      <c r="E86" s="659"/>
    </row>
    <row r="87" spans="1:5" ht="13.5" thickBot="1">
      <c r="A87" s="598" t="s">
        <v>716</v>
      </c>
      <c r="B87" s="599" t="s">
        <v>768</v>
      </c>
      <c r="C87" s="599" t="s">
        <v>704</v>
      </c>
      <c r="D87" s="599" t="s">
        <v>717</v>
      </c>
      <c r="E87" s="600" t="s">
        <v>718</v>
      </c>
    </row>
    <row r="88" spans="1:5" ht="12.75">
      <c r="A88" s="601" t="s">
        <v>719</v>
      </c>
      <c r="B88" s="602"/>
      <c r="C88" s="602"/>
      <c r="D88" s="602"/>
      <c r="E88" s="603">
        <f aca="true" t="shared" si="6" ref="E88:E94">SUM(B88:D88)</f>
        <v>0</v>
      </c>
    </row>
    <row r="89" spans="1:5" ht="12.75">
      <c r="A89" s="604" t="s">
        <v>720</v>
      </c>
      <c r="B89" s="605"/>
      <c r="C89" s="605"/>
      <c r="D89" s="605"/>
      <c r="E89" s="606">
        <f t="shared" si="6"/>
        <v>0</v>
      </c>
    </row>
    <row r="90" spans="1:5" ht="12.75">
      <c r="A90" s="607" t="s">
        <v>721</v>
      </c>
      <c r="B90" s="608">
        <v>6999968</v>
      </c>
      <c r="C90" s="608"/>
      <c r="D90" s="608"/>
      <c r="E90" s="609">
        <f t="shared" si="6"/>
        <v>6999968</v>
      </c>
    </row>
    <row r="91" spans="1:5" ht="12.75">
      <c r="A91" s="607" t="s">
        <v>722</v>
      </c>
      <c r="B91" s="608"/>
      <c r="C91" s="608"/>
      <c r="D91" s="608"/>
      <c r="E91" s="609">
        <f t="shared" si="6"/>
        <v>0</v>
      </c>
    </row>
    <row r="92" spans="1:5" ht="12.75">
      <c r="A92" s="607" t="s">
        <v>723</v>
      </c>
      <c r="B92" s="608"/>
      <c r="C92" s="608"/>
      <c r="D92" s="608"/>
      <c r="E92" s="609">
        <f t="shared" si="6"/>
        <v>0</v>
      </c>
    </row>
    <row r="93" spans="1:5" ht="12.75">
      <c r="A93" s="607" t="s">
        <v>724</v>
      </c>
      <c r="B93" s="608"/>
      <c r="C93" s="608"/>
      <c r="D93" s="608"/>
      <c r="E93" s="609">
        <f t="shared" si="6"/>
        <v>0</v>
      </c>
    </row>
    <row r="94" spans="1:5" ht="13.5" thickBot="1">
      <c r="A94" s="610"/>
      <c r="B94" s="611"/>
      <c r="C94" s="611"/>
      <c r="D94" s="611"/>
      <c r="E94" s="609">
        <f t="shared" si="6"/>
        <v>0</v>
      </c>
    </row>
    <row r="95" spans="1:5" ht="13.5" thickBot="1">
      <c r="A95" s="612" t="s">
        <v>726</v>
      </c>
      <c r="B95" s="613">
        <f>B88+SUM(B90:B94)</f>
        <v>6999968</v>
      </c>
      <c r="C95" s="613">
        <f>C88+SUM(C90:C94)</f>
        <v>0</v>
      </c>
      <c r="D95" s="613">
        <f>D88+SUM(D90:D94)</f>
        <v>0</v>
      </c>
      <c r="E95" s="614">
        <f>E88+SUM(E90:E94)</f>
        <v>6999968</v>
      </c>
    </row>
    <row r="96" spans="1:5" ht="13.5" thickBot="1">
      <c r="A96" s="615"/>
      <c r="B96" s="615"/>
      <c r="C96" s="615"/>
      <c r="D96" s="615"/>
      <c r="E96" s="615"/>
    </row>
    <row r="97" spans="1:5" ht="13.5" thickBot="1">
      <c r="A97" s="598" t="s">
        <v>727</v>
      </c>
      <c r="B97" s="599" t="str">
        <f>+B87</f>
        <v>2017.</v>
      </c>
      <c r="C97" s="599" t="str">
        <f>+C87</f>
        <v>2018.</v>
      </c>
      <c r="D97" s="599" t="str">
        <f>+D87</f>
        <v>2018. után</v>
      </c>
      <c r="E97" s="600" t="s">
        <v>718</v>
      </c>
    </row>
    <row r="98" spans="1:5" ht="12.75">
      <c r="A98" s="601" t="s">
        <v>769</v>
      </c>
      <c r="B98" s="602"/>
      <c r="C98" s="602">
        <v>1223587</v>
      </c>
      <c r="D98" s="602"/>
      <c r="E98" s="603">
        <f aca="true" t="shared" si="7" ref="E98:E104">SUM(B98:D98)</f>
        <v>1223587</v>
      </c>
    </row>
    <row r="99" spans="1:5" ht="12.75">
      <c r="A99" s="635" t="s">
        <v>770</v>
      </c>
      <c r="B99" s="608">
        <v>825500</v>
      </c>
      <c r="C99" s="608">
        <v>2324495</v>
      </c>
      <c r="D99" s="608"/>
      <c r="E99" s="609">
        <f t="shared" si="7"/>
        <v>3149995</v>
      </c>
    </row>
    <row r="100" spans="1:5" ht="12.75">
      <c r="A100" s="607" t="s">
        <v>771</v>
      </c>
      <c r="B100" s="608">
        <v>780160</v>
      </c>
      <c r="C100" s="608">
        <v>1811238</v>
      </c>
      <c r="D100" s="608"/>
      <c r="E100" s="609">
        <f t="shared" si="7"/>
        <v>2591398</v>
      </c>
    </row>
    <row r="101" spans="1:5" ht="12.75">
      <c r="A101" s="607" t="s">
        <v>772</v>
      </c>
      <c r="B101" s="608"/>
      <c r="C101" s="608">
        <v>34988</v>
      </c>
      <c r="D101" s="608"/>
      <c r="E101" s="609">
        <f t="shared" si="7"/>
        <v>34988</v>
      </c>
    </row>
    <row r="102" spans="1:5" ht="12.75">
      <c r="A102" s="616"/>
      <c r="B102" s="608"/>
      <c r="C102" s="608"/>
      <c r="D102" s="608"/>
      <c r="E102" s="609">
        <f t="shared" si="7"/>
        <v>0</v>
      </c>
    </row>
    <row r="103" spans="1:5" ht="12.75">
      <c r="A103" s="616"/>
      <c r="B103" s="608"/>
      <c r="C103" s="608"/>
      <c r="D103" s="608"/>
      <c r="E103" s="609">
        <f t="shared" si="7"/>
        <v>0</v>
      </c>
    </row>
    <row r="104" spans="1:5" ht="13.5" thickBot="1">
      <c r="A104" s="610"/>
      <c r="B104" s="611"/>
      <c r="C104" s="611"/>
      <c r="D104" s="611"/>
      <c r="E104" s="609">
        <f t="shared" si="7"/>
        <v>0</v>
      </c>
    </row>
    <row r="105" spans="1:5" ht="13.5" thickBot="1">
      <c r="A105" s="612" t="s">
        <v>38</v>
      </c>
      <c r="B105" s="613">
        <f>SUM(B98:B104)</f>
        <v>1605660</v>
      </c>
      <c r="C105" s="613">
        <f>SUM(C98:C104)</f>
        <v>5394308</v>
      </c>
      <c r="D105" s="613">
        <f>SUM(D98:D104)</f>
        <v>0</v>
      </c>
      <c r="E105" s="614">
        <f>SUM(E98:E104)</f>
        <v>6999968</v>
      </c>
    </row>
    <row r="109" spans="1:5" ht="28.5" customHeight="1">
      <c r="A109" s="597" t="s">
        <v>714</v>
      </c>
      <c r="B109" s="660" t="s">
        <v>778</v>
      </c>
      <c r="C109" s="660"/>
      <c r="D109" s="660"/>
      <c r="E109" s="660"/>
    </row>
    <row r="110" spans="1:5" ht="14.25" thickBot="1">
      <c r="A110" s="596" t="s">
        <v>729</v>
      </c>
      <c r="B110" s="596"/>
      <c r="C110" s="596"/>
      <c r="D110" s="659" t="s">
        <v>715</v>
      </c>
      <c r="E110" s="659"/>
    </row>
    <row r="111" spans="1:5" ht="13.5" thickBot="1">
      <c r="A111" s="598" t="s">
        <v>716</v>
      </c>
      <c r="B111" s="599" t="s">
        <v>768</v>
      </c>
      <c r="C111" s="599" t="s">
        <v>704</v>
      </c>
      <c r="D111" s="599" t="s">
        <v>717</v>
      </c>
      <c r="E111" s="600" t="s">
        <v>718</v>
      </c>
    </row>
    <row r="112" spans="1:5" ht="12.75">
      <c r="A112" s="601" t="s">
        <v>719</v>
      </c>
      <c r="B112" s="602"/>
      <c r="C112" s="602"/>
      <c r="D112" s="602"/>
      <c r="E112" s="603">
        <f aca="true" t="shared" si="8" ref="E112:E118">SUM(B112:D112)</f>
        <v>0</v>
      </c>
    </row>
    <row r="113" spans="1:5" ht="12.75">
      <c r="A113" s="604" t="s">
        <v>720</v>
      </c>
      <c r="B113" s="605"/>
      <c r="C113" s="605"/>
      <c r="D113" s="605"/>
      <c r="E113" s="606">
        <f t="shared" si="8"/>
        <v>0</v>
      </c>
    </row>
    <row r="114" spans="1:5" ht="12.75">
      <c r="A114" s="607" t="s">
        <v>721</v>
      </c>
      <c r="B114" s="608">
        <v>87610658</v>
      </c>
      <c r="C114" s="608"/>
      <c r="D114" s="608"/>
      <c r="E114" s="609">
        <f t="shared" si="8"/>
        <v>87610658</v>
      </c>
    </row>
    <row r="115" spans="1:5" ht="12.75">
      <c r="A115" s="607" t="s">
        <v>722</v>
      </c>
      <c r="B115" s="608"/>
      <c r="C115" s="608"/>
      <c r="D115" s="608"/>
      <c r="E115" s="609">
        <f t="shared" si="8"/>
        <v>0</v>
      </c>
    </row>
    <row r="116" spans="1:5" ht="12.75">
      <c r="A116" s="607" t="s">
        <v>723</v>
      </c>
      <c r="B116" s="608"/>
      <c r="C116" s="608"/>
      <c r="D116" s="608"/>
      <c r="E116" s="609">
        <f t="shared" si="8"/>
        <v>0</v>
      </c>
    </row>
    <row r="117" spans="1:5" ht="12.75">
      <c r="A117" s="607" t="s">
        <v>724</v>
      </c>
      <c r="B117" s="608"/>
      <c r="C117" s="608"/>
      <c r="D117" s="608"/>
      <c r="E117" s="609">
        <f t="shared" si="8"/>
        <v>0</v>
      </c>
    </row>
    <row r="118" spans="1:5" ht="13.5" thickBot="1">
      <c r="A118" s="610"/>
      <c r="B118" s="611"/>
      <c r="C118" s="611"/>
      <c r="D118" s="611"/>
      <c r="E118" s="609">
        <f t="shared" si="8"/>
        <v>0</v>
      </c>
    </row>
    <row r="119" spans="1:5" ht="13.5" thickBot="1">
      <c r="A119" s="612" t="s">
        <v>726</v>
      </c>
      <c r="B119" s="613">
        <f>B112+SUM(B114:B118)</f>
        <v>87610658</v>
      </c>
      <c r="C119" s="613">
        <f>C112+SUM(C114:C118)</f>
        <v>0</v>
      </c>
      <c r="D119" s="613">
        <f>D112+SUM(D114:D118)</f>
        <v>0</v>
      </c>
      <c r="E119" s="614">
        <f>E112+SUM(E114:E118)</f>
        <v>87610658</v>
      </c>
    </row>
    <row r="120" spans="1:5" ht="13.5" thickBot="1">
      <c r="A120" s="615"/>
      <c r="B120" s="615"/>
      <c r="C120" s="615"/>
      <c r="D120" s="615"/>
      <c r="E120" s="615"/>
    </row>
    <row r="121" spans="1:5" ht="13.5" thickBot="1">
      <c r="A121" s="598" t="s">
        <v>727</v>
      </c>
      <c r="B121" s="599" t="str">
        <f>+B111</f>
        <v>2017.</v>
      </c>
      <c r="C121" s="599" t="str">
        <f>+C111</f>
        <v>2018.</v>
      </c>
      <c r="D121" s="599" t="str">
        <f>+D111</f>
        <v>2018. után</v>
      </c>
      <c r="E121" s="600" t="s">
        <v>718</v>
      </c>
    </row>
    <row r="122" spans="1:5" ht="12.75">
      <c r="A122" s="601" t="s">
        <v>769</v>
      </c>
      <c r="B122" s="602"/>
      <c r="C122" s="602"/>
      <c r="D122" s="602"/>
      <c r="E122" s="603">
        <f aca="true" t="shared" si="9" ref="E122:E128">SUM(B122:D122)</f>
        <v>0</v>
      </c>
    </row>
    <row r="123" spans="1:5" ht="12.75">
      <c r="A123" s="635" t="s">
        <v>770</v>
      </c>
      <c r="B123" s="608"/>
      <c r="C123" s="608">
        <v>84914946</v>
      </c>
      <c r="D123" s="608"/>
      <c r="E123" s="609">
        <f t="shared" si="9"/>
        <v>84914946</v>
      </c>
    </row>
    <row r="124" spans="1:5" ht="12.75">
      <c r="A124" s="607" t="s">
        <v>771</v>
      </c>
      <c r="B124" s="608"/>
      <c r="C124" s="608">
        <v>2695712</v>
      </c>
      <c r="D124" s="608"/>
      <c r="E124" s="609">
        <f t="shared" si="9"/>
        <v>2695712</v>
      </c>
    </row>
    <row r="125" spans="1:5" ht="12.75">
      <c r="A125" s="607" t="s">
        <v>772</v>
      </c>
      <c r="B125" s="608"/>
      <c r="C125" s="608"/>
      <c r="D125" s="608"/>
      <c r="E125" s="609">
        <f t="shared" si="9"/>
        <v>0</v>
      </c>
    </row>
    <row r="126" spans="1:5" ht="12.75">
      <c r="A126" s="616"/>
      <c r="B126" s="608"/>
      <c r="C126" s="608"/>
      <c r="D126" s="608"/>
      <c r="E126" s="609">
        <f t="shared" si="9"/>
        <v>0</v>
      </c>
    </row>
    <row r="127" spans="1:5" ht="12.75">
      <c r="A127" s="616"/>
      <c r="B127" s="608"/>
      <c r="C127" s="608"/>
      <c r="D127" s="608"/>
      <c r="E127" s="609">
        <f t="shared" si="9"/>
        <v>0</v>
      </c>
    </row>
    <row r="128" spans="1:5" ht="13.5" thickBot="1">
      <c r="A128" s="610"/>
      <c r="B128" s="611"/>
      <c r="C128" s="611"/>
      <c r="D128" s="611"/>
      <c r="E128" s="609">
        <f t="shared" si="9"/>
        <v>0</v>
      </c>
    </row>
    <row r="129" spans="1:5" ht="13.5" thickBot="1">
      <c r="A129" s="612" t="s">
        <v>38</v>
      </c>
      <c r="B129" s="613">
        <f>SUM(B122:B128)</f>
        <v>0</v>
      </c>
      <c r="C129" s="613">
        <f>SUM(C122:C128)</f>
        <v>87610658</v>
      </c>
      <c r="D129" s="613">
        <f>SUM(D122:D128)</f>
        <v>0</v>
      </c>
      <c r="E129" s="614">
        <f>SUM(E122:E128)</f>
        <v>87610658</v>
      </c>
    </row>
  </sheetData>
  <sheetProtection/>
  <mergeCells count="13">
    <mergeCell ref="A1:E1"/>
    <mergeCell ref="A2:E2"/>
    <mergeCell ref="B4:E4"/>
    <mergeCell ref="D5:E5"/>
    <mergeCell ref="B27:E27"/>
    <mergeCell ref="D28:E28"/>
    <mergeCell ref="D86:E86"/>
    <mergeCell ref="B109:E109"/>
    <mergeCell ref="D110:E110"/>
    <mergeCell ref="A53:E53"/>
    <mergeCell ref="B60:E60"/>
    <mergeCell ref="D61:E61"/>
    <mergeCell ref="B85:E85"/>
  </mergeCells>
  <conditionalFormatting sqref="E7:E14 B14:D14 B24:E24 E17:E23 E30:E37 B37:D37 E40:E47 B47:D47">
    <cfRule type="cellIs" priority="4" dxfId="4" operator="equal" stopIfTrue="1">
      <formula>0</formula>
    </cfRule>
  </conditionalFormatting>
  <conditionalFormatting sqref="E63:E70 B70:D70 E73:E82 B80:D82">
    <cfRule type="cellIs" priority="3" dxfId="4" operator="equal" stopIfTrue="1">
      <formula>0</formula>
    </cfRule>
  </conditionalFormatting>
  <conditionalFormatting sqref="E88:E95 B95:D95 E98:E105 B105:D105">
    <cfRule type="cellIs" priority="2" dxfId="4" operator="equal" stopIfTrue="1">
      <formula>0</formula>
    </cfRule>
  </conditionalFormatting>
  <conditionalFormatting sqref="E112:E119 B119:D119 E122:E129 B129:D129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CE,Félkövér" 9. melléklet a 6/2018. 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2018-06-04T12:33:03Z</cp:lastPrinted>
  <dcterms:created xsi:type="dcterms:W3CDTF">1999-10-30T10:30:45Z</dcterms:created>
  <dcterms:modified xsi:type="dcterms:W3CDTF">2018-06-04T12:33:19Z</dcterms:modified>
  <cp:category/>
  <cp:version/>
  <cp:contentType/>
  <cp:contentStatus/>
</cp:coreProperties>
</file>