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26" windowWidth="9720" windowHeight="5910" tabRatio="875" activeTab="1"/>
  </bookViews>
  <sheets>
    <sheet name="1.sz.m." sheetId="1" r:id="rId1"/>
    <sheet name="2.sz.m." sheetId="2" r:id="rId2"/>
    <sheet name="3.sz.m." sheetId="3" r:id="rId3"/>
    <sheet name="4.sz.m." sheetId="4" r:id="rId4"/>
    <sheet name="5.sz.m." sheetId="5" r:id="rId5"/>
    <sheet name="6.sz.m." sheetId="6" r:id="rId6"/>
    <sheet name="7.sz.m." sheetId="7" r:id="rId7"/>
    <sheet name="8.sz.m." sheetId="8" r:id="rId8"/>
  </sheets>
  <definedNames>
    <definedName name="_xlnm.Print_Area" localSheetId="0">'1.sz.m.'!#REF!</definedName>
  </definedNames>
  <calcPr fullCalcOnLoad="1"/>
</workbook>
</file>

<file path=xl/sharedStrings.xml><?xml version="1.0" encoding="utf-8"?>
<sst xmlns="http://schemas.openxmlformats.org/spreadsheetml/2006/main" count="485" uniqueCount="362">
  <si>
    <t>1.</t>
  </si>
  <si>
    <t>2.</t>
  </si>
  <si>
    <t>3.</t>
  </si>
  <si>
    <t>Intézményi működési bevételek</t>
  </si>
  <si>
    <t>4.</t>
  </si>
  <si>
    <t>Személyi juttatások</t>
  </si>
  <si>
    <t>Dologi kiadások</t>
  </si>
  <si>
    <t>KIADÁSOK MINDÖSSZESEN:</t>
  </si>
  <si>
    <t>Finanszírozási kiadások</t>
  </si>
  <si>
    <t>Pamuk Községi Önkormányzat Képviselő-testületének</t>
  </si>
  <si>
    <t xml:space="preserve">     1.</t>
  </si>
  <si>
    <t xml:space="preserve">     2.</t>
  </si>
  <si>
    <t xml:space="preserve">     3.</t>
  </si>
  <si>
    <t>I.)</t>
  </si>
  <si>
    <t>Helyi adó:</t>
  </si>
  <si>
    <t xml:space="preserve">   -Magánsz. komm. Adó:</t>
  </si>
  <si>
    <t xml:space="preserve">   - Gépjármű adó:</t>
  </si>
  <si>
    <t xml:space="preserve">     4.</t>
  </si>
  <si>
    <t>II.)</t>
  </si>
  <si>
    <t xml:space="preserve">     5.</t>
  </si>
  <si>
    <t xml:space="preserve">     6.</t>
  </si>
  <si>
    <t>III.)</t>
  </si>
  <si>
    <t>Önkormányzat Költségvetési támogatása:</t>
  </si>
  <si>
    <t>IV.)</t>
  </si>
  <si>
    <t xml:space="preserve">Felhalmozási és tőke jellegű bevételek: </t>
  </si>
  <si>
    <t>V.)</t>
  </si>
  <si>
    <t>VI.)</t>
  </si>
  <si>
    <t>VII.)</t>
  </si>
  <si>
    <t>Finanszírozási bevételek:</t>
  </si>
  <si>
    <t>B.)</t>
  </si>
  <si>
    <t>BEVÉTELEK ÖSSZESEN:</t>
  </si>
  <si>
    <t>Rendszeres személyi juttatások</t>
  </si>
  <si>
    <t>Nem rendszeres személyi juttatások</t>
  </si>
  <si>
    <t>Külső személyi juttatások</t>
  </si>
  <si>
    <t xml:space="preserve">     I.)</t>
  </si>
  <si>
    <t>Személyi juttatások összesen:</t>
  </si>
  <si>
    <t xml:space="preserve">    II.)</t>
  </si>
  <si>
    <t>Munkaadókat terhelő járulékok:</t>
  </si>
  <si>
    <t>Irodaszer,  nyomtatvány</t>
  </si>
  <si>
    <t>Hajtó és kenőanyag</t>
  </si>
  <si>
    <t>Egyéb készletbeszerzés</t>
  </si>
  <si>
    <t>Kommunikációs kiadások:</t>
  </si>
  <si>
    <t>Szállítási szolgáltatás</t>
  </si>
  <si>
    <t>Víz - és csatornadíjak</t>
  </si>
  <si>
    <t xml:space="preserve">Karbantartási kiadások </t>
  </si>
  <si>
    <t xml:space="preserve">   V.)</t>
  </si>
  <si>
    <t>Szolgáltatási kiadások összesen:</t>
  </si>
  <si>
    <t xml:space="preserve">   VI.)</t>
  </si>
  <si>
    <t>ÁFA kiadások</t>
  </si>
  <si>
    <t>Reprezentáció</t>
  </si>
  <si>
    <t>Kiküldetés, reprezentáció összesen:</t>
  </si>
  <si>
    <t>Működési célú pénzeszközátadás:</t>
  </si>
  <si>
    <t>Társadalom és szoc.pol.juttatások:</t>
  </si>
  <si>
    <t>Felújítási kiadások:</t>
  </si>
  <si>
    <t>Beruházási kiadások</t>
  </si>
  <si>
    <t xml:space="preserve">  XI.)</t>
  </si>
  <si>
    <t xml:space="preserve">  XII.)</t>
  </si>
  <si>
    <t xml:space="preserve">  A.)</t>
  </si>
  <si>
    <t xml:space="preserve">     7.</t>
  </si>
  <si>
    <t>8.sz melléklet</t>
  </si>
  <si>
    <t>Az egyszerűsített eredménykimutatás előírt tagolása</t>
  </si>
  <si>
    <t>Sorszám</t>
  </si>
  <si>
    <t>Megnevezés</t>
  </si>
  <si>
    <t xml:space="preserve">Előző évi </t>
  </si>
  <si>
    <t>Auditálási</t>
  </si>
  <si>
    <t>Előző év</t>
  </si>
  <si>
    <t>Tárgyévi</t>
  </si>
  <si>
    <t>Audítálási</t>
  </si>
  <si>
    <t>költségvetés</t>
  </si>
  <si>
    <t>eltérések</t>
  </si>
  <si>
    <t>auditált</t>
  </si>
  <si>
    <t>költségvetési</t>
  </si>
  <si>
    <t>audítált</t>
  </si>
  <si>
    <t>beszámoló</t>
  </si>
  <si>
    <t>/+,-/</t>
  </si>
  <si>
    <t>egyszerűsített</t>
  </si>
  <si>
    <t xml:space="preserve">egyszerűsített </t>
  </si>
  <si>
    <t>záró adatai</t>
  </si>
  <si>
    <t>Vállalkozási tevékenység szakfeladaton</t>
  </si>
  <si>
    <t>elszámolt bevételei</t>
  </si>
  <si>
    <t>elszámolt kiadásai  / - /</t>
  </si>
  <si>
    <t>Vállalkozási tevékenység pénzforgalmi</t>
  </si>
  <si>
    <t>eredménye  /1 - 2/</t>
  </si>
  <si>
    <t>Vállalkozási tevékenységet terhelő</t>
  </si>
  <si>
    <t>értékcsökkenési leírás  / - /</t>
  </si>
  <si>
    <t>5.</t>
  </si>
  <si>
    <t>Alaptevékenység ellátására felhasznált</t>
  </si>
  <si>
    <t>és felhasználni tervezett eredmény / - /</t>
  </si>
  <si>
    <t>6.</t>
  </si>
  <si>
    <t>Pénzforgalmi eredményt külön jogsza-</t>
  </si>
  <si>
    <t xml:space="preserve">bály alapján módosító egyéb tétel /+,-/ </t>
  </si>
  <si>
    <t>7.</t>
  </si>
  <si>
    <t>Vállalkozási tevékenység  módosított</t>
  </si>
  <si>
    <t>pénzforgalmi eredménye /3-4-5+,-6/</t>
  </si>
  <si>
    <t>8.</t>
  </si>
  <si>
    <t>Tárgyévről átvitt veszteség</t>
  </si>
  <si>
    <t>9.</t>
  </si>
  <si>
    <t>Megelőző év/ek/ el nem számolt veszte-</t>
  </si>
  <si>
    <t>ségének tárgyévre eső része</t>
  </si>
  <si>
    <t>10.</t>
  </si>
  <si>
    <t>Vállalkozási tevékenység helyesbített</t>
  </si>
  <si>
    <t>eredménye   /7+8-9/</t>
  </si>
  <si>
    <t>11.</t>
  </si>
  <si>
    <t xml:space="preserve">Vállalkozási tevékenységet  terhelő </t>
  </si>
  <si>
    <t>befizetési kötelezettség</t>
  </si>
  <si>
    <t>12.</t>
  </si>
  <si>
    <t>Tartalékba helyezhető összeg</t>
  </si>
  <si>
    <t>7. számú melléklet</t>
  </si>
  <si>
    <t>Pamuk Önkormányzat</t>
  </si>
  <si>
    <t xml:space="preserve">A vagyoni helyzet átalakulása </t>
  </si>
  <si>
    <t>(adatok e.-Ft)</t>
  </si>
  <si>
    <t>Eszközök</t>
  </si>
  <si>
    <t>Index %</t>
  </si>
  <si>
    <t>A., Befektetett eszközök</t>
  </si>
  <si>
    <t>I. Immateriális javak</t>
  </si>
  <si>
    <t>II. Tárgyi eszközök</t>
  </si>
  <si>
    <t>III. Befektetett pü.i. eszközök</t>
  </si>
  <si>
    <t>B., Forgóeszközök</t>
  </si>
  <si>
    <t>I. Készletek</t>
  </si>
  <si>
    <t>II. Követelések</t>
  </si>
  <si>
    <t>III. Értékpapírok</t>
  </si>
  <si>
    <t>IV. Pénzeszközök</t>
  </si>
  <si>
    <t>Eszközök  összesen:</t>
  </si>
  <si>
    <t>2.számú melléklet</t>
  </si>
  <si>
    <t>Működési bevételek</t>
  </si>
  <si>
    <t>záró adatok</t>
  </si>
  <si>
    <t>Intézményi működési bevétel</t>
  </si>
  <si>
    <t>Önkormányzat költségvetési támogatása</t>
  </si>
  <si>
    <t>Működési célú bevételek összesen</t>
  </si>
  <si>
    <t>Felhalmozási bevételek</t>
  </si>
  <si>
    <t>Felhalmozás célú bevételek összesen</t>
  </si>
  <si>
    <t>Kiegyelítő,függő,átfutó,bevételek</t>
  </si>
  <si>
    <t>BEVÉTELEK MINDÖSSZESEN:</t>
  </si>
  <si>
    <t>Működési kiadások</t>
  </si>
  <si>
    <t>Személyi juttatás</t>
  </si>
  <si>
    <t>Munkaadót terhelő járulék</t>
  </si>
  <si>
    <t>Működési célú pe. átadás, egyéb támogatás</t>
  </si>
  <si>
    <t>Működési célú kiadások összesen</t>
  </si>
  <si>
    <t>Felhalmozási kiadások</t>
  </si>
  <si>
    <t>Kiegyelítő,függő,átfutó,kiadások</t>
  </si>
  <si>
    <t>5. számú melléklet</t>
  </si>
  <si>
    <t>Egyszerüsitett pénzforgalmi jelentés</t>
  </si>
  <si>
    <t>Kiadások</t>
  </si>
  <si>
    <t>Sorsz.</t>
  </si>
  <si>
    <t>Eredeti</t>
  </si>
  <si>
    <t>Módosított</t>
  </si>
  <si>
    <t>Teljesítés</t>
  </si>
  <si>
    <t>Dologi és egyéb folyó kiadások</t>
  </si>
  <si>
    <t>Végleges pénzeszköz átadás,egyéb támogatás</t>
  </si>
  <si>
    <t>Ellátottak juttatásai</t>
  </si>
  <si>
    <t>Felújítás</t>
  </si>
  <si>
    <t>Rövid lejáratú kölcsönök nyújtása</t>
  </si>
  <si>
    <t xml:space="preserve"> </t>
  </si>
  <si>
    <t>Költségvetés pénzforgalmi</t>
  </si>
  <si>
    <t>Hitelek  kiadásai</t>
  </si>
  <si>
    <t>Értékpapírok kiadásai</t>
  </si>
  <si>
    <t>Kiadások összesen:</t>
  </si>
  <si>
    <t>Bevételek</t>
  </si>
  <si>
    <t>Végleges pénzeszköz átvétel,egyéb támogatás</t>
  </si>
  <si>
    <t>Felhalmozási és tőke jellegű bevételek</t>
  </si>
  <si>
    <t xml:space="preserve">        -ebböl : Önkormányzat</t>
  </si>
  <si>
    <t>Támogatások, kieg.átvett pénzesz.</t>
  </si>
  <si>
    <t>Rövid lejáratú kölcsönök visszatérülése</t>
  </si>
  <si>
    <t xml:space="preserve">Költségvetési pénzforgalmi </t>
  </si>
  <si>
    <t>Hitelek és kölcsönök bevételei</t>
  </si>
  <si>
    <t>Pénzforgalmi bevételek:</t>
  </si>
  <si>
    <t xml:space="preserve">Költségvetési bevételek és kiadások </t>
  </si>
  <si>
    <t xml:space="preserve">  különbsége:</t>
  </si>
  <si>
    <t>Finanszírozási műveletek eredménye:</t>
  </si>
  <si>
    <t>Aktív és passzív műveletek eredménye:</t>
  </si>
  <si>
    <t>EGYSZERŰSÍTETT MÉRLEG</t>
  </si>
  <si>
    <t xml:space="preserve">Auditálási </t>
  </si>
  <si>
    <t xml:space="preserve">Tárgyévi </t>
  </si>
  <si>
    <t>Tárgyévi auditált</t>
  </si>
  <si>
    <t xml:space="preserve">költségvetési </t>
  </si>
  <si>
    <t xml:space="preserve">egyszerűsítet </t>
  </si>
  <si>
    <t>(+ -)</t>
  </si>
  <si>
    <t>A.) Befektetett eszközök</t>
  </si>
  <si>
    <t xml:space="preserve">   I. Immateriális javak</t>
  </si>
  <si>
    <t xml:space="preserve">   II. Tárgyi eszközök</t>
  </si>
  <si>
    <t xml:space="preserve">   III. Befektetett pénzügyi eszközök</t>
  </si>
  <si>
    <t>B.) Forgóeszközök</t>
  </si>
  <si>
    <t xml:space="preserve">    I. Készletek</t>
  </si>
  <si>
    <t xml:space="preserve">    II. Követelések</t>
  </si>
  <si>
    <t xml:space="preserve">    III. Értékpapírok</t>
  </si>
  <si>
    <t xml:space="preserve">    IV. Pénzeszközök</t>
  </si>
  <si>
    <t xml:space="preserve">    V. Egyéb aktív pénzügyi elszámolások</t>
  </si>
  <si>
    <t>Eszközök összesen:</t>
  </si>
  <si>
    <t>FORRÁSOK</t>
  </si>
  <si>
    <t>D.) Saját tőke</t>
  </si>
  <si>
    <t xml:space="preserve">   II. Tőke változás</t>
  </si>
  <si>
    <t xml:space="preserve">   III. Értékelési tartalék</t>
  </si>
  <si>
    <t>E.) Tartalékok</t>
  </si>
  <si>
    <t xml:space="preserve">    I. Költségvetési tartalék</t>
  </si>
  <si>
    <t xml:space="preserve">    II. Vállalkozási tartalék</t>
  </si>
  <si>
    <t>F.) Kötelezettségek</t>
  </si>
  <si>
    <t>Források összesen:</t>
  </si>
  <si>
    <t>3.számú melléklet</t>
  </si>
  <si>
    <t>megnevezés</t>
  </si>
  <si>
    <t>előző év</t>
  </si>
  <si>
    <t>auditási eltérések</t>
  </si>
  <si>
    <t>előző év auditált</t>
  </si>
  <si>
    <t>tárgyévi</t>
  </si>
  <si>
    <t>auditási eltérés</t>
  </si>
  <si>
    <t>tárgyévi auditált</t>
  </si>
  <si>
    <t>Zárópénzkészlet</t>
  </si>
  <si>
    <t>egyéb aktív és passzív pénzügyi elszámolások összevont záróegyenleg</t>
  </si>
  <si>
    <t>Előző években képzett tartalékok maradványa (-)</t>
  </si>
  <si>
    <t>Vállakozási tevékenység pénzforgalmi eredménye</t>
  </si>
  <si>
    <t>Finanszírozásból származó korrekciók</t>
  </si>
  <si>
    <t>pénzmaradványt terhelő levonások</t>
  </si>
  <si>
    <t>Vállalkozási tevékenység eredményéből alaptevékenység ellátására felhasznált összeg</t>
  </si>
  <si>
    <t>Költségvetési pénzmaraványt külön jogszabály alapján módosító tétel</t>
  </si>
  <si>
    <t>13.</t>
  </si>
  <si>
    <t>4.számú melléklet</t>
  </si>
  <si>
    <t>Pénzmaradvány kimutatás</t>
  </si>
  <si>
    <t>nyitó</t>
  </si>
  <si>
    <t>sorszám</t>
  </si>
  <si>
    <t>záró</t>
  </si>
  <si>
    <t>Költségvetési bankszámlák záróegyenlegei</t>
  </si>
  <si>
    <t>Pénztárak és betétkönyvek záróegyenlegei</t>
  </si>
  <si>
    <t>Költségvetési aktív kiegyenlítő elszámolások záróegyenlege</t>
  </si>
  <si>
    <t>Passzív kiegyenlítő elszámolások záróegyenlege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</si>
  <si>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</si>
  <si>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</si>
  <si>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</si>
  <si>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</si>
  <si>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Előző években képzett tartalékok maradványa</t>
  </si>
  <si>
    <t>Vállalkozási tevékenység pénzforgalmi eredménye</t>
  </si>
  <si>
    <t>14.</t>
  </si>
  <si>
    <t>Intézményi költségvetési befizetés többlettámogatás miatt</t>
  </si>
  <si>
    <t>Költségvetési befizetés többlettámogatás miatt</t>
  </si>
  <si>
    <t>Költségvetési kiutalás kiutalatlan intézényi támogatás miatt</t>
  </si>
  <si>
    <t>Költségvetési kiutalás kiutalatlan támogatás miatt</t>
  </si>
  <si>
    <t>Pénzmaradványt terhelő elvonások</t>
  </si>
  <si>
    <t>Költségvetési pénzmaradvány kölün jögszabály alapján mod.t.</t>
  </si>
  <si>
    <t>A 19. sorból egészségbizt alapból foly. Pénzeszk maradványa</t>
  </si>
  <si>
    <t>A 19. sorból kötelezettséggel terhelt pénzmaradvány</t>
  </si>
  <si>
    <t>A 19. sorból szabad pénzmaradvány</t>
  </si>
  <si>
    <t>1.sz.melléklet</t>
  </si>
  <si>
    <t>VIII.)</t>
  </si>
  <si>
    <t xml:space="preserve">     8.</t>
  </si>
  <si>
    <t>Belföldi kiküldetés</t>
  </si>
  <si>
    <t>a 11. sorból az egészségbiztosítási alapból folyósított pénzeszköz maradvány</t>
  </si>
  <si>
    <t>a 11. sorból kötelezettségel terhelt pénzmaradvány</t>
  </si>
  <si>
    <t>a 11. sorból szabad pénzmaradvány</t>
  </si>
  <si>
    <t>Tárgyévi helyesbített pénzmaradvány (1+-2-3+4-5)</t>
  </si>
  <si>
    <t>módosított pénzmaradvány (6+-7+8+-9+10)</t>
  </si>
  <si>
    <t>Forg.célúfin.műveletek egyenlege</t>
  </si>
  <si>
    <t>Nyitó pénzkészlet:</t>
  </si>
  <si>
    <t>Záró pénzkészlet:</t>
  </si>
  <si>
    <t>Forgatási célú értékpapírok záró állománya</t>
  </si>
  <si>
    <t xml:space="preserve"> bevételek összesen:(16+…..21)</t>
  </si>
  <si>
    <t>Finanszírozási bev.összesen:(23+24)</t>
  </si>
  <si>
    <t>Előző évi maradvány viszafizetése</t>
  </si>
  <si>
    <t>Bevételek összesen:(26+28)</t>
  </si>
  <si>
    <t>összesen: (10+11)</t>
  </si>
  <si>
    <t>kiadások ( 01………..08.)</t>
  </si>
  <si>
    <t xml:space="preserve">     9.</t>
  </si>
  <si>
    <t>Tartalékok</t>
  </si>
  <si>
    <t>2012. év</t>
  </si>
  <si>
    <t>2012.dec.31</t>
  </si>
  <si>
    <t xml:space="preserve">Záró pénzkészlet </t>
  </si>
  <si>
    <t>Költségvetési aktív függőelszámolások záróegyenlege</t>
  </si>
  <si>
    <t xml:space="preserve">egyéb aktív, passzív pü. Elszámolások összesen </t>
  </si>
  <si>
    <t xml:space="preserve">Tárgyévi helyesbített pénzmaradvány </t>
  </si>
  <si>
    <t xml:space="preserve">Költségvetési pénzmaradvány </t>
  </si>
  <si>
    <t xml:space="preserve">Módosított pénzmaradvány </t>
  </si>
  <si>
    <t>Szociális kiadások</t>
  </si>
  <si>
    <t>Felújítási kiadások</t>
  </si>
  <si>
    <t>Felhalmozási célú kiadások összesen</t>
  </si>
  <si>
    <t>Véglegesen átvett pénzeszközök:</t>
  </si>
  <si>
    <t>Kölcsön visszatérülése:</t>
  </si>
  <si>
    <t>Elöző évek elöirányzat,pénzm.igénybev.</t>
  </si>
  <si>
    <t>Egyéb saját bevételek</t>
  </si>
  <si>
    <t>Pamuk Község Önkormányzata 2013. évi  beszámoló</t>
  </si>
  <si>
    <t>Egyszerűsített pénzmaradvány kimutatás 2013.év</t>
  </si>
  <si>
    <t>2013. év</t>
  </si>
  <si>
    <t>2013.év</t>
  </si>
  <si>
    <t>2013.dec.31</t>
  </si>
  <si>
    <t>6. számú melléklet</t>
  </si>
  <si>
    <t>ebböl:       Forgalomképtelen állomány</t>
  </si>
  <si>
    <t xml:space="preserve">               Korlátozottan forgképes állomány</t>
  </si>
  <si>
    <t xml:space="preserve">               Forgalomképes állomány</t>
  </si>
  <si>
    <t xml:space="preserve">   IV. Üzemeltetésre, kezelésre átadott koncesszióba adott eszközök</t>
  </si>
  <si>
    <t xml:space="preserve">   I. Tartós tőke</t>
  </si>
  <si>
    <t>I. Hosszú lejáratú kötelezetség</t>
  </si>
  <si>
    <t>II. Rövid lejáratú kötelezetség</t>
  </si>
  <si>
    <t>II.) Egyéb passzív pénzügyi elszámolások</t>
  </si>
  <si>
    <t>IV. Üzemeltetésre átadott eszközök</t>
  </si>
  <si>
    <t>V. Egyéb, aktív pénzügyi elszámolások</t>
  </si>
  <si>
    <t>(adatok e-Ft)</t>
  </si>
  <si>
    <t>2013. évi eredeti előirányzat</t>
  </si>
  <si>
    <t>2013. évi modósított előirányzat</t>
  </si>
  <si>
    <t>százalékos teljesítés</t>
  </si>
  <si>
    <t>Áru-és készletértékesítés</t>
  </si>
  <si>
    <t>Bérleti díj bevételek</t>
  </si>
  <si>
    <t>Kamatbevétel</t>
  </si>
  <si>
    <t>Intézményi működési bevételek:</t>
  </si>
  <si>
    <t>Átengedet közhatalmi bevétel:</t>
  </si>
  <si>
    <t>Termőföld bérbeadásából sz.bevétel</t>
  </si>
  <si>
    <t xml:space="preserve">    -Igazgatási díjak</t>
  </si>
  <si>
    <t xml:space="preserve">    -Adópótlék,bírság</t>
  </si>
  <si>
    <t>Közhatalmi bevételek:</t>
  </si>
  <si>
    <t>Települési önkormányzatok működésének támogatása</t>
  </si>
  <si>
    <t>Egyes jövedelempótló támogatások kiegészítése</t>
  </si>
  <si>
    <t>Hozzájárulás pénzbeni szociális ellátásokhoz</t>
  </si>
  <si>
    <t>Egyéb szociális és gyermekjóléti szolg.támogatása</t>
  </si>
  <si>
    <t>Könyvtári és közművelődési feladatok támogatása</t>
  </si>
  <si>
    <t>Központosított működési célú előirányzat</t>
  </si>
  <si>
    <t>Működőképesség megőrzését szolgáló kiegészítő támogatás</t>
  </si>
  <si>
    <t>Szerkezetátalakítási tartalék</t>
  </si>
  <si>
    <t>Egyéb működési célú támogatás</t>
  </si>
  <si>
    <t>Felhalmozás célú pénzeszk.átvétel:</t>
  </si>
  <si>
    <t>Működési célú pénzeszköz. átvétel  (társulástól):</t>
  </si>
  <si>
    <t>Működési célú pénzeszköz. átvétel  (közfoglalkoztatás):</t>
  </si>
  <si>
    <t>Működési célú pénzeszköz. átvétel  (Áht-én kívül):</t>
  </si>
  <si>
    <t>Kiegyenlítő,függő, átfutó bevételek:</t>
  </si>
  <si>
    <t>Előző évek előirányzat,pénzm.igénybev.</t>
  </si>
  <si>
    <t>Tüzelőanyag</t>
  </si>
  <si>
    <t xml:space="preserve"> Kis értékű tárgyi eszk.</t>
  </si>
  <si>
    <t>Szakmai anyagok</t>
  </si>
  <si>
    <t xml:space="preserve">   III.)</t>
  </si>
  <si>
    <t>Készletbeszerzések összesen:</t>
  </si>
  <si>
    <t xml:space="preserve">  IV.)</t>
  </si>
  <si>
    <t>Villamos energia</t>
  </si>
  <si>
    <t>Egyéb fenntartási kiadások</t>
  </si>
  <si>
    <t>Pénzügyi szolgáltatások</t>
  </si>
  <si>
    <t>Vásárolt közszolgáltatások összesen:</t>
  </si>
  <si>
    <t>Egyéb dologi kiadások:</t>
  </si>
  <si>
    <t>Egyéb befizetési kötelezettség</t>
  </si>
  <si>
    <t>Többletbevétel (normatív támogatás) visszafizetése</t>
  </si>
  <si>
    <t>Szellemi tev.végzésére kifizetés</t>
  </si>
  <si>
    <t>Adok,díjak,befizetések</t>
  </si>
  <si>
    <t>IX.)</t>
  </si>
  <si>
    <t>Támogatásértékű kiadás önkormányzatoknak</t>
  </si>
  <si>
    <t>Támogatásértékű kiadás társulásnak</t>
  </si>
  <si>
    <t>Működési célú pénzeszközátadás nonprofit szervezetnek</t>
  </si>
  <si>
    <t>X.)</t>
  </si>
  <si>
    <t>Beruházások</t>
  </si>
  <si>
    <t>Fejlesztési kiadások:</t>
  </si>
  <si>
    <t>Kiegyenlítő függő kiadások:</t>
  </si>
  <si>
    <t xml:space="preserve"> XIII.)</t>
  </si>
  <si>
    <t>Pénzforgalom nélküli kiadások:</t>
  </si>
  <si>
    <t xml:space="preserve"> XIV.)</t>
  </si>
  <si>
    <t>Tartalék (működési célú)</t>
  </si>
  <si>
    <t xml:space="preserve">                              2013. évi beszámoló</t>
  </si>
  <si>
    <t>Kamatkiadás</t>
  </si>
  <si>
    <t>2013. évi  teljesítés</t>
  </si>
  <si>
    <t>Önkormányzat közhatalmi bevétele</t>
  </si>
  <si>
    <t xml:space="preserve">       Települési önkormányzatok működésének támogatása</t>
  </si>
  <si>
    <t xml:space="preserve">      Egyes jövedelempótló támogatások kiegészítése</t>
  </si>
  <si>
    <t xml:space="preserve">      Hozzájárulás pénzbeni szociális ellátásokhoz</t>
  </si>
  <si>
    <t xml:space="preserve">     Egyéb szociális és gyermekjóléti szolg.támogatása</t>
  </si>
  <si>
    <t xml:space="preserve">     Könyvtári és közművelődési feladatok támogatása</t>
  </si>
  <si>
    <t xml:space="preserve">     Központosított működési célú előirányzat</t>
  </si>
  <si>
    <t xml:space="preserve">     Működőképesség megőrzését szolgáló kiegészítő támogatás</t>
  </si>
  <si>
    <t xml:space="preserve">     Szerkezetátalakítási tartalék</t>
  </si>
  <si>
    <t xml:space="preserve">     Egyéb működési célú támogatás</t>
  </si>
  <si>
    <t>Müködési célú támogatásértékű bevételek</t>
  </si>
  <si>
    <t>Felhalmozási célú pénzeszköz átvétele</t>
  </si>
  <si>
    <t>Önk. Közhatalmi bevételei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</si>
</sst>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,"/>
    <numFmt numFmtId="170" formatCode="#,##0.0000"/>
    <numFmt numFmtId="171" formatCode="#,##0\ _F_t"/>
  </numFmts>
  <fonts count="60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i/>
      <sz val="11"/>
      <name val="Arial CE"/>
      <family val="0"/>
    </font>
    <font>
      <i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7"/>
      <name val="Arial CE"/>
      <family val="2"/>
    </font>
    <font>
      <sz val="7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double"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55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>
        <color indexed="55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1" borderId="7" applyNumberFormat="0" applyFon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8" applyNumberFormat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3" fontId="1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3" fontId="1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2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Alignment="1">
      <alignment/>
    </xf>
    <xf numFmtId="0" fontId="10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0" fillId="0" borderId="31" xfId="0" applyNumberFormat="1" applyFill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33" xfId="0" applyFont="1" applyBorder="1" applyAlignment="1">
      <alignment/>
    </xf>
    <xf numFmtId="3" fontId="16" fillId="0" borderId="33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/>
    </xf>
    <xf numFmtId="3" fontId="16" fillId="0" borderId="33" xfId="0" applyNumberFormat="1" applyFont="1" applyFill="1" applyBorder="1" applyAlignment="1">
      <alignment horizontal="right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right"/>
    </xf>
    <xf numFmtId="0" fontId="14" fillId="0" borderId="33" xfId="0" applyFont="1" applyBorder="1" applyAlignment="1">
      <alignment/>
    </xf>
    <xf numFmtId="3" fontId="13" fillId="0" borderId="33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3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0" fontId="5" fillId="0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0" fontId="0" fillId="0" borderId="1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9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3" fontId="20" fillId="0" borderId="14" xfId="0" applyNumberFormat="1" applyFont="1" applyFill="1" applyBorder="1" applyAlignment="1">
      <alignment/>
    </xf>
    <xf numFmtId="171" fontId="19" fillId="0" borderId="14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9" fontId="20" fillId="0" borderId="3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9" fontId="20" fillId="0" borderId="14" xfId="62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37" xfId="0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0" fontId="19" fillId="0" borderId="38" xfId="0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9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9" fontId="25" fillId="0" borderId="0" xfId="62" applyNumberFormat="1" applyFont="1" applyFill="1" applyAlignment="1">
      <alignment/>
    </xf>
    <xf numFmtId="9" fontId="20" fillId="0" borderId="18" xfId="62" applyNumberFormat="1" applyFont="1" applyFill="1" applyBorder="1" applyAlignment="1">
      <alignment/>
    </xf>
    <xf numFmtId="9" fontId="20" fillId="0" borderId="17" xfId="62" applyNumberFormat="1" applyFont="1" applyFill="1" applyBorder="1" applyAlignment="1">
      <alignment/>
    </xf>
    <xf numFmtId="9" fontId="20" fillId="0" borderId="16" xfId="62" applyNumberFormat="1" applyFont="1" applyFill="1" applyBorder="1" applyAlignment="1">
      <alignment/>
    </xf>
    <xf numFmtId="9" fontId="20" fillId="0" borderId="20" xfId="62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9" fontId="20" fillId="0" borderId="0" xfId="62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9" fontId="25" fillId="0" borderId="0" xfId="62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9"/>
  <sheetViews>
    <sheetView view="pageBreakPreview" zoomScale="60" zoomScaleNormal="75" zoomScalePageLayoutView="0" workbookViewId="0" topLeftCell="A1">
      <selection activeCell="F113" sqref="F113"/>
    </sheetView>
  </sheetViews>
  <sheetFormatPr defaultColWidth="9.00390625" defaultRowHeight="12.75"/>
  <cols>
    <col min="1" max="1" width="5.00390625" style="1" customWidth="1"/>
    <col min="2" max="2" width="6.00390625" style="181" customWidth="1"/>
    <col min="3" max="3" width="12.625" style="201" bestFit="1" customWidth="1"/>
    <col min="4" max="4" width="10.875" style="201" customWidth="1"/>
    <col min="5" max="5" width="30.125" style="201" customWidth="1"/>
    <col min="6" max="6" width="13.625" style="202" customWidth="1"/>
    <col min="7" max="7" width="13.25390625" style="202" customWidth="1"/>
    <col min="8" max="8" width="10.125" style="202" customWidth="1"/>
    <col min="9" max="9" width="12.00390625" style="184" customWidth="1"/>
    <col min="10" max="16384" width="9.125" style="1" customWidth="1"/>
  </cols>
  <sheetData>
    <row r="1" ht="15">
      <c r="B1" s="181" t="s">
        <v>239</v>
      </c>
    </row>
    <row r="2" spans="3:8" ht="15">
      <c r="C2" s="182"/>
      <c r="D2" s="182" t="s">
        <v>9</v>
      </c>
      <c r="E2" s="182"/>
      <c r="F2" s="183"/>
      <c r="G2" s="183"/>
      <c r="H2" s="183"/>
    </row>
    <row r="3" spans="3:8" ht="15">
      <c r="C3" s="182"/>
      <c r="D3" s="182"/>
      <c r="E3" s="182"/>
      <c r="F3" s="183"/>
      <c r="G3" s="183"/>
      <c r="H3" s="183"/>
    </row>
    <row r="4" spans="3:8" ht="15">
      <c r="C4" s="182"/>
      <c r="D4" s="182" t="s">
        <v>346</v>
      </c>
      <c r="E4" s="182"/>
      <c r="F4" s="183"/>
      <c r="G4" s="183"/>
      <c r="H4" s="183"/>
    </row>
    <row r="5" spans="3:9" ht="15">
      <c r="C5" s="182"/>
      <c r="D5" s="182"/>
      <c r="E5" s="182"/>
      <c r="F5" s="183"/>
      <c r="G5" s="183"/>
      <c r="H5" s="183"/>
      <c r="I5" s="184" t="s">
        <v>291</v>
      </c>
    </row>
    <row r="6" spans="2:8" ht="15">
      <c r="B6" s="185"/>
      <c r="C6" s="186" t="s">
        <v>249</v>
      </c>
      <c r="D6" s="186"/>
      <c r="E6" s="187">
        <v>10061</v>
      </c>
      <c r="F6" s="188"/>
      <c r="G6" s="188"/>
      <c r="H6" s="183"/>
    </row>
    <row r="7" spans="2:8" ht="15">
      <c r="B7" s="185"/>
      <c r="C7" s="186" t="s">
        <v>250</v>
      </c>
      <c r="D7" s="186"/>
      <c r="E7" s="187">
        <v>7436</v>
      </c>
      <c r="F7" s="188"/>
      <c r="G7" s="188"/>
      <c r="H7" s="183"/>
    </row>
    <row r="8" spans="2:8" ht="15.75" thickBot="1">
      <c r="B8" s="185"/>
      <c r="C8" s="189"/>
      <c r="D8" s="189"/>
      <c r="E8" s="189"/>
      <c r="F8" s="188"/>
      <c r="G8" s="188"/>
      <c r="H8" s="183"/>
    </row>
    <row r="9" spans="2:9" ht="43.5" thickBot="1">
      <c r="B9" s="190"/>
      <c r="C9" s="245" t="s">
        <v>157</v>
      </c>
      <c r="D9" s="246"/>
      <c r="E9" s="191"/>
      <c r="F9" s="192" t="s">
        <v>292</v>
      </c>
      <c r="G9" s="192" t="s">
        <v>293</v>
      </c>
      <c r="H9" s="192" t="s">
        <v>348</v>
      </c>
      <c r="I9" s="193" t="s">
        <v>294</v>
      </c>
    </row>
    <row r="10" spans="2:9" ht="15">
      <c r="B10" s="194" t="s">
        <v>10</v>
      </c>
      <c r="C10" s="195" t="s">
        <v>274</v>
      </c>
      <c r="D10" s="195"/>
      <c r="E10" s="195"/>
      <c r="F10" s="196">
        <v>270</v>
      </c>
      <c r="G10" s="196">
        <v>200</v>
      </c>
      <c r="H10" s="196">
        <v>170</v>
      </c>
      <c r="I10" s="197">
        <f>H10/G10</f>
        <v>0.85</v>
      </c>
    </row>
    <row r="11" spans="2:9" ht="15">
      <c r="B11" s="194" t="s">
        <v>11</v>
      </c>
      <c r="C11" s="195" t="s">
        <v>295</v>
      </c>
      <c r="D11" s="195"/>
      <c r="E11" s="195"/>
      <c r="F11" s="196">
        <v>0</v>
      </c>
      <c r="G11" s="196">
        <v>20</v>
      </c>
      <c r="H11" s="196">
        <v>18</v>
      </c>
      <c r="I11" s="197">
        <f aca="true" t="shared" si="0" ref="I11:I74">H11/G11</f>
        <v>0.9</v>
      </c>
    </row>
    <row r="12" spans="2:9" ht="15">
      <c r="B12" s="194" t="s">
        <v>12</v>
      </c>
      <c r="C12" s="195" t="s">
        <v>296</v>
      </c>
      <c r="D12" s="195"/>
      <c r="E12" s="195"/>
      <c r="F12" s="196">
        <v>360</v>
      </c>
      <c r="G12" s="196">
        <v>950</v>
      </c>
      <c r="H12" s="196">
        <v>923</v>
      </c>
      <c r="I12" s="197">
        <f t="shared" si="0"/>
        <v>0.9715789473684211</v>
      </c>
    </row>
    <row r="13" spans="2:9" ht="15">
      <c r="B13" s="194" t="s">
        <v>17</v>
      </c>
      <c r="C13" s="195" t="s">
        <v>297</v>
      </c>
      <c r="D13" s="195"/>
      <c r="E13" s="195"/>
      <c r="F13" s="196">
        <v>30</v>
      </c>
      <c r="G13" s="196">
        <v>0</v>
      </c>
      <c r="H13" s="196">
        <v>6</v>
      </c>
      <c r="I13" s="230"/>
    </row>
    <row r="14" spans="2:9" ht="15" thickBot="1">
      <c r="B14" s="198" t="s">
        <v>13</v>
      </c>
      <c r="C14" s="199" t="s">
        <v>298</v>
      </c>
      <c r="D14" s="199"/>
      <c r="E14" s="199"/>
      <c r="F14" s="200">
        <f>SUM(F10:F13)</f>
        <v>660</v>
      </c>
      <c r="G14" s="200">
        <f>SUM(G10:G13)</f>
        <v>1170</v>
      </c>
      <c r="H14" s="200">
        <f>SUM(H10:H13)</f>
        <v>1117</v>
      </c>
      <c r="I14" s="232">
        <f t="shared" si="0"/>
        <v>0.9547008547008548</v>
      </c>
    </row>
    <row r="15" ht="15">
      <c r="I15" s="231"/>
    </row>
    <row r="16" spans="3:9" ht="15">
      <c r="C16" s="203" t="s">
        <v>14</v>
      </c>
      <c r="D16" s="204"/>
      <c r="E16" s="204"/>
      <c r="F16" s="205">
        <f>SUM(F17:F17)</f>
        <v>1150</v>
      </c>
      <c r="G16" s="205">
        <f>SUM(G17:G17)</f>
        <v>1500</v>
      </c>
      <c r="H16" s="205">
        <f>SUM(H17:H17)</f>
        <v>1542</v>
      </c>
      <c r="I16" s="197">
        <f t="shared" si="0"/>
        <v>1.028</v>
      </c>
    </row>
    <row r="17" spans="2:9" ht="15">
      <c r="B17" s="194" t="s">
        <v>10</v>
      </c>
      <c r="C17" s="195" t="s">
        <v>15</v>
      </c>
      <c r="D17" s="195"/>
      <c r="E17" s="195"/>
      <c r="F17" s="196">
        <v>1150</v>
      </c>
      <c r="G17" s="196">
        <v>1500</v>
      </c>
      <c r="H17" s="196">
        <v>1542</v>
      </c>
      <c r="I17" s="197">
        <f t="shared" si="0"/>
        <v>1.028</v>
      </c>
    </row>
    <row r="18" ht="15">
      <c r="I18" s="197"/>
    </row>
    <row r="19" spans="3:9" ht="15">
      <c r="C19" s="203" t="s">
        <v>299</v>
      </c>
      <c r="D19" s="203"/>
      <c r="E19" s="203"/>
      <c r="F19" s="205">
        <f>SUM(F20:F21)</f>
        <v>4500</v>
      </c>
      <c r="G19" s="205">
        <f>SUM(G20:G21)</f>
        <v>2000</v>
      </c>
      <c r="H19" s="205">
        <f>SUM(H20:H21)</f>
        <v>1971</v>
      </c>
      <c r="I19" s="197">
        <f t="shared" si="0"/>
        <v>0.9855</v>
      </c>
    </row>
    <row r="20" spans="2:9" ht="15">
      <c r="B20" s="194" t="s">
        <v>10</v>
      </c>
      <c r="C20" s="195" t="s">
        <v>16</v>
      </c>
      <c r="D20" s="195"/>
      <c r="E20" s="195"/>
      <c r="F20" s="196">
        <v>4500</v>
      </c>
      <c r="G20" s="196">
        <v>2000</v>
      </c>
      <c r="H20" s="196">
        <v>1968</v>
      </c>
      <c r="I20" s="197">
        <f t="shared" si="0"/>
        <v>0.984</v>
      </c>
    </row>
    <row r="21" spans="2:9" ht="15">
      <c r="B21" s="206"/>
      <c r="C21" s="207" t="s">
        <v>300</v>
      </c>
      <c r="D21" s="207"/>
      <c r="E21" s="207"/>
      <c r="F21" s="208">
        <v>0</v>
      </c>
      <c r="G21" s="208">
        <v>0</v>
      </c>
      <c r="H21" s="208">
        <v>3</v>
      </c>
      <c r="I21" s="197"/>
    </row>
    <row r="22" spans="2:9" ht="15">
      <c r="B22" s="206"/>
      <c r="C22" s="209"/>
      <c r="D22" s="209"/>
      <c r="E22" s="209"/>
      <c r="F22" s="210"/>
      <c r="G22" s="210"/>
      <c r="H22" s="210"/>
      <c r="I22" s="197"/>
    </row>
    <row r="23" spans="2:9" ht="15">
      <c r="B23" s="194" t="s">
        <v>10</v>
      </c>
      <c r="C23" s="211" t="s">
        <v>301</v>
      </c>
      <c r="D23" s="211"/>
      <c r="E23" s="211"/>
      <c r="F23" s="212">
        <v>0</v>
      </c>
      <c r="G23" s="212">
        <v>50</v>
      </c>
      <c r="H23" s="212">
        <v>35</v>
      </c>
      <c r="I23" s="197">
        <f t="shared" si="0"/>
        <v>0.7</v>
      </c>
    </row>
    <row r="24" spans="3:9" ht="15">
      <c r="C24" s="209"/>
      <c r="D24" s="209"/>
      <c r="E24" s="209"/>
      <c r="F24" s="210"/>
      <c r="G24" s="210"/>
      <c r="H24" s="210"/>
      <c r="I24" s="197"/>
    </row>
    <row r="25" spans="2:9" ht="15">
      <c r="B25" s="194" t="s">
        <v>10</v>
      </c>
      <c r="C25" s="211" t="s">
        <v>302</v>
      </c>
      <c r="D25" s="211"/>
      <c r="E25" s="211"/>
      <c r="F25" s="212">
        <v>0</v>
      </c>
      <c r="G25" s="212">
        <v>150</v>
      </c>
      <c r="H25" s="212">
        <v>122</v>
      </c>
      <c r="I25" s="197">
        <f t="shared" si="0"/>
        <v>0.8133333333333334</v>
      </c>
    </row>
    <row r="26" spans="3:9" ht="15">
      <c r="C26" s="213"/>
      <c r="D26" s="213"/>
      <c r="E26" s="213"/>
      <c r="F26" s="214"/>
      <c r="G26" s="214"/>
      <c r="H26" s="214"/>
      <c r="I26" s="230"/>
    </row>
    <row r="27" spans="2:9" ht="15" thickBot="1">
      <c r="B27" s="198" t="s">
        <v>18</v>
      </c>
      <c r="C27" s="199" t="s">
        <v>303</v>
      </c>
      <c r="D27" s="199"/>
      <c r="E27" s="199"/>
      <c r="F27" s="200">
        <f>F16+F19+F23+F25</f>
        <v>5650</v>
      </c>
      <c r="G27" s="200">
        <f>G16+G19+G23+G25</f>
        <v>3700</v>
      </c>
      <c r="H27" s="200">
        <f>H16+H19+H23+H25</f>
        <v>3670</v>
      </c>
      <c r="I27" s="232">
        <f t="shared" si="0"/>
        <v>0.9918918918918919</v>
      </c>
    </row>
    <row r="28" ht="15">
      <c r="I28" s="231"/>
    </row>
    <row r="29" spans="2:9" ht="15">
      <c r="B29" s="194" t="s">
        <v>10</v>
      </c>
      <c r="C29" s="195" t="s">
        <v>304</v>
      </c>
      <c r="D29" s="195"/>
      <c r="E29" s="195"/>
      <c r="F29" s="196">
        <v>9724</v>
      </c>
      <c r="G29" s="196">
        <v>9685</v>
      </c>
      <c r="H29" s="196">
        <v>9685</v>
      </c>
      <c r="I29" s="197">
        <f t="shared" si="0"/>
        <v>1</v>
      </c>
    </row>
    <row r="30" spans="2:9" ht="15">
      <c r="B30" s="194" t="s">
        <v>11</v>
      </c>
      <c r="C30" s="195" t="s">
        <v>305</v>
      </c>
      <c r="D30" s="195"/>
      <c r="E30" s="195"/>
      <c r="F30" s="196">
        <v>12959</v>
      </c>
      <c r="G30" s="196">
        <v>4117</v>
      </c>
      <c r="H30" s="196">
        <v>4117</v>
      </c>
      <c r="I30" s="197">
        <f t="shared" si="0"/>
        <v>1</v>
      </c>
    </row>
    <row r="31" spans="2:9" ht="15">
      <c r="B31" s="194" t="s">
        <v>12</v>
      </c>
      <c r="C31" s="195" t="s">
        <v>306</v>
      </c>
      <c r="D31" s="195"/>
      <c r="E31" s="195"/>
      <c r="F31" s="196">
        <v>2613</v>
      </c>
      <c r="G31" s="196">
        <v>2613</v>
      </c>
      <c r="H31" s="196">
        <v>2613</v>
      </c>
      <c r="I31" s="197">
        <f t="shared" si="0"/>
        <v>1</v>
      </c>
    </row>
    <row r="32" spans="2:9" ht="15">
      <c r="B32" s="194" t="s">
        <v>17</v>
      </c>
      <c r="C32" s="195" t="s">
        <v>307</v>
      </c>
      <c r="D32" s="195"/>
      <c r="E32" s="195"/>
      <c r="F32" s="196">
        <v>1997</v>
      </c>
      <c r="G32" s="196">
        <v>1997</v>
      </c>
      <c r="H32" s="196">
        <v>1997</v>
      </c>
      <c r="I32" s="197">
        <f t="shared" si="0"/>
        <v>1</v>
      </c>
    </row>
    <row r="33" spans="2:9" ht="15">
      <c r="B33" s="194" t="s">
        <v>19</v>
      </c>
      <c r="C33" s="195" t="s">
        <v>308</v>
      </c>
      <c r="D33" s="195"/>
      <c r="E33" s="195"/>
      <c r="F33" s="196">
        <v>312</v>
      </c>
      <c r="G33" s="196">
        <v>312</v>
      </c>
      <c r="H33" s="196">
        <v>312</v>
      </c>
      <c r="I33" s="197">
        <f t="shared" si="0"/>
        <v>1</v>
      </c>
    </row>
    <row r="34" spans="2:9" ht="15">
      <c r="B34" s="194" t="s">
        <v>20</v>
      </c>
      <c r="C34" s="195" t="s">
        <v>309</v>
      </c>
      <c r="D34" s="195"/>
      <c r="E34" s="195"/>
      <c r="F34" s="196">
        <v>0</v>
      </c>
      <c r="G34" s="196">
        <v>4017</v>
      </c>
      <c r="H34" s="196">
        <v>4017</v>
      </c>
      <c r="I34" s="197">
        <f t="shared" si="0"/>
        <v>1</v>
      </c>
    </row>
    <row r="35" spans="2:9" ht="15">
      <c r="B35" s="194" t="s">
        <v>58</v>
      </c>
      <c r="C35" s="195" t="s">
        <v>310</v>
      </c>
      <c r="D35" s="195"/>
      <c r="E35" s="195"/>
      <c r="F35" s="196">
        <v>8220</v>
      </c>
      <c r="G35" s="196">
        <v>4500</v>
      </c>
      <c r="H35" s="196">
        <v>4500</v>
      </c>
      <c r="I35" s="197">
        <f t="shared" si="0"/>
        <v>1</v>
      </c>
    </row>
    <row r="36" spans="2:9" ht="15">
      <c r="B36" s="194" t="s">
        <v>241</v>
      </c>
      <c r="C36" s="195" t="s">
        <v>311</v>
      </c>
      <c r="D36" s="195"/>
      <c r="E36" s="195"/>
      <c r="F36" s="196">
        <v>0</v>
      </c>
      <c r="G36" s="196">
        <v>875</v>
      </c>
      <c r="H36" s="196">
        <v>875</v>
      </c>
      <c r="I36" s="197">
        <f t="shared" si="0"/>
        <v>1</v>
      </c>
    </row>
    <row r="37" spans="2:9" ht="15">
      <c r="B37" s="194" t="s">
        <v>258</v>
      </c>
      <c r="C37" s="195" t="s">
        <v>312</v>
      </c>
      <c r="D37" s="195"/>
      <c r="E37" s="195"/>
      <c r="F37" s="196">
        <v>0</v>
      </c>
      <c r="G37" s="196">
        <v>1242</v>
      </c>
      <c r="H37" s="196">
        <v>1242</v>
      </c>
      <c r="I37" s="230">
        <f t="shared" si="0"/>
        <v>1</v>
      </c>
    </row>
    <row r="38" spans="2:9" ht="15" thickBot="1">
      <c r="B38" s="198" t="s">
        <v>21</v>
      </c>
      <c r="C38" s="199" t="s">
        <v>22</v>
      </c>
      <c r="D38" s="199"/>
      <c r="E38" s="199"/>
      <c r="F38" s="200">
        <f>SUM(F29:F37)</f>
        <v>35825</v>
      </c>
      <c r="G38" s="200">
        <f>SUM(G29:G37)</f>
        <v>29358</v>
      </c>
      <c r="H38" s="200">
        <f>SUM(H29:H37)</f>
        <v>29358</v>
      </c>
      <c r="I38" s="232">
        <f t="shared" si="0"/>
        <v>1</v>
      </c>
    </row>
    <row r="39" ht="15">
      <c r="I39" s="231"/>
    </row>
    <row r="40" spans="2:9" ht="15">
      <c r="B40" s="194" t="s">
        <v>10</v>
      </c>
      <c r="C40" s="215" t="s">
        <v>313</v>
      </c>
      <c r="D40" s="215"/>
      <c r="E40" s="215"/>
      <c r="F40" s="196">
        <v>558</v>
      </c>
      <c r="G40" s="196">
        <v>360</v>
      </c>
      <c r="H40" s="196">
        <v>360</v>
      </c>
      <c r="I40" s="230">
        <f t="shared" si="0"/>
        <v>1</v>
      </c>
    </row>
    <row r="41" spans="2:9" ht="15" thickBot="1">
      <c r="B41" s="198" t="s">
        <v>23</v>
      </c>
      <c r="C41" s="199" t="s">
        <v>24</v>
      </c>
      <c r="D41" s="199"/>
      <c r="E41" s="199"/>
      <c r="F41" s="200">
        <f>SUM(F40:F40)</f>
        <v>558</v>
      </c>
      <c r="G41" s="200">
        <f>SUM(G40:G40)</f>
        <v>360</v>
      </c>
      <c r="H41" s="200">
        <f>SUM(H40:H40)</f>
        <v>360</v>
      </c>
      <c r="I41" s="232">
        <f t="shared" si="0"/>
        <v>1</v>
      </c>
    </row>
    <row r="42" ht="15">
      <c r="I42" s="231"/>
    </row>
    <row r="43" spans="2:9" ht="15">
      <c r="B43" s="194" t="s">
        <v>10</v>
      </c>
      <c r="C43" s="195" t="s">
        <v>314</v>
      </c>
      <c r="D43" s="195"/>
      <c r="E43" s="195"/>
      <c r="F43" s="196">
        <v>0</v>
      </c>
      <c r="G43" s="196">
        <v>1000</v>
      </c>
      <c r="H43" s="196">
        <v>1001</v>
      </c>
      <c r="I43" s="197">
        <f t="shared" si="0"/>
        <v>1.001</v>
      </c>
    </row>
    <row r="44" spans="2:9" ht="15">
      <c r="B44" s="194" t="s">
        <v>11</v>
      </c>
      <c r="C44" s="195" t="s">
        <v>315</v>
      </c>
      <c r="D44" s="195"/>
      <c r="E44" s="195"/>
      <c r="F44" s="196">
        <v>13525</v>
      </c>
      <c r="G44" s="196">
        <v>26867</v>
      </c>
      <c r="H44" s="196">
        <v>25138</v>
      </c>
      <c r="I44" s="197">
        <f t="shared" si="0"/>
        <v>0.9356459597275468</v>
      </c>
    </row>
    <row r="45" spans="2:9" ht="15">
      <c r="B45" s="194" t="s">
        <v>12</v>
      </c>
      <c r="C45" s="195" t="s">
        <v>316</v>
      </c>
      <c r="D45" s="195"/>
      <c r="E45" s="195"/>
      <c r="F45" s="214">
        <v>3086</v>
      </c>
      <c r="G45" s="214">
        <v>0</v>
      </c>
      <c r="H45" s="214">
        <v>0</v>
      </c>
      <c r="I45" s="230"/>
    </row>
    <row r="46" spans="2:9" ht="15" thickBot="1">
      <c r="B46" s="198" t="s">
        <v>25</v>
      </c>
      <c r="C46" s="199" t="s">
        <v>271</v>
      </c>
      <c r="D46" s="199"/>
      <c r="E46" s="199"/>
      <c r="F46" s="200">
        <f>SUM(F43:F45)</f>
        <v>16611</v>
      </c>
      <c r="G46" s="200">
        <f>SUM(G43:G45)</f>
        <v>27867</v>
      </c>
      <c r="H46" s="200">
        <f>SUM(H43:H45)</f>
        <v>26139</v>
      </c>
      <c r="I46" s="232">
        <f t="shared" si="0"/>
        <v>0.9379911723543977</v>
      </c>
    </row>
    <row r="47" ht="15">
      <c r="I47" s="233"/>
    </row>
    <row r="48" spans="2:9" ht="15" thickBot="1">
      <c r="B48" s="198" t="s">
        <v>26</v>
      </c>
      <c r="C48" s="199" t="s">
        <v>272</v>
      </c>
      <c r="D48" s="199"/>
      <c r="E48" s="199"/>
      <c r="F48" s="200">
        <v>100</v>
      </c>
      <c r="G48" s="200"/>
      <c r="H48" s="200">
        <v>0</v>
      </c>
      <c r="I48" s="232"/>
    </row>
    <row r="49" ht="15">
      <c r="I49" s="231"/>
    </row>
    <row r="50" spans="2:9" ht="15">
      <c r="B50" s="194" t="s">
        <v>10</v>
      </c>
      <c r="C50" s="216" t="s">
        <v>317</v>
      </c>
      <c r="D50" s="216"/>
      <c r="E50" s="216"/>
      <c r="F50" s="217">
        <v>0</v>
      </c>
      <c r="G50" s="217">
        <v>0</v>
      </c>
      <c r="H50" s="217">
        <v>0</v>
      </c>
      <c r="I50" s="230"/>
    </row>
    <row r="51" spans="2:9" ht="15" thickBot="1">
      <c r="B51" s="198" t="s">
        <v>27</v>
      </c>
      <c r="C51" s="199" t="s">
        <v>28</v>
      </c>
      <c r="D51" s="199"/>
      <c r="E51" s="199"/>
      <c r="F51" s="200">
        <f>SUM(F50:F50)</f>
        <v>0</v>
      </c>
      <c r="G51" s="200">
        <f>SUM(G50:G50)</f>
        <v>0</v>
      </c>
      <c r="H51" s="200">
        <f>SUM(H50:H50)</f>
        <v>0</v>
      </c>
      <c r="I51" s="232"/>
    </row>
    <row r="52" spans="2:9" ht="14.25">
      <c r="B52" s="218"/>
      <c r="C52" s="219"/>
      <c r="D52" s="219"/>
      <c r="E52" s="219"/>
      <c r="F52" s="220"/>
      <c r="G52" s="220"/>
      <c r="H52" s="220"/>
      <c r="I52" s="233"/>
    </row>
    <row r="53" spans="2:9" ht="15" thickBot="1">
      <c r="B53" s="198" t="s">
        <v>240</v>
      </c>
      <c r="C53" s="199" t="s">
        <v>318</v>
      </c>
      <c r="D53" s="199"/>
      <c r="E53" s="199"/>
      <c r="F53" s="200">
        <v>4580</v>
      </c>
      <c r="G53" s="200">
        <v>0</v>
      </c>
      <c r="H53" s="200">
        <v>0</v>
      </c>
      <c r="I53" s="232"/>
    </row>
    <row r="54" ht="15">
      <c r="I54" s="233"/>
    </row>
    <row r="55" spans="2:9" ht="15.75" thickBot="1">
      <c r="B55" s="221" t="s">
        <v>29</v>
      </c>
      <c r="C55" s="222" t="s">
        <v>30</v>
      </c>
      <c r="D55" s="222"/>
      <c r="E55" s="222"/>
      <c r="F55" s="223">
        <f>F51+F48+F46+F41+F14+F38+F27+F53</f>
        <v>63984</v>
      </c>
      <c r="G55" s="223">
        <f>G51+G48+G46+G41+G14+G38+G27+G53</f>
        <v>62455</v>
      </c>
      <c r="H55" s="223">
        <f>H51+H48+H46+H41+H14+H38+H27+H53</f>
        <v>60644</v>
      </c>
      <c r="I55" s="232">
        <f t="shared" si="0"/>
        <v>0.9710031222480185</v>
      </c>
    </row>
    <row r="56" spans="2:9" s="3" customFormat="1" ht="15">
      <c r="B56" s="234"/>
      <c r="C56" s="235"/>
      <c r="D56" s="235"/>
      <c r="E56" s="235"/>
      <c r="F56" s="239">
        <f>+F118</f>
        <v>63984</v>
      </c>
      <c r="G56" s="239">
        <f>+G118</f>
        <v>62455</v>
      </c>
      <c r="H56" s="239"/>
      <c r="I56" s="240"/>
    </row>
    <row r="57" spans="2:9" s="3" customFormat="1" ht="15">
      <c r="B57" s="234"/>
      <c r="C57" s="235"/>
      <c r="D57" s="235"/>
      <c r="E57" s="235"/>
      <c r="F57" s="239">
        <f>+F56-F55</f>
        <v>0</v>
      </c>
      <c r="G57" s="239">
        <f>+G56-G55</f>
        <v>0</v>
      </c>
      <c r="H57" s="239">
        <f>+H56-H55</f>
        <v>-60644</v>
      </c>
      <c r="I57" s="240"/>
    </row>
    <row r="58" spans="2:9" s="3" customFormat="1" ht="15">
      <c r="B58" s="234"/>
      <c r="C58" s="235"/>
      <c r="D58" s="235"/>
      <c r="E58" s="235"/>
      <c r="F58" s="239"/>
      <c r="G58" s="239"/>
      <c r="H58" s="239">
        <f>+H56-H118</f>
        <v>-63269</v>
      </c>
      <c r="I58" s="240"/>
    </row>
    <row r="59" spans="2:9" s="238" customFormat="1" ht="15.75" thickBot="1">
      <c r="B59" s="206"/>
      <c r="C59" s="219"/>
      <c r="D59" s="219"/>
      <c r="E59" s="219"/>
      <c r="F59" s="237"/>
      <c r="G59" s="237"/>
      <c r="H59" s="237"/>
      <c r="I59" s="236"/>
    </row>
    <row r="60" spans="2:9" ht="63" customHeight="1" thickBot="1">
      <c r="B60" s="190"/>
      <c r="C60" s="245" t="s">
        <v>142</v>
      </c>
      <c r="D60" s="246"/>
      <c r="E60" s="191"/>
      <c r="F60" s="192" t="s">
        <v>292</v>
      </c>
      <c r="G60" s="192" t="s">
        <v>293</v>
      </c>
      <c r="H60" s="192" t="s">
        <v>348</v>
      </c>
      <c r="I60" s="193" t="s">
        <v>294</v>
      </c>
    </row>
    <row r="61" spans="2:9" ht="15">
      <c r="B61" s="194" t="s">
        <v>10</v>
      </c>
      <c r="C61" s="195" t="s">
        <v>31</v>
      </c>
      <c r="D61" s="195"/>
      <c r="E61" s="195"/>
      <c r="F61" s="196">
        <v>11554</v>
      </c>
      <c r="G61" s="196">
        <v>22000</v>
      </c>
      <c r="H61" s="196">
        <v>21697</v>
      </c>
      <c r="I61" s="231">
        <f t="shared" si="0"/>
        <v>0.9862272727272727</v>
      </c>
    </row>
    <row r="62" spans="2:9" ht="15">
      <c r="B62" s="194" t="s">
        <v>11</v>
      </c>
      <c r="C62" s="195" t="s">
        <v>32</v>
      </c>
      <c r="D62" s="195"/>
      <c r="E62" s="195"/>
      <c r="F62" s="196">
        <v>708</v>
      </c>
      <c r="G62" s="196">
        <v>613</v>
      </c>
      <c r="H62" s="196">
        <v>592</v>
      </c>
      <c r="I62" s="197">
        <f t="shared" si="0"/>
        <v>0.965742251223491</v>
      </c>
    </row>
    <row r="63" spans="2:9" ht="15">
      <c r="B63" s="226" t="s">
        <v>12</v>
      </c>
      <c r="C63" s="216" t="s">
        <v>33</v>
      </c>
      <c r="D63" s="216"/>
      <c r="E63" s="216"/>
      <c r="F63" s="217">
        <v>3353</v>
      </c>
      <c r="G63" s="217">
        <v>3353</v>
      </c>
      <c r="H63" s="217">
        <v>3314</v>
      </c>
      <c r="I63" s="230">
        <f t="shared" si="0"/>
        <v>0.9883686251118401</v>
      </c>
    </row>
    <row r="64" spans="2:9" ht="15" thickBot="1">
      <c r="B64" s="198" t="s">
        <v>34</v>
      </c>
      <c r="C64" s="199" t="s">
        <v>35</v>
      </c>
      <c r="D64" s="199"/>
      <c r="E64" s="199"/>
      <c r="F64" s="200">
        <f>SUM(F61:F63)</f>
        <v>15615</v>
      </c>
      <c r="G64" s="200">
        <f>SUM(G61:G63)</f>
        <v>25966</v>
      </c>
      <c r="H64" s="200">
        <f>SUM(H61:H63)</f>
        <v>25603</v>
      </c>
      <c r="I64" s="232">
        <f t="shared" si="0"/>
        <v>0.9860201802356928</v>
      </c>
    </row>
    <row r="65" ht="15">
      <c r="I65" s="233"/>
    </row>
    <row r="66" spans="2:9" ht="15" thickBot="1">
      <c r="B66" s="198" t="s">
        <v>36</v>
      </c>
      <c r="C66" s="199" t="s">
        <v>37</v>
      </c>
      <c r="D66" s="199"/>
      <c r="E66" s="199"/>
      <c r="F66" s="200">
        <v>4122</v>
      </c>
      <c r="G66" s="200">
        <v>3500</v>
      </c>
      <c r="H66" s="200">
        <v>3511</v>
      </c>
      <c r="I66" s="232">
        <f t="shared" si="0"/>
        <v>1.0031428571428571</v>
      </c>
    </row>
    <row r="67" ht="15">
      <c r="I67" s="231"/>
    </row>
    <row r="68" spans="2:9" ht="15">
      <c r="B68" s="194" t="s">
        <v>10</v>
      </c>
      <c r="C68" s="195" t="s">
        <v>38</v>
      </c>
      <c r="D68" s="195"/>
      <c r="E68" s="195"/>
      <c r="F68" s="196">
        <v>50</v>
      </c>
      <c r="G68" s="196">
        <v>50</v>
      </c>
      <c r="H68" s="196">
        <v>28</v>
      </c>
      <c r="I68" s="197">
        <f t="shared" si="0"/>
        <v>0.56</v>
      </c>
    </row>
    <row r="69" spans="2:9" ht="15">
      <c r="B69" s="194" t="s">
        <v>11</v>
      </c>
      <c r="C69" s="195" t="s">
        <v>319</v>
      </c>
      <c r="D69" s="195"/>
      <c r="E69" s="195"/>
      <c r="F69" s="196">
        <v>0</v>
      </c>
      <c r="G69" s="196">
        <v>500</v>
      </c>
      <c r="H69" s="196">
        <v>378</v>
      </c>
      <c r="I69" s="197">
        <f t="shared" si="0"/>
        <v>0.756</v>
      </c>
    </row>
    <row r="70" spans="2:9" ht="15">
      <c r="B70" s="226" t="s">
        <v>12</v>
      </c>
      <c r="C70" s="195" t="s">
        <v>39</v>
      </c>
      <c r="D70" s="195"/>
      <c r="E70" s="195"/>
      <c r="F70" s="196">
        <v>1000</v>
      </c>
      <c r="G70" s="196">
        <v>1000</v>
      </c>
      <c r="H70" s="196">
        <v>783</v>
      </c>
      <c r="I70" s="197">
        <f t="shared" si="0"/>
        <v>0.783</v>
      </c>
    </row>
    <row r="71" spans="2:9" ht="15">
      <c r="B71" s="194" t="s">
        <v>17</v>
      </c>
      <c r="C71" s="195" t="s">
        <v>320</v>
      </c>
      <c r="D71" s="195"/>
      <c r="E71" s="195"/>
      <c r="F71" s="196">
        <v>1725</v>
      </c>
      <c r="G71" s="196">
        <v>100</v>
      </c>
      <c r="H71" s="196">
        <v>59</v>
      </c>
      <c r="I71" s="197">
        <f t="shared" si="0"/>
        <v>0.59</v>
      </c>
    </row>
    <row r="72" spans="2:9" ht="15">
      <c r="B72" s="194" t="s">
        <v>19</v>
      </c>
      <c r="C72" s="195" t="s">
        <v>321</v>
      </c>
      <c r="D72" s="195"/>
      <c r="E72" s="195"/>
      <c r="F72" s="196">
        <v>0</v>
      </c>
      <c r="G72" s="196">
        <v>0</v>
      </c>
      <c r="H72" s="196">
        <v>30</v>
      </c>
      <c r="I72" s="197"/>
    </row>
    <row r="73" spans="2:9" ht="15">
      <c r="B73" s="226" t="s">
        <v>20</v>
      </c>
      <c r="C73" s="195" t="s">
        <v>40</v>
      </c>
      <c r="D73" s="195"/>
      <c r="E73" s="195"/>
      <c r="F73" s="196">
        <v>50</v>
      </c>
      <c r="G73" s="196">
        <v>50</v>
      </c>
      <c r="H73" s="196">
        <v>67</v>
      </c>
      <c r="I73" s="230">
        <f t="shared" si="0"/>
        <v>1.34</v>
      </c>
    </row>
    <row r="74" spans="2:9" ht="15" thickBot="1">
      <c r="B74" s="198" t="s">
        <v>322</v>
      </c>
      <c r="C74" s="199" t="s">
        <v>323</v>
      </c>
      <c r="D74" s="199"/>
      <c r="E74" s="199"/>
      <c r="F74" s="200">
        <f>SUM(F68:F73)</f>
        <v>2825</v>
      </c>
      <c r="G74" s="200">
        <f>SUM(G68:G73)</f>
        <v>1700</v>
      </c>
      <c r="H74" s="200">
        <f>SUM(H68:H73)</f>
        <v>1345</v>
      </c>
      <c r="I74" s="232">
        <f t="shared" si="0"/>
        <v>0.7911764705882353</v>
      </c>
    </row>
    <row r="75" ht="15">
      <c r="I75" s="233"/>
    </row>
    <row r="76" spans="2:9" ht="15" thickBot="1">
      <c r="B76" s="198" t="s">
        <v>324</v>
      </c>
      <c r="C76" s="199" t="s">
        <v>41</v>
      </c>
      <c r="D76" s="199"/>
      <c r="E76" s="199"/>
      <c r="F76" s="200">
        <v>650</v>
      </c>
      <c r="G76" s="200">
        <v>600</v>
      </c>
      <c r="H76" s="200">
        <v>577</v>
      </c>
      <c r="I76" s="232">
        <f aca="true" t="shared" si="1" ref="I76:I118">H76/G76</f>
        <v>0.9616666666666667</v>
      </c>
    </row>
    <row r="77" spans="2:9" ht="14.25">
      <c r="B77" s="218"/>
      <c r="C77" s="219"/>
      <c r="D77" s="219"/>
      <c r="E77" s="219"/>
      <c r="F77" s="220"/>
      <c r="G77" s="220"/>
      <c r="H77" s="220"/>
      <c r="I77" s="231"/>
    </row>
    <row r="78" spans="2:9" ht="15">
      <c r="B78" s="194" t="s">
        <v>10</v>
      </c>
      <c r="C78" s="195" t="s">
        <v>42</v>
      </c>
      <c r="D78" s="195"/>
      <c r="E78" s="195"/>
      <c r="F78" s="196">
        <v>50</v>
      </c>
      <c r="G78" s="196">
        <v>50</v>
      </c>
      <c r="H78" s="196">
        <v>54</v>
      </c>
      <c r="I78" s="197">
        <f t="shared" si="1"/>
        <v>1.08</v>
      </c>
    </row>
    <row r="79" spans="2:9" ht="15">
      <c r="B79" s="194" t="s">
        <v>11</v>
      </c>
      <c r="C79" s="195" t="s">
        <v>325</v>
      </c>
      <c r="D79" s="195"/>
      <c r="E79" s="195"/>
      <c r="F79" s="196">
        <v>1600</v>
      </c>
      <c r="G79" s="196">
        <v>1300</v>
      </c>
      <c r="H79" s="196">
        <v>1209</v>
      </c>
      <c r="I79" s="197">
        <f t="shared" si="1"/>
        <v>0.93</v>
      </c>
    </row>
    <row r="80" spans="2:9" ht="15">
      <c r="B80" s="226" t="s">
        <v>12</v>
      </c>
      <c r="C80" s="195" t="s">
        <v>43</v>
      </c>
      <c r="D80" s="195"/>
      <c r="E80" s="195"/>
      <c r="F80" s="196">
        <v>100</v>
      </c>
      <c r="G80" s="196">
        <v>100</v>
      </c>
      <c r="H80" s="196">
        <v>104</v>
      </c>
      <c r="I80" s="197">
        <f t="shared" si="1"/>
        <v>1.04</v>
      </c>
    </row>
    <row r="81" spans="2:9" ht="15">
      <c r="B81" s="194" t="s">
        <v>17</v>
      </c>
      <c r="C81" s="195" t="s">
        <v>44</v>
      </c>
      <c r="D81" s="195"/>
      <c r="E81" s="195"/>
      <c r="F81" s="196">
        <v>1300</v>
      </c>
      <c r="G81" s="196">
        <v>2000</v>
      </c>
      <c r="H81" s="196">
        <v>1883</v>
      </c>
      <c r="I81" s="197">
        <f t="shared" si="1"/>
        <v>0.9415</v>
      </c>
    </row>
    <row r="82" spans="2:9" ht="15">
      <c r="B82" s="194" t="s">
        <v>19</v>
      </c>
      <c r="C82" s="195" t="s">
        <v>326</v>
      </c>
      <c r="D82" s="195"/>
      <c r="E82" s="195"/>
      <c r="F82" s="196">
        <v>210</v>
      </c>
      <c r="G82" s="196">
        <v>500</v>
      </c>
      <c r="H82" s="196">
        <v>440</v>
      </c>
      <c r="I82" s="197">
        <f t="shared" si="1"/>
        <v>0.88</v>
      </c>
    </row>
    <row r="83" spans="2:9" s="76" customFormat="1" ht="15">
      <c r="B83" s="226" t="s">
        <v>20</v>
      </c>
      <c r="C83" s="216" t="s">
        <v>327</v>
      </c>
      <c r="D83" s="216"/>
      <c r="E83" s="216"/>
      <c r="F83" s="217">
        <v>0</v>
      </c>
      <c r="G83" s="217">
        <v>200</v>
      </c>
      <c r="H83" s="217">
        <v>160</v>
      </c>
      <c r="I83" s="230">
        <f t="shared" si="1"/>
        <v>0.8</v>
      </c>
    </row>
    <row r="84" spans="2:9" ht="15" thickBot="1">
      <c r="B84" s="198" t="s">
        <v>45</v>
      </c>
      <c r="C84" s="199" t="s">
        <v>46</v>
      </c>
      <c r="D84" s="199"/>
      <c r="E84" s="199"/>
      <c r="F84" s="200">
        <f>SUM(F78:F83)</f>
        <v>3260</v>
      </c>
      <c r="G84" s="200">
        <f>SUM(G78:G83)</f>
        <v>4150</v>
      </c>
      <c r="H84" s="200">
        <f>SUM(H78:H83)</f>
        <v>3850</v>
      </c>
      <c r="I84" s="232">
        <f t="shared" si="1"/>
        <v>0.927710843373494</v>
      </c>
    </row>
    <row r="85" spans="2:9" ht="14.25">
      <c r="B85" s="218"/>
      <c r="C85" s="219"/>
      <c r="D85" s="219"/>
      <c r="E85" s="219"/>
      <c r="F85" s="220"/>
      <c r="G85" s="220"/>
      <c r="H85" s="220"/>
      <c r="I85" s="233"/>
    </row>
    <row r="86" spans="2:9" ht="15" thickBot="1">
      <c r="B86" s="198" t="s">
        <v>47</v>
      </c>
      <c r="C86" s="199" t="s">
        <v>328</v>
      </c>
      <c r="D86" s="199"/>
      <c r="E86" s="199"/>
      <c r="F86" s="200">
        <v>450</v>
      </c>
      <c r="G86" s="200">
        <v>550</v>
      </c>
      <c r="H86" s="200">
        <v>537</v>
      </c>
      <c r="I86" s="232">
        <f t="shared" si="1"/>
        <v>0.9763636363636363</v>
      </c>
    </row>
    <row r="87" ht="15">
      <c r="I87" s="233"/>
    </row>
    <row r="88" spans="2:9" ht="15" thickBot="1">
      <c r="B88" s="198" t="s">
        <v>27</v>
      </c>
      <c r="C88" s="199" t="s">
        <v>48</v>
      </c>
      <c r="D88" s="199"/>
      <c r="E88" s="199"/>
      <c r="F88" s="200">
        <v>2035</v>
      </c>
      <c r="G88" s="200">
        <v>1800</v>
      </c>
      <c r="H88" s="200">
        <v>1737</v>
      </c>
      <c r="I88" s="232">
        <f t="shared" si="1"/>
        <v>0.965</v>
      </c>
    </row>
    <row r="89" ht="15">
      <c r="I89" s="231"/>
    </row>
    <row r="90" spans="2:9" ht="15">
      <c r="B90" s="194" t="s">
        <v>10</v>
      </c>
      <c r="C90" s="195" t="s">
        <v>242</v>
      </c>
      <c r="D90" s="195"/>
      <c r="E90" s="195"/>
      <c r="F90" s="196">
        <v>30</v>
      </c>
      <c r="G90" s="196">
        <v>10</v>
      </c>
      <c r="H90" s="196">
        <v>10</v>
      </c>
      <c r="I90" s="197">
        <f t="shared" si="1"/>
        <v>1</v>
      </c>
    </row>
    <row r="91" spans="2:9" ht="15">
      <c r="B91" s="194" t="s">
        <v>11</v>
      </c>
      <c r="C91" s="195" t="s">
        <v>49</v>
      </c>
      <c r="D91" s="195"/>
      <c r="E91" s="195"/>
      <c r="F91" s="196">
        <v>10</v>
      </c>
      <c r="G91" s="196">
        <v>0</v>
      </c>
      <c r="H91" s="196">
        <v>0</v>
      </c>
      <c r="I91" s="230"/>
    </row>
    <row r="92" spans="2:9" ht="15" thickBot="1">
      <c r="B92" s="198" t="s">
        <v>240</v>
      </c>
      <c r="C92" s="199" t="s">
        <v>50</v>
      </c>
      <c r="D92" s="199"/>
      <c r="E92" s="199"/>
      <c r="F92" s="200">
        <f>SUM(F90:F91)</f>
        <v>40</v>
      </c>
      <c r="G92" s="200">
        <f>SUM(G90:G91)</f>
        <v>10</v>
      </c>
      <c r="H92" s="200">
        <f>SUM(H90:H91)</f>
        <v>10</v>
      </c>
      <c r="I92" s="232">
        <f t="shared" si="1"/>
        <v>1</v>
      </c>
    </row>
    <row r="93" ht="15">
      <c r="I93" s="231"/>
    </row>
    <row r="94" spans="2:9" ht="15">
      <c r="B94" s="194" t="s">
        <v>10</v>
      </c>
      <c r="C94" s="195" t="s">
        <v>329</v>
      </c>
      <c r="D94" s="195"/>
      <c r="E94" s="195"/>
      <c r="F94" s="196">
        <v>0</v>
      </c>
      <c r="G94" s="196">
        <v>1700</v>
      </c>
      <c r="H94" s="196">
        <v>1646</v>
      </c>
      <c r="I94" s="197">
        <f t="shared" si="1"/>
        <v>0.9682352941176471</v>
      </c>
    </row>
    <row r="95" spans="2:9" ht="15">
      <c r="B95" s="194" t="s">
        <v>11</v>
      </c>
      <c r="C95" s="195" t="s">
        <v>330</v>
      </c>
      <c r="D95" s="195"/>
      <c r="E95" s="195"/>
      <c r="F95" s="196">
        <v>200</v>
      </c>
      <c r="G95" s="196">
        <v>198</v>
      </c>
      <c r="H95" s="196">
        <v>198</v>
      </c>
      <c r="I95" s="197">
        <f t="shared" si="1"/>
        <v>1</v>
      </c>
    </row>
    <row r="96" spans="2:9" ht="15">
      <c r="B96" s="194" t="s">
        <v>12</v>
      </c>
      <c r="C96" s="195" t="s">
        <v>331</v>
      </c>
      <c r="D96" s="195"/>
      <c r="E96" s="195"/>
      <c r="F96" s="196">
        <v>200</v>
      </c>
      <c r="G96" s="196">
        <v>1711</v>
      </c>
      <c r="H96" s="196">
        <v>1711</v>
      </c>
      <c r="I96" s="197">
        <f t="shared" si="1"/>
        <v>1</v>
      </c>
    </row>
    <row r="97" spans="2:9" ht="15">
      <c r="B97" s="194" t="s">
        <v>17</v>
      </c>
      <c r="C97" s="195" t="s">
        <v>332</v>
      </c>
      <c r="D97" s="195"/>
      <c r="E97" s="195"/>
      <c r="F97" s="196">
        <v>400</v>
      </c>
      <c r="G97" s="196">
        <v>550</v>
      </c>
      <c r="H97" s="196">
        <v>526</v>
      </c>
      <c r="I97" s="197">
        <f t="shared" si="1"/>
        <v>0.9563636363636364</v>
      </c>
    </row>
    <row r="98" spans="2:9" ht="15">
      <c r="B98" s="194" t="s">
        <v>19</v>
      </c>
      <c r="C98" s="195" t="s">
        <v>347</v>
      </c>
      <c r="D98" s="195"/>
      <c r="E98" s="195"/>
      <c r="F98" s="196">
        <v>0</v>
      </c>
      <c r="G98" s="196">
        <v>20</v>
      </c>
      <c r="H98" s="196">
        <v>20</v>
      </c>
      <c r="I98" s="197">
        <f t="shared" si="1"/>
        <v>1</v>
      </c>
    </row>
    <row r="99" spans="2:9" ht="15">
      <c r="B99" s="194" t="s">
        <v>20</v>
      </c>
      <c r="C99" s="195" t="s">
        <v>333</v>
      </c>
      <c r="D99" s="195"/>
      <c r="E99" s="195"/>
      <c r="F99" s="196">
        <v>350</v>
      </c>
      <c r="G99" s="196">
        <v>350</v>
      </c>
      <c r="H99" s="196">
        <v>347</v>
      </c>
      <c r="I99" s="230">
        <f t="shared" si="1"/>
        <v>0.9914285714285714</v>
      </c>
    </row>
    <row r="100" spans="2:9" ht="15" thickBot="1">
      <c r="B100" s="198" t="s">
        <v>334</v>
      </c>
      <c r="C100" s="199" t="s">
        <v>329</v>
      </c>
      <c r="D100" s="199"/>
      <c r="E100" s="199"/>
      <c r="F100" s="200">
        <f>SUM(F94:F99)</f>
        <v>1150</v>
      </c>
      <c r="G100" s="200">
        <f>SUM(G94:G99)</f>
        <v>4529</v>
      </c>
      <c r="H100" s="200">
        <f>SUM(H94:H99)</f>
        <v>4448</v>
      </c>
      <c r="I100" s="232">
        <f t="shared" si="1"/>
        <v>0.9821152572311769</v>
      </c>
    </row>
    <row r="101" ht="15">
      <c r="I101" s="231"/>
    </row>
    <row r="102" spans="2:9" ht="15">
      <c r="B102" s="194" t="s">
        <v>10</v>
      </c>
      <c r="C102" s="195" t="s">
        <v>335</v>
      </c>
      <c r="D102" s="195"/>
      <c r="E102" s="195"/>
      <c r="F102" s="196">
        <v>8123</v>
      </c>
      <c r="G102" s="196">
        <v>5400</v>
      </c>
      <c r="H102" s="196">
        <v>5400</v>
      </c>
      <c r="I102" s="197">
        <f t="shared" si="1"/>
        <v>1</v>
      </c>
    </row>
    <row r="103" spans="2:9" ht="15">
      <c r="B103" s="194" t="s">
        <v>11</v>
      </c>
      <c r="C103" s="195" t="s">
        <v>336</v>
      </c>
      <c r="D103" s="195"/>
      <c r="E103" s="195"/>
      <c r="F103" s="196">
        <v>2777</v>
      </c>
      <c r="G103" s="196">
        <v>2800</v>
      </c>
      <c r="H103" s="196">
        <v>2777</v>
      </c>
      <c r="I103" s="197">
        <f t="shared" si="1"/>
        <v>0.9917857142857143</v>
      </c>
    </row>
    <row r="104" spans="2:9" ht="15">
      <c r="B104" s="194" t="s">
        <v>12</v>
      </c>
      <c r="C104" s="213" t="s">
        <v>337</v>
      </c>
      <c r="D104" s="219"/>
      <c r="E104" s="219"/>
      <c r="F104" s="214">
        <v>740</v>
      </c>
      <c r="G104" s="214">
        <v>100</v>
      </c>
      <c r="H104" s="214">
        <v>83</v>
      </c>
      <c r="I104" s="230">
        <f t="shared" si="1"/>
        <v>0.83</v>
      </c>
    </row>
    <row r="105" spans="2:9" ht="15" thickBot="1">
      <c r="B105" s="198" t="s">
        <v>338</v>
      </c>
      <c r="C105" s="199" t="s">
        <v>51</v>
      </c>
      <c r="D105" s="199"/>
      <c r="E105" s="199"/>
      <c r="F105" s="200">
        <f>SUM(F102:F104)</f>
        <v>11640</v>
      </c>
      <c r="G105" s="200">
        <f>SUM(G102:G104)</f>
        <v>8300</v>
      </c>
      <c r="H105" s="200">
        <f>SUM(H102:H104)</f>
        <v>8260</v>
      </c>
      <c r="I105" s="232">
        <f t="shared" si="1"/>
        <v>0.9951807228915662</v>
      </c>
    </row>
    <row r="106" spans="2:9" ht="15">
      <c r="B106" s="227"/>
      <c r="C106" s="182"/>
      <c r="D106" s="182"/>
      <c r="E106" s="182"/>
      <c r="I106" s="233"/>
    </row>
    <row r="107" spans="2:9" ht="15" thickBot="1">
      <c r="B107" s="198" t="s">
        <v>55</v>
      </c>
      <c r="C107" s="199" t="s">
        <v>52</v>
      </c>
      <c r="D107" s="199"/>
      <c r="E107" s="199"/>
      <c r="F107" s="200">
        <v>16525</v>
      </c>
      <c r="G107" s="200">
        <v>6550</v>
      </c>
      <c r="H107" s="200">
        <v>6468</v>
      </c>
      <c r="I107" s="232">
        <f t="shared" si="1"/>
        <v>0.9874809160305343</v>
      </c>
    </row>
    <row r="108" ht="15">
      <c r="I108" s="231"/>
    </row>
    <row r="109" spans="2:9" ht="15">
      <c r="B109" s="194" t="s">
        <v>10</v>
      </c>
      <c r="C109" s="195" t="s">
        <v>53</v>
      </c>
      <c r="D109" s="195"/>
      <c r="E109" s="195"/>
      <c r="F109" s="196">
        <v>5272</v>
      </c>
      <c r="G109" s="196">
        <v>4400</v>
      </c>
      <c r="H109" s="196">
        <v>4187</v>
      </c>
      <c r="I109" s="197">
        <f t="shared" si="1"/>
        <v>0.951590909090909</v>
      </c>
    </row>
    <row r="110" spans="2:9" ht="15">
      <c r="B110" s="194" t="s">
        <v>11</v>
      </c>
      <c r="C110" s="195" t="s">
        <v>339</v>
      </c>
      <c r="D110" s="195"/>
      <c r="E110" s="195"/>
      <c r="F110" s="196">
        <v>0</v>
      </c>
      <c r="G110" s="196">
        <v>400</v>
      </c>
      <c r="H110" s="196">
        <v>400</v>
      </c>
      <c r="I110" s="230">
        <f t="shared" si="1"/>
        <v>1</v>
      </c>
    </row>
    <row r="111" spans="2:9" ht="15" thickBot="1">
      <c r="B111" s="198" t="s">
        <v>56</v>
      </c>
      <c r="C111" s="199" t="s">
        <v>340</v>
      </c>
      <c r="D111" s="199"/>
      <c r="E111" s="199"/>
      <c r="F111" s="200">
        <f>SUM(F109:F110)</f>
        <v>5272</v>
      </c>
      <c r="G111" s="200">
        <f>SUM(G109:G110)</f>
        <v>4800</v>
      </c>
      <c r="H111" s="200">
        <f>SUM(H109:H110)</f>
        <v>4587</v>
      </c>
      <c r="I111" s="232">
        <f t="shared" si="1"/>
        <v>0.955625</v>
      </c>
    </row>
    <row r="112" ht="15">
      <c r="I112" s="231"/>
    </row>
    <row r="113" spans="2:9" ht="15">
      <c r="B113" s="194" t="s">
        <v>10</v>
      </c>
      <c r="C113" s="195" t="s">
        <v>341</v>
      </c>
      <c r="D113" s="195"/>
      <c r="E113" s="195"/>
      <c r="F113" s="196">
        <v>0</v>
      </c>
      <c r="G113" s="196">
        <v>0</v>
      </c>
      <c r="H113" s="196">
        <v>2336</v>
      </c>
      <c r="I113" s="230"/>
    </row>
    <row r="114" spans="2:9" ht="15" thickBot="1">
      <c r="B114" s="198" t="s">
        <v>342</v>
      </c>
      <c r="C114" s="199" t="s">
        <v>343</v>
      </c>
      <c r="D114" s="199"/>
      <c r="E114" s="199"/>
      <c r="F114" s="200">
        <f>SUM(F113)</f>
        <v>0</v>
      </c>
      <c r="G114" s="200">
        <f>SUM(G113)</f>
        <v>0</v>
      </c>
      <c r="H114" s="200">
        <f>SUM(H113)</f>
        <v>2336</v>
      </c>
      <c r="I114" s="232"/>
    </row>
    <row r="115" spans="2:9" ht="15">
      <c r="B115" s="206"/>
      <c r="C115" s="213"/>
      <c r="D115" s="213"/>
      <c r="E115" s="213"/>
      <c r="F115" s="214"/>
      <c r="G115" s="214"/>
      <c r="H115" s="214"/>
      <c r="I115" s="233"/>
    </row>
    <row r="116" spans="2:9" ht="15" thickBot="1">
      <c r="B116" s="198" t="s">
        <v>344</v>
      </c>
      <c r="C116" s="199" t="s">
        <v>345</v>
      </c>
      <c r="D116" s="199"/>
      <c r="E116" s="199"/>
      <c r="F116" s="200">
        <v>400</v>
      </c>
      <c r="G116" s="200">
        <v>0</v>
      </c>
      <c r="H116" s="200">
        <v>0</v>
      </c>
      <c r="I116" s="232"/>
    </row>
    <row r="117" spans="2:9" ht="14.25">
      <c r="B117" s="218"/>
      <c r="C117" s="219"/>
      <c r="D117" s="219"/>
      <c r="E117" s="219"/>
      <c r="F117" s="220"/>
      <c r="G117" s="220"/>
      <c r="H117" s="220"/>
      <c r="I117" s="233"/>
    </row>
    <row r="118" spans="2:9" ht="15.75" thickBot="1">
      <c r="B118" s="198" t="s">
        <v>57</v>
      </c>
      <c r="C118" s="199" t="s">
        <v>7</v>
      </c>
      <c r="D118" s="199"/>
      <c r="E118" s="199"/>
      <c r="F118" s="223">
        <f>F116+F111+F107+F105+F100+F92+F84+F76+F74+F66+F64+F88+F114+F86</f>
        <v>63984</v>
      </c>
      <c r="G118" s="223">
        <f>G116+G111+G107+G105+G100+G92+G84+G76+G74+G66+G64+G88+G114+G86</f>
        <v>62455</v>
      </c>
      <c r="H118" s="223">
        <f>H116+H111+H107+H105+H100+H92+H84+H76+H74+H66+H64+H88+H114+H86</f>
        <v>63269</v>
      </c>
      <c r="I118" s="232">
        <f t="shared" si="1"/>
        <v>1.0130333840365062</v>
      </c>
    </row>
    <row r="119" spans="2:9" ht="15">
      <c r="B119" s="224"/>
      <c r="C119" s="225"/>
      <c r="D119" s="225"/>
      <c r="E119" s="225"/>
      <c r="F119" s="228">
        <v>324371</v>
      </c>
      <c r="G119" s="228">
        <v>324371</v>
      </c>
      <c r="H119" s="228">
        <v>42959</v>
      </c>
      <c r="I119" s="229"/>
    </row>
  </sheetData>
  <sheetProtection/>
  <mergeCells count="2">
    <mergeCell ref="C9:D9"/>
    <mergeCell ref="C60:D60"/>
  </mergeCell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44"/>
  <sheetViews>
    <sheetView tabSelected="1" zoomScale="75" zoomScaleNormal="75" zoomScalePageLayoutView="0" workbookViewId="0" topLeftCell="A1">
      <selection activeCell="B8" sqref="B8:C16"/>
    </sheetView>
  </sheetViews>
  <sheetFormatPr defaultColWidth="9.00390625" defaultRowHeight="12.75"/>
  <cols>
    <col min="1" max="1" width="2.375" style="0" customWidth="1"/>
    <col min="2" max="2" width="60.375" style="1" bestFit="1" customWidth="1"/>
    <col min="3" max="3" width="14.625" style="2" bestFit="1" customWidth="1"/>
  </cols>
  <sheetData>
    <row r="1" spans="2:3" ht="15">
      <c r="B1" s="106"/>
      <c r="C1" s="241" t="s">
        <v>123</v>
      </c>
    </row>
    <row r="2" ht="14.25">
      <c r="B2" s="107" t="s">
        <v>275</v>
      </c>
    </row>
    <row r="3" spans="2:3" ht="15">
      <c r="B3" s="108"/>
      <c r="C3" s="242"/>
    </row>
    <row r="4" spans="2:3" ht="15">
      <c r="B4" s="109" t="s">
        <v>124</v>
      </c>
      <c r="C4" s="50" t="s">
        <v>125</v>
      </c>
    </row>
    <row r="5" spans="2:3" ht="15">
      <c r="B5" s="74" t="s">
        <v>126</v>
      </c>
      <c r="C5" s="75">
        <v>1117</v>
      </c>
    </row>
    <row r="6" spans="2:3" ht="15">
      <c r="B6" s="74" t="s">
        <v>349</v>
      </c>
      <c r="C6" s="75">
        <v>3670</v>
      </c>
    </row>
    <row r="7" spans="2:3" ht="15">
      <c r="B7" s="74" t="s">
        <v>127</v>
      </c>
      <c r="C7" s="75">
        <f>SUM(C8:C16)</f>
        <v>29358</v>
      </c>
    </row>
    <row r="8" spans="2:3" ht="12.75">
      <c r="B8" s="243" t="s">
        <v>350</v>
      </c>
      <c r="C8" s="244">
        <v>9685</v>
      </c>
    </row>
    <row r="9" spans="2:3" ht="12.75">
      <c r="B9" s="243" t="s">
        <v>351</v>
      </c>
      <c r="C9" s="244">
        <v>4117</v>
      </c>
    </row>
    <row r="10" spans="2:3" ht="12.75">
      <c r="B10" s="243" t="s">
        <v>352</v>
      </c>
      <c r="C10" s="244">
        <v>2613</v>
      </c>
    </row>
    <row r="11" spans="2:3" ht="12.75">
      <c r="B11" s="243" t="s">
        <v>353</v>
      </c>
      <c r="C11" s="244">
        <v>1997</v>
      </c>
    </row>
    <row r="12" spans="2:3" ht="12.75">
      <c r="B12" s="243" t="s">
        <v>354</v>
      </c>
      <c r="C12" s="244">
        <v>312</v>
      </c>
    </row>
    <row r="13" spans="2:3" ht="12.75">
      <c r="B13" s="243" t="s">
        <v>355</v>
      </c>
      <c r="C13" s="244">
        <v>4017</v>
      </c>
    </row>
    <row r="14" spans="2:3" ht="12.75">
      <c r="B14" s="243" t="s">
        <v>356</v>
      </c>
      <c r="C14" s="244">
        <v>4500</v>
      </c>
    </row>
    <row r="15" spans="2:3" ht="12.75">
      <c r="B15" s="243" t="s">
        <v>357</v>
      </c>
      <c r="C15" s="244">
        <v>875</v>
      </c>
    </row>
    <row r="16" spans="2:3" ht="12.75">
      <c r="B16" s="243" t="s">
        <v>358</v>
      </c>
      <c r="C16" s="244">
        <v>1242</v>
      </c>
    </row>
    <row r="17" spans="2:3" ht="14.25">
      <c r="B17" s="74" t="s">
        <v>359</v>
      </c>
      <c r="C17" s="53">
        <v>26139</v>
      </c>
    </row>
    <row r="19" spans="2:3" ht="15.75" thickBot="1">
      <c r="B19" s="110" t="s">
        <v>128</v>
      </c>
      <c r="C19" s="111">
        <f>+C5+C7+C6+C17</f>
        <v>60284</v>
      </c>
    </row>
    <row r="20" spans="2:3" ht="15">
      <c r="B20" s="112"/>
      <c r="C20" s="113"/>
    </row>
    <row r="21" spans="2:3" ht="15">
      <c r="B21" s="109" t="s">
        <v>129</v>
      </c>
      <c r="C21" s="50"/>
    </row>
    <row r="22" spans="2:3" ht="14.25">
      <c r="B22" s="74" t="s">
        <v>360</v>
      </c>
      <c r="C22" s="49">
        <v>360</v>
      </c>
    </row>
    <row r="23" spans="2:3" ht="15.75" thickBot="1">
      <c r="B23" s="110" t="s">
        <v>130</v>
      </c>
      <c r="C23" s="111">
        <f>SUM(C22:C22)</f>
        <v>360</v>
      </c>
    </row>
    <row r="24" spans="2:3" ht="15">
      <c r="B24" s="114"/>
      <c r="C24" s="115"/>
    </row>
    <row r="25" spans="2:3" ht="15">
      <c r="B25" s="116" t="s">
        <v>131</v>
      </c>
      <c r="C25" s="117"/>
    </row>
    <row r="26" spans="2:3" ht="15.75" thickBot="1">
      <c r="B26" s="118"/>
      <c r="C26" s="119"/>
    </row>
    <row r="27" spans="2:3" ht="15.75" thickBot="1">
      <c r="B27" s="118" t="s">
        <v>132</v>
      </c>
      <c r="C27" s="119">
        <f>+C19+C23+C25</f>
        <v>60644</v>
      </c>
    </row>
    <row r="28" spans="2:3" ht="15">
      <c r="B28" s="112"/>
      <c r="C28" s="113"/>
    </row>
    <row r="29" spans="2:3" ht="15">
      <c r="B29" s="109" t="s">
        <v>133</v>
      </c>
      <c r="C29" s="50"/>
    </row>
    <row r="30" spans="2:3" ht="14.25">
      <c r="B30" s="120" t="s">
        <v>134</v>
      </c>
      <c r="C30" s="51">
        <v>25603</v>
      </c>
    </row>
    <row r="31" spans="2:3" ht="14.25">
      <c r="B31" s="74" t="s">
        <v>135</v>
      </c>
      <c r="C31" s="49">
        <v>3511</v>
      </c>
    </row>
    <row r="32" spans="2:3" ht="14.25">
      <c r="B32" s="74" t="s">
        <v>6</v>
      </c>
      <c r="C32" s="49">
        <v>12504</v>
      </c>
    </row>
    <row r="33" spans="2:3" ht="14.25">
      <c r="B33" s="74" t="s">
        <v>136</v>
      </c>
      <c r="C33" s="49">
        <v>8260</v>
      </c>
    </row>
    <row r="34" spans="2:3" ht="14.25">
      <c r="B34" s="74" t="s">
        <v>268</v>
      </c>
      <c r="C34" s="49">
        <v>6468</v>
      </c>
    </row>
    <row r="35" spans="2:3" ht="15">
      <c r="B35" s="121" t="s">
        <v>137</v>
      </c>
      <c r="C35" s="52">
        <f>SUM(C30:C34)</f>
        <v>56346</v>
      </c>
    </row>
    <row r="36" spans="2:3" ht="15">
      <c r="B36" s="112"/>
      <c r="C36" s="122"/>
    </row>
    <row r="37" spans="2:3" ht="15">
      <c r="B37" s="109" t="s">
        <v>138</v>
      </c>
      <c r="C37" s="49"/>
    </row>
    <row r="38" spans="2:3" ht="14.25">
      <c r="B38" s="74" t="s">
        <v>54</v>
      </c>
      <c r="C38" s="49">
        <v>400</v>
      </c>
    </row>
    <row r="39" spans="2:3" ht="14.25">
      <c r="B39" s="74" t="s">
        <v>269</v>
      </c>
      <c r="C39" s="49">
        <v>4187</v>
      </c>
    </row>
    <row r="40" spans="2:3" ht="15">
      <c r="B40" s="121" t="s">
        <v>270</v>
      </c>
      <c r="C40" s="52">
        <f>SUM(C38:C39)</f>
        <v>4587</v>
      </c>
    </row>
    <row r="41" spans="2:3" ht="15">
      <c r="B41" s="123"/>
      <c r="C41" s="124"/>
    </row>
    <row r="42" spans="2:3" ht="15.75" thickBot="1">
      <c r="B42" s="125" t="s">
        <v>139</v>
      </c>
      <c r="C42" s="73">
        <v>2336</v>
      </c>
    </row>
    <row r="43" spans="2:3" ht="14.25">
      <c r="B43" s="126"/>
      <c r="C43" s="122"/>
    </row>
    <row r="44" spans="2:3" ht="15.75" thickBot="1">
      <c r="B44" s="118" t="s">
        <v>7</v>
      </c>
      <c r="C44" s="119">
        <f>+C42+C40+C35</f>
        <v>63269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8.125" style="54" bestFit="1" customWidth="1"/>
    <col min="2" max="2" width="45.375" style="55" customWidth="1"/>
    <col min="3" max="3" width="8.875" style="54" bestFit="1" customWidth="1"/>
    <col min="4" max="4" width="16.875" style="54" bestFit="1" customWidth="1"/>
    <col min="5" max="5" width="16.625" style="54" bestFit="1" customWidth="1"/>
    <col min="6" max="6" width="8.25390625" style="54" bestFit="1" customWidth="1"/>
    <col min="7" max="7" width="14.875" style="54" bestFit="1" customWidth="1"/>
    <col min="8" max="16384" width="9.125" style="54" customWidth="1"/>
  </cols>
  <sheetData>
    <row r="1" ht="12.75">
      <c r="I1" s="56" t="s">
        <v>197</v>
      </c>
    </row>
    <row r="2" spans="1:8" ht="12.75">
      <c r="A2" s="247" t="s">
        <v>276</v>
      </c>
      <c r="B2" s="247"/>
      <c r="C2" s="247"/>
      <c r="D2" s="247"/>
      <c r="E2" s="247"/>
      <c r="F2" s="247"/>
      <c r="G2" s="247"/>
      <c r="H2" s="247"/>
    </row>
    <row r="3" spans="1:9" ht="12.75">
      <c r="A3" s="248"/>
      <c r="B3" s="250" t="s">
        <v>198</v>
      </c>
      <c r="C3" s="248" t="s">
        <v>260</v>
      </c>
      <c r="D3" s="248"/>
      <c r="E3" s="248"/>
      <c r="F3" s="248" t="s">
        <v>277</v>
      </c>
      <c r="G3" s="248"/>
      <c r="H3" s="248"/>
      <c r="I3" s="58"/>
    </row>
    <row r="4" spans="1:9" ht="13.5" thickBot="1">
      <c r="A4" s="249"/>
      <c r="B4" s="251"/>
      <c r="C4" s="59" t="s">
        <v>199</v>
      </c>
      <c r="D4" s="59" t="s">
        <v>200</v>
      </c>
      <c r="E4" s="59" t="s">
        <v>201</v>
      </c>
      <c r="F4" s="59" t="s">
        <v>202</v>
      </c>
      <c r="G4" s="59" t="s">
        <v>203</v>
      </c>
      <c r="H4" s="59" t="s">
        <v>204</v>
      </c>
      <c r="I4" s="59"/>
    </row>
    <row r="5" spans="1:9" ht="12.75">
      <c r="A5" s="57" t="s">
        <v>0</v>
      </c>
      <c r="B5" s="55" t="s">
        <v>205</v>
      </c>
      <c r="C5" s="60">
        <v>10061</v>
      </c>
      <c r="D5" s="60">
        <v>0</v>
      </c>
      <c r="E5" s="60">
        <f>+C5-D5</f>
        <v>10061</v>
      </c>
      <c r="F5" s="60">
        <v>7436</v>
      </c>
      <c r="G5" s="60">
        <v>0</v>
      </c>
      <c r="H5" s="60">
        <f>+F5-G5</f>
        <v>7436</v>
      </c>
      <c r="I5" s="60"/>
    </row>
    <row r="6" spans="1:9" ht="25.5">
      <c r="A6" s="57" t="s">
        <v>1</v>
      </c>
      <c r="B6" s="55" t="s">
        <v>206</v>
      </c>
      <c r="C6" s="60">
        <v>-4785</v>
      </c>
      <c r="D6" s="60">
        <v>0</v>
      </c>
      <c r="E6" s="60">
        <f>+C6-D6</f>
        <v>-4785</v>
      </c>
      <c r="F6" s="60">
        <v>-2449</v>
      </c>
      <c r="G6" s="60">
        <v>0</v>
      </c>
      <c r="H6" s="60">
        <f>+F6-G6</f>
        <v>-2449</v>
      </c>
      <c r="I6" s="60"/>
    </row>
    <row r="7" spans="1:9" ht="12.75">
      <c r="A7" s="57" t="s">
        <v>2</v>
      </c>
      <c r="B7" s="55" t="s">
        <v>207</v>
      </c>
      <c r="C7" s="60">
        <v>2115</v>
      </c>
      <c r="D7" s="60">
        <v>0</v>
      </c>
      <c r="E7" s="60">
        <f>+C7-D7</f>
        <v>2115</v>
      </c>
      <c r="F7" s="60">
        <v>0</v>
      </c>
      <c r="G7" s="60">
        <v>0</v>
      </c>
      <c r="H7" s="60">
        <f>+F7-G7</f>
        <v>0</v>
      </c>
      <c r="I7" s="60"/>
    </row>
    <row r="8" spans="1:9" ht="12.75">
      <c r="A8" s="57" t="s">
        <v>4</v>
      </c>
      <c r="B8" s="55" t="s">
        <v>248</v>
      </c>
      <c r="C8" s="60">
        <v>0</v>
      </c>
      <c r="D8" s="60"/>
      <c r="E8" s="60">
        <f>+C8-D8</f>
        <v>0</v>
      </c>
      <c r="F8" s="60">
        <v>0</v>
      </c>
      <c r="G8" s="60"/>
      <c r="H8" s="60">
        <f>+F8-G8</f>
        <v>0</v>
      </c>
      <c r="I8" s="60"/>
    </row>
    <row r="9" spans="1:9" ht="12.75">
      <c r="A9" s="57" t="s">
        <v>85</v>
      </c>
      <c r="B9" s="55" t="s">
        <v>208</v>
      </c>
      <c r="C9" s="60">
        <v>0</v>
      </c>
      <c r="D9" s="60">
        <v>0</v>
      </c>
      <c r="E9" s="60">
        <f>+C9-D9</f>
        <v>0</v>
      </c>
      <c r="F9" s="60">
        <v>0</v>
      </c>
      <c r="G9" s="60">
        <v>0</v>
      </c>
      <c r="H9" s="60">
        <f>+F9-G9</f>
        <v>0</v>
      </c>
      <c r="I9" s="60"/>
    </row>
    <row r="10" spans="1:9" ht="26.25" thickBot="1">
      <c r="A10" s="57" t="s">
        <v>88</v>
      </c>
      <c r="B10" s="61" t="s">
        <v>246</v>
      </c>
      <c r="C10" s="62">
        <f aca="true" t="shared" si="0" ref="C10:H10">+C5+C6-C7-C9+C8</f>
        <v>3161</v>
      </c>
      <c r="D10" s="62">
        <f t="shared" si="0"/>
        <v>0</v>
      </c>
      <c r="E10" s="62">
        <f t="shared" si="0"/>
        <v>3161</v>
      </c>
      <c r="F10" s="62">
        <f t="shared" si="0"/>
        <v>4987</v>
      </c>
      <c r="G10" s="62">
        <f t="shared" si="0"/>
        <v>0</v>
      </c>
      <c r="H10" s="62">
        <f t="shared" si="0"/>
        <v>4987</v>
      </c>
      <c r="I10" s="62"/>
    </row>
    <row r="11" spans="1:9" ht="12.75">
      <c r="A11" s="57" t="s">
        <v>91</v>
      </c>
      <c r="B11" s="55" t="s">
        <v>209</v>
      </c>
      <c r="C11" s="60">
        <v>-184</v>
      </c>
      <c r="D11" s="60">
        <v>0</v>
      </c>
      <c r="E11" s="63">
        <f aca="true" t="shared" si="1" ref="E11:E16">+C11-D11</f>
        <v>-184</v>
      </c>
      <c r="F11" s="60">
        <v>0</v>
      </c>
      <c r="G11" s="60">
        <v>0</v>
      </c>
      <c r="H11" s="63">
        <f aca="true" t="shared" si="2" ref="H11:H16">+F11-G11</f>
        <v>0</v>
      </c>
      <c r="I11" s="60"/>
    </row>
    <row r="12" spans="1:9" ht="12.75">
      <c r="A12" s="57" t="s">
        <v>94</v>
      </c>
      <c r="B12" s="55" t="s">
        <v>210</v>
      </c>
      <c r="C12" s="60"/>
      <c r="D12" s="60">
        <v>0</v>
      </c>
      <c r="E12" s="63">
        <f t="shared" si="1"/>
        <v>0</v>
      </c>
      <c r="F12" s="60"/>
      <c r="G12" s="60">
        <v>0</v>
      </c>
      <c r="H12" s="63">
        <f t="shared" si="2"/>
        <v>0</v>
      </c>
      <c r="I12" s="60"/>
    </row>
    <row r="13" spans="1:9" ht="25.5">
      <c r="A13" s="57" t="s">
        <v>96</v>
      </c>
      <c r="B13" s="55" t="s">
        <v>211</v>
      </c>
      <c r="C13" s="60"/>
      <c r="D13" s="60">
        <v>0</v>
      </c>
      <c r="E13" s="63">
        <f t="shared" si="1"/>
        <v>0</v>
      </c>
      <c r="F13" s="60"/>
      <c r="G13" s="60">
        <v>0</v>
      </c>
      <c r="H13" s="63">
        <f t="shared" si="2"/>
        <v>0</v>
      </c>
      <c r="I13" s="60"/>
    </row>
    <row r="14" spans="1:9" ht="25.5">
      <c r="A14" s="57" t="s">
        <v>99</v>
      </c>
      <c r="B14" s="55" t="s">
        <v>212</v>
      </c>
      <c r="C14" s="60"/>
      <c r="D14" s="60">
        <v>0</v>
      </c>
      <c r="E14" s="63">
        <f t="shared" si="1"/>
        <v>0</v>
      </c>
      <c r="F14" s="60"/>
      <c r="G14" s="60">
        <v>0</v>
      </c>
      <c r="H14" s="63">
        <f t="shared" si="2"/>
        <v>0</v>
      </c>
      <c r="I14" s="60"/>
    </row>
    <row r="15" spans="1:9" ht="13.5" thickBot="1">
      <c r="A15" s="57" t="s">
        <v>102</v>
      </c>
      <c r="B15" s="61" t="s">
        <v>247</v>
      </c>
      <c r="C15" s="62">
        <f>+C10+C11+C12+C13+C14</f>
        <v>2977</v>
      </c>
      <c r="D15" s="62">
        <v>0</v>
      </c>
      <c r="E15" s="62">
        <f t="shared" si="1"/>
        <v>2977</v>
      </c>
      <c r="F15" s="62">
        <f>+F10+F11+F12+F13+F14</f>
        <v>4987</v>
      </c>
      <c r="G15" s="62">
        <v>0</v>
      </c>
      <c r="H15" s="62">
        <f t="shared" si="2"/>
        <v>4987</v>
      </c>
      <c r="I15" s="62"/>
    </row>
    <row r="16" spans="1:9" ht="25.5">
      <c r="A16" s="57" t="s">
        <v>105</v>
      </c>
      <c r="B16" s="55" t="s">
        <v>243</v>
      </c>
      <c r="C16" s="60"/>
      <c r="D16" s="60"/>
      <c r="E16" s="60">
        <f t="shared" si="1"/>
        <v>0</v>
      </c>
      <c r="F16" s="60"/>
      <c r="G16" s="60"/>
      <c r="H16" s="60">
        <f t="shared" si="2"/>
        <v>0</v>
      </c>
      <c r="I16" s="60"/>
    </row>
    <row r="17" spans="1:8" s="64" customFormat="1" ht="12.75">
      <c r="A17" s="57" t="s">
        <v>213</v>
      </c>
      <c r="B17" s="55" t="s">
        <v>244</v>
      </c>
      <c r="C17" s="64">
        <v>2977</v>
      </c>
      <c r="E17" s="64">
        <v>2977</v>
      </c>
      <c r="F17" s="64">
        <v>4987</v>
      </c>
      <c r="H17" s="64">
        <v>4987</v>
      </c>
    </row>
    <row r="18" spans="1:8" s="64" customFormat="1" ht="12.75">
      <c r="A18" s="57" t="s">
        <v>229</v>
      </c>
      <c r="B18" s="55" t="s">
        <v>245</v>
      </c>
      <c r="C18" s="64">
        <v>0</v>
      </c>
      <c r="E18" s="64">
        <v>0</v>
      </c>
      <c r="F18" s="64">
        <v>0</v>
      </c>
      <c r="H18" s="64">
        <v>0</v>
      </c>
    </row>
    <row r="19" spans="1:5" s="64" customFormat="1" ht="12.75" customHeight="1">
      <c r="A19" s="65"/>
      <c r="B19" s="66"/>
      <c r="C19" s="67"/>
      <c r="D19" s="67"/>
      <c r="E19" s="67"/>
    </row>
    <row r="20" s="64" customFormat="1" ht="12.75">
      <c r="B20" s="68"/>
    </row>
    <row r="21" s="64" customFormat="1" ht="12.75">
      <c r="B21" s="68"/>
    </row>
    <row r="22" s="64" customFormat="1" ht="12.75">
      <c r="B22" s="68"/>
    </row>
    <row r="23" s="64" customFormat="1" ht="12.75">
      <c r="B23" s="68"/>
    </row>
    <row r="24" s="64" customFormat="1" ht="12.75">
      <c r="B24" s="68"/>
    </row>
    <row r="25" s="64" customFormat="1" ht="12.75">
      <c r="B25" s="68"/>
    </row>
    <row r="26" s="64" customFormat="1" ht="12.75">
      <c r="B26" s="68"/>
    </row>
    <row r="27" s="64" customFormat="1" ht="12.75">
      <c r="B27" s="68"/>
    </row>
    <row r="28" s="64" customFormat="1" ht="12.75">
      <c r="B28" s="68"/>
    </row>
    <row r="29" s="64" customFormat="1" ht="12.75">
      <c r="B29" s="68"/>
    </row>
    <row r="30" s="64" customFormat="1" ht="12.75">
      <c r="B30" s="68"/>
    </row>
    <row r="31" s="64" customFormat="1" ht="12.75">
      <c r="B31" s="68"/>
    </row>
    <row r="32" s="64" customFormat="1" ht="12.75">
      <c r="B32" s="68"/>
    </row>
    <row r="33" s="64" customFormat="1" ht="12.75">
      <c r="B33" s="68"/>
    </row>
    <row r="34" s="64" customFormat="1" ht="12.75">
      <c r="B34" s="68"/>
    </row>
    <row r="35" s="64" customFormat="1" ht="12.75">
      <c r="B35" s="68"/>
    </row>
    <row r="36" s="64" customFormat="1" ht="12.75">
      <c r="B36" s="68"/>
    </row>
    <row r="37" s="64" customFormat="1" ht="12.75">
      <c r="B37" s="68"/>
    </row>
    <row r="38" s="64" customFormat="1" ht="12.75">
      <c r="B38" s="68"/>
    </row>
    <row r="39" s="64" customFormat="1" ht="12.75">
      <c r="B39" s="68"/>
    </row>
    <row r="40" s="64" customFormat="1" ht="12.75">
      <c r="B40" s="68"/>
    </row>
    <row r="41" s="64" customFormat="1" ht="12.75">
      <c r="B41" s="68"/>
    </row>
    <row r="42" s="64" customFormat="1" ht="12.75">
      <c r="B42" s="68"/>
    </row>
    <row r="43" s="64" customFormat="1" ht="12.75">
      <c r="B43" s="68"/>
    </row>
    <row r="44" s="64" customFormat="1" ht="12.75">
      <c r="B44" s="68"/>
    </row>
    <row r="45" s="64" customFormat="1" ht="12.75">
      <c r="B45" s="68"/>
    </row>
    <row r="46" s="64" customFormat="1" ht="12.75">
      <c r="B46" s="68"/>
    </row>
    <row r="47" s="64" customFormat="1" ht="12.75">
      <c r="B47" s="68"/>
    </row>
    <row r="48" s="64" customFormat="1" ht="12.75">
      <c r="B48" s="68"/>
    </row>
    <row r="49" s="64" customFormat="1" ht="12.75">
      <c r="B49" s="68"/>
    </row>
    <row r="50" s="64" customFormat="1" ht="12.75">
      <c r="B50" s="68"/>
    </row>
    <row r="51" s="64" customFormat="1" ht="12.75">
      <c r="B51" s="68"/>
    </row>
    <row r="52" s="64" customFormat="1" ht="12.75">
      <c r="B52" s="68"/>
    </row>
    <row r="53" s="64" customFormat="1" ht="12.75">
      <c r="B53" s="68"/>
    </row>
    <row r="54" s="64" customFormat="1" ht="12.75">
      <c r="B54" s="68"/>
    </row>
    <row r="55" s="64" customFormat="1" ht="12.75">
      <c r="B55" s="68"/>
    </row>
    <row r="56" s="64" customFormat="1" ht="12.75">
      <c r="B56" s="68"/>
    </row>
    <row r="57" s="64" customFormat="1" ht="12.75">
      <c r="B57" s="68"/>
    </row>
    <row r="58" s="64" customFormat="1" ht="12.75">
      <c r="B58" s="68"/>
    </row>
    <row r="59" s="64" customFormat="1" ht="12.75">
      <c r="B59" s="68"/>
    </row>
    <row r="60" s="64" customFormat="1" ht="12.75">
      <c r="B60" s="68"/>
    </row>
    <row r="61" s="64" customFormat="1" ht="12.75">
      <c r="B61" s="68"/>
    </row>
    <row r="62" s="64" customFormat="1" ht="12.75">
      <c r="B62" s="68"/>
    </row>
    <row r="63" s="64" customFormat="1" ht="12.75">
      <c r="B63" s="68"/>
    </row>
    <row r="64" s="64" customFormat="1" ht="12.75">
      <c r="B64" s="68"/>
    </row>
    <row r="65" s="64" customFormat="1" ht="12.75">
      <c r="B65" s="68"/>
    </row>
    <row r="66" s="64" customFormat="1" ht="12.75">
      <c r="B66" s="68"/>
    </row>
    <row r="67" s="64" customFormat="1" ht="12.75">
      <c r="B67" s="68"/>
    </row>
    <row r="68" s="64" customFormat="1" ht="12.75">
      <c r="B68" s="68"/>
    </row>
    <row r="69" s="64" customFormat="1" ht="12.75">
      <c r="B69" s="68"/>
    </row>
    <row r="70" s="64" customFormat="1" ht="12.75">
      <c r="B70" s="68"/>
    </row>
  </sheetData>
  <sheetProtection/>
  <mergeCells count="5">
    <mergeCell ref="A2:H2"/>
    <mergeCell ref="A3:A4"/>
    <mergeCell ref="B3:B4"/>
    <mergeCell ref="C3:E3"/>
    <mergeCell ref="F3:H3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="60" zoomScalePageLayoutView="0" workbookViewId="0" topLeftCell="A1">
      <selection activeCell="E32" sqref="E32"/>
    </sheetView>
  </sheetViews>
  <sheetFormatPr defaultColWidth="9.00390625" defaultRowHeight="12.75"/>
  <cols>
    <col min="1" max="1" width="7.125" style="78" bestFit="1" customWidth="1"/>
    <col min="2" max="2" width="49.00390625" style="79" customWidth="1"/>
    <col min="3" max="3" width="7.625" style="79" customWidth="1"/>
    <col min="4" max="4" width="3.625" style="79" customWidth="1"/>
    <col min="5" max="5" width="6.875" style="139" customWidth="1"/>
    <col min="6" max="16384" width="9.125" style="69" customWidth="1"/>
  </cols>
  <sheetData>
    <row r="1" ht="12.75">
      <c r="E1" s="129" t="s">
        <v>214</v>
      </c>
    </row>
    <row r="2" spans="1:5" ht="12.75">
      <c r="A2" s="252" t="s">
        <v>215</v>
      </c>
      <c r="B2" s="252"/>
      <c r="C2" s="252"/>
      <c r="D2" s="252"/>
      <c r="E2" s="252"/>
    </row>
    <row r="3" spans="1:5" ht="12.75">
      <c r="A3" s="80"/>
      <c r="B3" s="252" t="s">
        <v>278</v>
      </c>
      <c r="C3" s="252"/>
      <c r="D3" s="81"/>
      <c r="E3" s="81"/>
    </row>
    <row r="4" spans="1:5" ht="12.75">
      <c r="A4" s="82"/>
      <c r="B4" s="82"/>
      <c r="C4" s="82"/>
      <c r="D4" s="82"/>
      <c r="E4" s="82"/>
    </row>
    <row r="5" spans="1:5" ht="13.5" thickBot="1">
      <c r="A5" s="83" t="s">
        <v>217</v>
      </c>
      <c r="B5" s="84" t="s">
        <v>198</v>
      </c>
      <c r="C5" s="85" t="s">
        <v>216</v>
      </c>
      <c r="D5" s="85"/>
      <c r="E5" s="130" t="s">
        <v>218</v>
      </c>
    </row>
    <row r="6" spans="1:5" ht="12.75">
      <c r="A6" s="86"/>
      <c r="B6" s="87" t="s">
        <v>219</v>
      </c>
      <c r="C6" s="88">
        <v>9979</v>
      </c>
      <c r="D6" s="88"/>
      <c r="E6" s="131">
        <v>7347</v>
      </c>
    </row>
    <row r="7" spans="1:5" ht="12.75">
      <c r="A7" s="89"/>
      <c r="B7" s="90" t="s">
        <v>220</v>
      </c>
      <c r="C7" s="91">
        <v>82</v>
      </c>
      <c r="D7" s="91"/>
      <c r="E7" s="132">
        <v>89</v>
      </c>
    </row>
    <row r="8" spans="1:5" s="70" customFormat="1" ht="13.5" thickBot="1">
      <c r="A8" s="92">
        <v>1</v>
      </c>
      <c r="B8" s="93" t="s">
        <v>262</v>
      </c>
      <c r="C8" s="94">
        <f>SUM(C6:C7)</f>
        <v>10061</v>
      </c>
      <c r="D8" s="94"/>
      <c r="E8" s="133">
        <f>SUM(E6:E7)</f>
        <v>7436</v>
      </c>
    </row>
    <row r="9" spans="1:5" ht="13.5" thickBot="1">
      <c r="A9" s="92">
        <v>2</v>
      </c>
      <c r="B9" s="95" t="s">
        <v>251</v>
      </c>
      <c r="C9" s="96">
        <v>0</v>
      </c>
      <c r="D9" s="96"/>
      <c r="E9" s="134">
        <v>0</v>
      </c>
    </row>
    <row r="10" spans="1:5" ht="12.75">
      <c r="A10" s="97"/>
      <c r="B10" s="87" t="s">
        <v>263</v>
      </c>
      <c r="C10" s="98">
        <v>0</v>
      </c>
      <c r="D10" s="98"/>
      <c r="E10" s="135">
        <v>0</v>
      </c>
    </row>
    <row r="11" spans="1:5" ht="12.75">
      <c r="A11" s="86"/>
      <c r="B11" s="79" t="s">
        <v>221</v>
      </c>
      <c r="C11" s="136">
        <v>183</v>
      </c>
      <c r="D11" s="99"/>
      <c r="E11" s="136">
        <v>183</v>
      </c>
    </row>
    <row r="12" spans="1:5" ht="12.75">
      <c r="A12" s="86"/>
      <c r="B12" s="79" t="s">
        <v>222</v>
      </c>
      <c r="C12" s="136">
        <v>91</v>
      </c>
      <c r="D12" s="99"/>
      <c r="E12" s="136">
        <v>91</v>
      </c>
    </row>
    <row r="13" spans="1:5" ht="12.75">
      <c r="A13" s="86"/>
      <c r="B13" s="79" t="s">
        <v>223</v>
      </c>
      <c r="C13" s="136">
        <v>76</v>
      </c>
      <c r="D13" s="99"/>
      <c r="E13" s="136">
        <v>2412</v>
      </c>
    </row>
    <row r="14" spans="1:5" ht="12.75">
      <c r="A14" s="86"/>
      <c r="B14" s="79" t="s">
        <v>224</v>
      </c>
      <c r="C14" s="136">
        <v>4953</v>
      </c>
      <c r="D14" s="99"/>
      <c r="E14" s="136">
        <v>4953</v>
      </c>
    </row>
    <row r="15" spans="1:5" s="70" customFormat="1" ht="12.75">
      <c r="A15" s="86"/>
      <c r="B15" s="79" t="s">
        <v>225</v>
      </c>
      <c r="C15" s="136">
        <v>465</v>
      </c>
      <c r="D15" s="99"/>
      <c r="E15" s="136">
        <v>465</v>
      </c>
    </row>
    <row r="16" spans="1:5" ht="12.75">
      <c r="A16" s="86"/>
      <c r="B16" s="90" t="s">
        <v>226</v>
      </c>
      <c r="C16" s="132">
        <v>465</v>
      </c>
      <c r="D16" s="91"/>
      <c r="E16" s="132">
        <v>465</v>
      </c>
    </row>
    <row r="17" spans="1:5" ht="13.5" thickBot="1">
      <c r="A17" s="92">
        <v>3</v>
      </c>
      <c r="B17" s="93" t="s">
        <v>264</v>
      </c>
      <c r="C17" s="94">
        <f>+C11+C13+C15-C12-C14-C16+C10</f>
        <v>-4785</v>
      </c>
      <c r="D17" s="94"/>
      <c r="E17" s="94">
        <f>+E11+E13+E15-E12-E14-E16+E10</f>
        <v>-2449</v>
      </c>
    </row>
    <row r="18" spans="1:5" ht="12.75">
      <c r="A18" s="86"/>
      <c r="B18" s="87" t="s">
        <v>227</v>
      </c>
      <c r="C18" s="88">
        <v>2115</v>
      </c>
      <c r="D18" s="88"/>
      <c r="E18" s="131">
        <v>0</v>
      </c>
    </row>
    <row r="19" spans="1:5" s="70" customFormat="1" ht="12.75">
      <c r="A19" s="89"/>
      <c r="B19" s="90" t="s">
        <v>228</v>
      </c>
      <c r="C19" s="91"/>
      <c r="D19" s="91"/>
      <c r="E19" s="132">
        <f>SUM(G19:H19)</f>
        <v>0</v>
      </c>
    </row>
    <row r="20" spans="1:5" ht="13.5" thickBot="1">
      <c r="A20" s="92">
        <v>4</v>
      </c>
      <c r="B20" s="93" t="s">
        <v>265</v>
      </c>
      <c r="C20" s="94">
        <f>+C8+C17-C18-C19+C9</f>
        <v>3161</v>
      </c>
      <c r="D20" s="94"/>
      <c r="E20" s="133">
        <f>+E8+E17-E18-E19+E9</f>
        <v>4987</v>
      </c>
    </row>
    <row r="21" spans="1:5" ht="12.75">
      <c r="A21" s="86"/>
      <c r="B21" s="87" t="s">
        <v>230</v>
      </c>
      <c r="C21" s="88"/>
      <c r="D21" s="88"/>
      <c r="E21" s="131">
        <f>SUM(G21:H21)</f>
        <v>0</v>
      </c>
    </row>
    <row r="22" spans="2:5" ht="12.75">
      <c r="B22" s="79" t="s">
        <v>231</v>
      </c>
      <c r="C22" s="99">
        <v>-184</v>
      </c>
      <c r="D22" s="99"/>
      <c r="E22" s="136">
        <v>0</v>
      </c>
    </row>
    <row r="23" spans="2:5" ht="12.75">
      <c r="B23" s="79" t="s">
        <v>232</v>
      </c>
      <c r="C23" s="99"/>
      <c r="D23" s="99"/>
      <c r="E23" s="136">
        <f>SUM(G23:H23)</f>
        <v>0</v>
      </c>
    </row>
    <row r="24" spans="2:5" ht="12.75">
      <c r="B24" s="79" t="s">
        <v>233</v>
      </c>
      <c r="C24" s="99"/>
      <c r="D24" s="99"/>
      <c r="E24" s="136">
        <f>SUM(G24:H24)</f>
        <v>0</v>
      </c>
    </row>
    <row r="25" spans="1:5" s="70" customFormat="1" ht="12.75">
      <c r="A25" s="89"/>
      <c r="B25" s="90" t="s">
        <v>234</v>
      </c>
      <c r="C25" s="91"/>
      <c r="D25" s="91"/>
      <c r="E25" s="132">
        <f>SUM(G25:H25)</f>
        <v>0</v>
      </c>
    </row>
    <row r="26" spans="1:5" s="71" customFormat="1" ht="13.5" thickBot="1">
      <c r="A26" s="92">
        <v>5</v>
      </c>
      <c r="B26" s="93" t="s">
        <v>266</v>
      </c>
      <c r="C26" s="94">
        <f>+C20-C25+C21+C22+C23+C24</f>
        <v>2977</v>
      </c>
      <c r="D26" s="94"/>
      <c r="E26" s="133">
        <f>+E20-E25+E21+E22+E23+E24</f>
        <v>4987</v>
      </c>
    </row>
    <row r="27" spans="1:5" ht="25.5">
      <c r="A27" s="100"/>
      <c r="B27" s="101" t="s">
        <v>211</v>
      </c>
      <c r="C27" s="102"/>
      <c r="D27" s="102"/>
      <c r="E27" s="137">
        <f>SUM(G27:H27)</f>
        <v>0</v>
      </c>
    </row>
    <row r="28" spans="1:5" s="70" customFormat="1" ht="12.75">
      <c r="A28" s="89"/>
      <c r="B28" s="90" t="s">
        <v>235</v>
      </c>
      <c r="C28" s="91"/>
      <c r="D28" s="91"/>
      <c r="E28" s="132">
        <f>SUM(G28:H28)</f>
        <v>0</v>
      </c>
    </row>
    <row r="29" spans="1:5" ht="13.5" thickBot="1">
      <c r="A29" s="92">
        <v>6</v>
      </c>
      <c r="B29" s="93" t="s">
        <v>267</v>
      </c>
      <c r="C29" s="94">
        <f>+C26+C27+C28</f>
        <v>2977</v>
      </c>
      <c r="D29" s="94"/>
      <c r="E29" s="133">
        <f>+E26+E27+E28</f>
        <v>4987</v>
      </c>
    </row>
    <row r="30" spans="1:5" ht="12.75">
      <c r="A30" s="86"/>
      <c r="B30" s="87" t="s">
        <v>236</v>
      </c>
      <c r="C30" s="88"/>
      <c r="D30" s="88"/>
      <c r="E30" s="131">
        <f>SUM(G30:H30)</f>
        <v>0</v>
      </c>
    </row>
    <row r="31" spans="2:5" ht="12.75">
      <c r="B31" s="79" t="s">
        <v>237</v>
      </c>
      <c r="C31" s="99">
        <v>2977</v>
      </c>
      <c r="D31" s="99"/>
      <c r="E31" s="136">
        <v>4987</v>
      </c>
    </row>
    <row r="32" spans="1:5" s="70" customFormat="1" ht="13.5" thickBot="1">
      <c r="A32" s="103"/>
      <c r="B32" s="104" t="s">
        <v>238</v>
      </c>
      <c r="C32" s="105"/>
      <c r="D32" s="105"/>
      <c r="E32" s="138">
        <f>SUM(G32:H32)</f>
        <v>0</v>
      </c>
    </row>
    <row r="33" spans="1:5" ht="12.75">
      <c r="A33" s="65"/>
      <c r="B33" s="67"/>
      <c r="C33" s="72"/>
      <c r="D33" s="72"/>
      <c r="E33" s="72"/>
    </row>
    <row r="34" spans="1:5" ht="12.75">
      <c r="A34" s="65"/>
      <c r="B34" s="67"/>
      <c r="C34" s="72"/>
      <c r="D34" s="72"/>
      <c r="E34" s="72"/>
    </row>
    <row r="35" spans="1:5" ht="12.75">
      <c r="A35" s="65"/>
      <c r="B35" s="67"/>
      <c r="C35" s="72"/>
      <c r="D35" s="72"/>
      <c r="E35" s="72"/>
    </row>
    <row r="36" spans="1:5" ht="12.75">
      <c r="A36" s="65"/>
      <c r="B36" s="67"/>
      <c r="C36" s="72"/>
      <c r="D36" s="72"/>
      <c r="E36" s="72"/>
    </row>
    <row r="37" spans="1:5" ht="12.75">
      <c r="A37" s="65"/>
      <c r="B37" s="67"/>
      <c r="C37" s="72"/>
      <c r="D37" s="72"/>
      <c r="E37" s="72"/>
    </row>
    <row r="38" spans="1:5" ht="12.75">
      <c r="A38" s="65"/>
      <c r="B38" s="67"/>
      <c r="C38" s="67"/>
      <c r="D38" s="67"/>
      <c r="E38" s="67"/>
    </row>
    <row r="39" spans="1:5" ht="12.75">
      <c r="A39" s="65"/>
      <c r="B39" s="67"/>
      <c r="C39" s="67"/>
      <c r="D39" s="67"/>
      <c r="E39" s="67"/>
    </row>
    <row r="40" spans="1:5" ht="12.75">
      <c r="A40" s="65"/>
      <c r="B40" s="67"/>
      <c r="C40" s="67"/>
      <c r="D40" s="67"/>
      <c r="E40" s="67"/>
    </row>
    <row r="41" spans="1:5" ht="12.75">
      <c r="A41" s="65"/>
      <c r="B41" s="67"/>
      <c r="C41" s="67"/>
      <c r="D41" s="67"/>
      <c r="E41" s="67"/>
    </row>
    <row r="42" spans="1:5" ht="12.75">
      <c r="A42" s="65"/>
      <c r="B42" s="67"/>
      <c r="C42" s="67"/>
      <c r="D42" s="67"/>
      <c r="E42" s="67"/>
    </row>
    <row r="43" spans="1:5" ht="12.75">
      <c r="A43" s="65"/>
      <c r="B43" s="67"/>
      <c r="C43" s="67"/>
      <c r="D43" s="67"/>
      <c r="E43" s="67"/>
    </row>
    <row r="44" spans="1:5" ht="12.75">
      <c r="A44" s="65"/>
      <c r="B44" s="67"/>
      <c r="C44" s="67"/>
      <c r="D44" s="67"/>
      <c r="E44" s="67"/>
    </row>
    <row r="45" spans="1:5" ht="12.75">
      <c r="A45" s="65"/>
      <c r="B45" s="67"/>
      <c r="C45" s="67"/>
      <c r="D45" s="67"/>
      <c r="E45" s="67"/>
    </row>
    <row r="46" spans="1:5" ht="12.75">
      <c r="A46" s="65"/>
      <c r="B46" s="67"/>
      <c r="C46" s="67"/>
      <c r="D46" s="67"/>
      <c r="E46" s="67"/>
    </row>
    <row r="47" spans="1:5" ht="12.75">
      <c r="A47" s="65"/>
      <c r="B47" s="67"/>
      <c r="C47" s="67"/>
      <c r="D47" s="67"/>
      <c r="E47" s="67"/>
    </row>
    <row r="48" spans="1:5" ht="12.75">
      <c r="A48" s="65"/>
      <c r="B48" s="67"/>
      <c r="C48" s="67"/>
      <c r="D48" s="67"/>
      <c r="E48" s="67"/>
    </row>
    <row r="49" spans="1:5" ht="12.75">
      <c r="A49" s="65"/>
      <c r="B49" s="67"/>
      <c r="C49" s="67"/>
      <c r="D49" s="67"/>
      <c r="E49" s="67"/>
    </row>
    <row r="50" spans="1:5" ht="12.75">
      <c r="A50" s="65"/>
      <c r="B50" s="67"/>
      <c r="C50" s="67"/>
      <c r="D50" s="67"/>
      <c r="E50" s="67"/>
    </row>
    <row r="51" spans="1:5" ht="12.75">
      <c r="A51" s="65"/>
      <c r="B51" s="67"/>
      <c r="C51" s="67"/>
      <c r="D51" s="67"/>
      <c r="E51" s="67"/>
    </row>
    <row r="52" spans="1:5" ht="12.75">
      <c r="A52" s="65"/>
      <c r="B52" s="67"/>
      <c r="C52" s="67"/>
      <c r="D52" s="67"/>
      <c r="E52" s="67"/>
    </row>
    <row r="53" spans="1:5" ht="12.75">
      <c r="A53" s="65"/>
      <c r="B53" s="67"/>
      <c r="C53" s="67"/>
      <c r="D53" s="67"/>
      <c r="E53" s="67"/>
    </row>
    <row r="54" spans="1:5" ht="12.75">
      <c r="A54" s="65"/>
      <c r="B54" s="67"/>
      <c r="C54" s="67"/>
      <c r="D54" s="67"/>
      <c r="E54" s="67"/>
    </row>
    <row r="55" spans="1:5" ht="12.75">
      <c r="A55" s="65"/>
      <c r="B55" s="67"/>
      <c r="C55" s="67"/>
      <c r="D55" s="67"/>
      <c r="E55" s="67"/>
    </row>
    <row r="56" spans="1:5" ht="12.75">
      <c r="A56" s="65"/>
      <c r="B56" s="67"/>
      <c r="C56" s="67"/>
      <c r="D56" s="67"/>
      <c r="E56" s="67"/>
    </row>
    <row r="57" spans="1:5" ht="12.75">
      <c r="A57" s="65"/>
      <c r="B57" s="67"/>
      <c r="C57" s="67"/>
      <c r="D57" s="67"/>
      <c r="E57" s="67"/>
    </row>
    <row r="58" spans="1:5" ht="12.75">
      <c r="A58" s="65"/>
      <c r="B58" s="67"/>
      <c r="C58" s="67"/>
      <c r="D58" s="67"/>
      <c r="E58" s="67"/>
    </row>
    <row r="59" spans="1:5" ht="12.75">
      <c r="A59" s="65"/>
      <c r="B59" s="67"/>
      <c r="C59" s="67"/>
      <c r="D59" s="67"/>
      <c r="E59" s="67"/>
    </row>
  </sheetData>
  <sheetProtection/>
  <mergeCells count="2">
    <mergeCell ref="A2:E2"/>
    <mergeCell ref="B3:C3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Normal="75" zoomScaleSheetLayoutView="100" zoomScalePageLayoutView="0" workbookViewId="0" topLeftCell="A22">
      <selection activeCell="C17" sqref="C17"/>
    </sheetView>
  </sheetViews>
  <sheetFormatPr defaultColWidth="9.00390625" defaultRowHeight="12.75"/>
  <cols>
    <col min="1" max="1" width="6.75390625" style="0" bestFit="1" customWidth="1"/>
    <col min="2" max="2" width="43.375" style="0" customWidth="1"/>
    <col min="3" max="3" width="8.875" style="0" bestFit="1" customWidth="1"/>
    <col min="4" max="4" width="11.25390625" style="0" customWidth="1"/>
    <col min="5" max="5" width="9.75390625" style="0" bestFit="1" customWidth="1"/>
  </cols>
  <sheetData>
    <row r="1" ht="12.75">
      <c r="A1" s="16" t="s">
        <v>108</v>
      </c>
    </row>
    <row r="3" ht="12.75">
      <c r="E3" s="15" t="s">
        <v>140</v>
      </c>
    </row>
    <row r="4" spans="1:5" ht="12.75">
      <c r="A4" s="20"/>
      <c r="B4" s="21" t="s">
        <v>141</v>
      </c>
      <c r="C4" s="22"/>
      <c r="D4" s="23"/>
      <c r="E4" s="23"/>
    </row>
    <row r="5" spans="1:5" ht="12.75">
      <c r="A5" s="20"/>
      <c r="B5" s="24" t="s">
        <v>278</v>
      </c>
      <c r="C5" s="23"/>
      <c r="D5" s="23"/>
      <c r="E5" s="23"/>
    </row>
    <row r="6" spans="1:5" ht="12.75">
      <c r="A6" s="20"/>
      <c r="B6" s="25"/>
      <c r="C6" s="23"/>
      <c r="D6" s="23"/>
      <c r="E6" s="23"/>
    </row>
    <row r="7" spans="1:5" ht="12.75">
      <c r="A7" s="20"/>
      <c r="B7" s="20"/>
      <c r="C7" s="23"/>
      <c r="D7" s="23"/>
      <c r="E7" s="23"/>
    </row>
    <row r="8" spans="1:5" ht="12.75">
      <c r="A8" s="20"/>
      <c r="B8" s="26" t="s">
        <v>142</v>
      </c>
      <c r="C8" s="23"/>
      <c r="D8" s="23"/>
      <c r="E8" s="23"/>
    </row>
    <row r="9" spans="1:5" ht="13.5" thickBot="1">
      <c r="A9" s="27" t="s">
        <v>143</v>
      </c>
      <c r="B9" s="27" t="s">
        <v>62</v>
      </c>
      <c r="C9" s="28" t="s">
        <v>144</v>
      </c>
      <c r="D9" s="28" t="s">
        <v>145</v>
      </c>
      <c r="E9" s="28" t="s">
        <v>146</v>
      </c>
    </row>
    <row r="10" spans="1:5" ht="12.75">
      <c r="A10" s="20"/>
      <c r="B10" s="20"/>
      <c r="C10" s="23"/>
      <c r="D10" s="23"/>
      <c r="E10" s="23"/>
    </row>
    <row r="11" spans="1:5" ht="12.75">
      <c r="A11" s="20">
        <v>1</v>
      </c>
      <c r="B11" s="20" t="s">
        <v>5</v>
      </c>
      <c r="C11" s="23">
        <v>15615</v>
      </c>
      <c r="D11" s="23">
        <v>25966</v>
      </c>
      <c r="E11" s="23">
        <v>25603</v>
      </c>
    </row>
    <row r="12" spans="1:5" ht="12.75">
      <c r="A12" s="20">
        <v>2</v>
      </c>
      <c r="B12" s="20" t="s">
        <v>135</v>
      </c>
      <c r="C12" s="23">
        <v>4122</v>
      </c>
      <c r="D12" s="23">
        <v>3500</v>
      </c>
      <c r="E12" s="23">
        <v>3511</v>
      </c>
    </row>
    <row r="13" spans="1:5" ht="12.75">
      <c r="A13" s="20">
        <v>3</v>
      </c>
      <c r="B13" s="20" t="s">
        <v>147</v>
      </c>
      <c r="C13" s="23">
        <v>10410</v>
      </c>
      <c r="D13" s="23">
        <v>13339</v>
      </c>
      <c r="E13" s="23">
        <v>12504</v>
      </c>
    </row>
    <row r="14" spans="1:5" ht="12.75">
      <c r="A14" s="20">
        <v>4</v>
      </c>
      <c r="B14" s="20" t="s">
        <v>148</v>
      </c>
      <c r="C14" s="23">
        <v>11640</v>
      </c>
      <c r="D14" s="23">
        <v>8300</v>
      </c>
      <c r="E14" s="23">
        <v>8260</v>
      </c>
    </row>
    <row r="15" spans="1:5" ht="12.75">
      <c r="A15" s="20">
        <v>5</v>
      </c>
      <c r="B15" s="20" t="s">
        <v>149</v>
      </c>
      <c r="C15" s="23">
        <v>16525</v>
      </c>
      <c r="D15" s="23">
        <v>6550</v>
      </c>
      <c r="E15" s="23">
        <v>6468</v>
      </c>
    </row>
    <row r="16" spans="1:5" ht="12.75">
      <c r="A16" s="20">
        <v>6</v>
      </c>
      <c r="B16" s="20" t="s">
        <v>150</v>
      </c>
      <c r="C16" s="23">
        <v>5272</v>
      </c>
      <c r="D16" s="23">
        <v>4400</v>
      </c>
      <c r="E16" s="23">
        <v>4187</v>
      </c>
    </row>
    <row r="17" spans="1:5" ht="12.75">
      <c r="A17" s="20">
        <v>7</v>
      </c>
      <c r="B17" s="20" t="s">
        <v>54</v>
      </c>
      <c r="C17" s="23">
        <v>0</v>
      </c>
      <c r="D17" s="23">
        <v>400</v>
      </c>
      <c r="E17" s="23">
        <v>400</v>
      </c>
    </row>
    <row r="18" spans="1:6" ht="12.75">
      <c r="A18" s="20">
        <v>8</v>
      </c>
      <c r="B18" s="20" t="s">
        <v>151</v>
      </c>
      <c r="C18" s="23">
        <v>0</v>
      </c>
      <c r="D18" s="23">
        <v>0</v>
      </c>
      <c r="E18" s="23">
        <v>0</v>
      </c>
      <c r="F18" t="s">
        <v>152</v>
      </c>
    </row>
    <row r="19" spans="1:5" ht="12.75">
      <c r="A19" s="29">
        <v>9</v>
      </c>
      <c r="B19" s="29" t="s">
        <v>153</v>
      </c>
      <c r="C19" s="30"/>
      <c r="D19" s="30"/>
      <c r="E19" s="30"/>
    </row>
    <row r="20" spans="1:5" ht="13.5" thickBot="1">
      <c r="A20" s="31"/>
      <c r="B20" s="31" t="s">
        <v>257</v>
      </c>
      <c r="C20" s="32">
        <f>SUM(C11:C19)</f>
        <v>63584</v>
      </c>
      <c r="D20" s="32">
        <f>SUM(D11:D19)</f>
        <v>62455</v>
      </c>
      <c r="E20" s="32">
        <f>SUM(E11:E19)</f>
        <v>60933</v>
      </c>
    </row>
    <row r="21" spans="1:5" ht="12.75">
      <c r="A21" s="20">
        <v>10</v>
      </c>
      <c r="B21" s="20" t="s">
        <v>154</v>
      </c>
      <c r="C21" s="34">
        <v>0</v>
      </c>
      <c r="D21" s="34">
        <v>0</v>
      </c>
      <c r="E21" s="34">
        <v>0</v>
      </c>
    </row>
    <row r="22" spans="1:5" ht="12.75">
      <c r="A22" s="20">
        <v>11</v>
      </c>
      <c r="B22" s="20" t="s">
        <v>155</v>
      </c>
      <c r="C22" s="34">
        <v>0</v>
      </c>
      <c r="D22" s="23">
        <v>0</v>
      </c>
      <c r="E22" s="34">
        <v>0</v>
      </c>
    </row>
    <row r="23" spans="1:5" ht="12.75">
      <c r="A23" s="29">
        <v>12</v>
      </c>
      <c r="B23" s="29" t="s">
        <v>8</v>
      </c>
      <c r="C23" s="30"/>
      <c r="D23" s="30"/>
      <c r="E23" s="30"/>
    </row>
    <row r="24" spans="1:5" ht="13.5" thickBot="1">
      <c r="A24" s="31"/>
      <c r="B24" s="31" t="s">
        <v>256</v>
      </c>
      <c r="C24" s="32">
        <f>SUM(C21:C23)</f>
        <v>0</v>
      </c>
      <c r="D24" s="32">
        <f>SUM(D21:D23)</f>
        <v>0</v>
      </c>
      <c r="E24" s="33">
        <f>SUM(E21:E23)</f>
        <v>0</v>
      </c>
    </row>
    <row r="25" spans="1:5" ht="12.75">
      <c r="A25" s="20">
        <v>13</v>
      </c>
      <c r="B25" s="20" t="s">
        <v>259</v>
      </c>
      <c r="C25" s="141">
        <v>400</v>
      </c>
      <c r="D25" s="141">
        <v>0</v>
      </c>
      <c r="E25" s="141">
        <v>0</v>
      </c>
    </row>
    <row r="26" spans="1:5" s="19" customFormat="1" ht="12.75">
      <c r="A26" s="44">
        <v>14</v>
      </c>
      <c r="B26" s="41" t="s">
        <v>139</v>
      </c>
      <c r="C26" s="45">
        <v>0</v>
      </c>
      <c r="D26" s="45">
        <v>0</v>
      </c>
      <c r="E26" s="142">
        <v>2336</v>
      </c>
    </row>
    <row r="27" spans="1:5" ht="12.75">
      <c r="A27" s="20">
        <v>15</v>
      </c>
      <c r="B27" s="20" t="s">
        <v>254</v>
      </c>
      <c r="C27" s="23">
        <v>0</v>
      </c>
      <c r="D27" s="23">
        <v>0</v>
      </c>
      <c r="E27" s="35">
        <v>0</v>
      </c>
    </row>
    <row r="28" spans="1:5" ht="12.75">
      <c r="A28" s="20"/>
      <c r="B28" s="20"/>
      <c r="C28" s="23"/>
      <c r="D28" s="23"/>
      <c r="E28" s="23"/>
    </row>
    <row r="29" spans="1:5" ht="13.5" thickBot="1">
      <c r="A29" s="36"/>
      <c r="B29" s="36" t="s">
        <v>156</v>
      </c>
      <c r="C29" s="37">
        <f>C20+C24+C26+C25+C27</f>
        <v>63984</v>
      </c>
      <c r="D29" s="37">
        <f>D20+D24+D26+D25+D27</f>
        <v>62455</v>
      </c>
      <c r="E29" s="37">
        <f>E20+E24+E26+E25+E27</f>
        <v>63269</v>
      </c>
    </row>
    <row r="30" spans="1:5" ht="12.75">
      <c r="A30" s="20"/>
      <c r="B30" s="20"/>
      <c r="C30" s="23"/>
      <c r="D30" s="23"/>
      <c r="E30" s="23"/>
    </row>
    <row r="31" spans="1:5" ht="12.75">
      <c r="A31" s="38"/>
      <c r="B31" s="26" t="s">
        <v>157</v>
      </c>
      <c r="C31" s="39"/>
      <c r="D31" s="39"/>
      <c r="E31" s="39"/>
    </row>
    <row r="32" spans="1:5" ht="13.5" thickBot="1">
      <c r="A32" s="27" t="s">
        <v>143</v>
      </c>
      <c r="B32" s="27" t="s">
        <v>62</v>
      </c>
      <c r="C32" s="28" t="s">
        <v>144</v>
      </c>
      <c r="D32" s="28" t="s">
        <v>145</v>
      </c>
      <c r="E32" s="28" t="s">
        <v>146</v>
      </c>
    </row>
    <row r="33" spans="1:5" ht="12.75">
      <c r="A33" s="20">
        <v>16</v>
      </c>
      <c r="B33" s="20" t="s">
        <v>3</v>
      </c>
      <c r="C33" s="23">
        <v>660</v>
      </c>
      <c r="D33" s="23">
        <v>1170</v>
      </c>
      <c r="E33" s="23">
        <v>1117</v>
      </c>
    </row>
    <row r="34" spans="1:5" ht="12.75">
      <c r="A34" s="20">
        <v>17</v>
      </c>
      <c r="B34" s="20" t="s">
        <v>361</v>
      </c>
      <c r="C34" s="23">
        <v>5650</v>
      </c>
      <c r="D34" s="23">
        <v>3700</v>
      </c>
      <c r="E34" s="23">
        <v>3670</v>
      </c>
    </row>
    <row r="35" spans="1:5" ht="12.75">
      <c r="A35" s="20">
        <v>18</v>
      </c>
      <c r="B35" s="20" t="s">
        <v>158</v>
      </c>
      <c r="C35" s="23">
        <v>16611</v>
      </c>
      <c r="D35" s="23">
        <v>27867</v>
      </c>
      <c r="E35" s="23">
        <v>26139</v>
      </c>
    </row>
    <row r="36" spans="1:5" ht="12.75">
      <c r="A36" s="20">
        <v>19</v>
      </c>
      <c r="B36" s="20" t="s">
        <v>159</v>
      </c>
      <c r="C36" s="23">
        <v>558</v>
      </c>
      <c r="D36" s="23">
        <v>360</v>
      </c>
      <c r="E36" s="23">
        <v>360</v>
      </c>
    </row>
    <row r="37" spans="1:5" ht="12.75">
      <c r="A37" s="20"/>
      <c r="B37" s="40" t="s">
        <v>160</v>
      </c>
      <c r="C37" s="22"/>
      <c r="D37" s="22"/>
      <c r="E37" s="22"/>
    </row>
    <row r="38" spans="1:5" ht="12.75">
      <c r="A38" s="20">
        <v>20</v>
      </c>
      <c r="B38" s="20" t="s">
        <v>161</v>
      </c>
      <c r="C38" s="23">
        <v>35825</v>
      </c>
      <c r="D38" s="23">
        <v>29358</v>
      </c>
      <c r="E38" s="23">
        <v>29358</v>
      </c>
    </row>
    <row r="39" spans="1:5" ht="12.75">
      <c r="A39" s="20"/>
      <c r="B39" s="40" t="s">
        <v>160</v>
      </c>
      <c r="C39" s="22"/>
      <c r="D39" s="22"/>
      <c r="E39" s="22"/>
    </row>
    <row r="40" spans="1:5" ht="12.75">
      <c r="A40" s="20">
        <v>21</v>
      </c>
      <c r="B40" s="20" t="s">
        <v>162</v>
      </c>
      <c r="C40" s="35">
        <v>100</v>
      </c>
      <c r="D40" s="35"/>
      <c r="E40" s="35"/>
    </row>
    <row r="41" spans="1:5" ht="12.75">
      <c r="A41" s="29"/>
      <c r="B41" s="29" t="s">
        <v>163</v>
      </c>
      <c r="C41" s="30"/>
      <c r="D41" s="30"/>
      <c r="E41" s="30"/>
    </row>
    <row r="42" spans="1:5" ht="13.5" thickBot="1">
      <c r="A42" s="31">
        <v>22</v>
      </c>
      <c r="B42" s="31" t="s">
        <v>252</v>
      </c>
      <c r="C42" s="33">
        <f>C33+C34+C36+C38+C40+C35+C37</f>
        <v>59404</v>
      </c>
      <c r="D42" s="33">
        <f>D33+D34+D36+D38+D40+D35+D37</f>
        <v>62455</v>
      </c>
      <c r="E42" s="33">
        <f>E33+E34+E36+E38+E40+E35+E37</f>
        <v>60644</v>
      </c>
    </row>
    <row r="43" spans="1:5" ht="12.75">
      <c r="A43" s="44">
        <v>23</v>
      </c>
      <c r="B43" s="41" t="s">
        <v>164</v>
      </c>
      <c r="C43" s="34"/>
      <c r="D43" s="34"/>
      <c r="E43" s="34">
        <v>0</v>
      </c>
    </row>
    <row r="44" spans="1:5" ht="12.75">
      <c r="A44" s="44">
        <v>24</v>
      </c>
      <c r="B44" s="127" t="s">
        <v>273</v>
      </c>
      <c r="C44" s="140">
        <v>4580</v>
      </c>
      <c r="D44" s="140"/>
      <c r="E44" s="140"/>
    </row>
    <row r="45" spans="1:5" ht="13.5" thickBot="1">
      <c r="A45" s="42">
        <v>25</v>
      </c>
      <c r="B45" s="43" t="s">
        <v>253</v>
      </c>
      <c r="C45" s="33">
        <f>SUM(C43:C44)</f>
        <v>4580</v>
      </c>
      <c r="D45" s="33">
        <f>SUM(D43:D44)</f>
        <v>0</v>
      </c>
      <c r="E45" s="33">
        <f>SUM(E43:E44)</f>
        <v>0</v>
      </c>
    </row>
    <row r="46" spans="1:5" ht="12.75">
      <c r="A46" s="44"/>
      <c r="B46" s="41"/>
      <c r="C46" s="45"/>
      <c r="D46" s="45"/>
      <c r="E46" s="45"/>
    </row>
    <row r="47" spans="1:5" ht="13.5" thickBot="1">
      <c r="A47" s="42">
        <v>26</v>
      </c>
      <c r="B47" s="43" t="s">
        <v>165</v>
      </c>
      <c r="C47" s="28">
        <f>C42+C45</f>
        <v>63984</v>
      </c>
      <c r="D47" s="28">
        <f>D42+D45</f>
        <v>62455</v>
      </c>
      <c r="E47" s="28">
        <f>E42+E45</f>
        <v>60644</v>
      </c>
    </row>
    <row r="48" spans="1:5" ht="12.75">
      <c r="A48" s="44"/>
      <c r="B48" s="41"/>
      <c r="C48" s="45"/>
      <c r="D48" s="45"/>
      <c r="E48" s="45"/>
    </row>
    <row r="49" spans="1:5" ht="13.5" thickBot="1">
      <c r="A49" s="42">
        <v>28</v>
      </c>
      <c r="B49" s="43" t="s">
        <v>131</v>
      </c>
      <c r="C49" s="46">
        <v>0</v>
      </c>
      <c r="D49" s="46">
        <v>0</v>
      </c>
      <c r="E49" s="28">
        <v>0</v>
      </c>
    </row>
    <row r="50" spans="1:5" ht="12.75">
      <c r="A50" s="20"/>
      <c r="B50" s="41"/>
      <c r="C50" s="23"/>
      <c r="D50" s="23"/>
      <c r="E50" s="23"/>
    </row>
    <row r="51" spans="1:5" ht="13.5" thickBot="1">
      <c r="A51" s="36">
        <v>29</v>
      </c>
      <c r="B51" s="47" t="s">
        <v>255</v>
      </c>
      <c r="C51" s="37">
        <f>C47+C49</f>
        <v>63984</v>
      </c>
      <c r="D51" s="37">
        <f>D47+D49</f>
        <v>62455</v>
      </c>
      <c r="E51" s="37">
        <f>E47+E49</f>
        <v>60644</v>
      </c>
    </row>
    <row r="52" spans="1:5" ht="12.75">
      <c r="A52" s="20"/>
      <c r="B52" s="20"/>
      <c r="C52" s="23"/>
      <c r="D52" s="23"/>
      <c r="E52" s="23"/>
    </row>
    <row r="53" spans="1:5" ht="12.75">
      <c r="A53" s="29"/>
      <c r="B53" s="29" t="s">
        <v>166</v>
      </c>
      <c r="C53" s="30"/>
      <c r="D53" s="30"/>
      <c r="E53" s="30"/>
    </row>
    <row r="54" spans="1:5" ht="13.5" thickBot="1">
      <c r="A54" s="31">
        <v>30</v>
      </c>
      <c r="B54" s="31" t="s">
        <v>167</v>
      </c>
      <c r="C54" s="33">
        <f>+C42-C20</f>
        <v>-4180</v>
      </c>
      <c r="D54" s="33">
        <f>+D42-D20</f>
        <v>0</v>
      </c>
      <c r="E54" s="33">
        <f>+E42-E20</f>
        <v>-289</v>
      </c>
    </row>
    <row r="55" spans="1:5" ht="12.75">
      <c r="A55" s="20"/>
      <c r="B55" s="20"/>
      <c r="C55" s="23"/>
      <c r="D55" s="23"/>
      <c r="E55" s="23"/>
    </row>
    <row r="56" spans="1:5" ht="13.5" thickBot="1">
      <c r="A56" s="42">
        <v>31</v>
      </c>
      <c r="B56" s="42" t="s">
        <v>168</v>
      </c>
      <c r="C56" s="28">
        <f>+C45-C24</f>
        <v>4580</v>
      </c>
      <c r="D56" s="28">
        <f>+D45-D24</f>
        <v>0</v>
      </c>
      <c r="E56" s="28">
        <f>+E45-E24</f>
        <v>0</v>
      </c>
    </row>
    <row r="57" spans="1:5" ht="12.75">
      <c r="A57" s="20"/>
      <c r="B57" s="20"/>
      <c r="C57" s="48"/>
      <c r="D57" s="48"/>
      <c r="E57" s="23"/>
    </row>
    <row r="58" spans="1:5" ht="13.5" thickBot="1">
      <c r="A58" s="42">
        <v>32</v>
      </c>
      <c r="B58" s="42" t="s">
        <v>169</v>
      </c>
      <c r="C58" s="28">
        <v>0</v>
      </c>
      <c r="D58" s="28">
        <v>0</v>
      </c>
      <c r="E58" s="28">
        <f>+E49-E26</f>
        <v>-2336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  <ignoredErrors>
    <ignoredError sqref="C24:E24 D20:E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B42" sqref="B42"/>
    </sheetView>
  </sheetViews>
  <sheetFormatPr defaultColWidth="14.625" defaultRowHeight="12.75"/>
  <cols>
    <col min="1" max="1" width="32.625" style="147" customWidth="1"/>
    <col min="2" max="2" width="12.25390625" style="148" customWidth="1"/>
    <col min="3" max="3" width="9.875" style="148" customWidth="1"/>
    <col min="4" max="4" width="13.125" style="148" customWidth="1"/>
    <col min="5" max="5" width="13.375" style="148" customWidth="1"/>
    <col min="6" max="6" width="9.75390625" style="148" customWidth="1"/>
    <col min="7" max="7" width="14.75390625" style="149" customWidth="1"/>
    <col min="8" max="16384" width="14.625" style="77" customWidth="1"/>
  </cols>
  <sheetData>
    <row r="1" spans="1:7" ht="14.25">
      <c r="A1" s="143" t="s">
        <v>108</v>
      </c>
      <c r="B1" s="143"/>
      <c r="C1" s="143"/>
      <c r="D1" s="143"/>
      <c r="E1" s="143"/>
      <c r="F1" s="143"/>
      <c r="G1" s="144" t="s">
        <v>280</v>
      </c>
    </row>
    <row r="2" spans="1:7" ht="14.25">
      <c r="A2" s="145"/>
      <c r="B2" s="143"/>
      <c r="C2" s="143" t="s">
        <v>170</v>
      </c>
      <c r="D2" s="143"/>
      <c r="E2" s="143"/>
      <c r="F2" s="143"/>
      <c r="G2" s="146"/>
    </row>
    <row r="3" spans="1:7" ht="14.25">
      <c r="A3" s="145"/>
      <c r="B3" s="143"/>
      <c r="C3" s="143" t="s">
        <v>277</v>
      </c>
      <c r="D3" s="143"/>
      <c r="E3" s="143"/>
      <c r="F3" s="143"/>
      <c r="G3" s="146"/>
    </row>
    <row r="4" spans="1:7" ht="14.25">
      <c r="A4" s="145"/>
      <c r="B4" s="143"/>
      <c r="C4" s="143"/>
      <c r="D4" s="143"/>
      <c r="E4" s="143"/>
      <c r="F4" s="143"/>
      <c r="G4" s="146"/>
    </row>
    <row r="5" spans="1:7" ht="14.25">
      <c r="A5" s="145"/>
      <c r="B5" s="143" t="s">
        <v>63</v>
      </c>
      <c r="C5" s="143" t="s">
        <v>171</v>
      </c>
      <c r="D5" s="143" t="s">
        <v>65</v>
      </c>
      <c r="E5" s="143" t="s">
        <v>172</v>
      </c>
      <c r="F5" s="143" t="s">
        <v>64</v>
      </c>
      <c r="G5" s="146" t="s">
        <v>173</v>
      </c>
    </row>
    <row r="6" spans="1:7" ht="14.25">
      <c r="A6" s="145"/>
      <c r="B6" s="143" t="s">
        <v>174</v>
      </c>
      <c r="C6" s="143" t="s">
        <v>69</v>
      </c>
      <c r="D6" s="143" t="s">
        <v>175</v>
      </c>
      <c r="E6" s="143" t="s">
        <v>174</v>
      </c>
      <c r="F6" s="143" t="s">
        <v>69</v>
      </c>
      <c r="G6" s="146" t="s">
        <v>75</v>
      </c>
    </row>
    <row r="7" spans="1:7" ht="14.25">
      <c r="A7" s="145"/>
      <c r="B7" s="143" t="s">
        <v>73</v>
      </c>
      <c r="C7" s="143" t="s">
        <v>176</v>
      </c>
      <c r="D7" s="143" t="s">
        <v>73</v>
      </c>
      <c r="E7" s="143" t="s">
        <v>73</v>
      </c>
      <c r="F7" s="143" t="s">
        <v>176</v>
      </c>
      <c r="G7" s="146" t="s">
        <v>73</v>
      </c>
    </row>
    <row r="8" spans="1:7" ht="14.25">
      <c r="A8" s="145"/>
      <c r="B8" s="143" t="s">
        <v>77</v>
      </c>
      <c r="C8" s="143"/>
      <c r="D8" s="143" t="s">
        <v>77</v>
      </c>
      <c r="E8" s="143" t="s">
        <v>77</v>
      </c>
      <c r="F8" s="143"/>
      <c r="G8" s="146" t="s">
        <v>77</v>
      </c>
    </row>
    <row r="9" spans="1:7" ht="14.25">
      <c r="A9" s="145" t="s">
        <v>111</v>
      </c>
      <c r="B9" s="143"/>
      <c r="C9" s="143"/>
      <c r="D9" s="143"/>
      <c r="E9" s="143"/>
      <c r="F9" s="143"/>
      <c r="G9" s="146"/>
    </row>
    <row r="11" spans="1:7" ht="14.25">
      <c r="A11" s="150" t="s">
        <v>177</v>
      </c>
      <c r="B11" s="151">
        <f aca="true" t="shared" si="0" ref="B11:G11">+B12+B16+B20+B21</f>
        <v>97644</v>
      </c>
      <c r="C11" s="151">
        <f t="shared" si="0"/>
        <v>0</v>
      </c>
      <c r="D11" s="151">
        <f t="shared" si="0"/>
        <v>97644</v>
      </c>
      <c r="E11" s="151">
        <f t="shared" si="0"/>
        <v>99992</v>
      </c>
      <c r="F11" s="151">
        <f t="shared" si="0"/>
        <v>0</v>
      </c>
      <c r="G11" s="151">
        <f t="shared" si="0"/>
        <v>99992</v>
      </c>
    </row>
    <row r="12" spans="1:7" ht="14.25">
      <c r="A12" s="147" t="s">
        <v>178</v>
      </c>
      <c r="B12" s="152">
        <v>0</v>
      </c>
      <c r="C12" s="152"/>
      <c r="D12" s="152">
        <f>+B12+C12</f>
        <v>0</v>
      </c>
      <c r="E12" s="152">
        <v>0</v>
      </c>
      <c r="F12" s="152"/>
      <c r="G12" s="152">
        <f>+E12+F12</f>
        <v>0</v>
      </c>
    </row>
    <row r="13" spans="1:7" ht="14.25">
      <c r="A13" s="153" t="s">
        <v>281</v>
      </c>
      <c r="B13" s="154">
        <v>0</v>
      </c>
      <c r="C13" s="154"/>
      <c r="D13" s="159">
        <f aca="true" t="shared" si="1" ref="D13:D24">+B13+C13</f>
        <v>0</v>
      </c>
      <c r="E13" s="154">
        <v>0</v>
      </c>
      <c r="F13" s="154"/>
      <c r="G13" s="155">
        <f aca="true" t="shared" si="2" ref="G13:G24">+E13+F13</f>
        <v>0</v>
      </c>
    </row>
    <row r="14" spans="1:7" ht="14.25">
      <c r="A14" s="153" t="s">
        <v>282</v>
      </c>
      <c r="B14" s="154">
        <v>0</v>
      </c>
      <c r="C14" s="154"/>
      <c r="D14" s="159">
        <f t="shared" si="1"/>
        <v>0</v>
      </c>
      <c r="E14" s="153">
        <v>0</v>
      </c>
      <c r="F14" s="154"/>
      <c r="G14" s="155">
        <f t="shared" si="2"/>
        <v>0</v>
      </c>
    </row>
    <row r="15" spans="1:7" ht="14.25">
      <c r="A15" s="156" t="s">
        <v>283</v>
      </c>
      <c r="B15" s="155">
        <v>0</v>
      </c>
      <c r="C15" s="155"/>
      <c r="D15" s="159">
        <f t="shared" si="1"/>
        <v>0</v>
      </c>
      <c r="E15" s="156">
        <v>0</v>
      </c>
      <c r="F15" s="155"/>
      <c r="G15" s="155">
        <v>0</v>
      </c>
    </row>
    <row r="16" spans="1:7" ht="14.25">
      <c r="A16" s="147" t="s">
        <v>179</v>
      </c>
      <c r="B16" s="152">
        <v>84015</v>
      </c>
      <c r="C16" s="152"/>
      <c r="D16" s="152">
        <f t="shared" si="1"/>
        <v>84015</v>
      </c>
      <c r="E16" s="152">
        <v>87181</v>
      </c>
      <c r="F16" s="152"/>
      <c r="G16" s="152">
        <f t="shared" si="2"/>
        <v>87181</v>
      </c>
    </row>
    <row r="17" spans="1:7" ht="14.25">
      <c r="A17" s="153" t="s">
        <v>281</v>
      </c>
      <c r="B17" s="154">
        <v>52155</v>
      </c>
      <c r="C17" s="154"/>
      <c r="D17" s="159">
        <f t="shared" si="1"/>
        <v>52155</v>
      </c>
      <c r="E17" s="154">
        <v>53752</v>
      </c>
      <c r="F17" s="154"/>
      <c r="G17" s="154">
        <f t="shared" si="2"/>
        <v>53752</v>
      </c>
    </row>
    <row r="18" spans="1:7" ht="14.25">
      <c r="A18" s="153" t="s">
        <v>282</v>
      </c>
      <c r="B18" s="154">
        <v>22760</v>
      </c>
      <c r="C18" s="154"/>
      <c r="D18" s="159">
        <f t="shared" si="1"/>
        <v>22760</v>
      </c>
      <c r="E18" s="154">
        <v>25718</v>
      </c>
      <c r="F18" s="154"/>
      <c r="G18" s="154">
        <f t="shared" si="2"/>
        <v>25718</v>
      </c>
    </row>
    <row r="19" spans="1:7" ht="14.25">
      <c r="A19" s="153" t="s">
        <v>283</v>
      </c>
      <c r="B19" s="154">
        <v>9100</v>
      </c>
      <c r="C19" s="154"/>
      <c r="D19" s="159">
        <f t="shared" si="1"/>
        <v>9100</v>
      </c>
      <c r="E19" s="154">
        <v>7711</v>
      </c>
      <c r="F19" s="154"/>
      <c r="G19" s="154">
        <f t="shared" si="2"/>
        <v>7711</v>
      </c>
    </row>
    <row r="20" spans="1:7" ht="14.25">
      <c r="A20" s="147" t="s">
        <v>180</v>
      </c>
      <c r="B20" s="152">
        <v>0</v>
      </c>
      <c r="C20" s="152"/>
      <c r="D20" s="159">
        <f t="shared" si="1"/>
        <v>0</v>
      </c>
      <c r="E20" s="152">
        <v>0</v>
      </c>
      <c r="F20" s="152"/>
      <c r="G20" s="152">
        <f t="shared" si="2"/>
        <v>0</v>
      </c>
    </row>
    <row r="21" spans="1:7" ht="24">
      <c r="A21" s="157" t="s">
        <v>284</v>
      </c>
      <c r="B21" s="158">
        <v>13629</v>
      </c>
      <c r="C21" s="158"/>
      <c r="D21" s="152">
        <f t="shared" si="1"/>
        <v>13629</v>
      </c>
      <c r="E21" s="158">
        <v>12811</v>
      </c>
      <c r="F21" s="158"/>
      <c r="G21" s="158">
        <f t="shared" si="2"/>
        <v>12811</v>
      </c>
    </row>
    <row r="22" spans="1:7" ht="14.25">
      <c r="A22" s="153" t="s">
        <v>281</v>
      </c>
      <c r="B22" s="154">
        <v>117</v>
      </c>
      <c r="C22" s="154"/>
      <c r="D22" s="155">
        <f t="shared" si="1"/>
        <v>117</v>
      </c>
      <c r="E22" s="154">
        <v>117</v>
      </c>
      <c r="F22" s="154"/>
      <c r="G22" s="159">
        <f t="shared" si="2"/>
        <v>117</v>
      </c>
    </row>
    <row r="23" spans="1:7" ht="14.25">
      <c r="A23" s="153" t="s">
        <v>282</v>
      </c>
      <c r="B23" s="154">
        <v>13512</v>
      </c>
      <c r="C23" s="154"/>
      <c r="D23" s="155">
        <f t="shared" si="1"/>
        <v>13512</v>
      </c>
      <c r="E23" s="154">
        <v>12694</v>
      </c>
      <c r="F23" s="154"/>
      <c r="G23" s="159">
        <f t="shared" si="2"/>
        <v>12694</v>
      </c>
    </row>
    <row r="24" spans="1:7" ht="14.25">
      <c r="A24" s="153" t="s">
        <v>283</v>
      </c>
      <c r="B24" s="154">
        <v>0</v>
      </c>
      <c r="C24" s="154"/>
      <c r="D24" s="152">
        <f t="shared" si="1"/>
        <v>0</v>
      </c>
      <c r="E24" s="154"/>
      <c r="F24" s="154"/>
      <c r="G24" s="159">
        <f t="shared" si="2"/>
        <v>0</v>
      </c>
    </row>
    <row r="25" spans="1:7" ht="14.25">
      <c r="A25" s="150" t="s">
        <v>181</v>
      </c>
      <c r="B25" s="151">
        <f aca="true" t="shared" si="3" ref="B25:G25">SUM(B26:B30)</f>
        <v>15040</v>
      </c>
      <c r="C25" s="151">
        <f t="shared" si="3"/>
        <v>0</v>
      </c>
      <c r="D25" s="160">
        <f t="shared" si="3"/>
        <v>15040</v>
      </c>
      <c r="E25" s="151">
        <f t="shared" si="3"/>
        <v>15189</v>
      </c>
      <c r="F25" s="151">
        <f t="shared" si="3"/>
        <v>0</v>
      </c>
      <c r="G25" s="160">
        <f t="shared" si="3"/>
        <v>15189</v>
      </c>
    </row>
    <row r="26" spans="1:7" ht="14.25">
      <c r="A26" s="147" t="s">
        <v>182</v>
      </c>
      <c r="B26" s="152">
        <v>0</v>
      </c>
      <c r="C26" s="152"/>
      <c r="D26" s="152">
        <f>+C26+B26</f>
        <v>0</v>
      </c>
      <c r="E26" s="152">
        <v>0</v>
      </c>
      <c r="F26" s="152"/>
      <c r="G26" s="152">
        <f>+E26+F26</f>
        <v>0</v>
      </c>
    </row>
    <row r="27" spans="1:7" ht="14.25">
      <c r="A27" s="147" t="s">
        <v>183</v>
      </c>
      <c r="B27" s="152">
        <v>4255</v>
      </c>
      <c r="C27" s="152"/>
      <c r="D27" s="152">
        <f>+C27+B27</f>
        <v>4255</v>
      </c>
      <c r="E27" s="152">
        <v>4693</v>
      </c>
      <c r="F27" s="152"/>
      <c r="G27" s="152">
        <f>+E27+F27</f>
        <v>4693</v>
      </c>
    </row>
    <row r="28" spans="1:7" ht="14.25">
      <c r="A28" s="147" t="s">
        <v>184</v>
      </c>
      <c r="B28" s="152">
        <v>0</v>
      </c>
      <c r="C28" s="152"/>
      <c r="D28" s="152">
        <f>+C28+B28</f>
        <v>0</v>
      </c>
      <c r="E28" s="152">
        <v>0</v>
      </c>
      <c r="F28" s="152"/>
      <c r="G28" s="152">
        <f>+E28+F28</f>
        <v>0</v>
      </c>
    </row>
    <row r="29" spans="1:7" ht="14.25">
      <c r="A29" s="147" t="s">
        <v>185</v>
      </c>
      <c r="B29" s="152">
        <v>10061</v>
      </c>
      <c r="C29" s="152"/>
      <c r="D29" s="152">
        <f>+C29+B29</f>
        <v>10061</v>
      </c>
      <c r="E29" s="152">
        <v>7436</v>
      </c>
      <c r="F29" s="152"/>
      <c r="G29" s="152">
        <f>+E29+F29</f>
        <v>7436</v>
      </c>
    </row>
    <row r="30" spans="1:7" ht="14.25">
      <c r="A30" s="147" t="s">
        <v>186</v>
      </c>
      <c r="B30" s="152">
        <v>724</v>
      </c>
      <c r="C30" s="152"/>
      <c r="D30" s="152">
        <f>+C30+B30</f>
        <v>724</v>
      </c>
      <c r="E30" s="152">
        <v>3060</v>
      </c>
      <c r="F30" s="152"/>
      <c r="G30" s="152">
        <f>+E30+F30</f>
        <v>3060</v>
      </c>
    </row>
    <row r="31" spans="1:7" ht="15" thickBot="1">
      <c r="A31" s="161" t="s">
        <v>187</v>
      </c>
      <c r="B31" s="162">
        <f aca="true" t="shared" si="4" ref="B31:G31">B11+B25</f>
        <v>112684</v>
      </c>
      <c r="C31" s="162">
        <f t="shared" si="4"/>
        <v>0</v>
      </c>
      <c r="D31" s="163">
        <f t="shared" si="4"/>
        <v>112684</v>
      </c>
      <c r="E31" s="162">
        <f t="shared" si="4"/>
        <v>115181</v>
      </c>
      <c r="F31" s="162">
        <f t="shared" si="4"/>
        <v>0</v>
      </c>
      <c r="G31" s="163">
        <f t="shared" si="4"/>
        <v>115181</v>
      </c>
    </row>
    <row r="32" spans="2:7" ht="14.25">
      <c r="B32" s="152"/>
      <c r="C32" s="164"/>
      <c r="D32" s="165"/>
      <c r="E32" s="152"/>
      <c r="F32" s="164"/>
      <c r="G32" s="165"/>
    </row>
    <row r="33" spans="1:7" ht="14.25">
      <c r="A33" s="145" t="s">
        <v>188</v>
      </c>
      <c r="B33" s="164"/>
      <c r="C33" s="164"/>
      <c r="D33" s="165"/>
      <c r="E33" s="164"/>
      <c r="F33" s="164"/>
      <c r="G33" s="165"/>
    </row>
    <row r="34" spans="2:7" ht="14.25">
      <c r="B34" s="152"/>
      <c r="C34" s="152"/>
      <c r="D34" s="166"/>
      <c r="E34" s="152"/>
      <c r="F34" s="152"/>
      <c r="G34" s="166"/>
    </row>
    <row r="35" spans="1:7" ht="14.25">
      <c r="A35" s="167" t="s">
        <v>189</v>
      </c>
      <c r="B35" s="168">
        <f aca="true" t="shared" si="5" ref="B35:G35">SUM(B36:B38)</f>
        <v>101250</v>
      </c>
      <c r="C35" s="168">
        <f t="shared" si="5"/>
        <v>0</v>
      </c>
      <c r="D35" s="168">
        <f t="shared" si="5"/>
        <v>101250</v>
      </c>
      <c r="E35" s="168">
        <f t="shared" si="5"/>
        <v>104002</v>
      </c>
      <c r="F35" s="168">
        <f t="shared" si="5"/>
        <v>0</v>
      </c>
      <c r="G35" s="168">
        <f t="shared" si="5"/>
        <v>104002</v>
      </c>
    </row>
    <row r="36" spans="1:7" ht="14.25">
      <c r="A36" s="169" t="s">
        <v>285</v>
      </c>
      <c r="B36" s="152">
        <v>104359</v>
      </c>
      <c r="C36" s="152"/>
      <c r="D36" s="152">
        <f>+B36+C36</f>
        <v>104359</v>
      </c>
      <c r="E36" s="152">
        <v>100050</v>
      </c>
      <c r="F36" s="152"/>
      <c r="G36" s="152">
        <f>+F36+E36</f>
        <v>100050</v>
      </c>
    </row>
    <row r="37" spans="1:7" ht="14.25">
      <c r="A37" s="169" t="s">
        <v>190</v>
      </c>
      <c r="B37" s="152">
        <v>-3109</v>
      </c>
      <c r="C37" s="152"/>
      <c r="D37" s="152">
        <f>+B37+C37</f>
        <v>-3109</v>
      </c>
      <c r="E37" s="152">
        <v>3952</v>
      </c>
      <c r="F37" s="152"/>
      <c r="G37" s="152">
        <f>+F37+E37</f>
        <v>3952</v>
      </c>
    </row>
    <row r="38" spans="1:7" ht="14.25">
      <c r="A38" s="169" t="s">
        <v>191</v>
      </c>
      <c r="B38" s="152"/>
      <c r="C38" s="152"/>
      <c r="D38" s="152">
        <f>+B38+C38</f>
        <v>0</v>
      </c>
      <c r="E38" s="152"/>
      <c r="F38" s="152"/>
      <c r="G38" s="152">
        <f>+F38+E38</f>
        <v>0</v>
      </c>
    </row>
    <row r="39" spans="2:7" ht="14.25">
      <c r="B39" s="152"/>
      <c r="C39" s="152"/>
      <c r="D39" s="152">
        <f>+B39+C39</f>
        <v>0</v>
      </c>
      <c r="E39" s="152"/>
      <c r="F39" s="152"/>
      <c r="G39" s="152">
        <f>+F39+E39</f>
        <v>0</v>
      </c>
    </row>
    <row r="40" spans="1:7" ht="14.25">
      <c r="A40" s="150" t="s">
        <v>192</v>
      </c>
      <c r="B40" s="151">
        <f aca="true" t="shared" si="6" ref="B40:G40">SUM(B41:B42)</f>
        <v>5276</v>
      </c>
      <c r="C40" s="151">
        <f t="shared" si="6"/>
        <v>0</v>
      </c>
      <c r="D40" s="151">
        <f t="shared" si="6"/>
        <v>5276</v>
      </c>
      <c r="E40" s="151">
        <f t="shared" si="6"/>
        <v>4987</v>
      </c>
      <c r="F40" s="151">
        <f t="shared" si="6"/>
        <v>0</v>
      </c>
      <c r="G40" s="151">
        <f t="shared" si="6"/>
        <v>4987</v>
      </c>
    </row>
    <row r="41" spans="1:7" ht="14.25">
      <c r="A41" s="147" t="s">
        <v>193</v>
      </c>
      <c r="B41" s="152">
        <v>5276</v>
      </c>
      <c r="C41" s="152"/>
      <c r="D41" s="152">
        <f>+B41+C41</f>
        <v>5276</v>
      </c>
      <c r="E41" s="152">
        <v>4987</v>
      </c>
      <c r="F41" s="152"/>
      <c r="G41" s="152">
        <f>+F41+E41</f>
        <v>4987</v>
      </c>
    </row>
    <row r="42" spans="1:7" ht="14.25">
      <c r="A42" s="147" t="s">
        <v>194</v>
      </c>
      <c r="B42" s="152">
        <v>0</v>
      </c>
      <c r="C42" s="152"/>
      <c r="D42" s="152">
        <f>+B42+C42</f>
        <v>0</v>
      </c>
      <c r="E42" s="152"/>
      <c r="F42" s="152"/>
      <c r="G42" s="152">
        <f>+F42+E42</f>
        <v>0</v>
      </c>
    </row>
    <row r="43" spans="1:7" ht="14.25">
      <c r="A43" s="167" t="s">
        <v>195</v>
      </c>
      <c r="B43" s="168">
        <f aca="true" t="shared" si="7" ref="B43:G43">SUM(B44:B46)</f>
        <v>6158</v>
      </c>
      <c r="C43" s="168">
        <f t="shared" si="7"/>
        <v>0</v>
      </c>
      <c r="D43" s="168">
        <f t="shared" si="7"/>
        <v>6158</v>
      </c>
      <c r="E43" s="168">
        <f t="shared" si="7"/>
        <v>6192</v>
      </c>
      <c r="F43" s="168">
        <f t="shared" si="7"/>
        <v>0</v>
      </c>
      <c r="G43" s="168">
        <f t="shared" si="7"/>
        <v>6192</v>
      </c>
    </row>
    <row r="44" spans="1:7" ht="14.25">
      <c r="A44" s="147" t="s">
        <v>286</v>
      </c>
      <c r="B44" s="152">
        <v>0</v>
      </c>
      <c r="C44" s="152"/>
      <c r="D44" s="152">
        <f>+C44+B44</f>
        <v>0</v>
      </c>
      <c r="E44" s="152">
        <v>0</v>
      </c>
      <c r="F44" s="152"/>
      <c r="G44" s="152">
        <f>+E44+F44</f>
        <v>0</v>
      </c>
    </row>
    <row r="45" spans="1:7" ht="14.25">
      <c r="A45" s="147" t="s">
        <v>287</v>
      </c>
      <c r="B45" s="152">
        <v>184</v>
      </c>
      <c r="C45" s="152"/>
      <c r="D45" s="152">
        <f>+C45+B45</f>
        <v>184</v>
      </c>
      <c r="E45" s="152">
        <v>218</v>
      </c>
      <c r="F45" s="152"/>
      <c r="G45" s="152">
        <f>+E45+F45</f>
        <v>218</v>
      </c>
    </row>
    <row r="46" spans="1:7" ht="14.25">
      <c r="A46" s="147" t="s">
        <v>288</v>
      </c>
      <c r="B46" s="152">
        <v>5974</v>
      </c>
      <c r="C46" s="152"/>
      <c r="D46" s="152">
        <f>+C46+B46</f>
        <v>5974</v>
      </c>
      <c r="E46" s="152">
        <v>5974</v>
      </c>
      <c r="F46" s="152"/>
      <c r="G46" s="152">
        <f>+E46+F46</f>
        <v>5974</v>
      </c>
    </row>
    <row r="47" spans="1:7" ht="15" thickBot="1">
      <c r="A47" s="161" t="s">
        <v>196</v>
      </c>
      <c r="B47" s="170">
        <f aca="true" t="shared" si="8" ref="B47:G47">B35+B40+B43</f>
        <v>112684</v>
      </c>
      <c r="C47" s="170">
        <f t="shared" si="8"/>
        <v>0</v>
      </c>
      <c r="D47" s="170">
        <f t="shared" si="8"/>
        <v>112684</v>
      </c>
      <c r="E47" s="170">
        <f t="shared" si="8"/>
        <v>115181</v>
      </c>
      <c r="F47" s="170">
        <f t="shared" si="8"/>
        <v>0</v>
      </c>
      <c r="G47" s="170">
        <f t="shared" si="8"/>
        <v>115181</v>
      </c>
    </row>
  </sheetData>
  <sheetProtection/>
  <printOptions/>
  <pageMargins left="0.75" right="0.75" top="1" bottom="1" header="0.5" footer="0.5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19" sqref="J19"/>
    </sheetView>
  </sheetViews>
  <sheetFormatPr defaultColWidth="9.00390625" defaultRowHeight="12.75"/>
  <cols>
    <col min="2" max="2" width="34.375" style="171" bestFit="1" customWidth="1"/>
    <col min="3" max="3" width="9.125" style="171" customWidth="1"/>
    <col min="4" max="4" width="12.625" style="171" customWidth="1"/>
    <col min="5" max="5" width="5.25390625" style="171" customWidth="1"/>
    <col min="6" max="6" width="12.875" style="171" customWidth="1"/>
    <col min="7" max="7" width="4.75390625" style="171" customWidth="1"/>
    <col min="8" max="8" width="9.125" style="171" customWidth="1"/>
  </cols>
  <sheetData>
    <row r="1" ht="12.75">
      <c r="H1" s="172" t="s">
        <v>107</v>
      </c>
    </row>
    <row r="2" ht="12.75">
      <c r="B2" s="5" t="s">
        <v>108</v>
      </c>
    </row>
    <row r="4" spans="5:7" ht="12.75">
      <c r="E4" s="5" t="s">
        <v>109</v>
      </c>
      <c r="F4" s="5"/>
      <c r="G4" s="5"/>
    </row>
    <row r="5" spans="5:7" ht="12.75">
      <c r="E5" s="5"/>
      <c r="F5" s="5" t="s">
        <v>277</v>
      </c>
      <c r="G5" s="5"/>
    </row>
    <row r="6" ht="12.75">
      <c r="G6" s="171" t="s">
        <v>110</v>
      </c>
    </row>
    <row r="7" spans="1:8" ht="13.5" thickBot="1">
      <c r="A7" s="17"/>
      <c r="B7" s="173" t="s">
        <v>111</v>
      </c>
      <c r="C7" s="173"/>
      <c r="D7" s="174" t="s">
        <v>261</v>
      </c>
      <c r="E7" s="173"/>
      <c r="F7" s="174" t="s">
        <v>279</v>
      </c>
      <c r="G7" s="173"/>
      <c r="H7" s="173" t="s">
        <v>112</v>
      </c>
    </row>
    <row r="9" spans="2:8" ht="13.5" thickBot="1">
      <c r="B9" s="175" t="s">
        <v>113</v>
      </c>
      <c r="C9" s="175"/>
      <c r="D9" s="128">
        <f>+D10+D19+D14</f>
        <v>97644</v>
      </c>
      <c r="E9" s="128"/>
      <c r="F9" s="128">
        <f>+F10+F19+F14</f>
        <v>99992</v>
      </c>
      <c r="G9" s="175"/>
      <c r="H9" s="176">
        <f>+F9/D9</f>
        <v>1.0240465363975257</v>
      </c>
    </row>
    <row r="10" spans="2:8" s="18" customFormat="1" ht="12.75">
      <c r="B10" s="171" t="s">
        <v>114</v>
      </c>
      <c r="C10" s="171"/>
      <c r="D10" s="177">
        <v>0</v>
      </c>
      <c r="E10" s="171"/>
      <c r="F10" s="178">
        <v>0</v>
      </c>
      <c r="G10" s="171"/>
      <c r="H10" s="179"/>
    </row>
    <row r="11" spans="2:8" s="18" customFormat="1" ht="12.75">
      <c r="B11" s="153" t="s">
        <v>281</v>
      </c>
      <c r="C11" s="171"/>
      <c r="D11" s="154">
        <v>0</v>
      </c>
      <c r="E11" s="171"/>
      <c r="F11" s="154">
        <v>0</v>
      </c>
      <c r="G11" s="171"/>
      <c r="H11" s="180"/>
    </row>
    <row r="12" spans="2:8" s="18" customFormat="1" ht="12.75">
      <c r="B12" s="153" t="s">
        <v>282</v>
      </c>
      <c r="C12" s="171"/>
      <c r="D12" s="154">
        <v>0</v>
      </c>
      <c r="E12" s="171"/>
      <c r="F12" s="153">
        <v>0</v>
      </c>
      <c r="G12" s="171"/>
      <c r="H12" s="180"/>
    </row>
    <row r="13" spans="2:8" s="18" customFormat="1" ht="12.75">
      <c r="B13" s="156" t="s">
        <v>283</v>
      </c>
      <c r="C13" s="171"/>
      <c r="D13" s="155">
        <v>0</v>
      </c>
      <c r="E13" s="171"/>
      <c r="F13" s="156">
        <v>0</v>
      </c>
      <c r="G13" s="171"/>
      <c r="H13" s="180"/>
    </row>
    <row r="14" spans="2:8" s="18" customFormat="1" ht="12.75">
      <c r="B14" s="171" t="s">
        <v>115</v>
      </c>
      <c r="C14" s="171"/>
      <c r="D14" s="152">
        <v>84015</v>
      </c>
      <c r="E14" s="171"/>
      <c r="F14" s="178">
        <v>87181</v>
      </c>
      <c r="G14" s="171"/>
      <c r="H14" s="180">
        <f>+F14/D14</f>
        <v>1.0376837469499494</v>
      </c>
    </row>
    <row r="15" spans="2:8" s="18" customFormat="1" ht="12.75">
      <c r="B15" s="153" t="s">
        <v>281</v>
      </c>
      <c r="C15" s="171"/>
      <c r="D15" s="159">
        <v>52155</v>
      </c>
      <c r="E15" s="154"/>
      <c r="F15" s="154">
        <v>53752</v>
      </c>
      <c r="G15" s="171"/>
      <c r="H15" s="180"/>
    </row>
    <row r="16" spans="2:8" ht="12.75">
      <c r="B16" s="153" t="s">
        <v>282</v>
      </c>
      <c r="D16" s="159">
        <v>22760</v>
      </c>
      <c r="E16" s="154"/>
      <c r="F16" s="154">
        <v>25718</v>
      </c>
      <c r="H16" s="180"/>
    </row>
    <row r="17" spans="2:8" s="18" customFormat="1" ht="12.75">
      <c r="B17" s="156" t="s">
        <v>283</v>
      </c>
      <c r="C17" s="171"/>
      <c r="D17" s="159">
        <v>9100</v>
      </c>
      <c r="E17" s="154"/>
      <c r="F17" s="154">
        <v>7711</v>
      </c>
      <c r="G17" s="171"/>
      <c r="H17" s="180"/>
    </row>
    <row r="18" spans="2:8" s="18" customFormat="1" ht="12.75">
      <c r="B18" s="171" t="s">
        <v>116</v>
      </c>
      <c r="C18" s="171"/>
      <c r="D18" s="152">
        <v>0</v>
      </c>
      <c r="E18" s="171"/>
      <c r="F18" s="178">
        <v>0</v>
      </c>
      <c r="G18" s="171"/>
      <c r="H18" s="180"/>
    </row>
    <row r="19" spans="2:8" s="18" customFormat="1" ht="12.75">
      <c r="B19" s="171" t="s">
        <v>289</v>
      </c>
      <c r="C19" s="171"/>
      <c r="D19" s="158">
        <v>13629</v>
      </c>
      <c r="E19" s="171"/>
      <c r="F19" s="178">
        <v>12811</v>
      </c>
      <c r="G19" s="171"/>
      <c r="H19" s="180">
        <f>+F19/D19</f>
        <v>0.9399809230317705</v>
      </c>
    </row>
    <row r="20" spans="2:8" s="18" customFormat="1" ht="12.75">
      <c r="B20" s="153" t="s">
        <v>281</v>
      </c>
      <c r="C20" s="171"/>
      <c r="D20" s="154">
        <v>117</v>
      </c>
      <c r="E20" s="171"/>
      <c r="F20" s="154">
        <v>117</v>
      </c>
      <c r="G20" s="171"/>
      <c r="H20" s="180"/>
    </row>
    <row r="21" spans="2:8" s="18" customFormat="1" ht="12.75">
      <c r="B21" s="153" t="s">
        <v>282</v>
      </c>
      <c r="C21" s="171"/>
      <c r="D21" s="154">
        <v>13512</v>
      </c>
      <c r="E21" s="171"/>
      <c r="F21" s="154">
        <v>12694</v>
      </c>
      <c r="G21" s="171"/>
      <c r="H21" s="180"/>
    </row>
    <row r="22" spans="2:8" s="18" customFormat="1" ht="12.75">
      <c r="B22" s="156" t="s">
        <v>283</v>
      </c>
      <c r="C22" s="171"/>
      <c r="D22" s="154">
        <v>0</v>
      </c>
      <c r="E22" s="171"/>
      <c r="F22" s="154">
        <v>0</v>
      </c>
      <c r="G22" s="171"/>
      <c r="H22" s="180"/>
    </row>
    <row r="23" spans="2:8" s="18" customFormat="1" ht="12.75">
      <c r="B23" s="171"/>
      <c r="C23" s="171"/>
      <c r="D23" s="4"/>
      <c r="E23" s="171"/>
      <c r="F23" s="4"/>
      <c r="G23" s="171"/>
      <c r="H23" s="180"/>
    </row>
    <row r="24" spans="2:8" ht="13.5" thickBot="1">
      <c r="B24" s="175" t="s">
        <v>117</v>
      </c>
      <c r="C24" s="175"/>
      <c r="D24" s="128">
        <f>SUM(D25:D29)</f>
        <v>15040</v>
      </c>
      <c r="E24" s="175"/>
      <c r="F24" s="128">
        <f>SUM(F25:F29)</f>
        <v>15189</v>
      </c>
      <c r="G24" s="175"/>
      <c r="H24" s="176">
        <f>+F24/D24</f>
        <v>1.009906914893617</v>
      </c>
    </row>
    <row r="25" spans="2:8" ht="12.75">
      <c r="B25" s="171" t="s">
        <v>118</v>
      </c>
      <c r="D25" s="178">
        <v>0</v>
      </c>
      <c r="F25" s="178">
        <v>0</v>
      </c>
      <c r="H25" s="180"/>
    </row>
    <row r="26" spans="2:8" ht="12.75">
      <c r="B26" s="171" t="s">
        <v>119</v>
      </c>
      <c r="D26" s="178">
        <v>4255</v>
      </c>
      <c r="F26" s="178">
        <v>4693</v>
      </c>
      <c r="H26" s="180">
        <f>+F26/D26</f>
        <v>1.1029377203290247</v>
      </c>
    </row>
    <row r="27" spans="2:8" ht="12.75">
      <c r="B27" s="171" t="s">
        <v>120</v>
      </c>
      <c r="D27" s="178">
        <v>0</v>
      </c>
      <c r="F27" s="178">
        <v>0</v>
      </c>
      <c r="H27" s="180"/>
    </row>
    <row r="28" spans="2:8" ht="12.75">
      <c r="B28" s="171" t="s">
        <v>121</v>
      </c>
      <c r="D28" s="178">
        <v>10061</v>
      </c>
      <c r="F28" s="178">
        <v>7436</v>
      </c>
      <c r="H28" s="180">
        <f>+F28/D28</f>
        <v>0.7390915415962628</v>
      </c>
    </row>
    <row r="29" spans="2:8" ht="12.75">
      <c r="B29" s="171" t="s">
        <v>290</v>
      </c>
      <c r="D29" s="178">
        <v>724</v>
      </c>
      <c r="F29" s="178">
        <v>3060</v>
      </c>
      <c r="H29" s="180">
        <f>+F29/D29</f>
        <v>4.226519337016574</v>
      </c>
    </row>
    <row r="30" spans="4:8" ht="12.75">
      <c r="D30" s="4"/>
      <c r="F30" s="4"/>
      <c r="H30" s="180"/>
    </row>
    <row r="31" spans="2:8" ht="13.5" thickBot="1">
      <c r="B31" s="175" t="s">
        <v>122</v>
      </c>
      <c r="C31" s="175"/>
      <c r="D31" s="128">
        <f>+D24+D9</f>
        <v>112684</v>
      </c>
      <c r="E31" s="175"/>
      <c r="F31" s="128">
        <f>+F24+F9</f>
        <v>115181</v>
      </c>
      <c r="G31" s="175"/>
      <c r="H31" s="176">
        <f>+F31/D31</f>
        <v>1.0221593127684498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8.00390625" style="6" bestFit="1" customWidth="1"/>
    <col min="2" max="2" width="36.25390625" style="0" customWidth="1"/>
    <col min="3" max="3" width="13.75390625" style="0" customWidth="1"/>
    <col min="4" max="4" width="12.125" style="0" bestFit="1" customWidth="1"/>
    <col min="5" max="5" width="10.00390625" style="0" bestFit="1" customWidth="1"/>
    <col min="6" max="6" width="13.375" style="0" bestFit="1" customWidth="1"/>
    <col min="7" max="7" width="12.75390625" style="0" bestFit="1" customWidth="1"/>
    <col min="8" max="8" width="10.00390625" style="0" bestFit="1" customWidth="1"/>
    <col min="9" max="9" width="14.00390625" style="0" bestFit="1" customWidth="1"/>
  </cols>
  <sheetData>
    <row r="1" ht="12.75">
      <c r="I1" t="s">
        <v>59</v>
      </c>
    </row>
    <row r="2" spans="2:8" ht="12.75">
      <c r="B2" s="253" t="s">
        <v>60</v>
      </c>
      <c r="C2" s="253"/>
      <c r="D2" s="253"/>
      <c r="E2" s="253"/>
      <c r="F2" s="253"/>
      <c r="G2" s="253"/>
      <c r="H2" s="253"/>
    </row>
    <row r="4" spans="1:9" ht="12.75">
      <c r="A4" s="7" t="s">
        <v>61</v>
      </c>
      <c r="B4" s="8" t="s">
        <v>62</v>
      </c>
      <c r="C4" s="8"/>
      <c r="D4" s="8" t="s">
        <v>63</v>
      </c>
      <c r="E4" s="8" t="s">
        <v>64</v>
      </c>
      <c r="F4" s="8" t="s">
        <v>65</v>
      </c>
      <c r="G4" s="8" t="s">
        <v>66</v>
      </c>
      <c r="H4" s="8" t="s">
        <v>67</v>
      </c>
      <c r="I4" s="8" t="s">
        <v>66</v>
      </c>
    </row>
    <row r="5" spans="1:9" ht="12.75">
      <c r="A5" s="9"/>
      <c r="B5" s="9"/>
      <c r="C5" s="9"/>
      <c r="D5" s="9" t="s">
        <v>68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72</v>
      </c>
    </row>
    <row r="6" spans="1:9" ht="12.75">
      <c r="A6" s="9"/>
      <c r="B6" s="9"/>
      <c r="C6" s="9"/>
      <c r="D6" s="9" t="s">
        <v>73</v>
      </c>
      <c r="E6" s="9" t="s">
        <v>74</v>
      </c>
      <c r="F6" s="9" t="s">
        <v>75</v>
      </c>
      <c r="G6" s="9" t="s">
        <v>73</v>
      </c>
      <c r="H6" s="9" t="s">
        <v>74</v>
      </c>
      <c r="I6" s="9" t="s">
        <v>76</v>
      </c>
    </row>
    <row r="7" spans="1:9" ht="12.75">
      <c r="A7" s="9"/>
      <c r="B7" s="9"/>
      <c r="C7" s="9"/>
      <c r="D7" s="9" t="s">
        <v>77</v>
      </c>
      <c r="E7" s="9"/>
      <c r="F7" s="9" t="s">
        <v>73</v>
      </c>
      <c r="G7" s="9" t="s">
        <v>77</v>
      </c>
      <c r="H7" s="9"/>
      <c r="I7" s="9" t="s">
        <v>73</v>
      </c>
    </row>
    <row r="8" spans="1:9" ht="12.75">
      <c r="A8" s="9"/>
      <c r="B8" s="9"/>
      <c r="C8" s="9"/>
      <c r="D8" s="9"/>
      <c r="E8" s="9"/>
      <c r="F8" s="9" t="s">
        <v>77</v>
      </c>
      <c r="G8" s="9"/>
      <c r="H8" s="9"/>
      <c r="I8" s="9" t="s">
        <v>77</v>
      </c>
    </row>
    <row r="9" spans="1:9" ht="13.5" thickBot="1">
      <c r="A9" s="10"/>
      <c r="B9" s="11"/>
      <c r="C9" s="11"/>
      <c r="D9" s="11"/>
      <c r="E9" s="11"/>
      <c r="F9" s="11"/>
      <c r="G9" s="11"/>
      <c r="H9" s="11"/>
      <c r="I9" s="11"/>
    </row>
    <row r="10" spans="1:2" ht="12.75">
      <c r="A10" s="6">
        <v>1</v>
      </c>
      <c r="B10" t="s">
        <v>78</v>
      </c>
    </row>
    <row r="11" spans="2:9" ht="12.75">
      <c r="B11" t="s">
        <v>79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2" ht="12.75">
      <c r="A12" s="6" t="s">
        <v>1</v>
      </c>
      <c r="B12" t="s">
        <v>78</v>
      </c>
    </row>
    <row r="13" spans="2:9" ht="12.75">
      <c r="B13" t="s">
        <v>80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s="6" t="s">
        <v>2</v>
      </c>
      <c r="B14" s="12" t="s">
        <v>81</v>
      </c>
      <c r="C14" s="12"/>
      <c r="D14" s="12"/>
      <c r="E14" s="12"/>
      <c r="F14" s="12"/>
      <c r="G14" s="12"/>
      <c r="H14" s="12"/>
      <c r="I14" s="12"/>
    </row>
    <row r="15" spans="2:9" ht="13.5" thickBot="1">
      <c r="B15" s="13" t="s">
        <v>82</v>
      </c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2" ht="12.75">
      <c r="A16" s="6" t="s">
        <v>4</v>
      </c>
      <c r="B16" t="s">
        <v>83</v>
      </c>
    </row>
    <row r="17" spans="2:9" ht="12.75">
      <c r="B17" t="s">
        <v>84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2" ht="12.75">
      <c r="A18" s="6" t="s">
        <v>85</v>
      </c>
      <c r="B18" t="s">
        <v>86</v>
      </c>
    </row>
    <row r="19" spans="2:9" ht="12.75">
      <c r="B19" t="s">
        <v>87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2" ht="12.75">
      <c r="A20" s="6" t="s">
        <v>88</v>
      </c>
      <c r="B20" t="s">
        <v>89</v>
      </c>
    </row>
    <row r="21" spans="2:9" ht="12.75">
      <c r="B21" t="s">
        <v>90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s="6" t="s">
        <v>91</v>
      </c>
      <c r="B22" s="12" t="s">
        <v>92</v>
      </c>
      <c r="C22" s="12"/>
      <c r="D22" s="12"/>
      <c r="E22" s="12"/>
      <c r="F22" s="12"/>
      <c r="G22" s="12"/>
      <c r="H22" s="12"/>
      <c r="I22" s="12"/>
    </row>
    <row r="23" spans="2:9" ht="13.5" thickBot="1">
      <c r="B23" s="13" t="s">
        <v>93</v>
      </c>
      <c r="C23" s="13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>
      <c r="A24" s="6" t="s">
        <v>94</v>
      </c>
      <c r="B24" t="s">
        <v>95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2" ht="12.75">
      <c r="A25" s="6" t="s">
        <v>96</v>
      </c>
      <c r="B25" t="s">
        <v>97</v>
      </c>
    </row>
    <row r="26" spans="2:9" ht="12.75">
      <c r="B26" t="s">
        <v>98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2.75">
      <c r="A27" s="6" t="s">
        <v>99</v>
      </c>
      <c r="B27" s="12" t="s">
        <v>100</v>
      </c>
      <c r="C27" s="12"/>
      <c r="D27" s="12"/>
      <c r="E27" s="12"/>
      <c r="F27" s="12"/>
      <c r="G27" s="12"/>
      <c r="H27" s="12"/>
      <c r="I27" s="12"/>
    </row>
    <row r="28" spans="2:9" ht="13.5" thickBot="1">
      <c r="B28" s="13" t="s">
        <v>101</v>
      </c>
      <c r="C28" s="13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2" ht="12.75">
      <c r="A29" s="6" t="s">
        <v>102</v>
      </c>
      <c r="B29" t="s">
        <v>103</v>
      </c>
    </row>
    <row r="30" spans="2:9" ht="12.75">
      <c r="B30" t="s">
        <v>104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 thickBot="1">
      <c r="A31" s="6" t="s">
        <v>105</v>
      </c>
      <c r="B31" s="14" t="s">
        <v>106</v>
      </c>
      <c r="C31" s="14"/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Somogyvár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 Bank Rt.</dc:creator>
  <cp:keywords/>
  <dc:description/>
  <cp:lastModifiedBy>User</cp:lastModifiedBy>
  <cp:lastPrinted>2014-04-15T13:19:59Z</cp:lastPrinted>
  <dcterms:created xsi:type="dcterms:W3CDTF">2003-04-01T13:04:48Z</dcterms:created>
  <dcterms:modified xsi:type="dcterms:W3CDTF">2014-06-02T13:04:49Z</dcterms:modified>
  <cp:category/>
  <cp:version/>
  <cp:contentType/>
  <cp:contentStatus/>
</cp:coreProperties>
</file>