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0 KTGVETÉS új\LEVELEK 2020\2020 módosítások levelek\2020 módosítás 2\"/>
    </mc:Choice>
  </mc:AlternateContent>
  <xr:revisionPtr revIDLastSave="0" documentId="13_ncr:1_{33BDD10C-39DB-45AB-B252-5FE4A249D90F}" xr6:coauthVersionLast="45" xr6:coauthVersionMax="45" xr10:uidLastSave="{00000000-0000-0000-0000-000000000000}"/>
  <bookViews>
    <workbookView xWindow="-120" yWindow="-120" windowWidth="29040" windowHeight="15840" tabRatio="910" activeTab="8" xr2:uid="{4B312D2C-64BC-4D9D-938E-3CA33A11EBDF}"/>
  </bookViews>
  <sheets>
    <sheet name="RM_1.1.sz.mell." sheetId="1" r:id="rId1"/>
    <sheet name="RM_1.2.sz.mell." sheetId="2" r:id="rId2"/>
    <sheet name="RM_2.1.sz.mell." sheetId="3" r:id="rId3"/>
    <sheet name="RM_2.2.sz.mell." sheetId="4" r:id="rId4"/>
    <sheet name="RM_6.sz.mell." sheetId="5" r:id="rId5"/>
    <sheet name="RM_9.1.sz.mell" sheetId="6" r:id="rId6"/>
    <sheet name="RM_9.1.1.sz.mell" sheetId="7" r:id="rId7"/>
    <sheet name="RM_9.2.sz.mell" sheetId="8" r:id="rId8"/>
    <sheet name="RM_9.2.1.sz.mell" sheetId="9" r:id="rId9"/>
    <sheet name="RM_9.3.sz.mell" sheetId="10" r:id="rId10"/>
    <sheet name="RM_9.3.1.sz.mell" sheetId="11" r:id="rId11"/>
  </sheets>
  <externalReferences>
    <externalReference r:id="rId12"/>
  </externalReferences>
  <definedNames>
    <definedName name="_xlnm.Print_Titles" localSheetId="6">'RM_9.1.1.sz.mell'!$1:$6</definedName>
    <definedName name="_xlnm.Print_Titles" localSheetId="5">'RM_9.1.sz.mell'!$1:$6</definedName>
    <definedName name="_xlnm.Print_Titles" localSheetId="8">'RM_9.2.1.sz.mell'!$1:$7</definedName>
    <definedName name="_xlnm.Print_Titles" localSheetId="7">'RM_9.2.sz.mell'!$1:$7</definedName>
    <definedName name="_xlnm.Print_Titles" localSheetId="10">'RM_9.3.1.sz.mell'!$1:$7</definedName>
    <definedName name="_xlnm.Print_Titles" localSheetId="9">'RM_9.3.sz.mell'!$1:$7</definedName>
    <definedName name="_xlnm.Print_Area" localSheetId="0">'RM_1.1.sz.mell.'!$A$1:$K$166</definedName>
    <definedName name="_xlnm.Print_Area" localSheetId="1">'RM_1.2.sz.mell.'!$A$1:$K$166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0" i="11" l="1"/>
  <c r="C60" i="11"/>
  <c r="K60" i="11" s="1"/>
  <c r="J59" i="11"/>
  <c r="K59" i="11"/>
  <c r="C57" i="11"/>
  <c r="J56" i="11"/>
  <c r="C56" i="11"/>
  <c r="K56" i="11" s="1"/>
  <c r="J55" i="11"/>
  <c r="C55" i="11"/>
  <c r="K55" i="11" s="1"/>
  <c r="J54" i="11"/>
  <c r="C54" i="11"/>
  <c r="K54" i="11" s="1"/>
  <c r="J53" i="11"/>
  <c r="C53" i="11"/>
  <c r="K53" i="11" s="1"/>
  <c r="J52" i="11"/>
  <c r="C52" i="11"/>
  <c r="K52" i="11" s="1"/>
  <c r="K51" i="11" s="1"/>
  <c r="J51" i="11"/>
  <c r="I51" i="11"/>
  <c r="H51" i="11"/>
  <c r="G51" i="11"/>
  <c r="F51" i="11"/>
  <c r="E51" i="11"/>
  <c r="D51" i="11"/>
  <c r="C51" i="11"/>
  <c r="J50" i="11"/>
  <c r="C50" i="11"/>
  <c r="K50" i="11" s="1"/>
  <c r="J49" i="11"/>
  <c r="C49" i="11"/>
  <c r="K49" i="11" s="1"/>
  <c r="J48" i="11"/>
  <c r="C48" i="11"/>
  <c r="K48" i="11" s="1"/>
  <c r="J47" i="11"/>
  <c r="C47" i="11"/>
  <c r="K47" i="11" s="1"/>
  <c r="J46" i="11"/>
  <c r="C46" i="11"/>
  <c r="K46" i="11" s="1"/>
  <c r="K45" i="11" s="1"/>
  <c r="K57" i="11" s="1"/>
  <c r="J45" i="11"/>
  <c r="J57" i="11" s="1"/>
  <c r="I45" i="11"/>
  <c r="I57" i="11" s="1"/>
  <c r="H45" i="11"/>
  <c r="H57" i="11" s="1"/>
  <c r="G45" i="11"/>
  <c r="G57" i="11" s="1"/>
  <c r="F45" i="11"/>
  <c r="F57" i="11" s="1"/>
  <c r="E45" i="11"/>
  <c r="E57" i="11" s="1"/>
  <c r="D45" i="11"/>
  <c r="D57" i="11" s="1"/>
  <c r="C45" i="11"/>
  <c r="C43" i="11"/>
  <c r="J42" i="11"/>
  <c r="C42" i="11"/>
  <c r="K42" i="11" s="1"/>
  <c r="J41" i="11"/>
  <c r="C41" i="11"/>
  <c r="K41" i="11" s="1"/>
  <c r="J40" i="11"/>
  <c r="J39" i="11" s="1"/>
  <c r="C40" i="11"/>
  <c r="K40" i="11" s="1"/>
  <c r="K39" i="11" s="1"/>
  <c r="I39" i="11"/>
  <c r="H39" i="11"/>
  <c r="G39" i="11"/>
  <c r="F39" i="11"/>
  <c r="E39" i="11"/>
  <c r="D39" i="11"/>
  <c r="C39" i="11"/>
  <c r="C38" i="11"/>
  <c r="J37" i="11"/>
  <c r="C37" i="11"/>
  <c r="K37" i="11" s="1"/>
  <c r="J36" i="11"/>
  <c r="C36" i="11"/>
  <c r="K36" i="11" s="1"/>
  <c r="J35" i="11"/>
  <c r="C35" i="11"/>
  <c r="K35" i="11" s="1"/>
  <c r="J34" i="11"/>
  <c r="C34" i="11"/>
  <c r="K34" i="11" s="1"/>
  <c r="J33" i="11"/>
  <c r="C33" i="11"/>
  <c r="K33" i="11" s="1"/>
  <c r="K32" i="11" s="1"/>
  <c r="J32" i="11"/>
  <c r="I32" i="11"/>
  <c r="H32" i="11"/>
  <c r="G32" i="11"/>
  <c r="F32" i="11"/>
  <c r="E32" i="11"/>
  <c r="D32" i="11"/>
  <c r="C32" i="11"/>
  <c r="J31" i="11"/>
  <c r="C31" i="11"/>
  <c r="K31" i="11" s="1"/>
  <c r="J30" i="11"/>
  <c r="C30" i="11"/>
  <c r="K30" i="11" s="1"/>
  <c r="J29" i="11"/>
  <c r="C29" i="11"/>
  <c r="K29" i="11" s="1"/>
  <c r="K28" i="11" s="1"/>
  <c r="J28" i="11"/>
  <c r="I28" i="11"/>
  <c r="H28" i="11"/>
  <c r="G28" i="11"/>
  <c r="F28" i="11"/>
  <c r="E28" i="11"/>
  <c r="D28" i="11"/>
  <c r="C28" i="11"/>
  <c r="J27" i="11"/>
  <c r="C27" i="11"/>
  <c r="K27" i="11" s="1"/>
  <c r="J26" i="11"/>
  <c r="C26" i="11"/>
  <c r="K26" i="11" s="1"/>
  <c r="J25" i="11"/>
  <c r="C25" i="11"/>
  <c r="K25" i="11" s="1"/>
  <c r="J24" i="11"/>
  <c r="C24" i="11"/>
  <c r="K24" i="11" s="1"/>
  <c r="J23" i="11"/>
  <c r="C23" i="11"/>
  <c r="K23" i="11" s="1"/>
  <c r="K22" i="11" s="1"/>
  <c r="J22" i="11"/>
  <c r="I22" i="11"/>
  <c r="H22" i="11"/>
  <c r="G22" i="11"/>
  <c r="F22" i="11"/>
  <c r="E22" i="11"/>
  <c r="D22" i="11"/>
  <c r="C22" i="11"/>
  <c r="J21" i="11"/>
  <c r="C21" i="11"/>
  <c r="K21" i="11" s="1"/>
  <c r="J20" i="11"/>
  <c r="C20" i="11"/>
  <c r="K20" i="11" s="1"/>
  <c r="J19" i="11"/>
  <c r="C19" i="11"/>
  <c r="K19" i="11" s="1"/>
  <c r="J18" i="11"/>
  <c r="C18" i="11"/>
  <c r="K18" i="11" s="1"/>
  <c r="J17" i="11"/>
  <c r="C17" i="11"/>
  <c r="K17" i="11" s="1"/>
  <c r="J16" i="11"/>
  <c r="C16" i="11"/>
  <c r="K16" i="11" s="1"/>
  <c r="J15" i="11"/>
  <c r="C15" i="11"/>
  <c r="K15" i="11" s="1"/>
  <c r="J14" i="11"/>
  <c r="C14" i="11"/>
  <c r="K14" i="11" s="1"/>
  <c r="J13" i="11"/>
  <c r="C13" i="11"/>
  <c r="K13" i="11" s="1"/>
  <c r="J12" i="11"/>
  <c r="C12" i="11"/>
  <c r="K12" i="11" s="1"/>
  <c r="J11" i="11"/>
  <c r="C11" i="11"/>
  <c r="K11" i="11" s="1"/>
  <c r="K10" i="11" s="1"/>
  <c r="K38" i="11" s="1"/>
  <c r="K43" i="11" s="1"/>
  <c r="K58" i="11" s="1"/>
  <c r="J10" i="11"/>
  <c r="J38" i="11" s="1"/>
  <c r="J43" i="11" s="1"/>
  <c r="I10" i="11"/>
  <c r="I38" i="11" s="1"/>
  <c r="I43" i="11" s="1"/>
  <c r="H10" i="11"/>
  <c r="H38" i="11" s="1"/>
  <c r="H43" i="11" s="1"/>
  <c r="G10" i="11"/>
  <c r="G38" i="11" s="1"/>
  <c r="G43" i="11" s="1"/>
  <c r="F10" i="11"/>
  <c r="F38" i="11" s="1"/>
  <c r="F43" i="11" s="1"/>
  <c r="E10" i="11"/>
  <c r="E38" i="11" s="1"/>
  <c r="E43" i="11" s="1"/>
  <c r="D10" i="11"/>
  <c r="D38" i="11" s="1"/>
  <c r="D43" i="11" s="1"/>
  <c r="C10" i="11"/>
  <c r="K5" i="11"/>
  <c r="I5" i="11"/>
  <c r="H5" i="11"/>
  <c r="G5" i="11"/>
  <c r="F5" i="11"/>
  <c r="E5" i="11"/>
  <c r="D5" i="11"/>
  <c r="B3" i="11"/>
  <c r="B2" i="11"/>
  <c r="K1" i="11"/>
  <c r="J60" i="10"/>
  <c r="C60" i="10"/>
  <c r="K60" i="10" s="1"/>
  <c r="J59" i="10"/>
  <c r="C59" i="10"/>
  <c r="K59" i="10" s="1"/>
  <c r="C58" i="10"/>
  <c r="C57" i="10"/>
  <c r="J56" i="10"/>
  <c r="C56" i="10"/>
  <c r="K56" i="10" s="1"/>
  <c r="J55" i="10"/>
  <c r="C55" i="10"/>
  <c r="K55" i="10" s="1"/>
  <c r="J54" i="10"/>
  <c r="C54" i="10"/>
  <c r="K54" i="10" s="1"/>
  <c r="J53" i="10"/>
  <c r="C53" i="10"/>
  <c r="K53" i="10" s="1"/>
  <c r="J52" i="10"/>
  <c r="C52" i="10"/>
  <c r="K52" i="10" s="1"/>
  <c r="K51" i="10" s="1"/>
  <c r="J51" i="10"/>
  <c r="I51" i="10"/>
  <c r="H51" i="10"/>
  <c r="G51" i="10"/>
  <c r="F51" i="10"/>
  <c r="E51" i="10"/>
  <c r="D51" i="10"/>
  <c r="C51" i="10"/>
  <c r="J50" i="10"/>
  <c r="C50" i="10"/>
  <c r="K50" i="10" s="1"/>
  <c r="J49" i="10"/>
  <c r="C49" i="10"/>
  <c r="K49" i="10" s="1"/>
  <c r="J48" i="10"/>
  <c r="C48" i="10"/>
  <c r="K48" i="10" s="1"/>
  <c r="J47" i="10"/>
  <c r="C47" i="10"/>
  <c r="K47" i="10" s="1"/>
  <c r="J46" i="10"/>
  <c r="J45" i="10" s="1"/>
  <c r="J57" i="10" s="1"/>
  <c r="C46" i="10"/>
  <c r="K46" i="10" s="1"/>
  <c r="K45" i="10" s="1"/>
  <c r="K57" i="10" s="1"/>
  <c r="I45" i="10"/>
  <c r="I57" i="10" s="1"/>
  <c r="H45" i="10"/>
  <c r="H57" i="10" s="1"/>
  <c r="G45" i="10"/>
  <c r="G57" i="10" s="1"/>
  <c r="F45" i="10"/>
  <c r="F57" i="10" s="1"/>
  <c r="E45" i="10"/>
  <c r="E57" i="10" s="1"/>
  <c r="D45" i="10"/>
  <c r="D57" i="10" s="1"/>
  <c r="C45" i="10"/>
  <c r="C43" i="10"/>
  <c r="J42" i="10"/>
  <c r="C42" i="10"/>
  <c r="K42" i="10" s="1"/>
  <c r="J41" i="10"/>
  <c r="C41" i="10"/>
  <c r="K41" i="10" s="1"/>
  <c r="J40" i="10"/>
  <c r="J39" i="10" s="1"/>
  <c r="C40" i="10"/>
  <c r="K40" i="10" s="1"/>
  <c r="K39" i="10" s="1"/>
  <c r="I39" i="10"/>
  <c r="H39" i="10"/>
  <c r="G39" i="10"/>
  <c r="F39" i="10"/>
  <c r="E39" i="10"/>
  <c r="D39" i="10"/>
  <c r="C39" i="10"/>
  <c r="C38" i="10"/>
  <c r="J37" i="10"/>
  <c r="C37" i="10"/>
  <c r="K37" i="10" s="1"/>
  <c r="J36" i="10"/>
  <c r="C36" i="10"/>
  <c r="K36" i="10" s="1"/>
  <c r="J35" i="10"/>
  <c r="C35" i="10"/>
  <c r="K35" i="10" s="1"/>
  <c r="J34" i="10"/>
  <c r="C34" i="10"/>
  <c r="K34" i="10" s="1"/>
  <c r="J33" i="10"/>
  <c r="C33" i="10"/>
  <c r="K33" i="10" s="1"/>
  <c r="K32" i="10" s="1"/>
  <c r="J32" i="10"/>
  <c r="I32" i="10"/>
  <c r="H32" i="10"/>
  <c r="G32" i="10"/>
  <c r="F32" i="10"/>
  <c r="E32" i="10"/>
  <c r="D32" i="10"/>
  <c r="C32" i="10"/>
  <c r="J31" i="10"/>
  <c r="C31" i="10"/>
  <c r="K31" i="10" s="1"/>
  <c r="J30" i="10"/>
  <c r="C30" i="10"/>
  <c r="K30" i="10" s="1"/>
  <c r="J29" i="10"/>
  <c r="J28" i="10" s="1"/>
  <c r="C29" i="10"/>
  <c r="K29" i="10" s="1"/>
  <c r="K28" i="10" s="1"/>
  <c r="I28" i="10"/>
  <c r="H28" i="10"/>
  <c r="G28" i="10"/>
  <c r="F28" i="10"/>
  <c r="E28" i="10"/>
  <c r="D28" i="10"/>
  <c r="C28" i="10"/>
  <c r="J27" i="10"/>
  <c r="C27" i="10"/>
  <c r="K27" i="10" s="1"/>
  <c r="J26" i="10"/>
  <c r="C26" i="10"/>
  <c r="K26" i="10" s="1"/>
  <c r="J25" i="10"/>
  <c r="C25" i="10"/>
  <c r="K25" i="10" s="1"/>
  <c r="J24" i="10"/>
  <c r="C24" i="10"/>
  <c r="K24" i="10" s="1"/>
  <c r="J23" i="10"/>
  <c r="C23" i="10"/>
  <c r="K23" i="10" s="1"/>
  <c r="K22" i="10" s="1"/>
  <c r="J22" i="10"/>
  <c r="I22" i="10"/>
  <c r="H22" i="10"/>
  <c r="G22" i="10"/>
  <c r="F22" i="10"/>
  <c r="E22" i="10"/>
  <c r="D22" i="10"/>
  <c r="C22" i="10"/>
  <c r="J21" i="10"/>
  <c r="C21" i="10"/>
  <c r="K21" i="10" s="1"/>
  <c r="J20" i="10"/>
  <c r="C20" i="10"/>
  <c r="K20" i="10" s="1"/>
  <c r="J19" i="10"/>
  <c r="C19" i="10"/>
  <c r="K19" i="10" s="1"/>
  <c r="J18" i="10"/>
  <c r="C18" i="10"/>
  <c r="K18" i="10" s="1"/>
  <c r="J17" i="10"/>
  <c r="C17" i="10"/>
  <c r="K17" i="10" s="1"/>
  <c r="J16" i="10"/>
  <c r="C16" i="10"/>
  <c r="K16" i="10" s="1"/>
  <c r="J15" i="10"/>
  <c r="C15" i="10"/>
  <c r="K15" i="10" s="1"/>
  <c r="J14" i="10"/>
  <c r="C14" i="10"/>
  <c r="K14" i="10" s="1"/>
  <c r="J13" i="10"/>
  <c r="C13" i="10"/>
  <c r="K13" i="10" s="1"/>
  <c r="J12" i="10"/>
  <c r="C12" i="10"/>
  <c r="K12" i="10" s="1"/>
  <c r="J11" i="10"/>
  <c r="J10" i="10" s="1"/>
  <c r="J38" i="10" s="1"/>
  <c r="J43" i="10" s="1"/>
  <c r="C11" i="10"/>
  <c r="K11" i="10" s="1"/>
  <c r="K10" i="10" s="1"/>
  <c r="I10" i="10"/>
  <c r="I38" i="10" s="1"/>
  <c r="I43" i="10" s="1"/>
  <c r="H10" i="10"/>
  <c r="H38" i="10" s="1"/>
  <c r="H43" i="10" s="1"/>
  <c r="G10" i="10"/>
  <c r="G38" i="10" s="1"/>
  <c r="G43" i="10" s="1"/>
  <c r="F10" i="10"/>
  <c r="F38" i="10" s="1"/>
  <c r="F43" i="10" s="1"/>
  <c r="E10" i="10"/>
  <c r="E38" i="10" s="1"/>
  <c r="E43" i="10" s="1"/>
  <c r="D10" i="10"/>
  <c r="D38" i="10" s="1"/>
  <c r="D43" i="10" s="1"/>
  <c r="C10" i="10"/>
  <c r="K5" i="10"/>
  <c r="I5" i="10"/>
  <c r="H5" i="10"/>
  <c r="G5" i="10"/>
  <c r="F5" i="10"/>
  <c r="E5" i="10"/>
  <c r="D5" i="10"/>
  <c r="B2" i="10"/>
  <c r="K1" i="10"/>
  <c r="J61" i="9"/>
  <c r="C61" i="9"/>
  <c r="K61" i="9" s="1"/>
  <c r="J60" i="9"/>
  <c r="C60" i="9"/>
  <c r="K60" i="9" s="1"/>
  <c r="C59" i="9"/>
  <c r="C58" i="9"/>
  <c r="J57" i="9"/>
  <c r="C57" i="9"/>
  <c r="K57" i="9" s="1"/>
  <c r="J56" i="9"/>
  <c r="C56" i="9"/>
  <c r="K56" i="9" s="1"/>
  <c r="J55" i="9"/>
  <c r="C55" i="9"/>
  <c r="K55" i="9" s="1"/>
  <c r="J54" i="9"/>
  <c r="C54" i="9"/>
  <c r="K54" i="9" s="1"/>
  <c r="J53" i="9"/>
  <c r="J52" i="9" s="1"/>
  <c r="C53" i="9"/>
  <c r="K53" i="9" s="1"/>
  <c r="K52" i="9" s="1"/>
  <c r="I52" i="9"/>
  <c r="I58" i="9" s="1"/>
  <c r="H52" i="9"/>
  <c r="G52" i="9"/>
  <c r="G58" i="9" s="1"/>
  <c r="F52" i="9"/>
  <c r="E52" i="9"/>
  <c r="E58" i="9" s="1"/>
  <c r="D52" i="9"/>
  <c r="C52" i="9"/>
  <c r="J51" i="9"/>
  <c r="K51" i="9" s="1"/>
  <c r="J50" i="9"/>
  <c r="C50" i="9"/>
  <c r="K50" i="9" s="1"/>
  <c r="J49" i="9"/>
  <c r="C49" i="9"/>
  <c r="K49" i="9" s="1"/>
  <c r="J48" i="9"/>
  <c r="C48" i="9"/>
  <c r="K48" i="9" s="1"/>
  <c r="J47" i="9"/>
  <c r="C47" i="9"/>
  <c r="K47" i="9" s="1"/>
  <c r="K46" i="9" s="1"/>
  <c r="K58" i="9" s="1"/>
  <c r="J46" i="9"/>
  <c r="J58" i="9" s="1"/>
  <c r="I46" i="9"/>
  <c r="H46" i="9"/>
  <c r="H58" i="9" s="1"/>
  <c r="G46" i="9"/>
  <c r="F46" i="9"/>
  <c r="F58" i="9" s="1"/>
  <c r="E46" i="9"/>
  <c r="D46" i="9"/>
  <c r="D58" i="9" s="1"/>
  <c r="C46" i="9"/>
  <c r="C44" i="9"/>
  <c r="J43" i="9"/>
  <c r="C43" i="9"/>
  <c r="K43" i="9" s="1"/>
  <c r="J42" i="9"/>
  <c r="C42" i="9"/>
  <c r="K42" i="9" s="1"/>
  <c r="J41" i="9"/>
  <c r="J40" i="9" s="1"/>
  <c r="C41" i="9"/>
  <c r="K41" i="9" s="1"/>
  <c r="K40" i="9" s="1"/>
  <c r="I40" i="9"/>
  <c r="H40" i="9"/>
  <c r="G40" i="9"/>
  <c r="F40" i="9"/>
  <c r="E40" i="9"/>
  <c r="D40" i="9"/>
  <c r="C40" i="9"/>
  <c r="C39" i="9"/>
  <c r="J38" i="9"/>
  <c r="C38" i="9"/>
  <c r="K38" i="9" s="1"/>
  <c r="J37" i="9"/>
  <c r="C37" i="9"/>
  <c r="K37" i="9" s="1"/>
  <c r="J36" i="9"/>
  <c r="C36" i="9"/>
  <c r="K36" i="9" s="1"/>
  <c r="J35" i="9"/>
  <c r="C35" i="9"/>
  <c r="K35" i="9" s="1"/>
  <c r="J34" i="9"/>
  <c r="C34" i="9"/>
  <c r="K34" i="9" s="1"/>
  <c r="K33" i="9" s="1"/>
  <c r="J33" i="9"/>
  <c r="I33" i="9"/>
  <c r="H33" i="9"/>
  <c r="H39" i="9" s="1"/>
  <c r="H44" i="9" s="1"/>
  <c r="G33" i="9"/>
  <c r="F33" i="9"/>
  <c r="F39" i="9" s="1"/>
  <c r="F44" i="9" s="1"/>
  <c r="E33" i="9"/>
  <c r="D33" i="9"/>
  <c r="D39" i="9" s="1"/>
  <c r="D44" i="9" s="1"/>
  <c r="C33" i="9"/>
  <c r="J32" i="9"/>
  <c r="C32" i="9"/>
  <c r="K32" i="9" s="1"/>
  <c r="J31" i="9"/>
  <c r="C31" i="9"/>
  <c r="K31" i="9" s="1"/>
  <c r="J30" i="9"/>
  <c r="C30" i="9"/>
  <c r="K30" i="9" s="1"/>
  <c r="J29" i="9"/>
  <c r="J28" i="9" s="1"/>
  <c r="C29" i="9"/>
  <c r="K29" i="9" s="1"/>
  <c r="K28" i="9" s="1"/>
  <c r="I28" i="9"/>
  <c r="H28" i="9"/>
  <c r="G28" i="9"/>
  <c r="F28" i="9"/>
  <c r="E28" i="9"/>
  <c r="D28" i="9"/>
  <c r="C28" i="9"/>
  <c r="J27" i="9"/>
  <c r="C27" i="9"/>
  <c r="K27" i="9" s="1"/>
  <c r="J26" i="9"/>
  <c r="C26" i="9"/>
  <c r="K26" i="9" s="1"/>
  <c r="J25" i="9"/>
  <c r="C25" i="9"/>
  <c r="K25" i="9" s="1"/>
  <c r="J24" i="9"/>
  <c r="C24" i="9"/>
  <c r="K24" i="9" s="1"/>
  <c r="J23" i="9"/>
  <c r="J22" i="9" s="1"/>
  <c r="C23" i="9"/>
  <c r="K23" i="9" s="1"/>
  <c r="K22" i="9" s="1"/>
  <c r="I22" i="9"/>
  <c r="H22" i="9"/>
  <c r="G22" i="9"/>
  <c r="F22" i="9"/>
  <c r="E22" i="9"/>
  <c r="D22" i="9"/>
  <c r="C22" i="9"/>
  <c r="J21" i="9"/>
  <c r="C21" i="9"/>
  <c r="K21" i="9" s="1"/>
  <c r="J20" i="9"/>
  <c r="C20" i="9"/>
  <c r="K20" i="9" s="1"/>
  <c r="J19" i="9"/>
  <c r="C19" i="9"/>
  <c r="K19" i="9" s="1"/>
  <c r="J18" i="9"/>
  <c r="C18" i="9"/>
  <c r="K18" i="9" s="1"/>
  <c r="J17" i="9"/>
  <c r="C17" i="9"/>
  <c r="K17" i="9" s="1"/>
  <c r="J16" i="9"/>
  <c r="C16" i="9"/>
  <c r="K16" i="9" s="1"/>
  <c r="J15" i="9"/>
  <c r="C15" i="9"/>
  <c r="K15" i="9" s="1"/>
  <c r="J14" i="9"/>
  <c r="C14" i="9"/>
  <c r="K14" i="9" s="1"/>
  <c r="J13" i="9"/>
  <c r="C13" i="9"/>
  <c r="K13" i="9" s="1"/>
  <c r="J12" i="9"/>
  <c r="C12" i="9"/>
  <c r="K12" i="9" s="1"/>
  <c r="J11" i="9"/>
  <c r="J10" i="9" s="1"/>
  <c r="C11" i="9"/>
  <c r="K11" i="9" s="1"/>
  <c r="K10" i="9" s="1"/>
  <c r="K39" i="9" s="1"/>
  <c r="K44" i="9" s="1"/>
  <c r="K59" i="9" s="1"/>
  <c r="I10" i="9"/>
  <c r="I39" i="9" s="1"/>
  <c r="I44" i="9" s="1"/>
  <c r="H10" i="9"/>
  <c r="G10" i="9"/>
  <c r="G39" i="9" s="1"/>
  <c r="G44" i="9" s="1"/>
  <c r="F10" i="9"/>
  <c r="E10" i="9"/>
  <c r="E39" i="9" s="1"/>
  <c r="E44" i="9" s="1"/>
  <c r="D10" i="9"/>
  <c r="C10" i="9"/>
  <c r="K5" i="9"/>
  <c r="I5" i="9"/>
  <c r="H5" i="9"/>
  <c r="G5" i="9"/>
  <c r="F5" i="9"/>
  <c r="E5" i="9"/>
  <c r="D5" i="9"/>
  <c r="B3" i="9"/>
  <c r="B2" i="9"/>
  <c r="K1" i="9"/>
  <c r="J61" i="8"/>
  <c r="C61" i="8"/>
  <c r="K61" i="8" s="1"/>
  <c r="J60" i="8"/>
  <c r="C60" i="8"/>
  <c r="K60" i="8" s="1"/>
  <c r="C59" i="8"/>
  <c r="C58" i="8"/>
  <c r="J57" i="8"/>
  <c r="C57" i="8"/>
  <c r="K57" i="8" s="1"/>
  <c r="J56" i="8"/>
  <c r="C56" i="8"/>
  <c r="K56" i="8" s="1"/>
  <c r="J55" i="8"/>
  <c r="C55" i="8"/>
  <c r="K55" i="8" s="1"/>
  <c r="J54" i="8"/>
  <c r="C54" i="8"/>
  <c r="K54" i="8" s="1"/>
  <c r="J53" i="8"/>
  <c r="C53" i="8"/>
  <c r="K53" i="8" s="1"/>
  <c r="K52" i="8" s="1"/>
  <c r="J52" i="8"/>
  <c r="I52" i="8"/>
  <c r="H52" i="8"/>
  <c r="H58" i="8" s="1"/>
  <c r="G52" i="8"/>
  <c r="F52" i="8"/>
  <c r="F58" i="8" s="1"/>
  <c r="E52" i="8"/>
  <c r="D52" i="8"/>
  <c r="D58" i="8" s="1"/>
  <c r="C52" i="8"/>
  <c r="K51" i="8"/>
  <c r="J51" i="8"/>
  <c r="J50" i="8"/>
  <c r="C50" i="8"/>
  <c r="K50" i="8" s="1"/>
  <c r="J49" i="8"/>
  <c r="C49" i="8"/>
  <c r="K49" i="8" s="1"/>
  <c r="J48" i="8"/>
  <c r="C48" i="8"/>
  <c r="K48" i="8" s="1"/>
  <c r="J47" i="8"/>
  <c r="J46" i="8" s="1"/>
  <c r="J58" i="8" s="1"/>
  <c r="C47" i="8"/>
  <c r="K47" i="8" s="1"/>
  <c r="K46" i="8" s="1"/>
  <c r="K58" i="8" s="1"/>
  <c r="I46" i="8"/>
  <c r="I58" i="8" s="1"/>
  <c r="H46" i="8"/>
  <c r="G46" i="8"/>
  <c r="G58" i="8" s="1"/>
  <c r="F46" i="8"/>
  <c r="E46" i="8"/>
  <c r="E58" i="8" s="1"/>
  <c r="D46" i="8"/>
  <c r="C46" i="8"/>
  <c r="C44" i="8"/>
  <c r="J43" i="8"/>
  <c r="C43" i="8"/>
  <c r="K43" i="8" s="1"/>
  <c r="J42" i="8"/>
  <c r="C42" i="8"/>
  <c r="K42" i="8" s="1"/>
  <c r="J41" i="8"/>
  <c r="C41" i="8"/>
  <c r="K41" i="8" s="1"/>
  <c r="K40" i="8" s="1"/>
  <c r="J40" i="8"/>
  <c r="I40" i="8"/>
  <c r="H40" i="8"/>
  <c r="G40" i="8"/>
  <c r="F40" i="8"/>
  <c r="E40" i="8"/>
  <c r="D40" i="8"/>
  <c r="C40" i="8"/>
  <c r="C39" i="8"/>
  <c r="J38" i="8"/>
  <c r="C38" i="8"/>
  <c r="K38" i="8" s="1"/>
  <c r="J37" i="8"/>
  <c r="C37" i="8"/>
  <c r="K37" i="8" s="1"/>
  <c r="J36" i="8"/>
  <c r="C36" i="8"/>
  <c r="K36" i="8" s="1"/>
  <c r="J35" i="8"/>
  <c r="C35" i="8"/>
  <c r="K35" i="8" s="1"/>
  <c r="J34" i="8"/>
  <c r="J33" i="8" s="1"/>
  <c r="C34" i="8"/>
  <c r="K34" i="8" s="1"/>
  <c r="K33" i="8" s="1"/>
  <c r="I33" i="8"/>
  <c r="I39" i="8" s="1"/>
  <c r="I44" i="8" s="1"/>
  <c r="H33" i="8"/>
  <c r="G33" i="8"/>
  <c r="G39" i="8" s="1"/>
  <c r="G44" i="8" s="1"/>
  <c r="F33" i="8"/>
  <c r="E33" i="8"/>
  <c r="E39" i="8" s="1"/>
  <c r="E44" i="8" s="1"/>
  <c r="D33" i="8"/>
  <c r="C33" i="8"/>
  <c r="J32" i="8"/>
  <c r="C32" i="8"/>
  <c r="K32" i="8" s="1"/>
  <c r="J31" i="8"/>
  <c r="C31" i="8"/>
  <c r="K31" i="8" s="1"/>
  <c r="J30" i="8"/>
  <c r="C30" i="8"/>
  <c r="K30" i="8" s="1"/>
  <c r="J29" i="8"/>
  <c r="C29" i="8"/>
  <c r="K29" i="8" s="1"/>
  <c r="K28" i="8" s="1"/>
  <c r="J28" i="8"/>
  <c r="I28" i="8"/>
  <c r="H28" i="8"/>
  <c r="G28" i="8"/>
  <c r="F28" i="8"/>
  <c r="E28" i="8"/>
  <c r="D28" i="8"/>
  <c r="C28" i="8"/>
  <c r="J27" i="8"/>
  <c r="C27" i="8"/>
  <c r="K27" i="8" s="1"/>
  <c r="J26" i="8"/>
  <c r="C26" i="8"/>
  <c r="K26" i="8" s="1"/>
  <c r="J25" i="8"/>
  <c r="C25" i="8"/>
  <c r="K25" i="8" s="1"/>
  <c r="J24" i="8"/>
  <c r="C24" i="8"/>
  <c r="K24" i="8" s="1"/>
  <c r="J23" i="8"/>
  <c r="C23" i="8"/>
  <c r="K23" i="8" s="1"/>
  <c r="K22" i="8" s="1"/>
  <c r="J22" i="8"/>
  <c r="I22" i="8"/>
  <c r="H22" i="8"/>
  <c r="G22" i="8"/>
  <c r="F22" i="8"/>
  <c r="E22" i="8"/>
  <c r="D22" i="8"/>
  <c r="C22" i="8"/>
  <c r="J21" i="8"/>
  <c r="C21" i="8"/>
  <c r="K21" i="8" s="1"/>
  <c r="J20" i="8"/>
  <c r="C20" i="8"/>
  <c r="K20" i="8" s="1"/>
  <c r="J19" i="8"/>
  <c r="C19" i="8"/>
  <c r="K19" i="8" s="1"/>
  <c r="J18" i="8"/>
  <c r="C18" i="8"/>
  <c r="K18" i="8" s="1"/>
  <c r="J17" i="8"/>
  <c r="C17" i="8"/>
  <c r="K17" i="8" s="1"/>
  <c r="J16" i="8"/>
  <c r="C16" i="8"/>
  <c r="K16" i="8" s="1"/>
  <c r="J15" i="8"/>
  <c r="C15" i="8"/>
  <c r="K15" i="8" s="1"/>
  <c r="J14" i="8"/>
  <c r="C14" i="8"/>
  <c r="K14" i="8" s="1"/>
  <c r="J13" i="8"/>
  <c r="C13" i="8"/>
  <c r="K13" i="8" s="1"/>
  <c r="J12" i="8"/>
  <c r="C12" i="8"/>
  <c r="K12" i="8" s="1"/>
  <c r="J11" i="8"/>
  <c r="C11" i="8"/>
  <c r="K11" i="8" s="1"/>
  <c r="K10" i="8" s="1"/>
  <c r="K39" i="8" s="1"/>
  <c r="K44" i="8" s="1"/>
  <c r="K59" i="8" s="1"/>
  <c r="J10" i="8"/>
  <c r="I10" i="8"/>
  <c r="H10" i="8"/>
  <c r="H39" i="8" s="1"/>
  <c r="H44" i="8" s="1"/>
  <c r="G10" i="8"/>
  <c r="F10" i="8"/>
  <c r="F39" i="8" s="1"/>
  <c r="F44" i="8" s="1"/>
  <c r="E10" i="8"/>
  <c r="D10" i="8"/>
  <c r="D39" i="8" s="1"/>
  <c r="D44" i="8" s="1"/>
  <c r="C10" i="8"/>
  <c r="K5" i="8"/>
  <c r="I5" i="8"/>
  <c r="H5" i="8"/>
  <c r="G5" i="8"/>
  <c r="F5" i="8"/>
  <c r="E5" i="8"/>
  <c r="D5" i="8"/>
  <c r="B2" i="8"/>
  <c r="K1" i="8"/>
  <c r="B1" i="7"/>
  <c r="B1" i="6"/>
  <c r="K38" i="10" l="1"/>
  <c r="K43" i="10" s="1"/>
  <c r="K58" i="10" s="1"/>
  <c r="J39" i="9"/>
  <c r="J44" i="9" s="1"/>
  <c r="J39" i="8"/>
  <c r="J44" i="8" s="1"/>
  <c r="J158" i="7"/>
  <c r="C158" i="7"/>
  <c r="K158" i="7" s="1"/>
  <c r="J157" i="7"/>
  <c r="C157" i="7"/>
  <c r="K157" i="7" s="1"/>
  <c r="C156" i="7"/>
  <c r="C155" i="7"/>
  <c r="C154" i="7"/>
  <c r="J153" i="7"/>
  <c r="C153" i="7"/>
  <c r="K153" i="7" s="1"/>
  <c r="J152" i="7"/>
  <c r="C152" i="7"/>
  <c r="K152" i="7" s="1"/>
  <c r="J151" i="7"/>
  <c r="C151" i="7"/>
  <c r="K151" i="7" s="1"/>
  <c r="J150" i="7"/>
  <c r="C150" i="7"/>
  <c r="K150" i="7" s="1"/>
  <c r="J149" i="7"/>
  <c r="C149" i="7"/>
  <c r="K149" i="7" s="1"/>
  <c r="J148" i="7"/>
  <c r="C148" i="7"/>
  <c r="K148" i="7" s="1"/>
  <c r="J147" i="7"/>
  <c r="J146" i="7" s="1"/>
  <c r="C147" i="7"/>
  <c r="K147" i="7" s="1"/>
  <c r="K146" i="7" s="1"/>
  <c r="I146" i="7"/>
  <c r="H146" i="7"/>
  <c r="G146" i="7"/>
  <c r="F146" i="7"/>
  <c r="E146" i="7"/>
  <c r="D146" i="7"/>
  <c r="C146" i="7"/>
  <c r="J145" i="7"/>
  <c r="C145" i="7"/>
  <c r="K145" i="7" s="1"/>
  <c r="J144" i="7"/>
  <c r="C144" i="7"/>
  <c r="K144" i="7" s="1"/>
  <c r="J143" i="7"/>
  <c r="C143" i="7"/>
  <c r="K143" i="7" s="1"/>
  <c r="J142" i="7"/>
  <c r="C142" i="7"/>
  <c r="K142" i="7" s="1"/>
  <c r="J141" i="7"/>
  <c r="J140" i="7" s="1"/>
  <c r="C141" i="7"/>
  <c r="K141" i="7" s="1"/>
  <c r="K140" i="7" s="1"/>
  <c r="I140" i="7"/>
  <c r="H140" i="7"/>
  <c r="G140" i="7"/>
  <c r="F140" i="7"/>
  <c r="E140" i="7"/>
  <c r="D140" i="7"/>
  <c r="C140" i="7"/>
  <c r="J139" i="7"/>
  <c r="C139" i="7"/>
  <c r="K139" i="7" s="1"/>
  <c r="J138" i="7"/>
  <c r="C138" i="7"/>
  <c r="K138" i="7" s="1"/>
  <c r="J137" i="7"/>
  <c r="C137" i="7"/>
  <c r="K137" i="7" s="1"/>
  <c r="J136" i="7"/>
  <c r="C136" i="7"/>
  <c r="K136" i="7" s="1"/>
  <c r="J135" i="7"/>
  <c r="C135" i="7"/>
  <c r="K135" i="7" s="1"/>
  <c r="J134" i="7"/>
  <c r="C134" i="7"/>
  <c r="K134" i="7" s="1"/>
  <c r="K133" i="7" s="1"/>
  <c r="J133" i="7"/>
  <c r="I133" i="7"/>
  <c r="H133" i="7"/>
  <c r="G133" i="7"/>
  <c r="F133" i="7"/>
  <c r="E133" i="7"/>
  <c r="D133" i="7"/>
  <c r="C133" i="7"/>
  <c r="J132" i="7"/>
  <c r="C132" i="7"/>
  <c r="K132" i="7" s="1"/>
  <c r="J131" i="7"/>
  <c r="C131" i="7"/>
  <c r="K131" i="7" s="1"/>
  <c r="J130" i="7"/>
  <c r="C130" i="7"/>
  <c r="K130" i="7" s="1"/>
  <c r="K129" i="7" s="1"/>
  <c r="J129" i="7"/>
  <c r="I129" i="7"/>
  <c r="I154" i="7" s="1"/>
  <c r="H129" i="7"/>
  <c r="H154" i="7" s="1"/>
  <c r="G129" i="7"/>
  <c r="G154" i="7" s="1"/>
  <c r="F129" i="7"/>
  <c r="F154" i="7" s="1"/>
  <c r="E129" i="7"/>
  <c r="E154" i="7" s="1"/>
  <c r="D129" i="7"/>
  <c r="D154" i="7" s="1"/>
  <c r="C129" i="7"/>
  <c r="C128" i="7"/>
  <c r="J127" i="7"/>
  <c r="C127" i="7"/>
  <c r="K127" i="7" s="1"/>
  <c r="J126" i="7"/>
  <c r="C126" i="7"/>
  <c r="K126" i="7" s="1"/>
  <c r="J125" i="7"/>
  <c r="C125" i="7"/>
  <c r="K125" i="7" s="1"/>
  <c r="J124" i="7"/>
  <c r="C124" i="7"/>
  <c r="K124" i="7" s="1"/>
  <c r="J123" i="7"/>
  <c r="C123" i="7"/>
  <c r="K123" i="7" s="1"/>
  <c r="J122" i="7"/>
  <c r="C122" i="7"/>
  <c r="K122" i="7" s="1"/>
  <c r="J121" i="7"/>
  <c r="C121" i="7"/>
  <c r="K121" i="7" s="1"/>
  <c r="J120" i="7"/>
  <c r="C120" i="7"/>
  <c r="K120" i="7" s="1"/>
  <c r="J119" i="7"/>
  <c r="C119" i="7"/>
  <c r="K119" i="7" s="1"/>
  <c r="J118" i="7"/>
  <c r="C118" i="7"/>
  <c r="K118" i="7" s="1"/>
  <c r="J117" i="7"/>
  <c r="C117" i="7"/>
  <c r="K117" i="7" s="1"/>
  <c r="J116" i="7"/>
  <c r="C116" i="7"/>
  <c r="K116" i="7" s="1"/>
  <c r="J115" i="7"/>
  <c r="J114" i="7" s="1"/>
  <c r="C115" i="7"/>
  <c r="K115" i="7" s="1"/>
  <c r="K114" i="7" s="1"/>
  <c r="I114" i="7"/>
  <c r="H114" i="7"/>
  <c r="G114" i="7"/>
  <c r="F114" i="7"/>
  <c r="E114" i="7"/>
  <c r="D114" i="7"/>
  <c r="C114" i="7"/>
  <c r="J113" i="7"/>
  <c r="C113" i="7"/>
  <c r="K113" i="7" s="1"/>
  <c r="J112" i="7"/>
  <c r="C112" i="7"/>
  <c r="K112" i="7" s="1"/>
  <c r="J111" i="7"/>
  <c r="C111" i="7"/>
  <c r="K111" i="7" s="1"/>
  <c r="J110" i="7"/>
  <c r="C110" i="7"/>
  <c r="K110" i="7" s="1"/>
  <c r="J109" i="7"/>
  <c r="C109" i="7"/>
  <c r="K109" i="7" s="1"/>
  <c r="J108" i="7"/>
  <c r="C108" i="7"/>
  <c r="K108" i="7" s="1"/>
  <c r="J107" i="7"/>
  <c r="C107" i="7"/>
  <c r="K107" i="7" s="1"/>
  <c r="J106" i="7"/>
  <c r="C106" i="7"/>
  <c r="K106" i="7" s="1"/>
  <c r="J105" i="7"/>
  <c r="C105" i="7"/>
  <c r="K105" i="7" s="1"/>
  <c r="J104" i="7"/>
  <c r="C104" i="7"/>
  <c r="K104" i="7" s="1"/>
  <c r="J103" i="7"/>
  <c r="C103" i="7"/>
  <c r="K103" i="7" s="1"/>
  <c r="J102" i="7"/>
  <c r="C102" i="7"/>
  <c r="K102" i="7" s="1"/>
  <c r="J101" i="7"/>
  <c r="C101" i="7"/>
  <c r="K101" i="7" s="1"/>
  <c r="J100" i="7"/>
  <c r="C100" i="7"/>
  <c r="K100" i="7" s="1"/>
  <c r="J99" i="7"/>
  <c r="C99" i="7"/>
  <c r="K99" i="7" s="1"/>
  <c r="D98" i="7"/>
  <c r="J98" i="7" s="1"/>
  <c r="K98" i="7" s="1"/>
  <c r="C98" i="7"/>
  <c r="J97" i="7"/>
  <c r="C97" i="7"/>
  <c r="K97" i="7" s="1"/>
  <c r="J96" i="7"/>
  <c r="C96" i="7"/>
  <c r="K96" i="7" s="1"/>
  <c r="J95" i="7"/>
  <c r="C95" i="7"/>
  <c r="K95" i="7" s="1"/>
  <c r="J94" i="7"/>
  <c r="J93" i="7" s="1"/>
  <c r="C94" i="7"/>
  <c r="K94" i="7" s="1"/>
  <c r="I93" i="7"/>
  <c r="I128" i="7" s="1"/>
  <c r="H93" i="7"/>
  <c r="H128" i="7" s="1"/>
  <c r="H155" i="7" s="1"/>
  <c r="G93" i="7"/>
  <c r="G128" i="7" s="1"/>
  <c r="F93" i="7"/>
  <c r="F128" i="7" s="1"/>
  <c r="F155" i="7" s="1"/>
  <c r="E93" i="7"/>
  <c r="E128" i="7" s="1"/>
  <c r="D93" i="7"/>
  <c r="D128" i="7" s="1"/>
  <c r="D155" i="7" s="1"/>
  <c r="C93" i="7"/>
  <c r="C90" i="7"/>
  <c r="C89" i="7"/>
  <c r="J88" i="7"/>
  <c r="C88" i="7"/>
  <c r="K88" i="7" s="1"/>
  <c r="J87" i="7"/>
  <c r="C87" i="7"/>
  <c r="K87" i="7" s="1"/>
  <c r="J86" i="7"/>
  <c r="C86" i="7"/>
  <c r="K86" i="7" s="1"/>
  <c r="J85" i="7"/>
  <c r="C85" i="7"/>
  <c r="K85" i="7" s="1"/>
  <c r="J84" i="7"/>
  <c r="C84" i="7"/>
  <c r="K84" i="7" s="1"/>
  <c r="J83" i="7"/>
  <c r="C83" i="7"/>
  <c r="K83" i="7" s="1"/>
  <c r="K82" i="7" s="1"/>
  <c r="J82" i="7"/>
  <c r="I82" i="7"/>
  <c r="H82" i="7"/>
  <c r="G82" i="7"/>
  <c r="F82" i="7"/>
  <c r="E82" i="7"/>
  <c r="D82" i="7"/>
  <c r="C82" i="7"/>
  <c r="J81" i="7"/>
  <c r="C81" i="7"/>
  <c r="K81" i="7" s="1"/>
  <c r="J80" i="7"/>
  <c r="C80" i="7"/>
  <c r="K80" i="7" s="1"/>
  <c r="J79" i="7"/>
  <c r="J78" i="7" s="1"/>
  <c r="C79" i="7"/>
  <c r="K79" i="7" s="1"/>
  <c r="K78" i="7" s="1"/>
  <c r="I78" i="7"/>
  <c r="H78" i="7"/>
  <c r="G78" i="7"/>
  <c r="F78" i="7"/>
  <c r="E78" i="7"/>
  <c r="D78" i="7"/>
  <c r="C78" i="7"/>
  <c r="J77" i="7"/>
  <c r="C77" i="7"/>
  <c r="K77" i="7" s="1"/>
  <c r="J76" i="7"/>
  <c r="C76" i="7"/>
  <c r="K76" i="7" s="1"/>
  <c r="K75" i="7" s="1"/>
  <c r="J75" i="7"/>
  <c r="I75" i="7"/>
  <c r="H75" i="7"/>
  <c r="G75" i="7"/>
  <c r="F75" i="7"/>
  <c r="E75" i="7"/>
  <c r="D75" i="7"/>
  <c r="C75" i="7"/>
  <c r="J74" i="7"/>
  <c r="C74" i="7"/>
  <c r="K74" i="7" s="1"/>
  <c r="J73" i="7"/>
  <c r="C73" i="7"/>
  <c r="K73" i="7" s="1"/>
  <c r="J72" i="7"/>
  <c r="C72" i="7"/>
  <c r="K72" i="7" s="1"/>
  <c r="J71" i="7"/>
  <c r="C71" i="7"/>
  <c r="K71" i="7" s="1"/>
  <c r="K70" i="7" s="1"/>
  <c r="J70" i="7"/>
  <c r="I70" i="7"/>
  <c r="H70" i="7"/>
  <c r="G70" i="7"/>
  <c r="F70" i="7"/>
  <c r="E70" i="7"/>
  <c r="D70" i="7"/>
  <c r="C70" i="7"/>
  <c r="J69" i="7"/>
  <c r="C69" i="7"/>
  <c r="K69" i="7" s="1"/>
  <c r="J68" i="7"/>
  <c r="C68" i="7"/>
  <c r="K68" i="7" s="1"/>
  <c r="J67" i="7"/>
  <c r="C67" i="7"/>
  <c r="K67" i="7" s="1"/>
  <c r="K66" i="7" s="1"/>
  <c r="J66" i="7"/>
  <c r="I66" i="7"/>
  <c r="I89" i="7" s="1"/>
  <c r="H66" i="7"/>
  <c r="H89" i="7" s="1"/>
  <c r="G66" i="7"/>
  <c r="G89" i="7" s="1"/>
  <c r="F66" i="7"/>
  <c r="F89" i="7" s="1"/>
  <c r="E66" i="7"/>
  <c r="E89" i="7" s="1"/>
  <c r="D66" i="7"/>
  <c r="D89" i="7" s="1"/>
  <c r="C66" i="7"/>
  <c r="C65" i="7"/>
  <c r="J64" i="7"/>
  <c r="C64" i="7"/>
  <c r="K64" i="7" s="1"/>
  <c r="J63" i="7"/>
  <c r="C63" i="7"/>
  <c r="K63" i="7" s="1"/>
  <c r="J62" i="7"/>
  <c r="C62" i="7"/>
  <c r="K62" i="7" s="1"/>
  <c r="J61" i="7"/>
  <c r="C61" i="7"/>
  <c r="K61" i="7" s="1"/>
  <c r="K60" i="7" s="1"/>
  <c r="J60" i="7"/>
  <c r="I60" i="7"/>
  <c r="H60" i="7"/>
  <c r="G60" i="7"/>
  <c r="F60" i="7"/>
  <c r="E60" i="7"/>
  <c r="D60" i="7"/>
  <c r="C60" i="7"/>
  <c r="J59" i="7"/>
  <c r="C59" i="7"/>
  <c r="K59" i="7" s="1"/>
  <c r="J58" i="7"/>
  <c r="C58" i="7"/>
  <c r="K58" i="7" s="1"/>
  <c r="J57" i="7"/>
  <c r="C57" i="7"/>
  <c r="K57" i="7" s="1"/>
  <c r="J56" i="7"/>
  <c r="J55" i="7" s="1"/>
  <c r="C56" i="7"/>
  <c r="K56" i="7" s="1"/>
  <c r="K55" i="7" s="1"/>
  <c r="I55" i="7"/>
  <c r="H55" i="7"/>
  <c r="G55" i="7"/>
  <c r="F55" i="7"/>
  <c r="E55" i="7"/>
  <c r="D55" i="7"/>
  <c r="C55" i="7"/>
  <c r="J54" i="7"/>
  <c r="C54" i="7"/>
  <c r="K54" i="7" s="1"/>
  <c r="J53" i="7"/>
  <c r="C53" i="7"/>
  <c r="K53" i="7" s="1"/>
  <c r="J52" i="7"/>
  <c r="C52" i="7"/>
  <c r="K52" i="7" s="1"/>
  <c r="J51" i="7"/>
  <c r="C51" i="7"/>
  <c r="K51" i="7" s="1"/>
  <c r="J50" i="7"/>
  <c r="J49" i="7" s="1"/>
  <c r="C50" i="7"/>
  <c r="K50" i="7" s="1"/>
  <c r="K49" i="7" s="1"/>
  <c r="I49" i="7"/>
  <c r="H49" i="7"/>
  <c r="G49" i="7"/>
  <c r="F49" i="7"/>
  <c r="E49" i="7"/>
  <c r="D49" i="7"/>
  <c r="C49" i="7"/>
  <c r="J48" i="7"/>
  <c r="C48" i="7"/>
  <c r="K48" i="7" s="1"/>
  <c r="J47" i="7"/>
  <c r="C47" i="7"/>
  <c r="K47" i="7" s="1"/>
  <c r="J46" i="7"/>
  <c r="C46" i="7"/>
  <c r="J45" i="7"/>
  <c r="C45" i="7"/>
  <c r="K45" i="7" s="1"/>
  <c r="J44" i="7"/>
  <c r="C44" i="7"/>
  <c r="K44" i="7" s="1"/>
  <c r="J43" i="7"/>
  <c r="C43" i="7"/>
  <c r="K43" i="7" s="1"/>
  <c r="J42" i="7"/>
  <c r="C42" i="7"/>
  <c r="K42" i="7" s="1"/>
  <c r="J41" i="7"/>
  <c r="C41" i="7"/>
  <c r="K41" i="7" s="1"/>
  <c r="J40" i="7"/>
  <c r="C40" i="7"/>
  <c r="K40" i="7" s="1"/>
  <c r="J39" i="7"/>
  <c r="C39" i="7"/>
  <c r="K39" i="7" s="1"/>
  <c r="J38" i="7"/>
  <c r="J37" i="7" s="1"/>
  <c r="C38" i="7"/>
  <c r="K38" i="7" s="1"/>
  <c r="I37" i="7"/>
  <c r="H37" i="7"/>
  <c r="G37" i="7"/>
  <c r="F37" i="7"/>
  <c r="E37" i="7"/>
  <c r="D37" i="7"/>
  <c r="C37" i="7"/>
  <c r="J36" i="7"/>
  <c r="C36" i="7"/>
  <c r="K36" i="7" s="1"/>
  <c r="B36" i="7"/>
  <c r="J35" i="7"/>
  <c r="C35" i="7"/>
  <c r="K35" i="7" s="1"/>
  <c r="B35" i="7"/>
  <c r="J34" i="7"/>
  <c r="C34" i="7"/>
  <c r="K34" i="7" s="1"/>
  <c r="B34" i="7"/>
  <c r="J33" i="7"/>
  <c r="C33" i="7"/>
  <c r="K33" i="7" s="1"/>
  <c r="B33" i="7"/>
  <c r="J32" i="7"/>
  <c r="C32" i="7"/>
  <c r="K32" i="7" s="1"/>
  <c r="B32" i="7"/>
  <c r="J31" i="7"/>
  <c r="C31" i="7"/>
  <c r="K31" i="7" s="1"/>
  <c r="B31" i="7"/>
  <c r="J30" i="7"/>
  <c r="C30" i="7"/>
  <c r="K30" i="7" s="1"/>
  <c r="B30" i="7"/>
  <c r="J29" i="7"/>
  <c r="I29" i="7"/>
  <c r="H29" i="7"/>
  <c r="G29" i="7"/>
  <c r="F29" i="7"/>
  <c r="E29" i="7"/>
  <c r="D29" i="7"/>
  <c r="C29" i="7"/>
  <c r="J28" i="7"/>
  <c r="C28" i="7"/>
  <c r="K28" i="7" s="1"/>
  <c r="J27" i="7"/>
  <c r="C27" i="7"/>
  <c r="K27" i="7" s="1"/>
  <c r="J26" i="7"/>
  <c r="C26" i="7"/>
  <c r="K26" i="7" s="1"/>
  <c r="J25" i="7"/>
  <c r="C25" i="7"/>
  <c r="K25" i="7" s="1"/>
  <c r="J24" i="7"/>
  <c r="C24" i="7"/>
  <c r="K24" i="7" s="1"/>
  <c r="J23" i="7"/>
  <c r="J22" i="7" s="1"/>
  <c r="C23" i="7"/>
  <c r="K23" i="7" s="1"/>
  <c r="K22" i="7" s="1"/>
  <c r="I22" i="7"/>
  <c r="H22" i="7"/>
  <c r="G22" i="7"/>
  <c r="F22" i="7"/>
  <c r="E22" i="7"/>
  <c r="D22" i="7"/>
  <c r="C22" i="7"/>
  <c r="J21" i="7"/>
  <c r="C21" i="7"/>
  <c r="K21" i="7" s="1"/>
  <c r="J20" i="7"/>
  <c r="C20" i="7"/>
  <c r="K20" i="7" s="1"/>
  <c r="J19" i="7"/>
  <c r="C19" i="7"/>
  <c r="K19" i="7" s="1"/>
  <c r="J18" i="7"/>
  <c r="C18" i="7"/>
  <c r="K18" i="7" s="1"/>
  <c r="J17" i="7"/>
  <c r="C17" i="7"/>
  <c r="K17" i="7" s="1"/>
  <c r="J16" i="7"/>
  <c r="C16" i="7"/>
  <c r="K16" i="7" s="1"/>
  <c r="K15" i="7" s="1"/>
  <c r="J15" i="7"/>
  <c r="I15" i="7"/>
  <c r="H15" i="7"/>
  <c r="G15" i="7"/>
  <c r="F15" i="7"/>
  <c r="E15" i="7"/>
  <c r="D15" i="7"/>
  <c r="C15" i="7"/>
  <c r="J14" i="7"/>
  <c r="C14" i="7"/>
  <c r="K14" i="7" s="1"/>
  <c r="J13" i="7"/>
  <c r="C13" i="7"/>
  <c r="K13" i="7" s="1"/>
  <c r="J12" i="7"/>
  <c r="C12" i="7"/>
  <c r="K12" i="7" s="1"/>
  <c r="J11" i="7"/>
  <c r="C11" i="7"/>
  <c r="K11" i="7" s="1"/>
  <c r="J10" i="7"/>
  <c r="C10" i="7"/>
  <c r="K10" i="7" s="1"/>
  <c r="J9" i="7"/>
  <c r="J8" i="7" s="1"/>
  <c r="J65" i="7" s="1"/>
  <c r="C9" i="7"/>
  <c r="K9" i="7" s="1"/>
  <c r="K8" i="7" s="1"/>
  <c r="I8" i="7"/>
  <c r="I65" i="7" s="1"/>
  <c r="I90" i="7" s="1"/>
  <c r="H8" i="7"/>
  <c r="G8" i="7"/>
  <c r="G65" i="7" s="1"/>
  <c r="G90" i="7" s="1"/>
  <c r="F8" i="7"/>
  <c r="E8" i="7"/>
  <c r="E65" i="7" s="1"/>
  <c r="E90" i="7" s="1"/>
  <c r="D8" i="7"/>
  <c r="C8" i="7"/>
  <c r="K5" i="7"/>
  <c r="I5" i="7"/>
  <c r="H5" i="7"/>
  <c r="G5" i="7"/>
  <c r="F5" i="7"/>
  <c r="E5" i="7"/>
  <c r="D5" i="7"/>
  <c r="C5" i="7"/>
  <c r="K4" i="7"/>
  <c r="B2" i="7"/>
  <c r="J158" i="6"/>
  <c r="C158" i="6"/>
  <c r="K158" i="6" s="1"/>
  <c r="J157" i="6"/>
  <c r="C157" i="6"/>
  <c r="K157" i="6" s="1"/>
  <c r="C156" i="6"/>
  <c r="C155" i="6"/>
  <c r="C154" i="6"/>
  <c r="J153" i="6"/>
  <c r="C153" i="6"/>
  <c r="K153" i="6" s="1"/>
  <c r="J152" i="6"/>
  <c r="C152" i="6"/>
  <c r="K152" i="6" s="1"/>
  <c r="J151" i="6"/>
  <c r="C151" i="6"/>
  <c r="K151" i="6" s="1"/>
  <c r="J150" i="6"/>
  <c r="C150" i="6"/>
  <c r="K150" i="6" s="1"/>
  <c r="J149" i="6"/>
  <c r="C149" i="6"/>
  <c r="K149" i="6" s="1"/>
  <c r="J148" i="6"/>
  <c r="C148" i="6"/>
  <c r="K148" i="6" s="1"/>
  <c r="J147" i="6"/>
  <c r="C147" i="6"/>
  <c r="K147" i="6" s="1"/>
  <c r="K146" i="6" s="1"/>
  <c r="J146" i="6"/>
  <c r="I146" i="6"/>
  <c r="H146" i="6"/>
  <c r="G146" i="6"/>
  <c r="F146" i="6"/>
  <c r="E146" i="6"/>
  <c r="D146" i="6"/>
  <c r="C146" i="6"/>
  <c r="J145" i="6"/>
  <c r="C145" i="6"/>
  <c r="K145" i="6" s="1"/>
  <c r="J144" i="6"/>
  <c r="C144" i="6"/>
  <c r="K144" i="6" s="1"/>
  <c r="J143" i="6"/>
  <c r="C143" i="6"/>
  <c r="K143" i="6" s="1"/>
  <c r="J142" i="6"/>
  <c r="C142" i="6"/>
  <c r="K142" i="6" s="1"/>
  <c r="J141" i="6"/>
  <c r="C141" i="6"/>
  <c r="K141" i="6" s="1"/>
  <c r="K140" i="6" s="1"/>
  <c r="J140" i="6"/>
  <c r="I140" i="6"/>
  <c r="H140" i="6"/>
  <c r="H154" i="6" s="1"/>
  <c r="G140" i="6"/>
  <c r="F140" i="6"/>
  <c r="F154" i="6" s="1"/>
  <c r="E140" i="6"/>
  <c r="D140" i="6"/>
  <c r="D154" i="6" s="1"/>
  <c r="C140" i="6"/>
  <c r="J139" i="6"/>
  <c r="C139" i="6"/>
  <c r="K139" i="6" s="1"/>
  <c r="J138" i="6"/>
  <c r="C138" i="6"/>
  <c r="K138" i="6" s="1"/>
  <c r="J137" i="6"/>
  <c r="C137" i="6"/>
  <c r="K137" i="6" s="1"/>
  <c r="J136" i="6"/>
  <c r="C136" i="6"/>
  <c r="K136" i="6" s="1"/>
  <c r="J135" i="6"/>
  <c r="C135" i="6"/>
  <c r="K135" i="6" s="1"/>
  <c r="J134" i="6"/>
  <c r="J133" i="6" s="1"/>
  <c r="C134" i="6"/>
  <c r="K134" i="6" s="1"/>
  <c r="K133" i="6" s="1"/>
  <c r="I133" i="6"/>
  <c r="H133" i="6"/>
  <c r="G133" i="6"/>
  <c r="F133" i="6"/>
  <c r="E133" i="6"/>
  <c r="D133" i="6"/>
  <c r="C133" i="6"/>
  <c r="J132" i="6"/>
  <c r="C132" i="6"/>
  <c r="K132" i="6" s="1"/>
  <c r="J131" i="6"/>
  <c r="C131" i="6"/>
  <c r="K131" i="6" s="1"/>
  <c r="J130" i="6"/>
  <c r="J129" i="6" s="1"/>
  <c r="J154" i="6" s="1"/>
  <c r="C130" i="6"/>
  <c r="K130" i="6" s="1"/>
  <c r="K129" i="6" s="1"/>
  <c r="I129" i="6"/>
  <c r="I154" i="6" s="1"/>
  <c r="H129" i="6"/>
  <c r="G129" i="6"/>
  <c r="G154" i="6" s="1"/>
  <c r="F129" i="6"/>
  <c r="E129" i="6"/>
  <c r="E154" i="6" s="1"/>
  <c r="D129" i="6"/>
  <c r="C129" i="6"/>
  <c r="C128" i="6"/>
  <c r="J127" i="6"/>
  <c r="C127" i="6"/>
  <c r="K127" i="6" s="1"/>
  <c r="J126" i="6"/>
  <c r="C126" i="6"/>
  <c r="K126" i="6" s="1"/>
  <c r="J125" i="6"/>
  <c r="C125" i="6"/>
  <c r="K125" i="6" s="1"/>
  <c r="J124" i="6"/>
  <c r="C124" i="6"/>
  <c r="K124" i="6" s="1"/>
  <c r="J123" i="6"/>
  <c r="C123" i="6"/>
  <c r="K123" i="6" s="1"/>
  <c r="J122" i="6"/>
  <c r="C122" i="6"/>
  <c r="K122" i="6" s="1"/>
  <c r="J121" i="6"/>
  <c r="C121" i="6"/>
  <c r="K121" i="6" s="1"/>
  <c r="J120" i="6"/>
  <c r="C120" i="6"/>
  <c r="K120" i="6" s="1"/>
  <c r="J119" i="6"/>
  <c r="C119" i="6"/>
  <c r="K119" i="6" s="1"/>
  <c r="J118" i="6"/>
  <c r="C118" i="6"/>
  <c r="K118" i="6" s="1"/>
  <c r="J117" i="6"/>
  <c r="C117" i="6"/>
  <c r="K117" i="6" s="1"/>
  <c r="J116" i="6"/>
  <c r="C116" i="6"/>
  <c r="K116" i="6" s="1"/>
  <c r="J115" i="6"/>
  <c r="C115" i="6"/>
  <c r="K115" i="6" s="1"/>
  <c r="K114" i="6" s="1"/>
  <c r="J114" i="6"/>
  <c r="I114" i="6"/>
  <c r="H114" i="6"/>
  <c r="G114" i="6"/>
  <c r="F114" i="6"/>
  <c r="E114" i="6"/>
  <c r="D114" i="6"/>
  <c r="C114" i="6"/>
  <c r="J113" i="6"/>
  <c r="C113" i="6"/>
  <c r="K113" i="6" s="1"/>
  <c r="J112" i="6"/>
  <c r="C112" i="6"/>
  <c r="K112" i="6" s="1"/>
  <c r="J111" i="6"/>
  <c r="C111" i="6"/>
  <c r="K111" i="6" s="1"/>
  <c r="J110" i="6"/>
  <c r="C110" i="6"/>
  <c r="K110" i="6" s="1"/>
  <c r="J109" i="6"/>
  <c r="C109" i="6"/>
  <c r="K109" i="6" s="1"/>
  <c r="J108" i="6"/>
  <c r="C108" i="6"/>
  <c r="K108" i="6" s="1"/>
  <c r="J107" i="6"/>
  <c r="C107" i="6"/>
  <c r="K107" i="6" s="1"/>
  <c r="J106" i="6"/>
  <c r="C106" i="6"/>
  <c r="K106" i="6" s="1"/>
  <c r="J105" i="6"/>
  <c r="C105" i="6"/>
  <c r="K105" i="6" s="1"/>
  <c r="J104" i="6"/>
  <c r="C104" i="6"/>
  <c r="K104" i="6" s="1"/>
  <c r="J103" i="6"/>
  <c r="C103" i="6"/>
  <c r="K103" i="6" s="1"/>
  <c r="J102" i="6"/>
  <c r="C102" i="6"/>
  <c r="K102" i="6" s="1"/>
  <c r="J101" i="6"/>
  <c r="C101" i="6"/>
  <c r="K101" i="6" s="1"/>
  <c r="J100" i="6"/>
  <c r="C100" i="6"/>
  <c r="K100" i="6" s="1"/>
  <c r="J99" i="6"/>
  <c r="C99" i="6"/>
  <c r="K99" i="6" s="1"/>
  <c r="J98" i="6"/>
  <c r="D98" i="6"/>
  <c r="C98" i="6"/>
  <c r="K98" i="6" s="1"/>
  <c r="J97" i="6"/>
  <c r="C97" i="6"/>
  <c r="K97" i="6" s="1"/>
  <c r="J96" i="6"/>
  <c r="C96" i="6"/>
  <c r="K96" i="6" s="1"/>
  <c r="J95" i="6"/>
  <c r="C95" i="6"/>
  <c r="K95" i="6" s="1"/>
  <c r="J94" i="6"/>
  <c r="C94" i="6"/>
  <c r="K94" i="6" s="1"/>
  <c r="K93" i="6" s="1"/>
  <c r="K128" i="6" s="1"/>
  <c r="J93" i="6"/>
  <c r="J128" i="6" s="1"/>
  <c r="I93" i="6"/>
  <c r="I128" i="6" s="1"/>
  <c r="I155" i="6" s="1"/>
  <c r="H93" i="6"/>
  <c r="H128" i="6" s="1"/>
  <c r="H155" i="6" s="1"/>
  <c r="G93" i="6"/>
  <c r="G128" i="6" s="1"/>
  <c r="G155" i="6" s="1"/>
  <c r="F93" i="6"/>
  <c r="F128" i="6" s="1"/>
  <c r="F155" i="6" s="1"/>
  <c r="E93" i="6"/>
  <c r="E128" i="6" s="1"/>
  <c r="E155" i="6" s="1"/>
  <c r="D93" i="6"/>
  <c r="D128" i="6" s="1"/>
  <c r="D155" i="6" s="1"/>
  <c r="C93" i="6"/>
  <c r="C90" i="6"/>
  <c r="C89" i="6"/>
  <c r="J88" i="6"/>
  <c r="C88" i="6"/>
  <c r="K88" i="6" s="1"/>
  <c r="J87" i="6"/>
  <c r="C87" i="6"/>
  <c r="K87" i="6" s="1"/>
  <c r="J86" i="6"/>
  <c r="C86" i="6"/>
  <c r="K86" i="6" s="1"/>
  <c r="J85" i="6"/>
  <c r="C85" i="6"/>
  <c r="K85" i="6" s="1"/>
  <c r="J84" i="6"/>
  <c r="C84" i="6"/>
  <c r="K84" i="6" s="1"/>
  <c r="J83" i="6"/>
  <c r="J82" i="6" s="1"/>
  <c r="C83" i="6"/>
  <c r="K83" i="6" s="1"/>
  <c r="K82" i="6" s="1"/>
  <c r="I82" i="6"/>
  <c r="H82" i="6"/>
  <c r="G82" i="6"/>
  <c r="F82" i="6"/>
  <c r="E82" i="6"/>
  <c r="D82" i="6"/>
  <c r="C82" i="6"/>
  <c r="J81" i="6"/>
  <c r="C81" i="6"/>
  <c r="K81" i="6" s="1"/>
  <c r="J80" i="6"/>
  <c r="C80" i="6"/>
  <c r="K80" i="6" s="1"/>
  <c r="J79" i="6"/>
  <c r="J78" i="6" s="1"/>
  <c r="C79" i="6"/>
  <c r="K79" i="6" s="1"/>
  <c r="K78" i="6" s="1"/>
  <c r="I78" i="6"/>
  <c r="H78" i="6"/>
  <c r="G78" i="6"/>
  <c r="F78" i="6"/>
  <c r="E78" i="6"/>
  <c r="D78" i="6"/>
  <c r="C78" i="6"/>
  <c r="J77" i="6"/>
  <c r="J75" i="6" s="1"/>
  <c r="C77" i="6"/>
  <c r="J76" i="6"/>
  <c r="C76" i="6"/>
  <c r="K76" i="6" s="1"/>
  <c r="I75" i="6"/>
  <c r="H75" i="6"/>
  <c r="H89" i="6" s="1"/>
  <c r="G75" i="6"/>
  <c r="F75" i="6"/>
  <c r="F89" i="6" s="1"/>
  <c r="E75" i="6"/>
  <c r="D75" i="6"/>
  <c r="D89" i="6" s="1"/>
  <c r="C75" i="6"/>
  <c r="J74" i="6"/>
  <c r="C74" i="6"/>
  <c r="K74" i="6" s="1"/>
  <c r="J73" i="6"/>
  <c r="C73" i="6"/>
  <c r="J72" i="6"/>
  <c r="C72" i="6"/>
  <c r="K72" i="6" s="1"/>
  <c r="J71" i="6"/>
  <c r="C71" i="6"/>
  <c r="K71" i="6" s="1"/>
  <c r="I70" i="6"/>
  <c r="H70" i="6"/>
  <c r="G70" i="6"/>
  <c r="F70" i="6"/>
  <c r="E70" i="6"/>
  <c r="D70" i="6"/>
  <c r="C70" i="6"/>
  <c r="J69" i="6"/>
  <c r="C69" i="6"/>
  <c r="K69" i="6" s="1"/>
  <c r="J68" i="6"/>
  <c r="C68" i="6"/>
  <c r="K68" i="6" s="1"/>
  <c r="J67" i="6"/>
  <c r="J66" i="6" s="1"/>
  <c r="C67" i="6"/>
  <c r="I66" i="6"/>
  <c r="H66" i="6"/>
  <c r="G66" i="6"/>
  <c r="F66" i="6"/>
  <c r="E66" i="6"/>
  <c r="D66" i="6"/>
  <c r="C66" i="6"/>
  <c r="C65" i="6"/>
  <c r="J64" i="6"/>
  <c r="C64" i="6"/>
  <c r="K64" i="6" s="1"/>
  <c r="J63" i="6"/>
  <c r="C63" i="6"/>
  <c r="J62" i="6"/>
  <c r="C62" i="6"/>
  <c r="K62" i="6" s="1"/>
  <c r="J61" i="6"/>
  <c r="C61" i="6"/>
  <c r="K61" i="6" s="1"/>
  <c r="I60" i="6"/>
  <c r="H60" i="6"/>
  <c r="G60" i="6"/>
  <c r="F60" i="6"/>
  <c r="E60" i="6"/>
  <c r="D60" i="6"/>
  <c r="C60" i="6"/>
  <c r="J59" i="6"/>
  <c r="C59" i="6"/>
  <c r="K59" i="6" s="1"/>
  <c r="J58" i="6"/>
  <c r="C58" i="6"/>
  <c r="K58" i="6" s="1"/>
  <c r="J57" i="6"/>
  <c r="J55" i="6" s="1"/>
  <c r="C57" i="6"/>
  <c r="J56" i="6"/>
  <c r="C56" i="6"/>
  <c r="K56" i="6" s="1"/>
  <c r="I55" i="6"/>
  <c r="H55" i="6"/>
  <c r="G55" i="6"/>
  <c r="F55" i="6"/>
  <c r="E55" i="6"/>
  <c r="D55" i="6"/>
  <c r="C55" i="6"/>
  <c r="J54" i="6"/>
  <c r="C54" i="6"/>
  <c r="K54" i="6" s="1"/>
  <c r="J53" i="6"/>
  <c r="C53" i="6"/>
  <c r="J52" i="6"/>
  <c r="C52" i="6"/>
  <c r="K52" i="6" s="1"/>
  <c r="J51" i="6"/>
  <c r="C51" i="6"/>
  <c r="K51" i="6" s="1"/>
  <c r="J50" i="6"/>
  <c r="C50" i="6"/>
  <c r="K50" i="6" s="1"/>
  <c r="J49" i="6"/>
  <c r="I49" i="6"/>
  <c r="H49" i="6"/>
  <c r="G49" i="6"/>
  <c r="F49" i="6"/>
  <c r="E49" i="6"/>
  <c r="D49" i="6"/>
  <c r="C49" i="6"/>
  <c r="J48" i="6"/>
  <c r="C48" i="6"/>
  <c r="K48" i="6" s="1"/>
  <c r="J47" i="6"/>
  <c r="C47" i="6"/>
  <c r="K47" i="6" s="1"/>
  <c r="J46" i="6"/>
  <c r="C46" i="6"/>
  <c r="K46" i="6" s="1"/>
  <c r="J45" i="6"/>
  <c r="C45" i="6"/>
  <c r="J44" i="6"/>
  <c r="C44" i="6"/>
  <c r="K44" i="6" s="1"/>
  <c r="J43" i="6"/>
  <c r="C43" i="6"/>
  <c r="K43" i="6" s="1"/>
  <c r="J42" i="6"/>
  <c r="C42" i="6"/>
  <c r="K42" i="6" s="1"/>
  <c r="J41" i="6"/>
  <c r="C41" i="6"/>
  <c r="J40" i="6"/>
  <c r="C40" i="6"/>
  <c r="K40" i="6" s="1"/>
  <c r="J39" i="6"/>
  <c r="C39" i="6"/>
  <c r="K39" i="6" s="1"/>
  <c r="J38" i="6"/>
  <c r="C38" i="6"/>
  <c r="K38" i="6" s="1"/>
  <c r="J37" i="6"/>
  <c r="I37" i="6"/>
  <c r="H37" i="6"/>
  <c r="G37" i="6"/>
  <c r="F37" i="6"/>
  <c r="E37" i="6"/>
  <c r="D37" i="6"/>
  <c r="C37" i="6"/>
  <c r="J36" i="6"/>
  <c r="C36" i="6"/>
  <c r="K36" i="6" s="1"/>
  <c r="B36" i="6"/>
  <c r="J35" i="6"/>
  <c r="C35" i="6"/>
  <c r="K35" i="6" s="1"/>
  <c r="B35" i="6"/>
  <c r="J34" i="6"/>
  <c r="C34" i="6"/>
  <c r="K34" i="6" s="1"/>
  <c r="B34" i="6"/>
  <c r="J33" i="6"/>
  <c r="C33" i="6"/>
  <c r="K33" i="6" s="1"/>
  <c r="B33" i="6"/>
  <c r="J32" i="6"/>
  <c r="C32" i="6"/>
  <c r="K32" i="6" s="1"/>
  <c r="B32" i="6"/>
  <c r="J31" i="6"/>
  <c r="C31" i="6"/>
  <c r="K31" i="6" s="1"/>
  <c r="B31" i="6"/>
  <c r="J30" i="6"/>
  <c r="C30" i="6"/>
  <c r="K30" i="6" s="1"/>
  <c r="B30" i="6"/>
  <c r="J29" i="6"/>
  <c r="I29" i="6"/>
  <c r="H29" i="6"/>
  <c r="G29" i="6"/>
  <c r="F29" i="6"/>
  <c r="E29" i="6"/>
  <c r="D29" i="6"/>
  <c r="C29" i="6"/>
  <c r="J28" i="6"/>
  <c r="C28" i="6"/>
  <c r="K28" i="6" s="1"/>
  <c r="J27" i="6"/>
  <c r="C27" i="6"/>
  <c r="K27" i="6" s="1"/>
  <c r="J26" i="6"/>
  <c r="C26" i="6"/>
  <c r="K26" i="6" s="1"/>
  <c r="J25" i="6"/>
  <c r="C25" i="6"/>
  <c r="K25" i="6" s="1"/>
  <c r="J24" i="6"/>
  <c r="C24" i="6"/>
  <c r="K24" i="6" s="1"/>
  <c r="J23" i="6"/>
  <c r="C23" i="6"/>
  <c r="K23" i="6" s="1"/>
  <c r="K22" i="6" s="1"/>
  <c r="J22" i="6"/>
  <c r="I22" i="6"/>
  <c r="H22" i="6"/>
  <c r="G22" i="6"/>
  <c r="F22" i="6"/>
  <c r="E22" i="6"/>
  <c r="D22" i="6"/>
  <c r="C22" i="6"/>
  <c r="J21" i="6"/>
  <c r="C21" i="6"/>
  <c r="K21" i="6" s="1"/>
  <c r="J20" i="6"/>
  <c r="C20" i="6"/>
  <c r="K20" i="6" s="1"/>
  <c r="J19" i="6"/>
  <c r="C19" i="6"/>
  <c r="K19" i="6" s="1"/>
  <c r="J18" i="6"/>
  <c r="C18" i="6"/>
  <c r="K18" i="6" s="1"/>
  <c r="J17" i="6"/>
  <c r="C17" i="6"/>
  <c r="K17" i="6" s="1"/>
  <c r="J16" i="6"/>
  <c r="J15" i="6" s="1"/>
  <c r="C16" i="6"/>
  <c r="K16" i="6" s="1"/>
  <c r="K15" i="6" s="1"/>
  <c r="I15" i="6"/>
  <c r="H15" i="6"/>
  <c r="G15" i="6"/>
  <c r="F15" i="6"/>
  <c r="E15" i="6"/>
  <c r="D15" i="6"/>
  <c r="C15" i="6"/>
  <c r="J14" i="6"/>
  <c r="C14" i="6"/>
  <c r="K14" i="6" s="1"/>
  <c r="J13" i="6"/>
  <c r="C13" i="6"/>
  <c r="K13" i="6" s="1"/>
  <c r="J12" i="6"/>
  <c r="C12" i="6"/>
  <c r="K12" i="6" s="1"/>
  <c r="J11" i="6"/>
  <c r="C11" i="6"/>
  <c r="K11" i="6" s="1"/>
  <c r="J10" i="6"/>
  <c r="C10" i="6"/>
  <c r="K10" i="6" s="1"/>
  <c r="J9" i="6"/>
  <c r="C9" i="6"/>
  <c r="K9" i="6" s="1"/>
  <c r="K8" i="6" s="1"/>
  <c r="J8" i="6"/>
  <c r="I8" i="6"/>
  <c r="H8" i="6"/>
  <c r="H65" i="6" s="1"/>
  <c r="H90" i="6" s="1"/>
  <c r="G8" i="6"/>
  <c r="F8" i="6"/>
  <c r="F65" i="6" s="1"/>
  <c r="F90" i="6" s="1"/>
  <c r="E8" i="6"/>
  <c r="D8" i="6"/>
  <c r="D65" i="6" s="1"/>
  <c r="D90" i="6" s="1"/>
  <c r="C8" i="6"/>
  <c r="K5" i="6"/>
  <c r="I5" i="6"/>
  <c r="H5" i="6"/>
  <c r="G5" i="6"/>
  <c r="F5" i="6"/>
  <c r="E5" i="6"/>
  <c r="D5" i="6"/>
  <c r="C5" i="6"/>
  <c r="K4" i="6"/>
  <c r="B2" i="6"/>
  <c r="I24" i="5"/>
  <c r="J24" i="5" s="1"/>
  <c r="I23" i="5"/>
  <c r="J23" i="5" s="1"/>
  <c r="I22" i="5"/>
  <c r="E22" i="5"/>
  <c r="J22" i="5" s="1"/>
  <c r="D22" i="5"/>
  <c r="C22" i="5"/>
  <c r="B22" i="5"/>
  <c r="A22" i="5"/>
  <c r="I21" i="5"/>
  <c r="E21" i="5"/>
  <c r="J21" i="5" s="1"/>
  <c r="D21" i="5"/>
  <c r="C21" i="5"/>
  <c r="B21" i="5"/>
  <c r="I20" i="5"/>
  <c r="E20" i="5"/>
  <c r="J20" i="5" s="1"/>
  <c r="D20" i="5"/>
  <c r="C20" i="5"/>
  <c r="B20" i="5"/>
  <c r="I19" i="5"/>
  <c r="E19" i="5"/>
  <c r="J19" i="5" s="1"/>
  <c r="D19" i="5"/>
  <c r="C19" i="5"/>
  <c r="B19" i="5"/>
  <c r="I18" i="5"/>
  <c r="E18" i="5"/>
  <c r="J18" i="5" s="1"/>
  <c r="D18" i="5"/>
  <c r="C18" i="5"/>
  <c r="B18" i="5"/>
  <c r="E17" i="5"/>
  <c r="D17" i="5"/>
  <c r="I16" i="5"/>
  <c r="E16" i="5"/>
  <c r="J16" i="5" s="1"/>
  <c r="D16" i="5"/>
  <c r="C16" i="5"/>
  <c r="B16" i="5"/>
  <c r="A16" i="5"/>
  <c r="I15" i="5"/>
  <c r="E15" i="5"/>
  <c r="J15" i="5" s="1"/>
  <c r="D15" i="5"/>
  <c r="C15" i="5"/>
  <c r="B15" i="5"/>
  <c r="A15" i="5"/>
  <c r="I14" i="5"/>
  <c r="E14" i="5"/>
  <c r="J14" i="5" s="1"/>
  <c r="D14" i="5"/>
  <c r="C14" i="5"/>
  <c r="B14" i="5"/>
  <c r="A14" i="5"/>
  <c r="I13" i="5"/>
  <c r="E13" i="5"/>
  <c r="J13" i="5" s="1"/>
  <c r="D13" i="5"/>
  <c r="C13" i="5"/>
  <c r="B13" i="5"/>
  <c r="A13" i="5"/>
  <c r="I12" i="5"/>
  <c r="E12" i="5"/>
  <c r="J12" i="5" s="1"/>
  <c r="D12" i="5"/>
  <c r="C12" i="5"/>
  <c r="B12" i="5"/>
  <c r="A12" i="5"/>
  <c r="I11" i="5"/>
  <c r="E11" i="5"/>
  <c r="J11" i="5" s="1"/>
  <c r="D11" i="5"/>
  <c r="C11" i="5"/>
  <c r="B11" i="5"/>
  <c r="A11" i="5"/>
  <c r="I10" i="5"/>
  <c r="E10" i="5"/>
  <c r="J10" i="5" s="1"/>
  <c r="D10" i="5"/>
  <c r="C10" i="5"/>
  <c r="B10" i="5"/>
  <c r="A10" i="5"/>
  <c r="I9" i="5"/>
  <c r="E9" i="5"/>
  <c r="J9" i="5" s="1"/>
  <c r="D9" i="5"/>
  <c r="C9" i="5"/>
  <c r="B9" i="5"/>
  <c r="A9" i="5"/>
  <c r="I8" i="5"/>
  <c r="E8" i="5"/>
  <c r="D8" i="5"/>
  <c r="C8" i="5"/>
  <c r="B8" i="5"/>
  <c r="A8" i="5"/>
  <c r="I7" i="5"/>
  <c r="I25" i="5" s="1"/>
  <c r="E7" i="5"/>
  <c r="J7" i="5" s="1"/>
  <c r="D7" i="5"/>
  <c r="D25" i="5" s="1"/>
  <c r="C7" i="5"/>
  <c r="B7" i="5"/>
  <c r="B25" i="5" s="1"/>
  <c r="A7" i="5"/>
  <c r="J5" i="5"/>
  <c r="E5" i="5"/>
  <c r="D5" i="5"/>
  <c r="J4" i="5"/>
  <c r="C1" i="5"/>
  <c r="G33" i="4"/>
  <c r="C33" i="4"/>
  <c r="G32" i="4"/>
  <c r="C32" i="4"/>
  <c r="G31" i="4"/>
  <c r="C31" i="4"/>
  <c r="H30" i="4"/>
  <c r="G30" i="4"/>
  <c r="C30" i="4"/>
  <c r="G29" i="4"/>
  <c r="I29" i="4" s="1"/>
  <c r="F29" i="4"/>
  <c r="E29" i="4"/>
  <c r="C29" i="4"/>
  <c r="I28" i="4"/>
  <c r="G28" i="4"/>
  <c r="F28" i="4"/>
  <c r="C28" i="4"/>
  <c r="E28" i="4" s="1"/>
  <c r="G27" i="4"/>
  <c r="I27" i="4" s="1"/>
  <c r="F27" i="4"/>
  <c r="E27" i="4"/>
  <c r="C27" i="4"/>
  <c r="I26" i="4"/>
  <c r="G26" i="4"/>
  <c r="F26" i="4"/>
  <c r="C26" i="4"/>
  <c r="E26" i="4" s="1"/>
  <c r="G25" i="4"/>
  <c r="I25" i="4" s="1"/>
  <c r="C25" i="4"/>
  <c r="E25" i="4" s="1"/>
  <c r="G24" i="4"/>
  <c r="I24" i="4" s="1"/>
  <c r="D24" i="4"/>
  <c r="C24" i="4"/>
  <c r="G23" i="4"/>
  <c r="I23" i="4" s="1"/>
  <c r="C23" i="4"/>
  <c r="E23" i="4" s="1"/>
  <c r="G22" i="4"/>
  <c r="I22" i="4" s="1"/>
  <c r="C22" i="4"/>
  <c r="E22" i="4" s="1"/>
  <c r="G21" i="4"/>
  <c r="I21" i="4" s="1"/>
  <c r="C21" i="4"/>
  <c r="E21" i="4" s="1"/>
  <c r="G20" i="4"/>
  <c r="I20" i="4" s="1"/>
  <c r="C20" i="4"/>
  <c r="E20" i="4" s="1"/>
  <c r="G19" i="4"/>
  <c r="I19" i="4" s="1"/>
  <c r="C19" i="4"/>
  <c r="E19" i="4" s="1"/>
  <c r="G18" i="4"/>
  <c r="I18" i="4" s="1"/>
  <c r="I30" i="4" s="1"/>
  <c r="D18" i="4"/>
  <c r="D30" i="4" s="1"/>
  <c r="C18" i="4"/>
  <c r="H17" i="4"/>
  <c r="H32" i="4" s="1"/>
  <c r="G17" i="4"/>
  <c r="D17" i="4"/>
  <c r="D32" i="4" s="1"/>
  <c r="C17" i="4"/>
  <c r="G16" i="4"/>
  <c r="I16" i="4" s="1"/>
  <c r="C16" i="4"/>
  <c r="E16" i="4" s="1"/>
  <c r="B16" i="4"/>
  <c r="G15" i="4"/>
  <c r="I15" i="4" s="1"/>
  <c r="F15" i="4"/>
  <c r="C15" i="4"/>
  <c r="E15" i="4" s="1"/>
  <c r="B15" i="4"/>
  <c r="I14" i="4"/>
  <c r="G14" i="4"/>
  <c r="F14" i="4"/>
  <c r="C14" i="4"/>
  <c r="E14" i="4" s="1"/>
  <c r="B14" i="4"/>
  <c r="G13" i="4"/>
  <c r="I13" i="4" s="1"/>
  <c r="F13" i="4"/>
  <c r="C13" i="4"/>
  <c r="E13" i="4" s="1"/>
  <c r="B13" i="4"/>
  <c r="I12" i="4"/>
  <c r="G12" i="4"/>
  <c r="F12" i="4"/>
  <c r="C12" i="4"/>
  <c r="E12" i="4" s="1"/>
  <c r="B12" i="4"/>
  <c r="G11" i="4"/>
  <c r="I11" i="4" s="1"/>
  <c r="F11" i="4"/>
  <c r="C11" i="4"/>
  <c r="E11" i="4" s="1"/>
  <c r="G10" i="4"/>
  <c r="I10" i="4" s="1"/>
  <c r="C10" i="4"/>
  <c r="E10" i="4" s="1"/>
  <c r="G9" i="4"/>
  <c r="I9" i="4" s="1"/>
  <c r="C9" i="4"/>
  <c r="E9" i="4" s="1"/>
  <c r="G8" i="4"/>
  <c r="I8" i="4" s="1"/>
  <c r="C8" i="4"/>
  <c r="E8" i="4" s="1"/>
  <c r="G7" i="4"/>
  <c r="I7" i="4" s="1"/>
  <c r="C7" i="4"/>
  <c r="E7" i="4" s="1"/>
  <c r="G6" i="4"/>
  <c r="I6" i="4" s="1"/>
  <c r="C6" i="4"/>
  <c r="E6" i="4" s="1"/>
  <c r="E17" i="4" s="1"/>
  <c r="H4" i="4"/>
  <c r="E4" i="4"/>
  <c r="I4" i="4" s="1"/>
  <c r="C4" i="4"/>
  <c r="G4" i="4" s="1"/>
  <c r="I2" i="4"/>
  <c r="J1" i="4"/>
  <c r="G32" i="3"/>
  <c r="C32" i="3"/>
  <c r="G31" i="3"/>
  <c r="C31" i="3"/>
  <c r="G30" i="3"/>
  <c r="C30" i="3"/>
  <c r="H29" i="3"/>
  <c r="G29" i="3"/>
  <c r="C29" i="3"/>
  <c r="G28" i="3"/>
  <c r="I28" i="3" s="1"/>
  <c r="F28" i="3"/>
  <c r="C28" i="3"/>
  <c r="E28" i="3" s="1"/>
  <c r="G27" i="3"/>
  <c r="I27" i="3" s="1"/>
  <c r="C27" i="3"/>
  <c r="E27" i="3" s="1"/>
  <c r="G26" i="3"/>
  <c r="I26" i="3" s="1"/>
  <c r="C26" i="3"/>
  <c r="E26" i="3" s="1"/>
  <c r="G25" i="3"/>
  <c r="I25" i="3" s="1"/>
  <c r="C25" i="3"/>
  <c r="E25" i="3" s="1"/>
  <c r="E24" i="3" s="1"/>
  <c r="G24" i="3"/>
  <c r="I24" i="3" s="1"/>
  <c r="D24" i="3"/>
  <c r="C24" i="3"/>
  <c r="I23" i="3"/>
  <c r="G23" i="3"/>
  <c r="E23" i="3"/>
  <c r="C23" i="3"/>
  <c r="I22" i="3"/>
  <c r="G22" i="3"/>
  <c r="E22" i="3"/>
  <c r="C22" i="3"/>
  <c r="I21" i="3"/>
  <c r="G21" i="3"/>
  <c r="E21" i="3"/>
  <c r="C21" i="3"/>
  <c r="I20" i="3"/>
  <c r="G20" i="3"/>
  <c r="E20" i="3"/>
  <c r="C20" i="3"/>
  <c r="I19" i="3"/>
  <c r="G19" i="3"/>
  <c r="E19" i="3"/>
  <c r="E29" i="3" s="1"/>
  <c r="D19" i="3"/>
  <c r="C19" i="3"/>
  <c r="H18" i="3"/>
  <c r="D31" i="3" s="1"/>
  <c r="G18" i="3"/>
  <c r="D18" i="3"/>
  <c r="H31" i="3" s="1"/>
  <c r="C18" i="3"/>
  <c r="G17" i="3"/>
  <c r="I17" i="3" s="1"/>
  <c r="F17" i="3"/>
  <c r="C17" i="3"/>
  <c r="B17" i="3"/>
  <c r="G16" i="3"/>
  <c r="I16" i="3" s="1"/>
  <c r="F16" i="3"/>
  <c r="C16" i="3"/>
  <c r="E16" i="3" s="1"/>
  <c r="B16" i="3"/>
  <c r="I15" i="3"/>
  <c r="G15" i="3"/>
  <c r="F15" i="3"/>
  <c r="C15" i="3"/>
  <c r="E15" i="3" s="1"/>
  <c r="B15" i="3"/>
  <c r="G14" i="3"/>
  <c r="I14" i="3" s="1"/>
  <c r="F14" i="3"/>
  <c r="C14" i="3"/>
  <c r="E14" i="3" s="1"/>
  <c r="B14" i="3"/>
  <c r="I13" i="3"/>
  <c r="G13" i="3"/>
  <c r="F13" i="3"/>
  <c r="C13" i="3"/>
  <c r="E13" i="3" s="1"/>
  <c r="B13" i="3"/>
  <c r="G12" i="3"/>
  <c r="I12" i="3" s="1"/>
  <c r="F12" i="3"/>
  <c r="C12" i="3"/>
  <c r="E12" i="3" s="1"/>
  <c r="G11" i="3"/>
  <c r="I11" i="3" s="1"/>
  <c r="C11" i="3"/>
  <c r="E11" i="3" s="1"/>
  <c r="G10" i="3"/>
  <c r="I10" i="3" s="1"/>
  <c r="C10" i="3"/>
  <c r="E10" i="3" s="1"/>
  <c r="G9" i="3"/>
  <c r="I9" i="3" s="1"/>
  <c r="C9" i="3"/>
  <c r="E9" i="3" s="1"/>
  <c r="G8" i="3"/>
  <c r="I8" i="3" s="1"/>
  <c r="C8" i="3"/>
  <c r="E8" i="3" s="1"/>
  <c r="G7" i="3"/>
  <c r="I7" i="3" s="1"/>
  <c r="C7" i="3"/>
  <c r="E7" i="3" s="1"/>
  <c r="G6" i="3"/>
  <c r="I6" i="3" s="1"/>
  <c r="C6" i="3"/>
  <c r="E6" i="3" s="1"/>
  <c r="E18" i="3" s="1"/>
  <c r="H4" i="3"/>
  <c r="E4" i="3"/>
  <c r="I4" i="3" s="1"/>
  <c r="C4" i="3"/>
  <c r="G4" i="3" s="1"/>
  <c r="I2" i="3"/>
  <c r="J1" i="3"/>
  <c r="C161" i="2"/>
  <c r="C160" i="2"/>
  <c r="J159" i="2"/>
  <c r="C159" i="2"/>
  <c r="K159" i="2" s="1"/>
  <c r="J158" i="2"/>
  <c r="C158" i="2"/>
  <c r="J157" i="2"/>
  <c r="C157" i="2"/>
  <c r="K157" i="2" s="1"/>
  <c r="J156" i="2"/>
  <c r="C156" i="2"/>
  <c r="K156" i="2" s="1"/>
  <c r="J155" i="2"/>
  <c r="C155" i="2"/>
  <c r="K155" i="2" s="1"/>
  <c r="J154" i="2"/>
  <c r="J152" i="2" s="1"/>
  <c r="C154" i="2"/>
  <c r="J153" i="2"/>
  <c r="C153" i="2"/>
  <c r="K153" i="2" s="1"/>
  <c r="I152" i="2"/>
  <c r="H152" i="2"/>
  <c r="G152" i="2"/>
  <c r="F152" i="2"/>
  <c r="E152" i="2"/>
  <c r="D152" i="2"/>
  <c r="C152" i="2"/>
  <c r="J151" i="2"/>
  <c r="C151" i="2"/>
  <c r="K151" i="2" s="1"/>
  <c r="J150" i="2"/>
  <c r="C150" i="2"/>
  <c r="J149" i="2"/>
  <c r="C149" i="2"/>
  <c r="K149" i="2" s="1"/>
  <c r="J148" i="2"/>
  <c r="C148" i="2"/>
  <c r="K148" i="2" s="1"/>
  <c r="I147" i="2"/>
  <c r="H147" i="2"/>
  <c r="G147" i="2"/>
  <c r="F147" i="2"/>
  <c r="E147" i="2"/>
  <c r="D147" i="2"/>
  <c r="C147" i="2"/>
  <c r="J146" i="2"/>
  <c r="C146" i="2"/>
  <c r="K146" i="2" s="1"/>
  <c r="J145" i="2"/>
  <c r="C145" i="2"/>
  <c r="K145" i="2" s="1"/>
  <c r="J144" i="2"/>
  <c r="C144" i="2"/>
  <c r="J143" i="2"/>
  <c r="C143" i="2"/>
  <c r="K143" i="2" s="1"/>
  <c r="J142" i="2"/>
  <c r="C142" i="2"/>
  <c r="K142" i="2" s="1"/>
  <c r="J141" i="2"/>
  <c r="C141" i="2"/>
  <c r="K141" i="2" s="1"/>
  <c r="J140" i="2"/>
  <c r="I140" i="2"/>
  <c r="H140" i="2"/>
  <c r="G140" i="2"/>
  <c r="F140" i="2"/>
  <c r="E140" i="2"/>
  <c r="D140" i="2"/>
  <c r="C140" i="2"/>
  <c r="J139" i="2"/>
  <c r="C139" i="2"/>
  <c r="K139" i="2" s="1"/>
  <c r="J138" i="2"/>
  <c r="C138" i="2"/>
  <c r="K138" i="2" s="1"/>
  <c r="J137" i="2"/>
  <c r="C137" i="2"/>
  <c r="K137" i="2" s="1"/>
  <c r="K136" i="2" s="1"/>
  <c r="J136" i="2"/>
  <c r="I136" i="2"/>
  <c r="H136" i="2"/>
  <c r="H160" i="2" s="1"/>
  <c r="G136" i="2"/>
  <c r="F136" i="2"/>
  <c r="F160" i="2" s="1"/>
  <c r="E136" i="2"/>
  <c r="D136" i="2"/>
  <c r="D160" i="2" s="1"/>
  <c r="C136" i="2"/>
  <c r="C135" i="2"/>
  <c r="J134" i="2"/>
  <c r="C134" i="2"/>
  <c r="K134" i="2" s="1"/>
  <c r="J133" i="2"/>
  <c r="C133" i="2"/>
  <c r="K133" i="2" s="1"/>
  <c r="J132" i="2"/>
  <c r="C132" i="2"/>
  <c r="J131" i="2"/>
  <c r="C131" i="2"/>
  <c r="K131" i="2" s="1"/>
  <c r="J130" i="2"/>
  <c r="C130" i="2"/>
  <c r="K130" i="2" s="1"/>
  <c r="J129" i="2"/>
  <c r="C129" i="2"/>
  <c r="K129" i="2" s="1"/>
  <c r="J128" i="2"/>
  <c r="C128" i="2"/>
  <c r="J127" i="2"/>
  <c r="C127" i="2"/>
  <c r="K127" i="2" s="1"/>
  <c r="J126" i="2"/>
  <c r="C126" i="2"/>
  <c r="K126" i="2" s="1"/>
  <c r="J125" i="2"/>
  <c r="C125" i="2"/>
  <c r="K125" i="2" s="1"/>
  <c r="J124" i="2"/>
  <c r="C124" i="2"/>
  <c r="J123" i="2"/>
  <c r="C123" i="2"/>
  <c r="K123" i="2" s="1"/>
  <c r="J122" i="2"/>
  <c r="C122" i="2"/>
  <c r="K122" i="2" s="1"/>
  <c r="I121" i="2"/>
  <c r="I135" i="2" s="1"/>
  <c r="H121" i="2"/>
  <c r="G121" i="2"/>
  <c r="G135" i="2" s="1"/>
  <c r="F121" i="2"/>
  <c r="E121" i="2"/>
  <c r="D121" i="2"/>
  <c r="C121" i="2"/>
  <c r="J120" i="2"/>
  <c r="C120" i="2"/>
  <c r="K120" i="2" s="1"/>
  <c r="J119" i="2"/>
  <c r="C119" i="2"/>
  <c r="K119" i="2" s="1"/>
  <c r="J118" i="2"/>
  <c r="D118" i="2"/>
  <c r="C118" i="2"/>
  <c r="K118" i="2" s="1"/>
  <c r="J117" i="2"/>
  <c r="C117" i="2"/>
  <c r="K117" i="2" s="1"/>
  <c r="J116" i="2"/>
  <c r="C116" i="2"/>
  <c r="K116" i="2" s="1"/>
  <c r="J115" i="2"/>
  <c r="C115" i="2"/>
  <c r="J114" i="2"/>
  <c r="C114" i="2"/>
  <c r="K114" i="2" s="1"/>
  <c r="J113" i="2"/>
  <c r="C113" i="2"/>
  <c r="K113" i="2" s="1"/>
  <c r="J112" i="2"/>
  <c r="C112" i="2"/>
  <c r="K112" i="2" s="1"/>
  <c r="J111" i="2"/>
  <c r="C111" i="2"/>
  <c r="J110" i="2"/>
  <c r="C110" i="2"/>
  <c r="K110" i="2" s="1"/>
  <c r="J109" i="2"/>
  <c r="C109" i="2"/>
  <c r="K109" i="2" s="1"/>
  <c r="J108" i="2"/>
  <c r="C108" i="2"/>
  <c r="K108" i="2" s="1"/>
  <c r="J107" i="2"/>
  <c r="C107" i="2"/>
  <c r="J106" i="2"/>
  <c r="C106" i="2"/>
  <c r="K106" i="2" s="1"/>
  <c r="J105" i="2"/>
  <c r="D105" i="2"/>
  <c r="C105" i="2"/>
  <c r="K105" i="2" s="1"/>
  <c r="J104" i="2"/>
  <c r="C104" i="2"/>
  <c r="J103" i="2"/>
  <c r="C103" i="2"/>
  <c r="J102" i="2"/>
  <c r="C102" i="2"/>
  <c r="K102" i="2" s="1"/>
  <c r="J101" i="2"/>
  <c r="C101" i="2"/>
  <c r="K101" i="2" s="1"/>
  <c r="J100" i="2"/>
  <c r="I100" i="2"/>
  <c r="H100" i="2"/>
  <c r="H135" i="2" s="1"/>
  <c r="G100" i="2"/>
  <c r="F100" i="2"/>
  <c r="F135" i="2" s="1"/>
  <c r="E100" i="2"/>
  <c r="D100" i="2"/>
  <c r="D135" i="2" s="1"/>
  <c r="C100" i="2"/>
  <c r="C97" i="2"/>
  <c r="K96" i="2"/>
  <c r="K164" i="2" s="1"/>
  <c r="C93" i="2"/>
  <c r="C162" i="2" s="1"/>
  <c r="H92" i="2"/>
  <c r="H166" i="2" s="1"/>
  <c r="D92" i="2"/>
  <c r="D166" i="2" s="1"/>
  <c r="C92" i="2"/>
  <c r="C166" i="2" s="1"/>
  <c r="J91" i="2"/>
  <c r="C91" i="2"/>
  <c r="K91" i="2" s="1"/>
  <c r="J90" i="2"/>
  <c r="C90" i="2"/>
  <c r="K90" i="2" s="1"/>
  <c r="J89" i="2"/>
  <c r="C89" i="2"/>
  <c r="K89" i="2" s="1"/>
  <c r="J88" i="2"/>
  <c r="C88" i="2"/>
  <c r="J87" i="2"/>
  <c r="C87" i="2"/>
  <c r="K87" i="2" s="1"/>
  <c r="J86" i="2"/>
  <c r="C86" i="2"/>
  <c r="K86" i="2" s="1"/>
  <c r="I85" i="2"/>
  <c r="H85" i="2"/>
  <c r="G85" i="2"/>
  <c r="F85" i="2"/>
  <c r="E85" i="2"/>
  <c r="D85" i="2"/>
  <c r="C85" i="2"/>
  <c r="J84" i="2"/>
  <c r="C84" i="2"/>
  <c r="K84" i="2" s="1"/>
  <c r="J83" i="2"/>
  <c r="C83" i="2"/>
  <c r="K83" i="2" s="1"/>
  <c r="J82" i="2"/>
  <c r="J81" i="2" s="1"/>
  <c r="C82" i="2"/>
  <c r="I81" i="2"/>
  <c r="H81" i="2"/>
  <c r="G81" i="2"/>
  <c r="F81" i="2"/>
  <c r="E81" i="2"/>
  <c r="D81" i="2"/>
  <c r="C81" i="2"/>
  <c r="J80" i="2"/>
  <c r="C80" i="2"/>
  <c r="J79" i="2"/>
  <c r="C79" i="2"/>
  <c r="K79" i="2" s="1"/>
  <c r="I78" i="2"/>
  <c r="H78" i="2"/>
  <c r="G78" i="2"/>
  <c r="F78" i="2"/>
  <c r="F92" i="2" s="1"/>
  <c r="F166" i="2" s="1"/>
  <c r="E78" i="2"/>
  <c r="D78" i="2"/>
  <c r="C78" i="2"/>
  <c r="J77" i="2"/>
  <c r="C77" i="2"/>
  <c r="K77" i="2" s="1"/>
  <c r="J76" i="2"/>
  <c r="C76" i="2"/>
  <c r="J75" i="2"/>
  <c r="C75" i="2"/>
  <c r="K75" i="2" s="1"/>
  <c r="J74" i="2"/>
  <c r="C74" i="2"/>
  <c r="K74" i="2" s="1"/>
  <c r="I73" i="2"/>
  <c r="H73" i="2"/>
  <c r="G73" i="2"/>
  <c r="F73" i="2"/>
  <c r="E73" i="2"/>
  <c r="D73" i="2"/>
  <c r="C73" i="2"/>
  <c r="J72" i="2"/>
  <c r="C72" i="2"/>
  <c r="K72" i="2" s="1"/>
  <c r="J71" i="2"/>
  <c r="C71" i="2"/>
  <c r="K71" i="2" s="1"/>
  <c r="J70" i="2"/>
  <c r="J69" i="2" s="1"/>
  <c r="C70" i="2"/>
  <c r="I69" i="2"/>
  <c r="H69" i="2"/>
  <c r="G69" i="2"/>
  <c r="F69" i="2"/>
  <c r="E69" i="2"/>
  <c r="D69" i="2"/>
  <c r="C69" i="2"/>
  <c r="C68" i="2"/>
  <c r="J67" i="2"/>
  <c r="C67" i="2"/>
  <c r="K67" i="2" s="1"/>
  <c r="J66" i="2"/>
  <c r="C66" i="2"/>
  <c r="K66" i="2" s="1"/>
  <c r="J65" i="2"/>
  <c r="C65" i="2"/>
  <c r="K65" i="2" s="1"/>
  <c r="J64" i="2"/>
  <c r="C64" i="2"/>
  <c r="K64" i="2" s="1"/>
  <c r="K63" i="2" s="1"/>
  <c r="J63" i="2"/>
  <c r="I63" i="2"/>
  <c r="H63" i="2"/>
  <c r="G63" i="2"/>
  <c r="F63" i="2"/>
  <c r="E63" i="2"/>
  <c r="D63" i="2"/>
  <c r="C63" i="2"/>
  <c r="J62" i="2"/>
  <c r="C62" i="2"/>
  <c r="K62" i="2" s="1"/>
  <c r="J61" i="2"/>
  <c r="C61" i="2"/>
  <c r="K61" i="2" s="1"/>
  <c r="J60" i="2"/>
  <c r="C60" i="2"/>
  <c r="K60" i="2" s="1"/>
  <c r="J59" i="2"/>
  <c r="J58" i="2" s="1"/>
  <c r="C59" i="2"/>
  <c r="K59" i="2" s="1"/>
  <c r="K58" i="2" s="1"/>
  <c r="I58" i="2"/>
  <c r="H58" i="2"/>
  <c r="G58" i="2"/>
  <c r="F58" i="2"/>
  <c r="E58" i="2"/>
  <c r="D58" i="2"/>
  <c r="C58" i="2"/>
  <c r="J57" i="2"/>
  <c r="C57" i="2"/>
  <c r="K57" i="2" s="1"/>
  <c r="J56" i="2"/>
  <c r="C56" i="2"/>
  <c r="K56" i="2" s="1"/>
  <c r="J55" i="2"/>
  <c r="C55" i="2"/>
  <c r="K55" i="2" s="1"/>
  <c r="J54" i="2"/>
  <c r="C54" i="2"/>
  <c r="K54" i="2" s="1"/>
  <c r="J53" i="2"/>
  <c r="J52" i="2" s="1"/>
  <c r="C53" i="2"/>
  <c r="K53" i="2" s="1"/>
  <c r="K52" i="2" s="1"/>
  <c r="I52" i="2"/>
  <c r="H52" i="2"/>
  <c r="G52" i="2"/>
  <c r="F52" i="2"/>
  <c r="E52" i="2"/>
  <c r="D52" i="2"/>
  <c r="C52" i="2"/>
  <c r="J51" i="2"/>
  <c r="C51" i="2"/>
  <c r="K51" i="2" s="1"/>
  <c r="J50" i="2"/>
  <c r="C50" i="2"/>
  <c r="K50" i="2" s="1"/>
  <c r="J49" i="2"/>
  <c r="C49" i="2"/>
  <c r="K49" i="2" s="1"/>
  <c r="J48" i="2"/>
  <c r="C48" i="2"/>
  <c r="K48" i="2" s="1"/>
  <c r="J47" i="2"/>
  <c r="C47" i="2"/>
  <c r="K47" i="2" s="1"/>
  <c r="J46" i="2"/>
  <c r="C46" i="2"/>
  <c r="K46" i="2" s="1"/>
  <c r="J45" i="2"/>
  <c r="C45" i="2"/>
  <c r="K45" i="2" s="1"/>
  <c r="J44" i="2"/>
  <c r="C44" i="2"/>
  <c r="K44" i="2" s="1"/>
  <c r="J43" i="2"/>
  <c r="C43" i="2"/>
  <c r="K43" i="2" s="1"/>
  <c r="J42" i="2"/>
  <c r="C42" i="2"/>
  <c r="K42" i="2" s="1"/>
  <c r="J41" i="2"/>
  <c r="J40" i="2" s="1"/>
  <c r="C41" i="2"/>
  <c r="K41" i="2" s="1"/>
  <c r="K40" i="2" s="1"/>
  <c r="I40" i="2"/>
  <c r="H40" i="2"/>
  <c r="G40" i="2"/>
  <c r="F40" i="2"/>
  <c r="E40" i="2"/>
  <c r="D40" i="2"/>
  <c r="C40" i="2"/>
  <c r="J39" i="2"/>
  <c r="C39" i="2"/>
  <c r="K39" i="2" s="1"/>
  <c r="B39" i="2"/>
  <c r="J38" i="2"/>
  <c r="C38" i="2"/>
  <c r="K38" i="2" s="1"/>
  <c r="B38" i="2"/>
  <c r="J37" i="2"/>
  <c r="C37" i="2"/>
  <c r="K37" i="2" s="1"/>
  <c r="B37" i="2"/>
  <c r="J36" i="2"/>
  <c r="C36" i="2"/>
  <c r="K36" i="2" s="1"/>
  <c r="B36" i="2"/>
  <c r="J35" i="2"/>
  <c r="C35" i="2"/>
  <c r="K35" i="2" s="1"/>
  <c r="B35" i="2"/>
  <c r="J34" i="2"/>
  <c r="C34" i="2"/>
  <c r="K34" i="2" s="1"/>
  <c r="B34" i="2"/>
  <c r="J33" i="2"/>
  <c r="C33" i="2"/>
  <c r="K33" i="2" s="1"/>
  <c r="B33" i="2"/>
  <c r="J32" i="2"/>
  <c r="I32" i="2"/>
  <c r="H32" i="2"/>
  <c r="G32" i="2"/>
  <c r="F32" i="2"/>
  <c r="E32" i="2"/>
  <c r="D32" i="2"/>
  <c r="C32" i="2"/>
  <c r="J31" i="2"/>
  <c r="C31" i="2"/>
  <c r="K31" i="2" s="1"/>
  <c r="J30" i="2"/>
  <c r="C30" i="2"/>
  <c r="K30" i="2" s="1"/>
  <c r="J29" i="2"/>
  <c r="C29" i="2"/>
  <c r="K29" i="2" s="1"/>
  <c r="J28" i="2"/>
  <c r="C28" i="2"/>
  <c r="K28" i="2" s="1"/>
  <c r="J27" i="2"/>
  <c r="C27" i="2"/>
  <c r="K27" i="2" s="1"/>
  <c r="J26" i="2"/>
  <c r="J25" i="2" s="1"/>
  <c r="C26" i="2"/>
  <c r="K26" i="2" s="1"/>
  <c r="K25" i="2" s="1"/>
  <c r="I25" i="2"/>
  <c r="H25" i="2"/>
  <c r="G25" i="2"/>
  <c r="F25" i="2"/>
  <c r="E25" i="2"/>
  <c r="D25" i="2"/>
  <c r="C25" i="2"/>
  <c r="J24" i="2"/>
  <c r="C24" i="2"/>
  <c r="K24" i="2" s="1"/>
  <c r="J23" i="2"/>
  <c r="C23" i="2"/>
  <c r="K23" i="2" s="1"/>
  <c r="J22" i="2"/>
  <c r="C22" i="2"/>
  <c r="K22" i="2" s="1"/>
  <c r="J21" i="2"/>
  <c r="C21" i="2"/>
  <c r="K21" i="2" s="1"/>
  <c r="J20" i="2"/>
  <c r="C20" i="2"/>
  <c r="K20" i="2" s="1"/>
  <c r="J19" i="2"/>
  <c r="C19" i="2"/>
  <c r="K19" i="2" s="1"/>
  <c r="K18" i="2" s="1"/>
  <c r="J18" i="2"/>
  <c r="I18" i="2"/>
  <c r="H18" i="2"/>
  <c r="G18" i="2"/>
  <c r="F18" i="2"/>
  <c r="E18" i="2"/>
  <c r="D18" i="2"/>
  <c r="C18" i="2"/>
  <c r="J17" i="2"/>
  <c r="C17" i="2"/>
  <c r="K17" i="2" s="1"/>
  <c r="J16" i="2"/>
  <c r="C16" i="2"/>
  <c r="K16" i="2" s="1"/>
  <c r="J15" i="2"/>
  <c r="C15" i="2"/>
  <c r="K15" i="2" s="1"/>
  <c r="J14" i="2"/>
  <c r="C14" i="2"/>
  <c r="K14" i="2" s="1"/>
  <c r="J13" i="2"/>
  <c r="C13" i="2"/>
  <c r="K13" i="2" s="1"/>
  <c r="J12" i="2"/>
  <c r="J11" i="2" s="1"/>
  <c r="J68" i="2" s="1"/>
  <c r="C12" i="2"/>
  <c r="K12" i="2" s="1"/>
  <c r="K11" i="2" s="1"/>
  <c r="I11" i="2"/>
  <c r="I68" i="2" s="1"/>
  <c r="H11" i="2"/>
  <c r="H68" i="2" s="1"/>
  <c r="G11" i="2"/>
  <c r="G68" i="2" s="1"/>
  <c r="F11" i="2"/>
  <c r="F68" i="2" s="1"/>
  <c r="E11" i="2"/>
  <c r="E68" i="2" s="1"/>
  <c r="D11" i="2"/>
  <c r="D68" i="2" s="1"/>
  <c r="C11" i="2"/>
  <c r="K9" i="2"/>
  <c r="K98" i="2" s="1"/>
  <c r="J9" i="2"/>
  <c r="J98" i="2" s="1"/>
  <c r="I9" i="2"/>
  <c r="I98" i="2" s="1"/>
  <c r="H9" i="2"/>
  <c r="H98" i="2" s="1"/>
  <c r="G9" i="2"/>
  <c r="G98" i="2" s="1"/>
  <c r="F9" i="2"/>
  <c r="F98" i="2" s="1"/>
  <c r="E9" i="2"/>
  <c r="E98" i="2" s="1"/>
  <c r="D9" i="2"/>
  <c r="D98" i="2" s="1"/>
  <c r="C8" i="2"/>
  <c r="A4" i="2"/>
  <c r="A3" i="2"/>
  <c r="B1" i="2"/>
  <c r="C162" i="1"/>
  <c r="C161" i="1"/>
  <c r="C160" i="1"/>
  <c r="J159" i="1"/>
  <c r="C159" i="1"/>
  <c r="K159" i="1" s="1"/>
  <c r="J158" i="1"/>
  <c r="C158" i="1"/>
  <c r="K158" i="1" s="1"/>
  <c r="J157" i="1"/>
  <c r="C157" i="1"/>
  <c r="K157" i="1" s="1"/>
  <c r="J156" i="1"/>
  <c r="C156" i="1"/>
  <c r="K156" i="1" s="1"/>
  <c r="J155" i="1"/>
  <c r="C155" i="1"/>
  <c r="K155" i="1" s="1"/>
  <c r="J154" i="1"/>
  <c r="K154" i="1" s="1"/>
  <c r="J153" i="1"/>
  <c r="J152" i="1" s="1"/>
  <c r="C153" i="1"/>
  <c r="K153" i="1" s="1"/>
  <c r="I152" i="1"/>
  <c r="H152" i="1"/>
  <c r="G152" i="1"/>
  <c r="F152" i="1"/>
  <c r="E152" i="1"/>
  <c r="D152" i="1"/>
  <c r="C152" i="1"/>
  <c r="J151" i="1"/>
  <c r="C151" i="1"/>
  <c r="J150" i="1"/>
  <c r="C150" i="1"/>
  <c r="K150" i="1" s="1"/>
  <c r="J149" i="1"/>
  <c r="C149" i="1"/>
  <c r="K149" i="1" s="1"/>
  <c r="J148" i="1"/>
  <c r="C148" i="1"/>
  <c r="K148" i="1" s="1"/>
  <c r="J147" i="1"/>
  <c r="I147" i="1"/>
  <c r="H147" i="1"/>
  <c r="H160" i="1" s="1"/>
  <c r="G147" i="1"/>
  <c r="F147" i="1"/>
  <c r="F160" i="1" s="1"/>
  <c r="E147" i="1"/>
  <c r="D147" i="1"/>
  <c r="D160" i="1" s="1"/>
  <c r="C147" i="1"/>
  <c r="J146" i="1"/>
  <c r="C146" i="1"/>
  <c r="K146" i="1" s="1"/>
  <c r="J145" i="1"/>
  <c r="C145" i="1"/>
  <c r="K145" i="1" s="1"/>
  <c r="J144" i="1"/>
  <c r="C144" i="1"/>
  <c r="K144" i="1" s="1"/>
  <c r="J143" i="1"/>
  <c r="C143" i="1"/>
  <c r="J142" i="1"/>
  <c r="C142" i="1"/>
  <c r="K142" i="1" s="1"/>
  <c r="J141" i="1"/>
  <c r="C141" i="1"/>
  <c r="K141" i="1" s="1"/>
  <c r="I140" i="1"/>
  <c r="H140" i="1"/>
  <c r="G140" i="1"/>
  <c r="F140" i="1"/>
  <c r="E140" i="1"/>
  <c r="D140" i="1"/>
  <c r="C140" i="1"/>
  <c r="J139" i="1"/>
  <c r="C139" i="1"/>
  <c r="K139" i="1" s="1"/>
  <c r="J138" i="1"/>
  <c r="C138" i="1"/>
  <c r="K138" i="1" s="1"/>
  <c r="J137" i="1"/>
  <c r="J136" i="1" s="1"/>
  <c r="C137" i="1"/>
  <c r="I136" i="1"/>
  <c r="H136" i="1"/>
  <c r="G136" i="1"/>
  <c r="F136" i="1"/>
  <c r="E136" i="1"/>
  <c r="D136" i="1"/>
  <c r="C136" i="1"/>
  <c r="C135" i="1"/>
  <c r="J134" i="1"/>
  <c r="C134" i="1"/>
  <c r="K134" i="1" s="1"/>
  <c r="J133" i="1"/>
  <c r="C133" i="1"/>
  <c r="J132" i="1"/>
  <c r="C132" i="1"/>
  <c r="K132" i="1" s="1"/>
  <c r="J131" i="1"/>
  <c r="C131" i="1"/>
  <c r="K131" i="1" s="1"/>
  <c r="J130" i="1"/>
  <c r="C130" i="1"/>
  <c r="K130" i="1" s="1"/>
  <c r="J129" i="1"/>
  <c r="C129" i="1"/>
  <c r="J128" i="1"/>
  <c r="C128" i="1"/>
  <c r="K128" i="1" s="1"/>
  <c r="J127" i="1"/>
  <c r="C127" i="1"/>
  <c r="K127" i="1" s="1"/>
  <c r="J126" i="1"/>
  <c r="C126" i="1"/>
  <c r="K126" i="1" s="1"/>
  <c r="J125" i="1"/>
  <c r="C125" i="1"/>
  <c r="J124" i="1"/>
  <c r="C124" i="1"/>
  <c r="K124" i="1" s="1"/>
  <c r="J123" i="1"/>
  <c r="C123" i="1"/>
  <c r="K123" i="1" s="1"/>
  <c r="J122" i="1"/>
  <c r="C122" i="1"/>
  <c r="K122" i="1" s="1"/>
  <c r="K121" i="1" s="1"/>
  <c r="J121" i="1"/>
  <c r="I121" i="1"/>
  <c r="H121" i="1"/>
  <c r="H135" i="1" s="1"/>
  <c r="H161" i="1" s="1"/>
  <c r="G121" i="1"/>
  <c r="F121" i="1"/>
  <c r="F135" i="1" s="1"/>
  <c r="F161" i="1" s="1"/>
  <c r="E121" i="1"/>
  <c r="D121" i="1"/>
  <c r="C121" i="1"/>
  <c r="J120" i="1"/>
  <c r="C120" i="1"/>
  <c r="K120" i="1" s="1"/>
  <c r="J119" i="1"/>
  <c r="C119" i="1"/>
  <c r="K119" i="1" s="1"/>
  <c r="D118" i="1"/>
  <c r="J118" i="1" s="1"/>
  <c r="K118" i="1" s="1"/>
  <c r="C118" i="1"/>
  <c r="J117" i="1"/>
  <c r="C117" i="1"/>
  <c r="K117" i="1" s="1"/>
  <c r="J116" i="1"/>
  <c r="C116" i="1"/>
  <c r="K116" i="1" s="1"/>
  <c r="J115" i="1"/>
  <c r="C115" i="1"/>
  <c r="K115" i="1" s="1"/>
  <c r="J114" i="1"/>
  <c r="C114" i="1"/>
  <c r="J113" i="1"/>
  <c r="C113" i="1"/>
  <c r="K113" i="1" s="1"/>
  <c r="J112" i="1"/>
  <c r="C112" i="1"/>
  <c r="K112" i="1" s="1"/>
  <c r="J111" i="1"/>
  <c r="C111" i="1"/>
  <c r="K111" i="1" s="1"/>
  <c r="J110" i="1"/>
  <c r="C110" i="1"/>
  <c r="J109" i="1"/>
  <c r="C109" i="1"/>
  <c r="K109" i="1" s="1"/>
  <c r="J108" i="1"/>
  <c r="C108" i="1"/>
  <c r="K108" i="1" s="1"/>
  <c r="J107" i="1"/>
  <c r="C107" i="1"/>
  <c r="K107" i="1" s="1"/>
  <c r="J106" i="1"/>
  <c r="C106" i="1"/>
  <c r="D105" i="1"/>
  <c r="C105" i="1"/>
  <c r="J104" i="1"/>
  <c r="C104" i="1"/>
  <c r="K104" i="1" s="1"/>
  <c r="J103" i="1"/>
  <c r="C103" i="1"/>
  <c r="J102" i="1"/>
  <c r="C102" i="1"/>
  <c r="K102" i="1" s="1"/>
  <c r="J101" i="1"/>
  <c r="C101" i="1"/>
  <c r="K101" i="1" s="1"/>
  <c r="I100" i="1"/>
  <c r="I135" i="1" s="1"/>
  <c r="H100" i="1"/>
  <c r="G100" i="1"/>
  <c r="G135" i="1" s="1"/>
  <c r="F100" i="1"/>
  <c r="E100" i="1"/>
  <c r="E135" i="1" s="1"/>
  <c r="C100" i="1"/>
  <c r="K98" i="1"/>
  <c r="J98" i="1"/>
  <c r="I98" i="1"/>
  <c r="H98" i="1"/>
  <c r="G98" i="1"/>
  <c r="F98" i="1"/>
  <c r="E98" i="1"/>
  <c r="D98" i="1"/>
  <c r="C97" i="1"/>
  <c r="K96" i="1"/>
  <c r="K164" i="1" s="1"/>
  <c r="C93" i="1"/>
  <c r="C92" i="1"/>
  <c r="J91" i="1"/>
  <c r="C91" i="1"/>
  <c r="K91" i="1" s="1"/>
  <c r="J90" i="1"/>
  <c r="C90" i="1"/>
  <c r="K90" i="1" s="1"/>
  <c r="J89" i="1"/>
  <c r="C89" i="1"/>
  <c r="J88" i="1"/>
  <c r="C88" i="1"/>
  <c r="K88" i="1" s="1"/>
  <c r="J87" i="1"/>
  <c r="C87" i="1"/>
  <c r="K87" i="1" s="1"/>
  <c r="J86" i="1"/>
  <c r="C86" i="1"/>
  <c r="K86" i="1" s="1"/>
  <c r="J85" i="1"/>
  <c r="I85" i="1"/>
  <c r="H85" i="1"/>
  <c r="G85" i="1"/>
  <c r="F85" i="1"/>
  <c r="E85" i="1"/>
  <c r="D85" i="1"/>
  <c r="C85" i="1"/>
  <c r="J84" i="1"/>
  <c r="C84" i="1"/>
  <c r="K84" i="1" s="1"/>
  <c r="J83" i="1"/>
  <c r="C83" i="1"/>
  <c r="K83" i="1" s="1"/>
  <c r="J82" i="1"/>
  <c r="C82" i="1"/>
  <c r="K82" i="1" s="1"/>
  <c r="K81" i="1" s="1"/>
  <c r="J81" i="1"/>
  <c r="I81" i="1"/>
  <c r="H81" i="1"/>
  <c r="G81" i="1"/>
  <c r="F81" i="1"/>
  <c r="E81" i="1"/>
  <c r="D81" i="1"/>
  <c r="C81" i="1"/>
  <c r="J80" i="1"/>
  <c r="C80" i="1"/>
  <c r="K80" i="1" s="1"/>
  <c r="J79" i="1"/>
  <c r="J78" i="1" s="1"/>
  <c r="C79" i="1"/>
  <c r="I78" i="1"/>
  <c r="I92" i="1" s="1"/>
  <c r="H78" i="1"/>
  <c r="G78" i="1"/>
  <c r="G92" i="1" s="1"/>
  <c r="F78" i="1"/>
  <c r="E78" i="1"/>
  <c r="E92" i="1" s="1"/>
  <c r="D78" i="1"/>
  <c r="C78" i="1"/>
  <c r="J77" i="1"/>
  <c r="C77" i="1"/>
  <c r="K77" i="1" s="1"/>
  <c r="J76" i="1"/>
  <c r="C76" i="1"/>
  <c r="K76" i="1" s="1"/>
  <c r="J75" i="1"/>
  <c r="J73" i="1" s="1"/>
  <c r="C75" i="1"/>
  <c r="J74" i="1"/>
  <c r="C74" i="1"/>
  <c r="K74" i="1" s="1"/>
  <c r="I73" i="1"/>
  <c r="H73" i="1"/>
  <c r="G73" i="1"/>
  <c r="F73" i="1"/>
  <c r="E73" i="1"/>
  <c r="D73" i="1"/>
  <c r="C73" i="1"/>
  <c r="J72" i="1"/>
  <c r="C72" i="1"/>
  <c r="K72" i="1" s="1"/>
  <c r="J71" i="1"/>
  <c r="J69" i="1" s="1"/>
  <c r="J92" i="1" s="1"/>
  <c r="C71" i="1"/>
  <c r="J70" i="1"/>
  <c r="C70" i="1"/>
  <c r="K70" i="1" s="1"/>
  <c r="I69" i="1"/>
  <c r="H69" i="1"/>
  <c r="H92" i="1" s="1"/>
  <c r="H166" i="1" s="1"/>
  <c r="G69" i="1"/>
  <c r="F69" i="1"/>
  <c r="F92" i="1" s="1"/>
  <c r="F166" i="1" s="1"/>
  <c r="E69" i="1"/>
  <c r="D69" i="1"/>
  <c r="D92" i="1" s="1"/>
  <c r="D166" i="1" s="1"/>
  <c r="C69" i="1"/>
  <c r="C68" i="1"/>
  <c r="C165" i="1" s="1"/>
  <c r="J67" i="1"/>
  <c r="C67" i="1"/>
  <c r="K67" i="1" s="1"/>
  <c r="J66" i="1"/>
  <c r="C66" i="1"/>
  <c r="K66" i="1" s="1"/>
  <c r="J65" i="1"/>
  <c r="J63" i="1" s="1"/>
  <c r="C65" i="1"/>
  <c r="J64" i="1"/>
  <c r="C64" i="1"/>
  <c r="K64" i="1" s="1"/>
  <c r="I63" i="1"/>
  <c r="H63" i="1"/>
  <c r="G63" i="1"/>
  <c r="F63" i="1"/>
  <c r="E63" i="1"/>
  <c r="D63" i="1"/>
  <c r="C63" i="1"/>
  <c r="J62" i="1"/>
  <c r="C62" i="1"/>
  <c r="K62" i="1" s="1"/>
  <c r="J61" i="1"/>
  <c r="C61" i="1"/>
  <c r="K61" i="1" s="1"/>
  <c r="J60" i="1"/>
  <c r="C60" i="1"/>
  <c r="K60" i="1" s="1"/>
  <c r="J59" i="1"/>
  <c r="C59" i="1"/>
  <c r="K59" i="1" s="1"/>
  <c r="K58" i="1" s="1"/>
  <c r="J58" i="1"/>
  <c r="I58" i="1"/>
  <c r="H58" i="1"/>
  <c r="G58" i="1"/>
  <c r="F58" i="1"/>
  <c r="E58" i="1"/>
  <c r="D58" i="1"/>
  <c r="C58" i="1"/>
  <c r="J57" i="1"/>
  <c r="C57" i="1"/>
  <c r="K57" i="1" s="1"/>
  <c r="J56" i="1"/>
  <c r="C56" i="1"/>
  <c r="K56" i="1" s="1"/>
  <c r="J55" i="1"/>
  <c r="C55" i="1"/>
  <c r="K55" i="1" s="1"/>
  <c r="J54" i="1"/>
  <c r="C54" i="1"/>
  <c r="K54" i="1" s="1"/>
  <c r="J53" i="1"/>
  <c r="C53" i="1"/>
  <c r="K53" i="1" s="1"/>
  <c r="K52" i="1" s="1"/>
  <c r="J52" i="1"/>
  <c r="I52" i="1"/>
  <c r="H52" i="1"/>
  <c r="G52" i="1"/>
  <c r="F52" i="1"/>
  <c r="E52" i="1"/>
  <c r="D52" i="1"/>
  <c r="C52" i="1"/>
  <c r="J51" i="1"/>
  <c r="C51" i="1"/>
  <c r="K51" i="1" s="1"/>
  <c r="J50" i="1"/>
  <c r="C50" i="1"/>
  <c r="K50" i="1" s="1"/>
  <c r="J49" i="1"/>
  <c r="C49" i="1"/>
  <c r="K49" i="1" s="1"/>
  <c r="J48" i="1"/>
  <c r="C48" i="1"/>
  <c r="K48" i="1" s="1"/>
  <c r="J47" i="1"/>
  <c r="C47" i="1"/>
  <c r="K47" i="1" s="1"/>
  <c r="J46" i="1"/>
  <c r="C46" i="1"/>
  <c r="K46" i="1" s="1"/>
  <c r="J45" i="1"/>
  <c r="C45" i="1"/>
  <c r="K45" i="1" s="1"/>
  <c r="J44" i="1"/>
  <c r="C44" i="1"/>
  <c r="K44" i="1" s="1"/>
  <c r="J43" i="1"/>
  <c r="C43" i="1"/>
  <c r="K43" i="1" s="1"/>
  <c r="J42" i="1"/>
  <c r="C42" i="1"/>
  <c r="K42" i="1" s="1"/>
  <c r="J41" i="1"/>
  <c r="C41" i="1"/>
  <c r="K41" i="1" s="1"/>
  <c r="K40" i="1" s="1"/>
  <c r="J40" i="1"/>
  <c r="I40" i="1"/>
  <c r="H40" i="1"/>
  <c r="G40" i="1"/>
  <c r="F40" i="1"/>
  <c r="E40" i="1"/>
  <c r="D40" i="1"/>
  <c r="C40" i="1"/>
  <c r="J39" i="1"/>
  <c r="C39" i="1"/>
  <c r="K39" i="1" s="1"/>
  <c r="B39" i="1"/>
  <c r="J38" i="1"/>
  <c r="C38" i="1"/>
  <c r="K38" i="1" s="1"/>
  <c r="B38" i="1"/>
  <c r="J37" i="1"/>
  <c r="C37" i="1"/>
  <c r="K37" i="1" s="1"/>
  <c r="B37" i="1"/>
  <c r="J36" i="1"/>
  <c r="C36" i="1"/>
  <c r="K36" i="1" s="1"/>
  <c r="B36" i="1"/>
  <c r="J35" i="1"/>
  <c r="C35" i="1"/>
  <c r="K35" i="1" s="1"/>
  <c r="B35" i="1"/>
  <c r="J34" i="1"/>
  <c r="C34" i="1"/>
  <c r="K34" i="1" s="1"/>
  <c r="B34" i="1"/>
  <c r="J33" i="1"/>
  <c r="C33" i="1"/>
  <c r="K33" i="1" s="1"/>
  <c r="K32" i="1" s="1"/>
  <c r="B33" i="1"/>
  <c r="J32" i="1"/>
  <c r="I32" i="1"/>
  <c r="H32" i="1"/>
  <c r="G32" i="1"/>
  <c r="F32" i="1"/>
  <c r="E32" i="1"/>
  <c r="D32" i="1"/>
  <c r="C32" i="1"/>
  <c r="J31" i="1"/>
  <c r="C31" i="1"/>
  <c r="K31" i="1" s="1"/>
  <c r="J30" i="1"/>
  <c r="C30" i="1"/>
  <c r="K30" i="1" s="1"/>
  <c r="J29" i="1"/>
  <c r="C29" i="1"/>
  <c r="K29" i="1" s="1"/>
  <c r="J28" i="1"/>
  <c r="C28" i="1"/>
  <c r="K28" i="1" s="1"/>
  <c r="J27" i="1"/>
  <c r="C27" i="1"/>
  <c r="K27" i="1" s="1"/>
  <c r="J26" i="1"/>
  <c r="J25" i="1" s="1"/>
  <c r="C26" i="1"/>
  <c r="K26" i="1" s="1"/>
  <c r="K25" i="1" s="1"/>
  <c r="I25" i="1"/>
  <c r="H25" i="1"/>
  <c r="G25" i="1"/>
  <c r="F25" i="1"/>
  <c r="E25" i="1"/>
  <c r="D25" i="1"/>
  <c r="C25" i="1"/>
  <c r="J24" i="1"/>
  <c r="C24" i="1"/>
  <c r="K24" i="1" s="1"/>
  <c r="J23" i="1"/>
  <c r="C23" i="1"/>
  <c r="K23" i="1" s="1"/>
  <c r="J22" i="1"/>
  <c r="C22" i="1"/>
  <c r="K22" i="1" s="1"/>
  <c r="J21" i="1"/>
  <c r="C21" i="1"/>
  <c r="K21" i="1" s="1"/>
  <c r="J20" i="1"/>
  <c r="C20" i="1"/>
  <c r="K20" i="1" s="1"/>
  <c r="J19" i="1"/>
  <c r="C19" i="1"/>
  <c r="K19" i="1" s="1"/>
  <c r="K18" i="1" s="1"/>
  <c r="J18" i="1"/>
  <c r="I18" i="1"/>
  <c r="H18" i="1"/>
  <c r="G18" i="1"/>
  <c r="F18" i="1"/>
  <c r="E18" i="1"/>
  <c r="D18" i="1"/>
  <c r="C18" i="1"/>
  <c r="J17" i="1"/>
  <c r="C17" i="1"/>
  <c r="K17" i="1" s="1"/>
  <c r="J16" i="1"/>
  <c r="C16" i="1"/>
  <c r="K16" i="1" s="1"/>
  <c r="J15" i="1"/>
  <c r="C15" i="1"/>
  <c r="K15" i="1" s="1"/>
  <c r="J14" i="1"/>
  <c r="C14" i="1"/>
  <c r="K14" i="1" s="1"/>
  <c r="J13" i="1"/>
  <c r="C13" i="1"/>
  <c r="K13" i="1" s="1"/>
  <c r="J12" i="1"/>
  <c r="J11" i="1" s="1"/>
  <c r="C12" i="1"/>
  <c r="K12" i="1" s="1"/>
  <c r="K11" i="1" s="1"/>
  <c r="I11" i="1"/>
  <c r="I68" i="1" s="1"/>
  <c r="H11" i="1"/>
  <c r="H68" i="1" s="1"/>
  <c r="G11" i="1"/>
  <c r="G68" i="1" s="1"/>
  <c r="F11" i="1"/>
  <c r="F68" i="1" s="1"/>
  <c r="E11" i="1"/>
  <c r="E68" i="1" s="1"/>
  <c r="D11" i="1"/>
  <c r="D68" i="1" s="1"/>
  <c r="C11" i="1"/>
  <c r="C8" i="1"/>
  <c r="A4" i="1"/>
  <c r="A3" i="1"/>
  <c r="B1" i="1"/>
  <c r="D29" i="3" l="1"/>
  <c r="D30" i="3" s="1"/>
  <c r="J78" i="2"/>
  <c r="K103" i="2"/>
  <c r="E135" i="2"/>
  <c r="K79" i="1"/>
  <c r="K78" i="1" s="1"/>
  <c r="E18" i="4"/>
  <c r="I29" i="3"/>
  <c r="C166" i="1"/>
  <c r="K152" i="1"/>
  <c r="C165" i="2"/>
  <c r="I18" i="3"/>
  <c r="I30" i="3" s="1"/>
  <c r="E24" i="4"/>
  <c r="E25" i="5"/>
  <c r="K29" i="7"/>
  <c r="K89" i="7"/>
  <c r="K93" i="7"/>
  <c r="K128" i="7" s="1"/>
  <c r="K154" i="7"/>
  <c r="J90" i="7"/>
  <c r="D65" i="7"/>
  <c r="D90" i="7" s="1"/>
  <c r="F65" i="7"/>
  <c r="F90" i="7" s="1"/>
  <c r="H65" i="7"/>
  <c r="H90" i="7" s="1"/>
  <c r="K46" i="7"/>
  <c r="K37" i="7" s="1"/>
  <c r="K65" i="7" s="1"/>
  <c r="K90" i="7" s="1"/>
  <c r="J89" i="7"/>
  <c r="E155" i="7"/>
  <c r="G155" i="7"/>
  <c r="I155" i="7"/>
  <c r="J128" i="7"/>
  <c r="J154" i="7"/>
  <c r="K29" i="6"/>
  <c r="E65" i="6"/>
  <c r="G65" i="6"/>
  <c r="G90" i="6" s="1"/>
  <c r="I65" i="6"/>
  <c r="K41" i="6"/>
  <c r="K45" i="6"/>
  <c r="K53" i="6"/>
  <c r="K49" i="6" s="1"/>
  <c r="K57" i="6"/>
  <c r="K55" i="6" s="1"/>
  <c r="J60" i="6"/>
  <c r="J65" i="6" s="1"/>
  <c r="K63" i="6"/>
  <c r="K60" i="6" s="1"/>
  <c r="E89" i="6"/>
  <c r="G89" i="6"/>
  <c r="I89" i="6"/>
  <c r="K67" i="6"/>
  <c r="K66" i="6" s="1"/>
  <c r="J70" i="6"/>
  <c r="J89" i="6" s="1"/>
  <c r="K73" i="6"/>
  <c r="K70" i="6" s="1"/>
  <c r="K77" i="6"/>
  <c r="K75" i="6" s="1"/>
  <c r="J155" i="6"/>
  <c r="K154" i="6"/>
  <c r="K155" i="6"/>
  <c r="J8" i="5"/>
  <c r="J25" i="5" s="1"/>
  <c r="I17" i="4"/>
  <c r="I31" i="4" s="1"/>
  <c r="H31" i="4"/>
  <c r="D31" i="4"/>
  <c r="I31" i="3"/>
  <c r="E30" i="3"/>
  <c r="H30" i="3"/>
  <c r="D32" i="3" s="1"/>
  <c r="E165" i="2"/>
  <c r="G165" i="2"/>
  <c r="D165" i="2"/>
  <c r="D93" i="2"/>
  <c r="F165" i="2"/>
  <c r="F93" i="2"/>
  <c r="H165" i="2"/>
  <c r="H93" i="2"/>
  <c r="K32" i="2"/>
  <c r="K68" i="2" s="1"/>
  <c r="D161" i="2"/>
  <c r="F161" i="2"/>
  <c r="H161" i="2"/>
  <c r="I165" i="2"/>
  <c r="E92" i="2"/>
  <c r="G92" i="2"/>
  <c r="I92" i="2"/>
  <c r="K70" i="2"/>
  <c r="K69" i="2" s="1"/>
  <c r="J73" i="2"/>
  <c r="J92" i="2" s="1"/>
  <c r="K76" i="2"/>
  <c r="K73" i="2" s="1"/>
  <c r="K80" i="2"/>
  <c r="K78" i="2" s="1"/>
  <c r="K82" i="2"/>
  <c r="K81" i="2" s="1"/>
  <c r="J85" i="2"/>
  <c r="K88" i="2"/>
  <c r="K85" i="2" s="1"/>
  <c r="K104" i="2"/>
  <c r="K100" i="2" s="1"/>
  <c r="K135" i="2" s="1"/>
  <c r="K107" i="2"/>
  <c r="K111" i="2"/>
  <c r="K115" i="2"/>
  <c r="J121" i="2"/>
  <c r="J135" i="2" s="1"/>
  <c r="K124" i="2"/>
  <c r="K121" i="2" s="1"/>
  <c r="K128" i="2"/>
  <c r="K132" i="2"/>
  <c r="E160" i="2"/>
  <c r="G160" i="2"/>
  <c r="G161" i="2" s="1"/>
  <c r="I160" i="2"/>
  <c r="I161" i="2" s="1"/>
  <c r="K144" i="2"/>
  <c r="K140" i="2" s="1"/>
  <c r="J147" i="2"/>
  <c r="J160" i="2" s="1"/>
  <c r="K150" i="2"/>
  <c r="K147" i="2" s="1"/>
  <c r="K154" i="2"/>
  <c r="K152" i="2" s="1"/>
  <c r="K158" i="2"/>
  <c r="E93" i="1"/>
  <c r="E165" i="1"/>
  <c r="G93" i="1"/>
  <c r="G165" i="1"/>
  <c r="I93" i="1"/>
  <c r="I165" i="1"/>
  <c r="J68" i="1"/>
  <c r="E166" i="1"/>
  <c r="I166" i="1"/>
  <c r="F165" i="1"/>
  <c r="H165" i="1"/>
  <c r="K71" i="1"/>
  <c r="K69" i="1" s="1"/>
  <c r="K75" i="1"/>
  <c r="K73" i="1" s="1"/>
  <c r="K89" i="1"/>
  <c r="K85" i="1" s="1"/>
  <c r="F93" i="1"/>
  <c r="E161" i="1"/>
  <c r="I161" i="1"/>
  <c r="K65" i="1"/>
  <c r="K63" i="1" s="1"/>
  <c r="K68" i="1" s="1"/>
  <c r="D93" i="1"/>
  <c r="H93" i="1"/>
  <c r="K103" i="1"/>
  <c r="J105" i="1"/>
  <c r="K105" i="1" s="1"/>
  <c r="D100" i="1"/>
  <c r="D135" i="1" s="1"/>
  <c r="D161" i="1" s="1"/>
  <c r="K106" i="1"/>
  <c r="K110" i="1"/>
  <c r="K114" i="1"/>
  <c r="K125" i="1"/>
  <c r="K129" i="1"/>
  <c r="K133" i="1"/>
  <c r="E160" i="1"/>
  <c r="G160" i="1"/>
  <c r="G166" i="1" s="1"/>
  <c r="I160" i="1"/>
  <c r="K137" i="1"/>
  <c r="K136" i="1" s="1"/>
  <c r="J140" i="1"/>
  <c r="J160" i="1" s="1"/>
  <c r="J166" i="1" s="1"/>
  <c r="K143" i="1"/>
  <c r="K140" i="1" s="1"/>
  <c r="K151" i="1"/>
  <c r="K147" i="1" s="1"/>
  <c r="H32" i="3" l="1"/>
  <c r="E31" i="3"/>
  <c r="E161" i="2"/>
  <c r="K100" i="1"/>
  <c r="K135" i="1" s="1"/>
  <c r="I32" i="4"/>
  <c r="K37" i="6"/>
  <c r="K155" i="7"/>
  <c r="K156" i="7" s="1"/>
  <c r="E30" i="4"/>
  <c r="E31" i="4" s="1"/>
  <c r="J155" i="7"/>
  <c r="J90" i="6"/>
  <c r="K65" i="6"/>
  <c r="K90" i="6" s="1"/>
  <c r="K156" i="6" s="1"/>
  <c r="K89" i="6"/>
  <c r="I90" i="6"/>
  <c r="E90" i="6"/>
  <c r="I33" i="4"/>
  <c r="E33" i="4"/>
  <c r="D33" i="4"/>
  <c r="H33" i="4"/>
  <c r="E32" i="4"/>
  <c r="I32" i="3"/>
  <c r="E32" i="3"/>
  <c r="J161" i="2"/>
  <c r="J165" i="2"/>
  <c r="J166" i="2"/>
  <c r="J93" i="2"/>
  <c r="K160" i="2"/>
  <c r="K161" i="2" s="1"/>
  <c r="K165" i="2"/>
  <c r="K92" i="2"/>
  <c r="K166" i="2" s="1"/>
  <c r="G166" i="2"/>
  <c r="G93" i="2"/>
  <c r="I166" i="2"/>
  <c r="E166" i="2"/>
  <c r="I93" i="2"/>
  <c r="E93" i="2"/>
  <c r="K165" i="1"/>
  <c r="K92" i="1"/>
  <c r="K160" i="1"/>
  <c r="K161" i="1" s="1"/>
  <c r="J93" i="1"/>
  <c r="J100" i="1"/>
  <c r="J135" i="1" s="1"/>
  <c r="J161" i="1" s="1"/>
  <c r="G161" i="1"/>
  <c r="D165" i="1"/>
  <c r="K93" i="2" l="1"/>
  <c r="K162" i="2" s="1"/>
  <c r="J165" i="1"/>
  <c r="K166" i="1"/>
  <c r="K93" i="1"/>
  <c r="K162" i="1" s="1"/>
</calcChain>
</file>

<file path=xl/sharedStrings.xml><?xml version="1.0" encoding="utf-8"?>
<sst xmlns="http://schemas.openxmlformats.org/spreadsheetml/2006/main" count="1938" uniqueCount="440">
  <si>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</si>
  <si>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</si>
  <si>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</si>
  <si>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</si>
  <si>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</si>
  <si>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</si>
  <si>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 . sz. módosítás </t>
  </si>
  <si>
    <t xml:space="preserve">2. sz. módosítás </t>
  </si>
  <si>
    <t xml:space="preserve">… 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</si>
  <si>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</si>
  <si>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</si>
  <si>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</si>
  <si>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</si>
  <si>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</si>
  <si>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</si>
  <si>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</si>
  <si>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</si>
  <si>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</si>
  <si>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</si>
  <si>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</si>
  <si>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</si>
  <si>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</si>
  <si>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</si>
  <si>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</si>
  <si>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</si>
  <si>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</si>
  <si>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</si>
  <si>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</si>
  <si>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</si>
  <si>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</si>
  <si>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</si>
  <si>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</si>
  <si>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</si>
  <si>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</si>
  <si>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</si>
  <si>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</si>
  <si>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</si>
  <si>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</si>
  <si>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</si>
  <si>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</si>
  <si>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</si>
  <si>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</si>
  <si>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</si>
  <si>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</si>
  <si>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</si>
  <si>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</si>
  <si>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</si>
  <si>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</si>
  <si>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</si>
  <si>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</si>
  <si>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</si>
  <si>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</si>
  <si>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</si>
  <si>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</si>
  <si>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</si>
  <si>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</si>
  <si>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</si>
  <si>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</si>
  <si>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</si>
  <si>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</si>
  <si>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</si>
  <si>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</si>
  <si>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</si>
  <si>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</si>
  <si>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</si>
  <si>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</si>
  <si>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</si>
  <si>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</si>
  <si>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</si>
  <si>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</si>
  <si>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</si>
  <si>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</si>
  <si>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</si>
  <si>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</si>
  <si>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</si>
  <si>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</si>
  <si>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</si>
  <si>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</si>
  <si>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</si>
  <si>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</si>
  <si>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</si>
  <si>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</si>
  <si>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</si>
  <si>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</si>
  <si>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</si>
  <si>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</si>
  <si>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</si>
  <si>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</si>
  <si>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</si>
  <si>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</si>
  <si>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</si>
  <si>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</si>
  <si>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</si>
  <si>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</si>
  <si>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</si>
  <si>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</si>
  <si>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</si>
  <si>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</si>
  <si>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</si>
  <si>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</si>
  <si>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</si>
  <si>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</si>
  <si>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</si>
  <si>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</si>
  <si>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</si>
  <si>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</si>
  <si>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</si>
  <si>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</si>
  <si>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</si>
  <si>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</si>
  <si>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</si>
  <si>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</si>
  <si>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</si>
  <si>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</si>
  <si>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</si>
  <si>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</si>
  <si>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</si>
  <si>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</si>
  <si>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</si>
  <si>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</si>
  <si>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</si>
  <si>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</si>
  <si>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</si>
  <si>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</si>
  <si>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</si>
  <si>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</si>
  <si>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</si>
  <si>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</si>
  <si>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</si>
  <si>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</si>
  <si>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</si>
  <si>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</si>
  <si>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</si>
  <si>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</si>
  <si>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</si>
  <si>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</si>
  <si>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</si>
  <si>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</si>
  <si>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</si>
  <si>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</si>
  <si>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</si>
  <si>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</si>
  <si>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</si>
  <si>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</si>
  <si>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</si>
  <si>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</si>
  <si>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</si>
  <si>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</si>
  <si>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</si>
  <si>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</si>
  <si>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</si>
  <si>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</si>
  <si>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</si>
  <si>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</si>
  <si>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</si>
  <si>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</si>
  <si>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</si>
  <si>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</si>
  <si>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</si>
  <si>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</si>
  <si>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</si>
  <si>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</si>
  <si>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</si>
  <si>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</si>
  <si>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</si>
  <si>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</si>
  <si>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</si>
  <si>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</si>
  <si>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</si>
  <si>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</si>
  <si>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</si>
  <si>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</si>
  <si>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</si>
  <si>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</si>
  <si>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</si>
  <si>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</si>
  <si>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</si>
  <si>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</si>
  <si>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</si>
  <si>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</si>
  <si>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</si>
  <si>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</si>
  <si>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</si>
  <si>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</si>
  <si>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</si>
  <si>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</si>
  <si>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</si>
  <si>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</si>
  <si>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</si>
  <si>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</si>
  <si>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</si>
  <si>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</si>
  <si>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</si>
  <si>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</si>
  <si>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</si>
  <si>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</si>
  <si>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</si>
  <si>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</si>
  <si>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</si>
  <si>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</si>
  <si>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</si>
  <si>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</si>
  <si>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</si>
  <si>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</si>
  <si>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</si>
  <si>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</si>
  <si>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</si>
  <si>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</si>
  <si>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</si>
  <si>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</si>
  <si>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</si>
  <si>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</si>
  <si>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</si>
  <si>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</si>
  <si>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</si>
  <si>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</si>
  <si>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</si>
  <si>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</si>
  <si>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</si>
  <si>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</si>
  <si>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</si>
  <si>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</si>
  <si>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</si>
  <si>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</si>
  <si>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</si>
  <si>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</si>
  <si>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</si>
  <si>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</si>
  <si>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</si>
  <si>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</si>
  <si>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</si>
  <si>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</si>
  <si>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</si>
  <si>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</si>
  <si>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</si>
  <si>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</si>
  <si>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</si>
  <si>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</si>
  <si>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</si>
  <si>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</si>
  <si>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</si>
  <si>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</si>
  <si>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</si>
  <si>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</si>
  <si>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</si>
  <si>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</si>
  <si>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</si>
  <si>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</si>
  <si>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</si>
  <si>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</si>
  <si>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</si>
  <si>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</si>
  <si>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</si>
  <si>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</si>
  <si>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</si>
  <si>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</si>
  <si>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</si>
  <si>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</si>
  <si>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</si>
  <si>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</si>
  <si>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</si>
  <si>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</si>
  <si>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</si>
  <si>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</si>
  <si>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</si>
  <si>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</si>
  <si>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</si>
  <si>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</si>
  <si>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</si>
  <si>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</si>
  <si>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</si>
  <si>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</si>
  <si>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</si>
  <si>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</si>
  <si>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</si>
  <si>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</si>
  <si>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I. Működési célú bevételek és kiadások mérlegének módosítása
(Önkormányzati szinten)</t>
  </si>
  <si>
    <t>Bevételek</t>
  </si>
  <si>
    <t>Kiadások</t>
  </si>
  <si>
    <t>Megnevezés</t>
  </si>
  <si>
    <t>Halmozott módosítás 2020. …….-ig</t>
  </si>
  <si>
    <t>E=C±D</t>
  </si>
  <si>
    <t xml:space="preserve">F 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</si>
  <si>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</si>
  <si>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</si>
  <si>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</si>
  <si>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</si>
  <si>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</si>
  <si>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</si>
  <si>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</si>
  <si>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</si>
  <si>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</si>
  <si>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</si>
  <si>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</si>
  <si>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</si>
  <si>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</si>
  <si>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</si>
  <si>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</si>
  <si>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</si>
  <si>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</si>
  <si>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</si>
  <si>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</si>
  <si>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</si>
  <si>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</si>
  <si>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</si>
  <si>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</si>
  <si>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</si>
  <si>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</si>
  <si>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</si>
  <si>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</si>
  <si>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</si>
  <si>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</si>
  <si>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</si>
  <si>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</si>
  <si>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</si>
  <si>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</si>
  <si>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</si>
  <si>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</si>
  <si>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Egyéb</t>
  </si>
  <si>
    <t>22.</t>
  </si>
  <si>
    <t xml:space="preserve">   Váltóbevételek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</si>
  <si>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</si>
  <si>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</si>
  <si>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</si>
  <si>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</si>
  <si>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</si>
  <si>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</si>
  <si>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</si>
  <si>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</si>
  <si>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</si>
  <si>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</si>
  <si>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</si>
  <si>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</si>
  <si>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</si>
  <si>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mérlegének módosítása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</si>
  <si>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</si>
  <si>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</si>
  <si>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</si>
  <si>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</si>
  <si>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</si>
  <si>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</si>
  <si>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</si>
  <si>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</si>
  <si>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</si>
  <si>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</si>
  <si>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</si>
  <si>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</si>
  <si>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</si>
  <si>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</si>
  <si>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</si>
  <si>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</si>
  <si>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</si>
  <si>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</si>
  <si>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</si>
  <si>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</si>
  <si>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</si>
  <si>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</si>
  <si>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</si>
  <si>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</si>
  <si>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</si>
  <si>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</si>
  <si>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</si>
  <si>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</si>
  <si>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</si>
  <si>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</si>
  <si>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</si>
  <si>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</si>
  <si>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</si>
  <si>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Eddigi módosítások összege 2020-ban</t>
  </si>
  <si>
    <t>1.sz. módosítás</t>
  </si>
  <si>
    <t>2.sz. módosítás</t>
  </si>
  <si>
    <t>Módosítások összesen 2020. …..-ig</t>
  </si>
  <si>
    <t>I=(G+H)</t>
  </si>
  <si>
    <t>I=(E+H)</t>
  </si>
  <si>
    <t>Közfoglalkoztatási támogatásból vásárolt eszközök</t>
  </si>
  <si>
    <t>Ford Tranzit terhergépkocsi vásárlás</t>
  </si>
  <si>
    <t>terménydaráló vásárlás</t>
  </si>
  <si>
    <t xml:space="preserve">tároló épület kivitelezése </t>
  </si>
  <si>
    <t>ÖSSZESEN: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</si>
  <si>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</si>
  <si>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</si>
  <si>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</si>
  <si>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</si>
  <si>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</si>
  <si>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</si>
  <si>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Működési célú kvi támogatások és kiegészítő támogatások</t>
  </si>
  <si>
    <t>Kamatbevételek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</si>
  <si>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</si>
  <si>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</si>
  <si>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</si>
  <si>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</si>
  <si>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</si>
  <si>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</si>
  <si>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</si>
  <si>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</si>
  <si>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</si>
  <si>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</si>
  <si>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</si>
  <si>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</si>
  <si>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</si>
  <si>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</si>
  <si>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</si>
  <si>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</si>
  <si>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</si>
  <si>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</si>
  <si>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</si>
  <si>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Kötelező feladtok bevételeinek, kiadásainak módosítása</t>
  </si>
  <si>
    <t>02</t>
  </si>
  <si>
    <t>Költségvetési szerv megnevezése</t>
  </si>
  <si>
    <t xml:space="preserve">Összes bevétel, kiadás </t>
  </si>
  <si>
    <t>Eredeti
 előirányzat</t>
  </si>
  <si>
    <t>Módosítások
 összesen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</si>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</sst>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8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4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3" fillId="0" borderId="0" xfId="1" applyFont="1"/>
    <xf numFmtId="0" fontId="11" fillId="0" borderId="15" xfId="1" applyFont="1" applyBorder="1" applyAlignment="1">
      <alignment horizontal="left" vertical="center" wrapText="1" indent="1"/>
    </xf>
    <xf numFmtId="0" fontId="11" fillId="0" borderId="16" xfId="1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17" xfId="1" applyNumberFormat="1" applyFont="1" applyBorder="1" applyAlignment="1">
      <alignment horizontal="right" vertical="center" wrapText="1" indent="1"/>
    </xf>
    <xf numFmtId="0" fontId="14" fillId="0" borderId="0" xfId="1" applyFont="1"/>
    <xf numFmtId="49" fontId="13" fillId="0" borderId="18" xfId="1" applyNumberFormat="1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wrapText="1" indent="1"/>
    </xf>
    <xf numFmtId="164" fontId="13" fillId="0" borderId="19" xfId="1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Border="1" applyAlignment="1">
      <alignment horizontal="right" vertical="center" wrapText="1" indent="1"/>
    </xf>
    <xf numFmtId="49" fontId="13" fillId="0" borderId="21" xfId="1" applyNumberFormat="1" applyFont="1" applyBorder="1" applyAlignment="1">
      <alignment horizontal="left" vertical="center" wrapText="1" indent="1"/>
    </xf>
    <xf numFmtId="0" fontId="15" fillId="0" borderId="22" xfId="0" applyFont="1" applyBorder="1" applyAlignment="1">
      <alignment horizontal="left" wrapText="1" indent="1"/>
    </xf>
    <xf numFmtId="164" fontId="13" fillId="0" borderId="22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15" fillId="0" borderId="22" xfId="0" applyFont="1" applyBorder="1" applyAlignment="1">
      <alignment horizontal="left" vertical="center" wrapText="1" indent="1"/>
    </xf>
    <xf numFmtId="49" fontId="13" fillId="0" borderId="23" xfId="1" applyNumberFormat="1" applyFont="1" applyBorder="1" applyAlignment="1">
      <alignment horizontal="left" vertical="center" wrapText="1" indent="1"/>
    </xf>
    <xf numFmtId="0" fontId="15" fillId="0" borderId="24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164" fontId="13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>
      <alignment horizontal="left" wrapText="1" indent="1"/>
    </xf>
    <xf numFmtId="164" fontId="13" fillId="0" borderId="26" xfId="1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right" vertical="center" wrapText="1" indent="1"/>
    </xf>
    <xf numFmtId="164" fontId="17" fillId="0" borderId="17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>
      <alignment horizontal="right" vertical="center" wrapText="1" indent="1"/>
    </xf>
    <xf numFmtId="49" fontId="13" fillId="0" borderId="28" xfId="1" applyNumberFormat="1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164" fontId="18" fillId="0" borderId="11" xfId="1" applyNumberFormat="1" applyFont="1" applyBorder="1" applyAlignment="1">
      <alignment horizontal="right" vertical="center" wrapText="1" indent="1"/>
    </xf>
    <xf numFmtId="164" fontId="1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>
      <alignment horizontal="right" vertical="center" wrapText="1" indent="1"/>
    </xf>
    <xf numFmtId="0" fontId="15" fillId="0" borderId="22" xfId="0" applyFont="1" applyBorder="1" applyAlignment="1">
      <alignment horizontal="left" vertical="top" wrapText="1" indent="1"/>
    </xf>
    <xf numFmtId="164" fontId="18" fillId="0" borderId="30" xfId="1" applyNumberFormat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164" fontId="18" fillId="0" borderId="29" xfId="1" applyNumberFormat="1" applyFont="1" applyBorder="1" applyAlignment="1">
      <alignment horizontal="righ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0" fontId="7" fillId="0" borderId="1" xfId="0" applyFont="1" applyBorder="1" applyAlignment="1">
      <alignment horizontal="right"/>
    </xf>
    <xf numFmtId="0" fontId="9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31" xfId="1" applyNumberFormat="1" applyFont="1" applyBorder="1" applyAlignment="1">
      <alignment horizontal="right" vertical="center" wrapText="1" indent="1"/>
    </xf>
    <xf numFmtId="49" fontId="13" fillId="0" borderId="32" xfId="1" applyNumberFormat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164" fontId="13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Border="1" applyAlignment="1">
      <alignment horizontal="righ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0" fontId="13" fillId="0" borderId="22" xfId="1" applyFont="1" applyBorder="1" applyAlignment="1">
      <alignment horizontal="left" vertical="center" wrapText="1" indent="1"/>
    </xf>
    <xf numFmtId="164" fontId="13" fillId="0" borderId="30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Border="1" applyAlignment="1">
      <alignment horizontal="right" vertical="center" wrapText="1" indent="1"/>
    </xf>
    <xf numFmtId="0" fontId="13" fillId="0" borderId="25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wrapText="1" indent="1"/>
    </xf>
    <xf numFmtId="0" fontId="13" fillId="0" borderId="24" xfId="1" applyFont="1" applyBorder="1" applyAlignment="1">
      <alignment horizontal="left" vertical="center" wrapText="1" indent="6"/>
    </xf>
    <xf numFmtId="0" fontId="13" fillId="0" borderId="22" xfId="1" applyFont="1" applyBorder="1" applyAlignment="1">
      <alignment horizontal="left" indent="6"/>
    </xf>
    <xf numFmtId="0" fontId="13" fillId="0" borderId="22" xfId="1" applyFont="1" applyBorder="1" applyAlignment="1">
      <alignment horizontal="left" vertical="center" wrapText="1" indent="6"/>
    </xf>
    <xf numFmtId="49" fontId="13" fillId="0" borderId="35" xfId="1" applyNumberFormat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vertical="center" wrapText="1" indent="7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Border="1" applyAlignment="1">
      <alignment horizontal="right" vertical="center" wrapText="1" indent="1"/>
    </xf>
    <xf numFmtId="0" fontId="11" fillId="0" borderId="8" xfId="1" applyFont="1" applyBorder="1" applyAlignment="1">
      <alignment horizontal="left" vertical="center" wrapText="1" indent="1"/>
    </xf>
    <xf numFmtId="0" fontId="11" fillId="0" borderId="9" xfId="1" applyFont="1" applyBorder="1" applyAlignment="1">
      <alignment vertical="center" wrapText="1"/>
    </xf>
    <xf numFmtId="164" fontId="11" fillId="0" borderId="9" xfId="1" applyNumberFormat="1" applyFont="1" applyBorder="1" applyAlignment="1">
      <alignment horizontal="right" vertical="center" wrapText="1" indent="1"/>
    </xf>
    <xf numFmtId="164" fontId="11" fillId="0" borderId="36" xfId="1" applyNumberFormat="1" applyFont="1" applyBorder="1" applyAlignment="1">
      <alignment horizontal="right" vertical="center" wrapText="1" indent="1"/>
    </xf>
    <xf numFmtId="0" fontId="13" fillId="0" borderId="24" xfId="1" applyFont="1" applyBorder="1" applyAlignment="1">
      <alignment horizontal="left" vertical="center" wrapText="1" indent="1"/>
    </xf>
    <xf numFmtId="0" fontId="13" fillId="0" borderId="19" xfId="1" applyFont="1" applyBorder="1" applyAlignment="1">
      <alignment horizontal="left" vertical="center" wrapText="1" indent="6"/>
    </xf>
    <xf numFmtId="164" fontId="13" fillId="0" borderId="37" xfId="1" applyNumberFormat="1" applyFont="1" applyBorder="1" applyAlignment="1" applyProtection="1">
      <alignment horizontal="right" vertical="center" wrapText="1" indent="1"/>
      <protection locked="0"/>
    </xf>
    <xf numFmtId="0" fontId="17" fillId="0" borderId="16" xfId="1" applyFont="1" applyBorder="1" applyAlignment="1">
      <alignment horizontal="left" vertical="center" wrapText="1" indent="1"/>
    </xf>
    <xf numFmtId="164" fontId="11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8" xfId="1" applyNumberFormat="1" applyFont="1" applyBorder="1" applyAlignment="1">
      <alignment horizontal="right" vertical="center" wrapText="1" indent="1"/>
    </xf>
    <xf numFmtId="0" fontId="13" fillId="0" borderId="19" xfId="1" applyFont="1" applyBorder="1" applyAlignment="1">
      <alignment horizontal="left" vertical="center" wrapText="1" indent="1"/>
    </xf>
    <xf numFmtId="164" fontId="17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38" xfId="1" applyNumberFormat="1" applyFont="1" applyBorder="1" applyAlignment="1">
      <alignment horizontal="righ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164" fontId="1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>
      <alignment horizontal="right" vertical="center" wrapText="1" indent="1"/>
    </xf>
    <xf numFmtId="164" fontId="16" fillId="0" borderId="17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Border="1" applyAlignment="1">
      <alignment horizontal="right" vertical="center" wrapText="1" indent="1"/>
    </xf>
    <xf numFmtId="164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>
      <alignment horizontal="right" vertical="center" wrapText="1" indent="1"/>
    </xf>
    <xf numFmtId="164" fontId="19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9" fillId="0" borderId="38" xfId="0" quotePrefix="1" applyNumberFormat="1" applyFont="1" applyBorder="1" applyAlignment="1">
      <alignment horizontal="right" vertical="center" wrapText="1" indent="1"/>
    </xf>
    <xf numFmtId="164" fontId="19" fillId="0" borderId="16" xfId="0" quotePrefix="1" applyNumberFormat="1" applyFont="1" applyBorder="1" applyAlignment="1">
      <alignment horizontal="right" vertical="center" wrapText="1" indent="1"/>
    </xf>
    <xf numFmtId="164" fontId="19" fillId="0" borderId="17" xfId="0" quotePrefix="1" applyNumberFormat="1" applyFont="1" applyBorder="1" applyAlignment="1">
      <alignment horizontal="right" vertical="center" wrapText="1" indent="1"/>
    </xf>
    <xf numFmtId="0" fontId="20" fillId="0" borderId="0" xfId="1" applyFont="1"/>
    <xf numFmtId="0" fontId="4" fillId="0" borderId="0" xfId="1" applyFont="1"/>
    <xf numFmtId="0" fontId="16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164" fontId="21" fillId="0" borderId="0" xfId="1" applyNumberFormat="1" applyFont="1"/>
    <xf numFmtId="0" fontId="7" fillId="0" borderId="1" xfId="0" applyFont="1" applyBorder="1" applyAlignment="1">
      <alignment horizontal="right" vertical="center"/>
    </xf>
    <xf numFmtId="0" fontId="11" fillId="0" borderId="16" xfId="1" applyFont="1" applyBorder="1" applyAlignment="1">
      <alignment vertical="center" wrapText="1"/>
    </xf>
    <xf numFmtId="164" fontId="11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13" fillId="0" borderId="27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Border="1" applyAlignment="1">
      <alignment horizontal="right" vertical="center" wrapText="1" indent="1"/>
    </xf>
    <xf numFmtId="0" fontId="21" fillId="0" borderId="0" xfId="1" applyFont="1"/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8" fillId="0" borderId="15" xfId="0" applyNumberFormat="1" applyFont="1" applyBorder="1" applyAlignment="1">
      <alignment horizontal="centerContinuous" vertical="center" wrapText="1"/>
    </xf>
    <xf numFmtId="164" fontId="8" fillId="0" borderId="16" xfId="0" applyNumberFormat="1" applyFont="1" applyBorder="1" applyAlignment="1">
      <alignment horizontal="centerContinuous" vertical="center" wrapText="1"/>
    </xf>
    <xf numFmtId="164" fontId="8" fillId="0" borderId="38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42" xfId="0" applyNumberFormat="1" applyFont="1" applyBorder="1" applyAlignment="1">
      <alignment horizontal="centerContinuous" vertical="center" wrapText="1"/>
    </xf>
    <xf numFmtId="164" fontId="8" fillId="0" borderId="31" xfId="0" applyNumberFormat="1" applyFont="1" applyBorder="1" applyAlignment="1">
      <alignment horizontal="centerContinuous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38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0" fillId="0" borderId="45" xfId="0" applyNumberForma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Border="1" applyAlignment="1">
      <alignment horizontal="right" vertical="center" wrapText="1" indent="1"/>
    </xf>
    <xf numFmtId="164" fontId="0" fillId="0" borderId="46" xfId="0" applyNumberFormat="1" applyBorder="1" applyAlignment="1">
      <alignment horizontal="left" vertical="center" wrapText="1" indent="1"/>
    </xf>
    <xf numFmtId="164" fontId="13" fillId="0" borderId="21" xfId="0" applyNumberFormat="1" applyFont="1" applyBorder="1" applyAlignment="1">
      <alignment horizontal="left" vertical="center" wrapText="1" indent="1"/>
    </xf>
    <xf numFmtId="164" fontId="13" fillId="0" borderId="22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7" xfId="0" applyNumberFormat="1" applyFont="1" applyBorder="1" applyAlignment="1">
      <alignment horizontal="left" vertical="center" wrapText="1" indent="1"/>
    </xf>
    <xf numFmtId="164" fontId="13" fillId="0" borderId="48" xfId="0" applyNumberFormat="1" applyFont="1" applyBorder="1" applyAlignment="1">
      <alignment horizontal="right" vertical="center" wrapText="1" indent="1"/>
    </xf>
    <xf numFmtId="164" fontId="1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0" xfId="0" applyNumberFormat="1" applyFont="1" applyBorder="1" applyAlignment="1">
      <alignment horizontal="right" vertical="center" wrapText="1" indent="1"/>
    </xf>
    <xf numFmtId="164" fontId="13" fillId="0" borderId="28" xfId="0" applyNumberFormat="1" applyFont="1" applyBorder="1" applyAlignment="1">
      <alignment horizontal="left" vertical="center" wrapText="1" indent="1"/>
    </xf>
    <xf numFmtId="164" fontId="24" fillId="0" borderId="44" xfId="0" applyNumberFormat="1" applyFont="1" applyBorder="1" applyAlignment="1">
      <alignment horizontal="left" vertical="center" wrapText="1" indent="1"/>
    </xf>
    <xf numFmtId="164" fontId="17" fillId="0" borderId="15" xfId="0" applyNumberFormat="1" applyFont="1" applyBorder="1" applyAlignment="1">
      <alignment horizontal="left" vertical="center" wrapText="1" indent="1"/>
    </xf>
    <xf numFmtId="164" fontId="17" fillId="0" borderId="16" xfId="0" applyNumberFormat="1" applyFont="1" applyBorder="1" applyAlignment="1">
      <alignment horizontal="right" vertical="center" wrapText="1" indent="1"/>
    </xf>
    <xf numFmtId="164" fontId="17" fillId="0" borderId="17" xfId="0" applyNumberFormat="1" applyFont="1" applyBorder="1" applyAlignment="1">
      <alignment horizontal="right" vertical="center" wrapText="1" indent="1"/>
    </xf>
    <xf numFmtId="164" fontId="3" fillId="0" borderId="51" xfId="0" applyNumberFormat="1" applyFont="1" applyBorder="1" applyAlignment="1">
      <alignment horizontal="left" vertical="center" wrapText="1" indent="1"/>
    </xf>
    <xf numFmtId="164" fontId="18" fillId="0" borderId="35" xfId="0" applyNumberFormat="1" applyFont="1" applyBorder="1" applyAlignment="1">
      <alignment horizontal="left" vertical="center" wrapText="1" indent="1"/>
    </xf>
    <xf numFmtId="164" fontId="25" fillId="0" borderId="26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1"/>
    </xf>
    <xf numFmtId="164" fontId="18" fillId="0" borderId="26" xfId="0" applyNumberFormat="1" applyFont="1" applyBorder="1" applyAlignment="1">
      <alignment horizontal="right" vertical="center" wrapText="1" indent="1"/>
    </xf>
    <xf numFmtId="164" fontId="18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2" xfId="0" applyNumberFormat="1" applyFont="1" applyBorder="1" applyAlignment="1">
      <alignment horizontal="right" vertical="center" wrapText="1" indent="1"/>
    </xf>
    <xf numFmtId="164" fontId="3" fillId="0" borderId="46" xfId="0" applyNumberFormat="1" applyFont="1" applyBorder="1" applyAlignment="1">
      <alignment horizontal="left" vertical="center" wrapText="1" indent="1"/>
    </xf>
    <xf numFmtId="164" fontId="18" fillId="0" borderId="22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right" vertical="center" wrapText="1" indent="1"/>
    </xf>
    <xf numFmtId="164" fontId="0" fillId="0" borderId="51" xfId="0" applyNumberFormat="1" applyBorder="1" applyAlignment="1">
      <alignment horizontal="left" vertical="center" wrapText="1" indent="1"/>
    </xf>
    <xf numFmtId="164" fontId="18" fillId="0" borderId="53" xfId="0" applyNumberFormat="1" applyFont="1" applyBorder="1" applyAlignment="1">
      <alignment horizontal="right" vertical="center" wrapText="1" indent="1"/>
    </xf>
    <xf numFmtId="164" fontId="18" fillId="0" borderId="28" xfId="0" applyNumberFormat="1" applyFont="1" applyBorder="1" applyAlignment="1">
      <alignment horizontal="left" vertical="center" wrapText="1" indent="1"/>
    </xf>
    <xf numFmtId="164" fontId="17" fillId="0" borderId="38" xfId="0" applyNumberFormat="1" applyFont="1" applyBorder="1" applyAlignment="1">
      <alignment horizontal="right" vertical="center" wrapText="1" indent="1"/>
    </xf>
    <xf numFmtId="164" fontId="24" fillId="0" borderId="15" xfId="0" applyNumberFormat="1" applyFont="1" applyBorder="1" applyAlignment="1">
      <alignment horizontal="left" vertical="center" wrapText="1" indent="1"/>
    </xf>
    <xf numFmtId="164" fontId="22" fillId="0" borderId="16" xfId="0" applyNumberFormat="1" applyFont="1" applyBorder="1" applyAlignment="1">
      <alignment horizontal="right" vertical="center" wrapText="1" indent="1"/>
    </xf>
    <xf numFmtId="164" fontId="22" fillId="0" borderId="17" xfId="0" applyNumberFormat="1" applyFont="1" applyBorder="1" applyAlignment="1">
      <alignment horizontal="right" vertical="center" wrapText="1" indent="1"/>
    </xf>
    <xf numFmtId="164" fontId="22" fillId="0" borderId="14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0" applyNumberFormat="1" applyFont="1" applyBorder="1" applyAlignment="1">
      <alignment horizontal="right" vertical="center" wrapText="1" indent="1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21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5" xfId="0" applyNumberFormat="1" applyFont="1" applyBorder="1" applyAlignment="1">
      <alignment horizontal="left" vertical="center" wrapText="1" indent="1"/>
    </xf>
    <xf numFmtId="164" fontId="13" fillId="0" borderId="26" xfId="0" applyNumberFormat="1" applyFont="1" applyBorder="1" applyAlignment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2" xfId="0" applyNumberFormat="1" applyFont="1" applyBorder="1" applyAlignment="1">
      <alignment horizontal="right" vertical="center" wrapText="1" indent="1"/>
    </xf>
    <xf numFmtId="164" fontId="25" fillId="0" borderId="35" xfId="0" applyNumberFormat="1" applyFont="1" applyBorder="1" applyAlignment="1">
      <alignment horizontal="left" vertical="center" wrapText="1" indent="1"/>
    </xf>
    <xf numFmtId="164" fontId="25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left" vertical="center" wrapText="1" indent="1"/>
    </xf>
    <xf numFmtId="164" fontId="18" fillId="0" borderId="18" xfId="0" applyNumberFormat="1" applyFont="1" applyBorder="1" applyAlignment="1">
      <alignment horizontal="left" vertical="center" wrapText="1" indent="1"/>
    </xf>
    <xf numFmtId="164" fontId="18" fillId="0" borderId="48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right" vertical="center" wrapText="1" indent="1"/>
    </xf>
    <xf numFmtId="164" fontId="13" fillId="0" borderId="18" xfId="0" applyNumberFormat="1" applyFont="1" applyBorder="1" applyAlignment="1">
      <alignment horizontal="left" vertical="center" wrapText="1" indent="2"/>
    </xf>
    <xf numFmtId="164" fontId="13" fillId="0" borderId="23" xfId="0" applyNumberFormat="1" applyFont="1" applyBorder="1" applyAlignment="1">
      <alignment horizontal="left" vertical="center" wrapText="1" indent="2"/>
    </xf>
    <xf numFmtId="164" fontId="18" fillId="0" borderId="28" xfId="0" applyNumberFormat="1" applyFont="1" applyBorder="1" applyAlignment="1">
      <alignment horizontal="right" vertical="center" wrapText="1" indent="1"/>
    </xf>
    <xf numFmtId="164" fontId="7" fillId="0" borderId="0" xfId="0" applyNumberFormat="1" applyFont="1" applyAlignment="1">
      <alignment horizontal="right" wrapText="1"/>
    </xf>
    <xf numFmtId="164" fontId="8" fillId="0" borderId="16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54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 applyProtection="1">
      <alignment horizontal="left" vertical="center" wrapText="1"/>
      <protection locked="0"/>
    </xf>
    <xf numFmtId="164" fontId="13" fillId="0" borderId="22" xfId="0" applyNumberFormat="1" applyFont="1" applyBorder="1" applyAlignment="1" applyProtection="1">
      <alignment vertical="center" wrapText="1"/>
      <protection locked="0"/>
    </xf>
    <xf numFmtId="164" fontId="13" fillId="0" borderId="22" xfId="0" applyNumberFormat="1" applyFont="1" applyBorder="1" applyAlignment="1">
      <alignment vertical="center" wrapText="1"/>
    </xf>
    <xf numFmtId="164" fontId="13" fillId="0" borderId="55" xfId="0" applyNumberFormat="1" applyFont="1" applyBorder="1" applyAlignment="1">
      <alignment vertical="center" wrapText="1"/>
    </xf>
    <xf numFmtId="164" fontId="13" fillId="0" borderId="24" xfId="0" applyNumberFormat="1" applyFont="1" applyBorder="1" applyAlignment="1" applyProtection="1">
      <alignment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164" fontId="13" fillId="0" borderId="56" xfId="0" applyNumberFormat="1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left" vertical="center" wrapText="1"/>
    </xf>
    <xf numFmtId="164" fontId="11" fillId="0" borderId="16" xfId="0" applyNumberFormat="1" applyFont="1" applyBorder="1" applyAlignment="1">
      <alignment vertical="center" wrapText="1"/>
    </xf>
    <xf numFmtId="164" fontId="11" fillId="2" borderId="16" xfId="0" applyNumberFormat="1" applyFont="1" applyFill="1" applyBorder="1" applyAlignment="1">
      <alignment vertical="center" wrapText="1"/>
    </xf>
    <xf numFmtId="164" fontId="11" fillId="0" borderId="14" xfId="0" applyNumberFormat="1" applyFont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27" fillId="0" borderId="0" xfId="0" applyNumberFormat="1" applyFont="1" applyAlignment="1" applyProtection="1">
      <alignment horizontal="left" vertical="center" wrapText="1" readingOrder="2"/>
      <protection locked="0"/>
    </xf>
    <xf numFmtId="164" fontId="27" fillId="0" borderId="0" xfId="0" applyNumberFormat="1" applyFont="1" applyAlignment="1">
      <alignment vertical="center" wrapText="1" readingOrder="2"/>
    </xf>
    <xf numFmtId="164" fontId="8" fillId="0" borderId="44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44" xfId="0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8" fillId="0" borderId="0" xfId="0" applyNumberFormat="1" applyFont="1" applyAlignment="1" applyProtection="1">
      <alignment vertical="center" readingOrder="2"/>
      <protection locked="0"/>
    </xf>
    <xf numFmtId="164" fontId="7" fillId="0" borderId="0" xfId="0" applyNumberFormat="1" applyFont="1" applyAlignment="1" applyProtection="1">
      <alignment horizontal="right" readingOrder="2"/>
      <protection locked="0"/>
    </xf>
    <xf numFmtId="164" fontId="23" fillId="0" borderId="0" xfId="0" applyNumberFormat="1" applyFont="1" applyAlignment="1" applyProtection="1">
      <alignment vertical="center" readingOrder="2"/>
      <protection locked="0"/>
    </xf>
    <xf numFmtId="164" fontId="7" fillId="0" borderId="58" xfId="0" applyNumberFormat="1" applyFont="1" applyBorder="1" applyAlignment="1" applyProtection="1">
      <alignment horizontal="right"/>
      <protection locked="0"/>
    </xf>
    <xf numFmtId="164" fontId="23" fillId="0" borderId="0" xfId="0" applyNumberFormat="1" applyFont="1" applyAlignment="1">
      <alignment vertical="center" readingOrder="2"/>
    </xf>
    <xf numFmtId="164" fontId="8" fillId="0" borderId="57" xfId="0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28" fillId="0" borderId="16" xfId="0" applyNumberFormat="1" applyFont="1" applyBorder="1" applyAlignment="1" applyProtection="1">
      <alignment horizontal="center" vertical="center" wrapText="1"/>
      <protection locked="0"/>
    </xf>
    <xf numFmtId="164" fontId="28" fillId="0" borderId="38" xfId="0" applyNumberFormat="1" applyFont="1" applyBorder="1" applyAlignment="1" applyProtection="1">
      <alignment horizontal="center" vertical="center" wrapText="1"/>
      <protection locked="0"/>
    </xf>
    <xf numFmtId="164" fontId="28" fillId="0" borderId="17" xfId="0" applyNumberFormat="1" applyFont="1" applyBorder="1" applyAlignment="1" applyProtection="1">
      <alignment horizontal="center" vertical="center" wrapText="1"/>
      <protection locked="0"/>
    </xf>
    <xf numFmtId="164" fontId="11" fillId="0" borderId="15" xfId="0" applyNumberFormat="1" applyFont="1" applyBorder="1" applyAlignment="1" applyProtection="1">
      <alignment horizontal="center" vertical="center" wrapText="1"/>
      <protection locked="0"/>
    </xf>
    <xf numFmtId="164" fontId="11" fillId="0" borderId="16" xfId="0" applyNumberFormat="1" applyFont="1" applyBorder="1" applyAlignment="1" applyProtection="1">
      <alignment horizontal="center" vertical="center" wrapText="1"/>
      <protection locked="0"/>
    </xf>
    <xf numFmtId="164" fontId="12" fillId="0" borderId="3" xfId="1" applyNumberFormat="1" applyFont="1" applyBorder="1" applyAlignment="1" applyProtection="1">
      <alignment horizontal="center" vertical="center" wrapText="1"/>
      <protection locked="0"/>
    </xf>
    <xf numFmtId="164" fontId="12" fillId="0" borderId="13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11" fillId="0" borderId="15" xfId="1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left" vertical="center" wrapText="1" indent="1"/>
    </xf>
    <xf numFmtId="164" fontId="11" fillId="0" borderId="14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>
      <alignment horizontal="center" vertical="center" wrapText="1"/>
    </xf>
    <xf numFmtId="164" fontId="15" fillId="0" borderId="19" xfId="0" applyNumberFormat="1" applyFont="1" applyBorder="1" applyAlignment="1">
      <alignment horizontal="left" wrapText="1" indent="1"/>
    </xf>
    <xf numFmtId="164" fontId="13" fillId="0" borderId="59" xfId="1" applyNumberFormat="1" applyFont="1" applyBorder="1" applyAlignment="1">
      <alignment horizontal="right" vertical="center" wrapText="1" indent="1"/>
    </xf>
    <xf numFmtId="164" fontId="29" fillId="0" borderId="0" xfId="0" applyNumberFormat="1" applyFont="1" applyAlignment="1">
      <alignment vertical="center" wrapText="1"/>
    </xf>
    <xf numFmtId="164" fontId="13" fillId="0" borderId="21" xfId="1" applyNumberFormat="1" applyFont="1" applyBorder="1" applyAlignment="1">
      <alignment horizontal="center" vertical="center" wrapText="1"/>
    </xf>
    <xf numFmtId="164" fontId="15" fillId="0" borderId="22" xfId="0" applyNumberFormat="1" applyFont="1" applyBorder="1" applyAlignment="1">
      <alignment horizontal="left" wrapText="1" indent="1"/>
    </xf>
    <xf numFmtId="164" fontId="30" fillId="0" borderId="0" xfId="0" applyNumberFormat="1" applyFont="1" applyAlignment="1">
      <alignment vertical="center" wrapText="1"/>
    </xf>
    <xf numFmtId="164" fontId="13" fillId="0" borderId="23" xfId="1" applyNumberFormat="1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left" wrapText="1" indent="1"/>
    </xf>
    <xf numFmtId="164" fontId="16" fillId="0" borderId="16" xfId="0" applyNumberFormat="1" applyFont="1" applyBorder="1" applyAlignment="1">
      <alignment horizontal="left" vertical="center" wrapText="1" indent="1"/>
    </xf>
    <xf numFmtId="164" fontId="13" fillId="0" borderId="55" xfId="1" applyNumberFormat="1" applyFont="1" applyBorder="1" applyAlignment="1">
      <alignment horizontal="right" vertical="center" wrapText="1" indent="1"/>
    </xf>
    <xf numFmtId="164" fontId="13" fillId="0" borderId="56" xfId="1" applyNumberFormat="1" applyFont="1" applyBorder="1" applyAlignment="1">
      <alignment horizontal="right" vertical="center" wrapText="1" indent="1"/>
    </xf>
    <xf numFmtId="164" fontId="17" fillId="0" borderId="14" xfId="1" applyNumberFormat="1" applyFont="1" applyBorder="1" applyAlignment="1">
      <alignment horizontal="right" vertical="center" wrapText="1" indent="1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55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56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59" xfId="1" applyNumberFormat="1" applyFont="1" applyBorder="1" applyAlignment="1">
      <alignment horizontal="right" vertical="center" wrapText="1" indent="1"/>
    </xf>
    <xf numFmtId="164" fontId="13" fillId="0" borderId="28" xfId="1" applyNumberFormat="1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left" wrapText="1" indent="1"/>
    </xf>
    <xf numFmtId="164" fontId="18" fillId="0" borderId="10" xfId="1" applyNumberFormat="1" applyFont="1" applyBorder="1" applyAlignment="1">
      <alignment horizontal="right" vertical="center" wrapText="1" indent="1"/>
    </xf>
    <xf numFmtId="164" fontId="18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wrapText="1"/>
    </xf>
    <xf numFmtId="164" fontId="15" fillId="0" borderId="11" xfId="0" applyNumberFormat="1" applyFont="1" applyBorder="1" applyAlignment="1">
      <alignment wrapText="1"/>
    </xf>
    <xf numFmtId="164" fontId="15" fillId="0" borderId="26" xfId="0" applyNumberFormat="1" applyFont="1" applyBorder="1" applyAlignment="1">
      <alignment horizontal="left" vertical="center" wrapText="1" indent="1"/>
    </xf>
    <xf numFmtId="164" fontId="15" fillId="0" borderId="24" xfId="0" applyNumberFormat="1" applyFont="1" applyBorder="1" applyAlignment="1">
      <alignment horizontal="left" vertical="center" wrapText="1" indent="1"/>
    </xf>
    <xf numFmtId="164" fontId="15" fillId="0" borderId="18" xfId="0" applyNumberFormat="1" applyFont="1" applyBorder="1" applyAlignment="1">
      <alignment horizontal="center" wrapText="1"/>
    </xf>
    <xf numFmtId="164" fontId="15" fillId="0" borderId="21" xfId="0" applyNumberFormat="1" applyFont="1" applyBorder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 wrapText="1"/>
    </xf>
    <xf numFmtId="164" fontId="16" fillId="0" borderId="9" xfId="0" applyNumberFormat="1" applyFont="1" applyBorder="1" applyAlignment="1">
      <alignment horizontal="left" vertical="center" wrapText="1" indent="1"/>
    </xf>
    <xf numFmtId="164" fontId="13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164" fontId="11" fillId="0" borderId="2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vertical="center" wrapText="1"/>
    </xf>
    <xf numFmtId="164" fontId="11" fillId="0" borderId="60" xfId="1" applyNumberFormat="1" applyFont="1" applyBorder="1" applyAlignment="1">
      <alignment horizontal="right" vertical="center" wrapText="1" indent="1"/>
    </xf>
    <xf numFmtId="164" fontId="11" fillId="0" borderId="61" xfId="1" applyNumberFormat="1" applyFont="1" applyBorder="1" applyAlignment="1">
      <alignment horizontal="right" vertical="center" wrapText="1" indent="1"/>
    </xf>
    <xf numFmtId="164" fontId="31" fillId="0" borderId="0" xfId="0" applyNumberFormat="1" applyFont="1" applyAlignment="1">
      <alignment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left" vertical="center" wrapText="1" indent="1"/>
    </xf>
    <xf numFmtId="164" fontId="13" fillId="0" borderId="6" xfId="1" applyNumberFormat="1" applyFont="1" applyBorder="1" applyAlignment="1">
      <alignment horizontal="right" vertical="center" wrapText="1" indent="1"/>
    </xf>
    <xf numFmtId="164" fontId="13" fillId="0" borderId="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>
      <alignment horizontal="left" vertical="center" wrapText="1" indent="1"/>
    </xf>
    <xf numFmtId="164" fontId="13" fillId="0" borderId="25" xfId="1" applyNumberFormat="1" applyFont="1" applyBorder="1" applyAlignment="1">
      <alignment horizontal="left" vertical="center" wrapText="1" indent="1"/>
    </xf>
    <xf numFmtId="164" fontId="13" fillId="0" borderId="0" xfId="1" applyNumberFormat="1" applyFont="1" applyAlignment="1">
      <alignment horizontal="left" vertical="center" wrapText="1" indent="1"/>
    </xf>
    <xf numFmtId="164" fontId="13" fillId="0" borderId="22" xfId="1" applyNumberFormat="1" applyFont="1" applyBorder="1" applyAlignment="1">
      <alignment horizontal="left" indent="6"/>
    </xf>
    <xf numFmtId="164" fontId="13" fillId="0" borderId="22" xfId="1" applyNumberFormat="1" applyFont="1" applyBorder="1" applyAlignment="1">
      <alignment horizontal="left" vertical="center" wrapText="1" indent="6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left" vertical="center" wrapText="1" indent="6"/>
    </xf>
    <xf numFmtId="164" fontId="13" fillId="0" borderId="11" xfId="1" applyNumberFormat="1" applyFont="1" applyBorder="1" applyAlignment="1">
      <alignment horizontal="left" vertical="center" wrapText="1" indent="6"/>
    </xf>
    <xf numFmtId="164" fontId="13" fillId="0" borderId="12" xfId="1" applyNumberFormat="1" applyFont="1" applyBorder="1" applyAlignment="1">
      <alignment horizontal="right" vertical="center" wrapText="1" indent="1"/>
    </xf>
    <xf numFmtId="164" fontId="11" fillId="0" borderId="16" xfId="1" applyNumberFormat="1" applyFont="1" applyBorder="1" applyAlignment="1">
      <alignment vertical="center" wrapText="1"/>
    </xf>
    <xf numFmtId="164" fontId="13" fillId="0" borderId="24" xfId="1" applyNumberFormat="1" applyFont="1" applyBorder="1" applyAlignment="1">
      <alignment horizontal="left" vertical="center" wrapText="1" indent="1"/>
    </xf>
    <xf numFmtId="164" fontId="15" fillId="0" borderId="22" xfId="0" applyNumberFormat="1" applyFont="1" applyBorder="1" applyAlignment="1">
      <alignment horizontal="left" vertical="center" wrapText="1" indent="1"/>
    </xf>
    <xf numFmtId="164" fontId="13" fillId="0" borderId="19" xfId="1" applyNumberFormat="1" applyFont="1" applyBorder="1" applyAlignment="1">
      <alignment horizontal="left" vertical="center" wrapText="1" indent="6"/>
    </xf>
    <xf numFmtId="164" fontId="17" fillId="0" borderId="16" xfId="1" applyNumberFormat="1" applyFont="1" applyBorder="1" applyAlignment="1">
      <alignment horizontal="left" vertical="center" wrapText="1" indent="1"/>
    </xf>
    <xf numFmtId="164" fontId="13" fillId="0" borderId="19" xfId="1" applyNumberFormat="1" applyFont="1" applyBorder="1" applyAlignment="1">
      <alignment horizontal="left" vertical="center" wrapText="1" indent="1"/>
    </xf>
    <xf numFmtId="164" fontId="13" fillId="0" borderId="26" xfId="1" applyNumberFormat="1" applyFont="1" applyBorder="1" applyAlignment="1">
      <alignment horizontal="left" vertical="center" wrapText="1" indent="1"/>
    </xf>
    <xf numFmtId="164" fontId="16" fillId="0" borderId="14" xfId="0" applyNumberFormat="1" applyFont="1" applyBorder="1" applyAlignment="1">
      <alignment horizontal="right" vertical="center" wrapText="1" indent="1"/>
    </xf>
    <xf numFmtId="164" fontId="17" fillId="0" borderId="15" xfId="1" applyNumberFormat="1" applyFont="1" applyBorder="1" applyAlignment="1">
      <alignment horizontal="center" vertical="center" wrapText="1"/>
    </xf>
    <xf numFmtId="164" fontId="19" fillId="0" borderId="14" xfId="0" quotePrefix="1" applyNumberFormat="1" applyFont="1" applyBorder="1" applyAlignment="1">
      <alignment horizontal="right" vertical="center" wrapText="1" indent="1"/>
    </xf>
    <xf numFmtId="164" fontId="16" fillId="0" borderId="8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32" fillId="0" borderId="0" xfId="0" applyNumberFormat="1" applyFont="1" applyAlignment="1">
      <alignment horizontal="right" vertical="center" wrapText="1" indent="1"/>
    </xf>
    <xf numFmtId="164" fontId="32" fillId="0" borderId="58" xfId="0" applyNumberFormat="1" applyFont="1" applyBorder="1" applyAlignment="1">
      <alignment horizontal="right" vertical="center" wrapText="1" indent="1"/>
    </xf>
    <xf numFmtId="164" fontId="23" fillId="0" borderId="15" xfId="0" applyNumberFormat="1" applyFont="1" applyBorder="1" applyAlignment="1">
      <alignment horizontal="left" vertical="center"/>
    </xf>
    <xf numFmtId="164" fontId="23" fillId="0" borderId="38" xfId="0" applyNumberFormat="1" applyFont="1" applyBorder="1" applyAlignment="1">
      <alignment vertical="center" wrapText="1"/>
    </xf>
    <xf numFmtId="164" fontId="23" fillId="0" borderId="40" xfId="0" applyNumberFormat="1" applyFont="1" applyBorder="1" applyAlignment="1">
      <alignment horizontal="right" vertical="center" wrapText="1" indent="1"/>
    </xf>
    <xf numFmtId="164" fontId="23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164" fontId="8" fillId="0" borderId="44" xfId="0" quotePrefix="1" applyNumberFormat="1" applyFont="1" applyBorder="1" applyAlignment="1" applyProtection="1">
      <alignment horizontal="right" vertical="center" readingOrder="2"/>
      <protection locked="0"/>
    </xf>
    <xf numFmtId="164" fontId="6" fillId="0" borderId="1" xfId="1" applyNumberFormat="1" applyFont="1" applyBorder="1" applyAlignment="1">
      <alignment horizontal="left" vertical="center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8" fillId="0" borderId="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2" fillId="0" borderId="0" xfId="0" applyNumberFormat="1" applyFont="1" applyAlignment="1">
      <alignment horizontal="center" textRotation="180" wrapText="1"/>
    </xf>
    <xf numFmtId="164" fontId="22" fillId="0" borderId="41" xfId="0" applyNumberFormat="1" applyFont="1" applyBorder="1" applyAlignment="1">
      <alignment horizontal="center" vertical="center" wrapText="1"/>
    </xf>
    <xf numFmtId="164" fontId="22" fillId="0" borderId="43" xfId="0" applyNumberFormat="1" applyFont="1" applyBorder="1" applyAlignment="1">
      <alignment horizontal="center" vertic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5" fillId="0" borderId="57" xfId="0" applyNumberFormat="1" applyFont="1" applyBorder="1" applyAlignment="1" applyProtection="1">
      <alignment horizontal="center" vertical="center"/>
      <protection locked="0"/>
    </xf>
    <xf numFmtId="164" fontId="5" fillId="0" borderId="58" xfId="0" applyNumberFormat="1" applyFont="1" applyBorder="1" applyAlignment="1" applyProtection="1">
      <alignment horizontal="center" vertical="center"/>
      <protection locked="0"/>
    </xf>
    <xf numFmtId="164" fontId="27" fillId="0" borderId="58" xfId="0" applyNumberFormat="1" applyFont="1" applyBorder="1" applyAlignment="1" applyProtection="1">
      <alignment horizontal="center" vertical="center"/>
      <protection locked="0"/>
    </xf>
    <xf numFmtId="164" fontId="27" fillId="0" borderId="17" xfId="0" applyNumberFormat="1" applyFont="1" applyBorder="1" applyAlignment="1" applyProtection="1">
      <alignment horizontal="center" vertical="center"/>
      <protection locked="0"/>
    </xf>
    <xf numFmtId="164" fontId="5" fillId="0" borderId="57" xfId="0" applyNumberFormat="1" applyFont="1" applyBorder="1" applyAlignment="1" applyProtection="1">
      <alignment horizontal="center" vertical="center" readingOrder="2"/>
      <protection locked="0"/>
    </xf>
    <xf numFmtId="164" fontId="5" fillId="0" borderId="58" xfId="0" applyNumberFormat="1" applyFont="1" applyBorder="1" applyAlignment="1" applyProtection="1">
      <alignment horizontal="center" vertical="center" readingOrder="2"/>
      <protection locked="0"/>
    </xf>
    <xf numFmtId="164" fontId="27" fillId="0" borderId="58" xfId="0" applyNumberFormat="1" applyFont="1" applyBorder="1" applyAlignment="1" applyProtection="1">
      <alignment horizontal="center" vertical="center" readingOrder="2"/>
      <protection locked="0"/>
    </xf>
    <xf numFmtId="164" fontId="27" fillId="0" borderId="17" xfId="0" applyNumberFormat="1" applyFont="1" applyBorder="1" applyAlignment="1" applyProtection="1">
      <alignment horizontal="center" vertical="center" readingOrder="2"/>
      <protection locked="0"/>
    </xf>
    <xf numFmtId="164" fontId="8" fillId="0" borderId="57" xfId="0" applyNumberFormat="1" applyFont="1" applyBorder="1" applyAlignment="1">
      <alignment horizontal="center" vertical="center" wrapText="1"/>
    </xf>
    <xf numFmtId="164" fontId="8" fillId="0" borderId="58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27" fillId="0" borderId="0" xfId="0" applyNumberFormat="1" applyFont="1" applyAlignment="1" applyProtection="1">
      <alignment horizontal="left" vertical="center" wrapText="1"/>
      <protection locked="0"/>
    </xf>
    <xf numFmtId="164" fontId="33" fillId="0" borderId="0" xfId="0" applyNumberFormat="1" applyFont="1" applyAlignment="1" applyProtection="1">
      <alignment vertical="center" wrapText="1"/>
      <protection locked="0"/>
    </xf>
    <xf numFmtId="164" fontId="34" fillId="0" borderId="0" xfId="0" applyNumberFormat="1" applyFont="1" applyAlignment="1" applyProtection="1">
      <alignment horizontal="right" vertical="top"/>
      <protection locked="0"/>
    </xf>
    <xf numFmtId="164" fontId="27" fillId="0" borderId="0" xfId="0" applyNumberFormat="1" applyFont="1" applyAlignment="1">
      <alignment vertical="center" wrapText="1"/>
    </xf>
    <xf numFmtId="164" fontId="8" fillId="0" borderId="62" xfId="0" applyNumberFormat="1" applyFont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63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vertical="center"/>
    </xf>
    <xf numFmtId="164" fontId="8" fillId="0" borderId="64" xfId="0" applyNumberFormat="1" applyFont="1" applyBorder="1" applyAlignment="1" applyProtection="1">
      <alignment horizontal="center" vertical="center" wrapText="1"/>
      <protection locked="0"/>
    </xf>
    <xf numFmtId="164" fontId="5" fillId="0" borderId="65" xfId="0" applyNumberFormat="1" applyFont="1" applyBorder="1" applyAlignment="1" applyProtection="1">
      <alignment horizontal="center" vertical="center"/>
      <protection locked="0"/>
    </xf>
    <xf numFmtId="164" fontId="27" fillId="0" borderId="66" xfId="0" applyNumberFormat="1" applyFont="1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35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6" fillId="0" borderId="0" xfId="0" applyNumberFormat="1" applyFont="1" applyAlignment="1" applyProtection="1">
      <alignment horizontal="right" vertical="center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22" fillId="0" borderId="61" xfId="0" applyNumberFormat="1" applyFont="1" applyBorder="1" applyAlignment="1" applyProtection="1">
      <alignment horizontal="center" wrapText="1"/>
      <protection locked="0"/>
    </xf>
    <xf numFmtId="164" fontId="23" fillId="0" borderId="0" xfId="0" applyNumberFormat="1" applyFont="1" applyAlignment="1">
      <alignment vertical="center"/>
    </xf>
    <xf numFmtId="164" fontId="0" fillId="0" borderId="35" xfId="0" applyNumberFormat="1" applyBorder="1" applyAlignment="1" applyProtection="1">
      <alignment vertical="center"/>
      <protection locked="0"/>
    </xf>
    <xf numFmtId="164" fontId="0" fillId="0" borderId="26" xfId="0" applyNumberFormat="1" applyBorder="1" applyAlignment="1" applyProtection="1">
      <alignment vertical="center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22" fillId="0" borderId="67" xfId="0" applyNumberFormat="1" applyFon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22" fillId="0" borderId="54" xfId="0" applyNumberFormat="1" applyFont="1" applyBorder="1" applyAlignment="1" applyProtection="1">
      <alignment horizontal="center"/>
      <protection locked="0"/>
    </xf>
    <xf numFmtId="164" fontId="12" fillId="0" borderId="16" xfId="1" applyNumberFormat="1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>
      <alignment horizontal="center" vertical="center" wrapText="1"/>
    </xf>
    <xf numFmtId="164" fontId="8" fillId="0" borderId="68" xfId="0" applyNumberFormat="1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4" fontId="33" fillId="0" borderId="36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left" vertical="center" wrapText="1" indent="1"/>
    </xf>
    <xf numFmtId="164" fontId="18" fillId="0" borderId="32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right" vertical="center" wrapText="1" indent="1"/>
    </xf>
    <xf numFmtId="164" fontId="17" fillId="0" borderId="59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center" vertical="center" wrapText="1"/>
    </xf>
    <xf numFmtId="164" fontId="17" fillId="0" borderId="22" xfId="0" applyNumberFormat="1" applyFont="1" applyBorder="1" applyAlignment="1">
      <alignment horizontal="right" vertical="center" wrapText="1" indent="1"/>
    </xf>
    <xf numFmtId="164" fontId="18" fillId="0" borderId="23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right" vertical="center" wrapText="1" indent="1"/>
    </xf>
    <xf numFmtId="164" fontId="18" fillId="0" borderId="18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right" vertical="center" wrapText="1" indent="1"/>
    </xf>
    <xf numFmtId="164" fontId="17" fillId="0" borderId="55" xfId="0" applyNumberFormat="1" applyFont="1" applyBorder="1" applyAlignment="1">
      <alignment horizontal="right" vertical="center" wrapText="1" indent="1"/>
    </xf>
    <xf numFmtId="164" fontId="17" fillId="0" borderId="9" xfId="0" applyNumberFormat="1" applyFont="1" applyBorder="1" applyAlignment="1">
      <alignment horizontal="right" vertical="center" wrapText="1" indent="1"/>
    </xf>
    <xf numFmtId="164" fontId="17" fillId="0" borderId="56" xfId="0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Border="1" applyAlignment="1">
      <alignment horizontal="right" vertical="center" wrapText="1" indent="1"/>
    </xf>
    <xf numFmtId="164" fontId="18" fillId="0" borderId="19" xfId="1" applyNumberFormat="1" applyFont="1" applyBorder="1" applyAlignment="1">
      <alignment horizontal="left" vertical="center" wrapText="1" indent="1"/>
    </xf>
    <xf numFmtId="164" fontId="18" fillId="0" borderId="22" xfId="1" applyNumberFormat="1" applyFont="1" applyBorder="1" applyAlignment="1">
      <alignment horizontal="left" vertical="center" wrapText="1" indent="1"/>
    </xf>
    <xf numFmtId="164" fontId="18" fillId="0" borderId="26" xfId="1" applyNumberFormat="1" applyFont="1" applyBorder="1" applyAlignment="1">
      <alignment horizontal="left" vertical="center" wrapText="1" indent="1"/>
    </xf>
    <xf numFmtId="164" fontId="17" fillId="0" borderId="67" xfId="0" applyNumberFormat="1" applyFont="1" applyBorder="1" applyAlignment="1">
      <alignment horizontal="right" vertical="center" wrapText="1" indent="1"/>
    </xf>
    <xf numFmtId="164" fontId="17" fillId="0" borderId="26" xfId="0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vertical="center" wrapText="1"/>
    </xf>
    <xf numFmtId="164" fontId="18" fillId="0" borderId="9" xfId="1" applyNumberFormat="1" applyFont="1" applyBorder="1" applyAlignment="1">
      <alignment horizontal="left" vertical="center" wrapText="1" indent="1"/>
    </xf>
    <xf numFmtId="164" fontId="37" fillId="0" borderId="38" xfId="0" applyNumberFormat="1" applyFont="1" applyBorder="1" applyAlignment="1">
      <alignment horizontal="left" wrapText="1" indent="1"/>
    </xf>
    <xf numFmtId="164" fontId="0" fillId="0" borderId="58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17" fillId="0" borderId="40" xfId="1" applyNumberFormat="1" applyFont="1" applyBorder="1" applyAlignment="1">
      <alignment horizontal="right" vertical="center" wrapText="1" indent="1"/>
    </xf>
    <xf numFmtId="164" fontId="13" fillId="0" borderId="4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1" applyNumberFormat="1" applyFont="1" applyBorder="1" applyAlignment="1">
      <alignment horizontal="right" vertical="center" wrapText="1" indent="1"/>
    </xf>
    <xf numFmtId="164" fontId="18" fillId="0" borderId="59" xfId="0" applyNumberFormat="1" applyFont="1" applyBorder="1" applyAlignment="1">
      <alignment horizontal="right" vertical="center" wrapText="1" indent="1"/>
    </xf>
    <xf numFmtId="164" fontId="13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Border="1" applyAlignment="1">
      <alignment horizontal="right" vertical="center" wrapText="1" indent="1"/>
    </xf>
    <xf numFmtId="164" fontId="18" fillId="0" borderId="55" xfId="0" applyNumberFormat="1" applyFont="1" applyBorder="1" applyAlignment="1">
      <alignment horizontal="right" vertical="center" wrapText="1" indent="1"/>
    </xf>
    <xf numFmtId="164" fontId="17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Border="1" applyAlignment="1">
      <alignment horizontal="left" vertical="center" wrapText="1" indent="1"/>
    </xf>
    <xf numFmtId="164" fontId="8" fillId="0" borderId="40" xfId="0" applyNumberFormat="1" applyFont="1" applyBorder="1" applyAlignment="1">
      <alignment horizontal="right" vertical="center" wrapText="1" indent="1"/>
    </xf>
    <xf numFmtId="164" fontId="11" fillId="0" borderId="14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left" vertical="center" wrapText="1"/>
    </xf>
    <xf numFmtId="164" fontId="32" fillId="0" borderId="0" xfId="0" applyNumberFormat="1" applyFont="1" applyAlignment="1">
      <alignment horizontal="right" vertical="center" wrapText="1"/>
    </xf>
    <xf numFmtId="164" fontId="23" fillId="0" borderId="16" xfId="0" applyNumberFormat="1" applyFont="1" applyBorder="1" applyAlignment="1">
      <alignment horizontal="right" vertical="center" wrapText="1"/>
    </xf>
    <xf numFmtId="164" fontId="23" fillId="0" borderId="16" xfId="0" applyNumberFormat="1" applyFont="1" applyBorder="1" applyAlignment="1" applyProtection="1">
      <alignment horizontal="right" vertical="center" wrapText="1"/>
      <protection locked="0"/>
    </xf>
    <xf numFmtId="164" fontId="23" fillId="0" borderId="14" xfId="0" applyNumberFormat="1" applyFont="1" applyBorder="1" applyAlignment="1">
      <alignment horizontal="right" vertical="center" wrapText="1" indent="1"/>
    </xf>
    <xf numFmtId="0" fontId="34" fillId="0" borderId="0" xfId="0" applyFont="1" applyAlignment="1" applyProtection="1">
      <alignment horizontal="right" vertical="top"/>
      <protection locked="0"/>
    </xf>
    <xf numFmtId="0" fontId="8" fillId="0" borderId="6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8" fillId="0" borderId="64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27" fillId="0" borderId="66" xfId="0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6" fillId="0" borderId="0" xfId="0" applyNumberFormat="1" applyFont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22" fillId="0" borderId="61" xfId="0" applyFont="1" applyBorder="1" applyAlignment="1" applyProtection="1">
      <alignment horizontal="center" wrapText="1"/>
      <protection locked="0"/>
    </xf>
    <xf numFmtId="0" fontId="23" fillId="0" borderId="0" xfId="0" applyFont="1" applyAlignment="1">
      <alignment vertical="center"/>
    </xf>
    <xf numFmtId="0" fontId="0" fillId="0" borderId="3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22" fillId="0" borderId="67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29" fillId="0" borderId="0" xfId="0" applyFont="1" applyAlignment="1">
      <alignment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3" fontId="13" fillId="0" borderId="5" xfId="1" applyNumberFormat="1" applyFont="1" applyBorder="1" applyAlignment="1" applyProtection="1">
      <alignment horizontal="right" vertical="center" wrapText="1" indent="1"/>
      <protection locked="0"/>
    </xf>
    <xf numFmtId="49" fontId="18" fillId="0" borderId="21" xfId="0" applyNumberFormat="1" applyFont="1" applyBorder="1" applyAlignment="1">
      <alignment horizontal="center" vertical="center" wrapText="1"/>
    </xf>
    <xf numFmtId="3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30" fillId="0" borderId="0" xfId="0" applyFont="1" applyAlignment="1">
      <alignment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3" fontId="13" fillId="0" borderId="24" xfId="1" applyNumberFormat="1" applyFont="1" applyBorder="1" applyAlignment="1" applyProtection="1">
      <alignment horizontal="right" vertical="center" wrapText="1" indent="1"/>
      <protection locked="0"/>
    </xf>
    <xf numFmtId="49" fontId="18" fillId="0" borderId="18" xfId="0" applyNumberFormat="1" applyFont="1" applyBorder="1" applyAlignment="1">
      <alignment horizontal="center" vertical="center" wrapText="1"/>
    </xf>
    <xf numFmtId="3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7" fillId="0" borderId="15" xfId="0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8" fillId="0" borderId="19" xfId="1" applyFont="1" applyBorder="1" applyAlignment="1">
      <alignment horizontal="left" vertical="center" wrapText="1" indent="1"/>
    </xf>
    <xf numFmtId="3" fontId="18" fillId="0" borderId="19" xfId="1" applyNumberFormat="1" applyFont="1" applyBorder="1" applyAlignment="1" applyProtection="1">
      <alignment horizontal="right" vertical="center" wrapText="1" indent="1"/>
      <protection locked="0"/>
    </xf>
    <xf numFmtId="3" fontId="18" fillId="0" borderId="22" xfId="1" applyNumberFormat="1" applyFont="1" applyBorder="1" applyAlignment="1" applyProtection="1">
      <alignment horizontal="right" vertical="center" wrapText="1" indent="1"/>
      <protection locked="0"/>
    </xf>
    <xf numFmtId="0" fontId="18" fillId="0" borderId="22" xfId="1" applyFont="1" applyBorder="1" applyAlignment="1">
      <alignment horizontal="left" vertical="center" wrapText="1" indent="1"/>
    </xf>
    <xf numFmtId="0" fontId="18" fillId="0" borderId="26" xfId="1" applyFont="1" applyBorder="1" applyAlignment="1">
      <alignment horizontal="left" vertical="center" wrapText="1" indent="1"/>
    </xf>
    <xf numFmtId="3" fontId="18" fillId="0" borderId="24" xfId="1" applyNumberFormat="1" applyFont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1"/>
    </xf>
    <xf numFmtId="3" fontId="18" fillId="0" borderId="11" xfId="1" applyNumberFormat="1" applyFont="1" applyBorder="1" applyAlignment="1" applyProtection="1">
      <alignment horizontal="right" vertical="center" wrapText="1" indent="1"/>
      <protection locked="0"/>
    </xf>
    <xf numFmtId="0" fontId="37" fillId="0" borderId="38" xfId="0" applyFont="1" applyBorder="1" applyAlignment="1">
      <alignment horizontal="left" wrapText="1" indent="1"/>
    </xf>
    <xf numFmtId="0" fontId="8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13" fillId="0" borderId="49" xfId="1" applyFont="1" applyBorder="1" applyAlignment="1" applyProtection="1">
      <alignment horizontal="right" vertical="center" wrapText="1" indent="1"/>
      <protection locked="0"/>
    </xf>
    <xf numFmtId="0" fontId="13" fillId="0" borderId="48" xfId="1" applyFont="1" applyBorder="1" applyAlignment="1" applyProtection="1">
      <alignment horizontal="right" vertical="center" wrapText="1" indent="1"/>
      <protection locked="0"/>
    </xf>
    <xf numFmtId="0" fontId="17" fillId="0" borderId="40" xfId="1" applyFont="1" applyBorder="1" applyAlignment="1" applyProtection="1">
      <alignment horizontal="right" vertical="center" wrapText="1" indent="1"/>
      <protection locked="0"/>
    </xf>
    <xf numFmtId="0" fontId="8" fillId="0" borderId="1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32" fillId="0" borderId="0" xfId="0" applyFont="1" applyAlignment="1">
      <alignment horizontal="righ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38" xfId="0" applyFont="1" applyBorder="1" applyAlignment="1">
      <alignment vertical="center" wrapText="1"/>
    </xf>
    <xf numFmtId="0" fontId="23" fillId="0" borderId="16" xfId="0" applyFont="1" applyBorder="1" applyAlignment="1" applyProtection="1">
      <alignment horizontal="right" vertical="center" wrapText="1"/>
      <protection locked="0"/>
    </xf>
    <xf numFmtId="3" fontId="13" fillId="0" borderId="49" xfId="1" applyNumberFormat="1" applyFont="1" applyBorder="1" applyAlignment="1" applyProtection="1">
      <alignment horizontal="right" vertical="center" wrapText="1" indent="1"/>
      <protection locked="0"/>
    </xf>
    <xf numFmtId="3" fontId="13" fillId="0" borderId="48" xfId="1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97BDDF16-8034-4749-B0AB-C39C2E4B2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KTGVET&#201;S_M&#211;D_1_LEVEL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 refreshError="1"/>
      <sheetData sheetId="1">
        <row r="13">
          <cell r="R13" t="str">
            <v>6.3.</v>
          </cell>
        </row>
      </sheetData>
      <sheetData sheetId="2" refreshError="1"/>
      <sheetData sheetId="3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2">
          <cell r="B32" t="str">
            <v>Építményadó</v>
          </cell>
        </row>
        <row r="33">
          <cell r="B33" t="str">
            <v>Idegenforgalmi adó</v>
          </cell>
          <cell r="C33">
            <v>800000</v>
          </cell>
        </row>
        <row r="34">
          <cell r="B34" t="str">
            <v>Iparűzési adó</v>
          </cell>
          <cell r="C34">
            <v>35000000</v>
          </cell>
        </row>
        <row r="35">
          <cell r="B35" t="str">
            <v xml:space="preserve">Talajterhelési díj </v>
          </cell>
          <cell r="C35">
            <v>250000</v>
          </cell>
        </row>
        <row r="36">
          <cell r="B36" t="str">
            <v>Gépjárműadó</v>
          </cell>
          <cell r="C36">
            <v>7700000</v>
          </cell>
        </row>
        <row r="37">
          <cell r="B37" t="str">
            <v>Egyéb adó</v>
          </cell>
          <cell r="C37">
            <v>2500000</v>
          </cell>
        </row>
        <row r="38">
          <cell r="B38" t="str">
            <v>Kommunális adó</v>
          </cell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  <row r="160">
          <cell r="C160">
            <v>0</v>
          </cell>
        </row>
      </sheetData>
      <sheetData sheetId="4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3">
          <cell r="C33">
            <v>800000</v>
          </cell>
        </row>
        <row r="34">
          <cell r="C34">
            <v>35000000</v>
          </cell>
        </row>
        <row r="35">
          <cell r="C35">
            <v>250000</v>
          </cell>
        </row>
        <row r="36">
          <cell r="C36">
            <v>7700000</v>
          </cell>
        </row>
        <row r="37">
          <cell r="C37">
            <v>2500000</v>
          </cell>
        </row>
        <row r="38"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</sheetData>
      <sheetData sheetId="5" refreshError="1"/>
      <sheetData sheetId="6" refreshError="1"/>
      <sheetData sheetId="7">
        <row r="6">
          <cell r="C6">
            <v>302940936</v>
          </cell>
          <cell r="E6">
            <v>222780221</v>
          </cell>
        </row>
        <row r="7">
          <cell r="C7">
            <v>28728390</v>
          </cell>
          <cell r="E7">
            <v>35670012</v>
          </cell>
        </row>
        <row r="8">
          <cell r="E8">
            <v>237069855</v>
          </cell>
        </row>
        <row r="9">
          <cell r="C9">
            <v>53750000</v>
          </cell>
          <cell r="E9">
            <v>28186000</v>
          </cell>
        </row>
        <row r="10">
          <cell r="C10">
            <v>95080098</v>
          </cell>
          <cell r="E10">
            <v>48450613</v>
          </cell>
        </row>
        <row r="11">
          <cell r="C11">
            <v>3807000</v>
          </cell>
          <cell r="E11">
            <v>17940589</v>
          </cell>
        </row>
        <row r="18">
          <cell r="C18">
            <v>484306424</v>
          </cell>
          <cell r="E18">
            <v>590097290</v>
          </cell>
        </row>
        <row r="19">
          <cell r="C19">
            <v>117340243</v>
          </cell>
        </row>
        <row r="20">
          <cell r="C20">
            <v>117340243</v>
          </cell>
        </row>
        <row r="24">
          <cell r="C24">
            <v>0</v>
          </cell>
        </row>
        <row r="28">
          <cell r="D28" t="str">
            <v>Belföldi fianszírozási kiadás</v>
          </cell>
          <cell r="E28">
            <v>11549377</v>
          </cell>
        </row>
        <row r="29">
          <cell r="C29">
            <v>117340243</v>
          </cell>
          <cell r="E29">
            <v>11549377</v>
          </cell>
        </row>
        <row r="30">
          <cell r="C30">
            <v>601646667</v>
          </cell>
          <cell r="E30">
            <v>601646667</v>
          </cell>
        </row>
        <row r="31">
          <cell r="C31">
            <v>105790866</v>
          </cell>
          <cell r="E31" t="str">
            <v>-</v>
          </cell>
        </row>
        <row r="32">
          <cell r="C32" t="str">
            <v>-</v>
          </cell>
          <cell r="E32" t="str">
            <v>-</v>
          </cell>
        </row>
      </sheetData>
      <sheetData sheetId="8">
        <row r="6">
          <cell r="E6">
            <v>331076372</v>
          </cell>
        </row>
        <row r="8">
          <cell r="E8">
            <v>4652261</v>
          </cell>
        </row>
        <row r="17">
          <cell r="C17">
            <v>0</v>
          </cell>
          <cell r="E17">
            <v>335728633</v>
          </cell>
        </row>
        <row r="18">
          <cell r="C18">
            <v>335728633</v>
          </cell>
        </row>
        <row r="19">
          <cell r="C19">
            <v>335728633</v>
          </cell>
        </row>
        <row r="24">
          <cell r="C24">
            <v>0</v>
          </cell>
        </row>
        <row r="30">
          <cell r="C30">
            <v>335728633</v>
          </cell>
          <cell r="E30">
            <v>0</v>
          </cell>
        </row>
        <row r="31">
          <cell r="C31">
            <v>335728633</v>
          </cell>
          <cell r="E31">
            <v>335728633</v>
          </cell>
        </row>
        <row r="32">
          <cell r="C32">
            <v>335728633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8">
          <cell r="A8" t="str">
            <v xml:space="preserve"> 5 csoportos óvoda építése</v>
          </cell>
          <cell r="B8">
            <v>302703174</v>
          </cell>
          <cell r="C8" t="str">
            <v>2018-2020</v>
          </cell>
          <cell r="D8">
            <v>89920174</v>
          </cell>
          <cell r="E8">
            <v>212783000</v>
          </cell>
        </row>
        <row r="9">
          <cell r="A9" t="str">
            <v>Nyírség turisztikai kínálatának integrált fejlesztése</v>
          </cell>
          <cell r="B9">
            <v>105530000</v>
          </cell>
          <cell r="C9" t="str">
            <v>2019-2020</v>
          </cell>
          <cell r="D9">
            <v>5275000</v>
          </cell>
          <cell r="E9">
            <v>100255000</v>
          </cell>
        </row>
        <row r="10">
          <cell r="A10" t="str">
            <v>Új óvoda vízbekötése</v>
          </cell>
          <cell r="B10">
            <v>2424915</v>
          </cell>
          <cell r="C10" t="str">
            <v>2020</v>
          </cell>
          <cell r="E10">
            <v>2424915</v>
          </cell>
        </row>
        <row r="11">
          <cell r="A11" t="str">
            <v>Védőnői szoba bútor vásárlás</v>
          </cell>
          <cell r="B11">
            <v>262700</v>
          </cell>
          <cell r="C11" t="str">
            <v>2020</v>
          </cell>
          <cell r="E11">
            <v>262700</v>
          </cell>
        </row>
        <row r="12">
          <cell r="A12" t="str">
            <v>Önkormányzat tárgyi eszköz vásárlása</v>
          </cell>
          <cell r="B12">
            <v>635000</v>
          </cell>
          <cell r="C12" t="str">
            <v>2020</v>
          </cell>
          <cell r="E12">
            <v>635000</v>
          </cell>
        </row>
        <row r="13">
          <cell r="A13" t="str">
            <v>Magyar Falu projket keretén belül megvalósított óvoda udvar építés</v>
          </cell>
          <cell r="B13">
            <v>4654757</v>
          </cell>
          <cell r="C13" t="str">
            <v>2020</v>
          </cell>
          <cell r="E13">
            <v>4654757</v>
          </cell>
        </row>
        <row r="14">
          <cell r="A14" t="str">
            <v>934. hrsz ingatlan megvásárlása</v>
          </cell>
          <cell r="B14">
            <v>4000000</v>
          </cell>
          <cell r="C14" t="str">
            <v>2020</v>
          </cell>
          <cell r="D14">
            <v>100000</v>
          </cell>
          <cell r="E14">
            <v>3900000</v>
          </cell>
        </row>
        <row r="15">
          <cell r="A15" t="str">
            <v>parkoló építés</v>
          </cell>
          <cell r="B15">
            <v>5461000</v>
          </cell>
          <cell r="C15" t="str">
            <v>2020</v>
          </cell>
          <cell r="E15">
            <v>5461000</v>
          </cell>
        </row>
        <row r="16">
          <cell r="A16" t="str">
            <v>Közös Hivatal eszköz beszerzés</v>
          </cell>
          <cell r="B16">
            <v>500000</v>
          </cell>
          <cell r="C16" t="str">
            <v>2020</v>
          </cell>
          <cell r="E16">
            <v>500000</v>
          </cell>
        </row>
        <row r="17">
          <cell r="A17" t="str">
            <v>Leveleki Kastélykert Óvoda és Konyha eszközbeszerzés</v>
          </cell>
          <cell r="B17">
            <v>200000</v>
          </cell>
          <cell r="C17" t="str">
            <v>2020</v>
          </cell>
          <cell r="E17">
            <v>200000</v>
          </cell>
        </row>
      </sheetData>
      <sheetData sheetId="14" refreshError="1"/>
      <sheetData sheetId="15" refreshError="1"/>
      <sheetData sheetId="16">
        <row r="8">
          <cell r="C8">
            <v>302940936</v>
          </cell>
        </row>
        <row r="9">
          <cell r="C9">
            <v>98199795</v>
          </cell>
        </row>
        <row r="10">
          <cell r="C10">
            <v>74395850</v>
          </cell>
        </row>
        <row r="11">
          <cell r="C11">
            <v>112395775</v>
          </cell>
        </row>
        <row r="12">
          <cell r="C12">
            <v>3742992</v>
          </cell>
        </row>
        <row r="13">
          <cell r="C13">
            <v>14206524</v>
          </cell>
        </row>
        <row r="15">
          <cell r="C15">
            <v>27069525</v>
          </cell>
        </row>
        <row r="20">
          <cell r="C20">
            <v>27069525</v>
          </cell>
        </row>
        <row r="22">
          <cell r="C22">
            <v>0</v>
          </cell>
        </row>
        <row r="29">
          <cell r="C29">
            <v>53750000</v>
          </cell>
        </row>
        <row r="31">
          <cell r="C31">
            <v>800000</v>
          </cell>
        </row>
        <row r="32">
          <cell r="C32">
            <v>35000000</v>
          </cell>
        </row>
        <row r="33">
          <cell r="C33">
            <v>250000</v>
          </cell>
        </row>
        <row r="34">
          <cell r="C34">
            <v>7700000</v>
          </cell>
        </row>
        <row r="35">
          <cell r="C35">
            <v>2500000</v>
          </cell>
        </row>
        <row r="36">
          <cell r="C36">
            <v>7500000</v>
          </cell>
        </row>
        <row r="37">
          <cell r="C37">
            <v>48713098</v>
          </cell>
        </row>
        <row r="38">
          <cell r="C38">
            <v>32140000</v>
          </cell>
        </row>
        <row r="39">
          <cell r="C39">
            <v>3481440</v>
          </cell>
        </row>
        <row r="40">
          <cell r="C40">
            <v>1760000</v>
          </cell>
        </row>
        <row r="43">
          <cell r="C43">
            <v>8260000</v>
          </cell>
        </row>
        <row r="48">
          <cell r="C48">
            <v>3071658</v>
          </cell>
        </row>
        <row r="49">
          <cell r="C49">
            <v>0</v>
          </cell>
        </row>
        <row r="55">
          <cell r="C55">
            <v>3607000</v>
          </cell>
        </row>
        <row r="58">
          <cell r="C58">
            <v>3607000</v>
          </cell>
        </row>
        <row r="60">
          <cell r="C60">
            <v>0</v>
          </cell>
        </row>
        <row r="65">
          <cell r="C65">
            <v>436080559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453068876</v>
          </cell>
        </row>
        <row r="76">
          <cell r="C76">
            <v>453068876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453068876</v>
          </cell>
        </row>
        <row r="90">
          <cell r="C90">
            <v>889149435</v>
          </cell>
        </row>
        <row r="93">
          <cell r="C93">
            <v>335442804</v>
          </cell>
        </row>
        <row r="94">
          <cell r="C94">
            <v>76773621</v>
          </cell>
        </row>
        <row r="95">
          <cell r="C95">
            <v>10755984</v>
          </cell>
        </row>
        <row r="96">
          <cell r="C96">
            <v>159097972</v>
          </cell>
        </row>
        <row r="97">
          <cell r="C97">
            <v>28186000</v>
          </cell>
        </row>
        <row r="98">
          <cell r="C98">
            <v>48450613</v>
          </cell>
        </row>
        <row r="105">
          <cell r="C105">
            <v>28950613</v>
          </cell>
        </row>
        <row r="110">
          <cell r="C110">
            <v>19500000</v>
          </cell>
        </row>
        <row r="111">
          <cell r="C111">
            <v>12178614</v>
          </cell>
        </row>
        <row r="112">
          <cell r="C112">
            <v>6178614</v>
          </cell>
        </row>
        <row r="113">
          <cell r="C113">
            <v>6000000</v>
          </cell>
        </row>
        <row r="114">
          <cell r="C114">
            <v>335028633</v>
          </cell>
        </row>
        <row r="115">
          <cell r="C115">
            <v>330376372</v>
          </cell>
        </row>
        <row r="117">
          <cell r="C117">
            <v>4652261</v>
          </cell>
        </row>
        <row r="128">
          <cell r="C128">
            <v>670471437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218677998</v>
          </cell>
        </row>
        <row r="142">
          <cell r="C142">
            <v>11549377</v>
          </cell>
        </row>
        <row r="143">
          <cell r="C143">
            <v>207128621</v>
          </cell>
        </row>
        <row r="146">
          <cell r="C146">
            <v>0</v>
          </cell>
        </row>
        <row r="154">
          <cell r="C154">
            <v>218677998</v>
          </cell>
        </row>
        <row r="155">
          <cell r="C155">
            <v>889149435</v>
          </cell>
        </row>
        <row r="156">
          <cell r="C156">
            <v>0</v>
          </cell>
        </row>
        <row r="157">
          <cell r="C157">
            <v>12</v>
          </cell>
        </row>
        <row r="158">
          <cell r="C158">
            <v>112</v>
          </cell>
        </row>
      </sheetData>
      <sheetData sheetId="17">
        <row r="8">
          <cell r="C8">
            <v>302940936</v>
          </cell>
        </row>
        <row r="9">
          <cell r="C9">
            <v>98199795</v>
          </cell>
        </row>
        <row r="10">
          <cell r="C10">
            <v>74395850</v>
          </cell>
        </row>
        <row r="11">
          <cell r="C11">
            <v>112395775</v>
          </cell>
        </row>
        <row r="12">
          <cell r="C12">
            <v>3742992</v>
          </cell>
        </row>
        <row r="13">
          <cell r="C13">
            <v>14206524</v>
          </cell>
        </row>
        <row r="15">
          <cell r="C15">
            <v>27069525</v>
          </cell>
        </row>
        <row r="20">
          <cell r="C20">
            <v>27069525</v>
          </cell>
        </row>
        <row r="22">
          <cell r="C22">
            <v>0</v>
          </cell>
        </row>
        <row r="29">
          <cell r="C29">
            <v>53750000</v>
          </cell>
        </row>
        <row r="31">
          <cell r="C31">
            <v>800000</v>
          </cell>
        </row>
        <row r="32">
          <cell r="C32">
            <v>35000000</v>
          </cell>
        </row>
        <row r="33">
          <cell r="C33">
            <v>250000</v>
          </cell>
        </row>
        <row r="34">
          <cell r="C34">
            <v>7700000</v>
          </cell>
        </row>
        <row r="35">
          <cell r="C35">
            <v>2500000</v>
          </cell>
        </row>
        <row r="36">
          <cell r="C36">
            <v>7500000</v>
          </cell>
        </row>
        <row r="37">
          <cell r="C37">
            <v>48713098</v>
          </cell>
        </row>
        <row r="38">
          <cell r="C38">
            <v>32140000</v>
          </cell>
        </row>
        <row r="39">
          <cell r="C39">
            <v>3481440</v>
          </cell>
        </row>
        <row r="40">
          <cell r="C40">
            <v>1760000</v>
          </cell>
        </row>
        <row r="43">
          <cell r="C43">
            <v>8260000</v>
          </cell>
        </row>
        <row r="48">
          <cell r="C48">
            <v>3071658</v>
          </cell>
        </row>
        <row r="49">
          <cell r="C49">
            <v>0</v>
          </cell>
        </row>
        <row r="55">
          <cell r="C55">
            <v>3607000</v>
          </cell>
        </row>
        <row r="58">
          <cell r="C58">
            <v>3607000</v>
          </cell>
        </row>
        <row r="60">
          <cell r="C60">
            <v>0</v>
          </cell>
        </row>
        <row r="65">
          <cell r="C65">
            <v>436080559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453068876</v>
          </cell>
        </row>
        <row r="76">
          <cell r="C76">
            <v>453068876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453068876</v>
          </cell>
        </row>
        <row r="90">
          <cell r="C90">
            <v>889149435</v>
          </cell>
        </row>
        <row r="93">
          <cell r="C93">
            <v>335442804</v>
          </cell>
        </row>
        <row r="94">
          <cell r="C94">
            <v>76773621</v>
          </cell>
        </row>
        <row r="95">
          <cell r="C95">
            <v>10755984</v>
          </cell>
        </row>
        <row r="96">
          <cell r="C96">
            <v>159097972</v>
          </cell>
        </row>
        <row r="97">
          <cell r="C97">
            <v>28186000</v>
          </cell>
        </row>
        <row r="98">
          <cell r="C98">
            <v>48450613</v>
          </cell>
        </row>
        <row r="105">
          <cell r="C105">
            <v>28950613</v>
          </cell>
        </row>
        <row r="110">
          <cell r="C110">
            <v>19500000</v>
          </cell>
        </row>
        <row r="111">
          <cell r="C111">
            <v>12178614</v>
          </cell>
        </row>
        <row r="112">
          <cell r="C112">
            <v>6178614</v>
          </cell>
        </row>
        <row r="113">
          <cell r="C113">
            <v>6000000</v>
          </cell>
        </row>
        <row r="114">
          <cell r="C114">
            <v>335028633</v>
          </cell>
        </row>
        <row r="115">
          <cell r="C115">
            <v>330376372</v>
          </cell>
        </row>
        <row r="117">
          <cell r="C117">
            <v>4652261</v>
          </cell>
        </row>
        <row r="128">
          <cell r="C128">
            <v>670471437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218677998</v>
          </cell>
        </row>
        <row r="142">
          <cell r="C142">
            <v>11549377</v>
          </cell>
        </row>
        <row r="143">
          <cell r="C143">
            <v>207128621</v>
          </cell>
        </row>
        <row r="146">
          <cell r="C146">
            <v>0</v>
          </cell>
        </row>
        <row r="154">
          <cell r="C154">
            <v>218677998</v>
          </cell>
        </row>
        <row r="155">
          <cell r="C155">
            <v>889149435</v>
          </cell>
        </row>
        <row r="156">
          <cell r="C156">
            <v>0</v>
          </cell>
        </row>
        <row r="157">
          <cell r="C157">
            <v>10</v>
          </cell>
        </row>
        <row r="158">
          <cell r="C158">
            <v>112</v>
          </cell>
        </row>
      </sheetData>
      <sheetData sheetId="18" refreshError="1"/>
      <sheetData sheetId="19" refreshError="1"/>
      <sheetData sheetId="20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1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2" refreshError="1"/>
      <sheetData sheetId="23" refreshError="1"/>
      <sheetData sheetId="24">
        <row r="8">
          <cell r="C8">
            <v>45987000</v>
          </cell>
        </row>
        <row r="10">
          <cell r="C10">
            <v>30010236</v>
          </cell>
        </row>
        <row r="13">
          <cell r="C13">
            <v>6200000</v>
          </cell>
        </row>
        <row r="14">
          <cell r="C14">
            <v>9776764</v>
          </cell>
        </row>
        <row r="20">
          <cell r="C20">
            <v>705705</v>
          </cell>
        </row>
        <row r="23">
          <cell r="C23">
            <v>705705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46692705</v>
          </cell>
        </row>
        <row r="37">
          <cell r="C37">
            <v>130027099</v>
          </cell>
        </row>
        <row r="40">
          <cell r="C40">
            <v>130027099</v>
          </cell>
        </row>
        <row r="41">
          <cell r="C41">
            <v>176719804</v>
          </cell>
        </row>
        <row r="45">
          <cell r="C45">
            <v>176519804</v>
          </cell>
        </row>
        <row r="46">
          <cell r="C46">
            <v>90535320</v>
          </cell>
        </row>
        <row r="47">
          <cell r="C47">
            <v>15780011</v>
          </cell>
        </row>
        <row r="48">
          <cell r="C48">
            <v>70204473</v>
          </cell>
        </row>
        <row r="51">
          <cell r="C51">
            <v>200000</v>
          </cell>
        </row>
        <row r="52">
          <cell r="C52">
            <v>200000</v>
          </cell>
        </row>
        <row r="57">
          <cell r="C57">
            <v>176719804</v>
          </cell>
        </row>
        <row r="58">
          <cell r="C58">
            <v>0</v>
          </cell>
        </row>
        <row r="59">
          <cell r="C59">
            <v>35</v>
          </cell>
        </row>
      </sheetData>
      <sheetData sheetId="25">
        <row r="8">
          <cell r="C8">
            <v>45987000</v>
          </cell>
        </row>
        <row r="10">
          <cell r="C10">
            <v>30010236</v>
          </cell>
        </row>
        <row r="13">
          <cell r="C13">
            <v>6200000</v>
          </cell>
        </row>
        <row r="14">
          <cell r="C14">
            <v>9776764</v>
          </cell>
        </row>
        <row r="20">
          <cell r="C20">
            <v>705705</v>
          </cell>
        </row>
        <row r="23">
          <cell r="C23">
            <v>705705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46692705</v>
          </cell>
        </row>
        <row r="37">
          <cell r="C37">
            <v>130027099</v>
          </cell>
        </row>
        <row r="40">
          <cell r="C40">
            <v>130027099</v>
          </cell>
        </row>
        <row r="41">
          <cell r="C41">
            <v>176719804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1">
          <cell r="A11" t="str">
            <v>Leveleki Közös Önkormányzati Hivatal</v>
          </cell>
        </row>
        <row r="13">
          <cell r="B13" t="str">
            <v>Leveleki Kastélykert Óvoda és Konyha</v>
          </cell>
        </row>
      </sheetData>
      <sheetData sheetId="74">
        <row r="6">
          <cell r="A6" t="str">
            <v>2020. évi eredeti előirányzat BEVÉTELEK</v>
          </cell>
        </row>
      </sheetData>
      <sheetData sheetId="75">
        <row r="7">
          <cell r="K7" t="str">
            <v>Forintban!</v>
          </cell>
        </row>
        <row r="8">
          <cell r="C8" t="str">
            <v>2020. évi</v>
          </cell>
        </row>
        <row r="9">
          <cell r="C9" t="str">
            <v>Eredeti
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Egyéb adó</v>
          </cell>
        </row>
        <row r="39">
          <cell r="B39" t="str">
            <v>Kommunális adó</v>
          </cell>
        </row>
      </sheetData>
      <sheetData sheetId="76" refreshError="1"/>
      <sheetData sheetId="77" refreshError="1"/>
      <sheetData sheetId="78" refreshError="1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 refreshError="1"/>
      <sheetData sheetId="82" refreshError="1"/>
      <sheetData sheetId="83" refreshError="1"/>
      <sheetData sheetId="84" refreshError="1"/>
      <sheetData sheetId="85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>
        <row r="2">
          <cell r="B2" t="str">
            <v>Leveleki Kastélykert Óvoda és Konyha</v>
          </cell>
        </row>
      </sheetData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FC00-7CC1-44B3-A40C-1BAEBE00F992}">
  <sheetPr>
    <tabColor theme="9"/>
    <pageSetUpPr fitToPage="1"/>
  </sheetPr>
  <dimension ref="A1:O166"/>
  <sheetViews>
    <sheetView view="pageBreakPreview" topLeftCell="A145" zoomScaleNormal="120" zoomScaleSheetLayoutView="100" workbookViewId="0">
      <selection activeCell="E84" sqref="E84"/>
    </sheetView>
  </sheetViews>
  <sheetFormatPr defaultRowHeight="15.75" x14ac:dyDescent="0.2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 x14ac:dyDescent="0.25">
      <c r="A1" s="1"/>
      <c r="B1" s="368" t="str">
        <f>CONCATENATE("1.1. melléklet ",[1]RM_ALAPADATOK!A7," ",[1]RM_ALAPADATOK!B7," ",[1]RM_ALAPADATOK!C7," ",[1]RM_ALAPADATOK!D7," ",[1]RM_ALAPADATOK!E7," ",[1]RM_ALAPADATOK!F7," ",[1]RM_ALAPADATOK!G7," ",[1]RM_ALAPADATOK!H7)</f>
        <v>1.1. melléklet a … / 2020. ( ……. ) önkormányzati rendelethez</v>
      </c>
      <c r="C1" s="369"/>
      <c r="D1" s="369"/>
      <c r="E1" s="369"/>
      <c r="F1" s="369"/>
      <c r="G1" s="369"/>
      <c r="H1" s="369"/>
      <c r="I1" s="369"/>
      <c r="J1" s="369"/>
      <c r="K1" s="369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370" t="str">
        <f>CONCATENATE([1]RM_ALAPADATOK!A4)</f>
        <v/>
      </c>
      <c r="B3" s="370"/>
      <c r="C3" s="371"/>
      <c r="D3" s="370"/>
      <c r="E3" s="370"/>
      <c r="F3" s="370"/>
      <c r="G3" s="370"/>
      <c r="H3" s="370"/>
      <c r="I3" s="370"/>
      <c r="J3" s="370"/>
      <c r="K3" s="370"/>
    </row>
    <row r="4" spans="1:11" x14ac:dyDescent="0.25">
      <c r="A4" s="370" t="str">
        <f>CONCATENATE([1]RM_ALAPADATOK!D7," ÉVI KÖLTSÉGVETÉSI RENDELET ÖSSZEVONT BEVÉTELEINEK KIADÁSAINAK MÓDOSÍTÁSA")</f>
        <v>2020. ÉVI KÖLTSÉGVETÉSI RENDELET ÖSSZEVONT BEVÉTELEINEK KIADÁSAINAK MÓDOSÍTÁSA</v>
      </c>
      <c r="B4" s="370"/>
      <c r="C4" s="371"/>
      <c r="D4" s="370"/>
      <c r="E4" s="370"/>
      <c r="F4" s="370"/>
      <c r="G4" s="370"/>
      <c r="H4" s="370"/>
      <c r="I4" s="370"/>
      <c r="J4" s="370"/>
      <c r="K4" s="370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372" t="s">
        <v>0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</row>
    <row r="7" spans="1:11" ht="15.95" customHeight="1" thickBot="1" x14ac:dyDescent="0.3">
      <c r="A7" s="373" t="s">
        <v>1</v>
      </c>
      <c r="B7" s="373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25">
      <c r="A8" s="359" t="s">
        <v>3</v>
      </c>
      <c r="B8" s="361" t="s">
        <v>4</v>
      </c>
      <c r="C8" s="363" t="str">
        <f>+CONCATENATE(LEFT([1]RM_ÖSSZEFÜGGÉSEK!A6,4),". évi")</f>
        <v>2020. évi</v>
      </c>
      <c r="D8" s="364"/>
      <c r="E8" s="365"/>
      <c r="F8" s="365"/>
      <c r="G8" s="365"/>
      <c r="H8" s="365"/>
      <c r="I8" s="365"/>
      <c r="J8" s="365"/>
      <c r="K8" s="366"/>
    </row>
    <row r="9" spans="1:11" ht="48.75" thickBot="1" x14ac:dyDescent="0.3">
      <c r="A9" s="360"/>
      <c r="B9" s="362"/>
      <c r="C9" s="5" t="s">
        <v>5</v>
      </c>
      <c r="D9" s="6" t="s">
        <v>6</v>
      </c>
      <c r="E9" s="6" t="s">
        <v>7</v>
      </c>
      <c r="F9" s="6" t="s">
        <v>8</v>
      </c>
      <c r="G9" s="6" t="s">
        <v>8</v>
      </c>
      <c r="H9" s="6" t="s">
        <v>8</v>
      </c>
      <c r="I9" s="6" t="s">
        <v>8</v>
      </c>
      <c r="J9" s="7" t="s">
        <v>9</v>
      </c>
      <c r="K9" s="8" t="s">
        <v>10</v>
      </c>
    </row>
    <row r="10" spans="1:11" s="14" customFormat="1" ht="12" customHeight="1" thickBot="1" x14ac:dyDescent="0.25">
      <c r="A10" s="9" t="s">
        <v>11</v>
      </c>
      <c r="B10" s="10" t="s">
        <v>12</v>
      </c>
      <c r="C10" s="11" t="s">
        <v>13</v>
      </c>
      <c r="D10" s="11" t="s">
        <v>14</v>
      </c>
      <c r="E10" s="12" t="s">
        <v>15</v>
      </c>
      <c r="F10" s="12" t="s">
        <v>16</v>
      </c>
      <c r="G10" s="12" t="s">
        <v>17</v>
      </c>
      <c r="H10" s="12" t="s">
        <v>18</v>
      </c>
      <c r="I10" s="12" t="s">
        <v>19</v>
      </c>
      <c r="J10" s="12" t="s">
        <v>20</v>
      </c>
      <c r="K10" s="13" t="s">
        <v>21</v>
      </c>
    </row>
    <row r="11" spans="1:11" s="19" customFormat="1" ht="12" customHeight="1" thickBot="1" x14ac:dyDescent="0.25">
      <c r="A11" s="15" t="s">
        <v>22</v>
      </c>
      <c r="B11" s="16" t="s">
        <v>23</v>
      </c>
      <c r="C11" s="17">
        <f>'[1]KV_1.1.sz.mell.'!C10</f>
        <v>302940936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8">
        <f t="shared" si="0"/>
        <v>302940936</v>
      </c>
    </row>
    <row r="12" spans="1:11" s="19" customFormat="1" ht="12" customHeight="1" x14ac:dyDescent="0.2">
      <c r="A12" s="20" t="s">
        <v>24</v>
      </c>
      <c r="B12" s="21" t="s">
        <v>25</v>
      </c>
      <c r="C12" s="22">
        <f>'[1]KV_1.1.sz.mell.'!C11</f>
        <v>98199795</v>
      </c>
      <c r="D12" s="23"/>
      <c r="E12" s="23"/>
      <c r="F12" s="23"/>
      <c r="G12" s="23"/>
      <c r="H12" s="23"/>
      <c r="I12" s="23"/>
      <c r="J12" s="22">
        <f t="shared" ref="J12:J17" si="1">D12+E12+F12+G12+H12+I12</f>
        <v>0</v>
      </c>
      <c r="K12" s="24">
        <f t="shared" ref="K12:K17" si="2">C12+J12</f>
        <v>98199795</v>
      </c>
    </row>
    <row r="13" spans="1:11" s="19" customFormat="1" ht="12" customHeight="1" x14ac:dyDescent="0.2">
      <c r="A13" s="25" t="s">
        <v>26</v>
      </c>
      <c r="B13" s="26" t="s">
        <v>27</v>
      </c>
      <c r="C13" s="27">
        <f>'[1]KV_1.1.sz.mell.'!C12</f>
        <v>74395850</v>
      </c>
      <c r="D13" s="28"/>
      <c r="E13" s="23"/>
      <c r="F13" s="23"/>
      <c r="G13" s="23"/>
      <c r="H13" s="23"/>
      <c r="I13" s="23"/>
      <c r="J13" s="22">
        <f t="shared" si="1"/>
        <v>0</v>
      </c>
      <c r="K13" s="24">
        <f t="shared" si="2"/>
        <v>74395850</v>
      </c>
    </row>
    <row r="14" spans="1:11" s="19" customFormat="1" ht="12" customHeight="1" x14ac:dyDescent="0.2">
      <c r="A14" s="25" t="s">
        <v>28</v>
      </c>
      <c r="B14" s="26" t="s">
        <v>29</v>
      </c>
      <c r="C14" s="27">
        <f>'[1]KV_1.1.sz.mell.'!C13</f>
        <v>112395775</v>
      </c>
      <c r="D14" s="28"/>
      <c r="E14" s="23"/>
      <c r="F14" s="23"/>
      <c r="G14" s="23"/>
      <c r="H14" s="23"/>
      <c r="I14" s="23"/>
      <c r="J14" s="22">
        <f t="shared" si="1"/>
        <v>0</v>
      </c>
      <c r="K14" s="24">
        <f t="shared" si="2"/>
        <v>112395775</v>
      </c>
    </row>
    <row r="15" spans="1:11" s="19" customFormat="1" ht="12" customHeight="1" x14ac:dyDescent="0.2">
      <c r="A15" s="25" t="s">
        <v>30</v>
      </c>
      <c r="B15" s="26" t="s">
        <v>31</v>
      </c>
      <c r="C15" s="27">
        <f>'[1]KV_1.1.sz.mell.'!C14</f>
        <v>3742992</v>
      </c>
      <c r="D15" s="28"/>
      <c r="E15" s="23"/>
      <c r="F15" s="23"/>
      <c r="G15" s="23"/>
      <c r="H15" s="23"/>
      <c r="I15" s="23"/>
      <c r="J15" s="22">
        <f t="shared" si="1"/>
        <v>0</v>
      </c>
      <c r="K15" s="24">
        <f t="shared" si="2"/>
        <v>3742992</v>
      </c>
    </row>
    <row r="16" spans="1:11" s="19" customFormat="1" ht="12" customHeight="1" x14ac:dyDescent="0.2">
      <c r="A16" s="25" t="s">
        <v>32</v>
      </c>
      <c r="B16" s="29" t="s">
        <v>33</v>
      </c>
      <c r="C16" s="27">
        <f>'[1]KV_1.1.sz.mell.'!C15</f>
        <v>14206524</v>
      </c>
      <c r="D16" s="28"/>
      <c r="E16" s="23"/>
      <c r="F16" s="23"/>
      <c r="G16" s="23"/>
      <c r="H16" s="23"/>
      <c r="I16" s="23"/>
      <c r="J16" s="22">
        <f t="shared" si="1"/>
        <v>0</v>
      </c>
      <c r="K16" s="24">
        <f t="shared" si="2"/>
        <v>14206524</v>
      </c>
    </row>
    <row r="17" spans="1:11" s="19" customFormat="1" ht="12" customHeight="1" thickBot="1" x14ac:dyDescent="0.25">
      <c r="A17" s="30" t="s">
        <v>34</v>
      </c>
      <c r="B17" s="31" t="s">
        <v>35</v>
      </c>
      <c r="C17" s="27">
        <f>'[1]KV_1.1.sz.mell.'!C16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24" customHeight="1" thickBot="1" x14ac:dyDescent="0.25">
      <c r="A18" s="15" t="s">
        <v>36</v>
      </c>
      <c r="B18" s="32" t="s">
        <v>37</v>
      </c>
      <c r="C18" s="17">
        <f>'[1]KV_1.1.sz.mell.'!C17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134056111</v>
      </c>
      <c r="K18" s="18">
        <f t="shared" si="3"/>
        <v>162784501</v>
      </c>
    </row>
    <row r="19" spans="1:11" s="19" customFormat="1" ht="12" customHeight="1" x14ac:dyDescent="0.2">
      <c r="A19" s="20" t="s">
        <v>38</v>
      </c>
      <c r="B19" s="21" t="s">
        <v>39</v>
      </c>
      <c r="C19" s="22">
        <f>'[1]KV_1.1.sz.mell.'!C18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40</v>
      </c>
      <c r="B20" s="26" t="s">
        <v>41</v>
      </c>
      <c r="C20" s="27">
        <f>'[1]KV_1.1.sz.mell.'!C19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42</v>
      </c>
      <c r="B21" s="26" t="s">
        <v>43</v>
      </c>
      <c r="C21" s="27">
        <f>'[1]KV_1.1.sz.mell.'!C20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44</v>
      </c>
      <c r="B22" s="26" t="s">
        <v>45</v>
      </c>
      <c r="C22" s="27">
        <f>'[1]KV_1.1.sz.mell.'!C21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46</v>
      </c>
      <c r="B23" s="26" t="s">
        <v>47</v>
      </c>
      <c r="C23" s="27">
        <f>'[1]KV_1.1.sz.mell.'!C22</f>
        <v>28728390</v>
      </c>
      <c r="D23" s="33">
        <v>134056111</v>
      </c>
      <c r="E23" s="23"/>
      <c r="F23" s="23"/>
      <c r="G23" s="23"/>
      <c r="H23" s="23"/>
      <c r="I23" s="23"/>
      <c r="J23" s="22">
        <f t="shared" si="4"/>
        <v>134056111</v>
      </c>
      <c r="K23" s="24">
        <f t="shared" si="5"/>
        <v>162784501</v>
      </c>
    </row>
    <row r="24" spans="1:11" s="19" customFormat="1" ht="12" customHeight="1" thickBot="1" x14ac:dyDescent="0.25">
      <c r="A24" s="30" t="s">
        <v>48</v>
      </c>
      <c r="B24" s="31" t="s">
        <v>49</v>
      </c>
      <c r="C24" s="34">
        <f>'[1]KV_1.1.sz.mell.'!C23</f>
        <v>0</v>
      </c>
      <c r="D24" s="35"/>
      <c r="E24" s="36"/>
      <c r="F24" s="36"/>
      <c r="G24" s="36"/>
      <c r="H24" s="36"/>
      <c r="I24" s="36"/>
      <c r="J24" s="22">
        <f t="shared" si="4"/>
        <v>0</v>
      </c>
      <c r="K24" s="24">
        <f t="shared" si="5"/>
        <v>0</v>
      </c>
    </row>
    <row r="25" spans="1:11" s="19" customFormat="1" ht="24.75" customHeight="1" thickBot="1" x14ac:dyDescent="0.25">
      <c r="A25" s="15" t="s">
        <v>50</v>
      </c>
      <c r="B25" s="16" t="s">
        <v>51</v>
      </c>
      <c r="C25" s="17">
        <f>'[1]KV_1.1.sz.mell.'!C24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8327800</v>
      </c>
      <c r="K25" s="18">
        <f t="shared" si="6"/>
        <v>8327800</v>
      </c>
    </row>
    <row r="26" spans="1:11" s="19" customFormat="1" ht="12" customHeight="1" x14ac:dyDescent="0.2">
      <c r="A26" s="20" t="s">
        <v>52</v>
      </c>
      <c r="B26" s="21" t="s">
        <v>53</v>
      </c>
      <c r="C26" s="22">
        <f>'[1]KV_1.1.sz.mell.'!C25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54</v>
      </c>
      <c r="B27" s="26" t="s">
        <v>55</v>
      </c>
      <c r="C27" s="27">
        <f>'[1]KV_1.1.sz.mell.'!C26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56</v>
      </c>
      <c r="B28" s="26" t="s">
        <v>57</v>
      </c>
      <c r="C28" s="27">
        <f>'[1]KV_1.1.sz.mell.'!C27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58</v>
      </c>
      <c r="B29" s="26" t="s">
        <v>59</v>
      </c>
      <c r="C29" s="27">
        <f>'[1]KV_1.1.sz.mell.'!C28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60</v>
      </c>
      <c r="B30" s="26" t="s">
        <v>61</v>
      </c>
      <c r="C30" s="27">
        <f>'[1]KV_1.1.sz.mell.'!C29</f>
        <v>0</v>
      </c>
      <c r="D30" s="33">
        <v>8327800</v>
      </c>
      <c r="E30" s="23"/>
      <c r="F30" s="23"/>
      <c r="G30" s="23"/>
      <c r="H30" s="23"/>
      <c r="I30" s="23"/>
      <c r="J30" s="22">
        <f t="shared" si="7"/>
        <v>8327800</v>
      </c>
      <c r="K30" s="24">
        <f t="shared" si="8"/>
        <v>8327800</v>
      </c>
    </row>
    <row r="31" spans="1:11" s="19" customFormat="1" ht="12" customHeight="1" thickBot="1" x14ac:dyDescent="0.25">
      <c r="A31" s="30" t="s">
        <v>62</v>
      </c>
      <c r="B31" s="37" t="s">
        <v>63</v>
      </c>
      <c r="C31" s="34">
        <f>'[1]KV_1.1.sz.mell.'!C30</f>
        <v>0</v>
      </c>
      <c r="D31" s="35"/>
      <c r="E31" s="36"/>
      <c r="F31" s="36"/>
      <c r="G31" s="36"/>
      <c r="H31" s="36"/>
      <c r="I31" s="36"/>
      <c r="J31" s="38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64</v>
      </c>
      <c r="B32" s="16" t="s">
        <v>65</v>
      </c>
      <c r="C32" s="39">
        <f>'[1]KV_1.1.sz.mell.'!C31</f>
        <v>53750000</v>
      </c>
      <c r="D32" s="39">
        <f t="shared" ref="D32:J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0</v>
      </c>
      <c r="J32" s="39">
        <f t="shared" si="9"/>
        <v>-7700000</v>
      </c>
      <c r="K32" s="40">
        <f>+K33+K34+K35+K36+K37+K38+K39</f>
        <v>46050000</v>
      </c>
    </row>
    <row r="33" spans="1:11" s="19" customFormat="1" ht="12" customHeight="1" x14ac:dyDescent="0.2">
      <c r="A33" s="20" t="s">
        <v>66</v>
      </c>
      <c r="B33" s="21" t="str">
        <f>'[1]KV_1.1.sz.mell.'!B32</f>
        <v>Építményadó</v>
      </c>
      <c r="C33" s="22">
        <f>'[1]KV_1.1.sz.mell.'!C32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 x14ac:dyDescent="0.2">
      <c r="A34" s="25" t="s">
        <v>67</v>
      </c>
      <c r="B34" s="21" t="str">
        <f>'[1]KV_1.1.sz.mell.'!B33</f>
        <v>Idegenforgalmi adó</v>
      </c>
      <c r="C34" s="27">
        <f>'[1]KV_1.1.sz.mell.'!C33</f>
        <v>800000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800000</v>
      </c>
    </row>
    <row r="35" spans="1:11" s="19" customFormat="1" ht="12" customHeight="1" x14ac:dyDescent="0.2">
      <c r="A35" s="25" t="s">
        <v>68</v>
      </c>
      <c r="B35" s="21" t="str">
        <f>'[1]KV_1.1.sz.mell.'!B34</f>
        <v>Iparűzési adó</v>
      </c>
      <c r="C35" s="27">
        <f>'[1]KV_1.1.sz.mell.'!C34</f>
        <v>35000000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35000000</v>
      </c>
    </row>
    <row r="36" spans="1:11" s="19" customFormat="1" ht="12" customHeight="1" x14ac:dyDescent="0.2">
      <c r="A36" s="25" t="s">
        <v>69</v>
      </c>
      <c r="B36" s="21" t="str">
        <f>'[1]KV_1.1.sz.mell.'!B35</f>
        <v xml:space="preserve">Talajterhelési díj </v>
      </c>
      <c r="C36" s="27">
        <f>'[1]KV_1.1.sz.mell.'!C35</f>
        <v>250000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250000</v>
      </c>
    </row>
    <row r="37" spans="1:11" s="19" customFormat="1" ht="12" customHeight="1" x14ac:dyDescent="0.2">
      <c r="A37" s="25" t="s">
        <v>70</v>
      </c>
      <c r="B37" s="21" t="str">
        <f>'[1]KV_1.1.sz.mell.'!B36</f>
        <v>Gépjárműadó</v>
      </c>
      <c r="C37" s="27">
        <f>'[1]KV_1.1.sz.mell.'!C36</f>
        <v>7700000</v>
      </c>
      <c r="D37" s="28">
        <v>-7700000</v>
      </c>
      <c r="E37" s="23"/>
      <c r="F37" s="23"/>
      <c r="G37" s="23"/>
      <c r="H37" s="23"/>
      <c r="I37" s="23"/>
      <c r="J37" s="22">
        <f t="shared" si="10"/>
        <v>-7700000</v>
      </c>
      <c r="K37" s="24">
        <f t="shared" si="11"/>
        <v>0</v>
      </c>
    </row>
    <row r="38" spans="1:11" s="19" customFormat="1" ht="12" customHeight="1" x14ac:dyDescent="0.2">
      <c r="A38" s="25" t="s">
        <v>71</v>
      </c>
      <c r="B38" s="21" t="str">
        <f>'[1]KV_1.1.sz.mell.'!B37</f>
        <v>Egyéb adó</v>
      </c>
      <c r="C38" s="27">
        <f>'[1]KV_1.1.sz.mell.'!C37</f>
        <v>2500000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 x14ac:dyDescent="0.25">
      <c r="A39" s="30" t="s">
        <v>72</v>
      </c>
      <c r="B39" s="21" t="str">
        <f>'[1]KV_1.1.sz.mell.'!B38</f>
        <v>Kommunális adó</v>
      </c>
      <c r="C39" s="34">
        <f>'[1]KV_1.1.sz.mell.'!C38</f>
        <v>7500000</v>
      </c>
      <c r="D39" s="35"/>
      <c r="E39" s="36"/>
      <c r="F39" s="36"/>
      <c r="G39" s="36"/>
      <c r="H39" s="36"/>
      <c r="I39" s="36"/>
      <c r="J39" s="38">
        <f t="shared" si="10"/>
        <v>0</v>
      </c>
      <c r="K39" s="24">
        <f t="shared" si="11"/>
        <v>7500000</v>
      </c>
    </row>
    <row r="40" spans="1:11" s="19" customFormat="1" ht="12" customHeight="1" thickBot="1" x14ac:dyDescent="0.25">
      <c r="A40" s="15" t="s">
        <v>73</v>
      </c>
      <c r="B40" s="16" t="s">
        <v>74</v>
      </c>
      <c r="C40" s="17">
        <f>'[1]KV_1.1.sz.mell.'!C39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16486488</v>
      </c>
      <c r="K40" s="18">
        <f t="shared" si="12"/>
        <v>111566586</v>
      </c>
    </row>
    <row r="41" spans="1:11" s="19" customFormat="1" ht="12" customHeight="1" x14ac:dyDescent="0.2">
      <c r="A41" s="20" t="s">
        <v>75</v>
      </c>
      <c r="B41" s="21" t="s">
        <v>76</v>
      </c>
      <c r="C41" s="22">
        <f>'[1]KV_1.1.sz.mell.'!C40</f>
        <v>32140000</v>
      </c>
      <c r="D41" s="41">
        <v>5865072</v>
      </c>
      <c r="E41" s="23"/>
      <c r="F41" s="23"/>
      <c r="G41" s="23"/>
      <c r="H41" s="23"/>
      <c r="I41" s="23"/>
      <c r="J41" s="22">
        <f t="shared" ref="J41:J51" si="13">D41+E41+F41+G41+H41+I41</f>
        <v>5865072</v>
      </c>
      <c r="K41" s="24">
        <f t="shared" ref="K41:K51" si="14">C41+J41</f>
        <v>38005072</v>
      </c>
    </row>
    <row r="42" spans="1:11" s="19" customFormat="1" ht="12" customHeight="1" x14ac:dyDescent="0.2">
      <c r="A42" s="25" t="s">
        <v>77</v>
      </c>
      <c r="B42" s="26" t="s">
        <v>78</v>
      </c>
      <c r="C42" s="27">
        <f>'[1]KV_1.1.sz.mell.'!C41</f>
        <v>33491676</v>
      </c>
      <c r="D42" s="33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33491676</v>
      </c>
    </row>
    <row r="43" spans="1:11" s="19" customFormat="1" ht="12" customHeight="1" x14ac:dyDescent="0.2">
      <c r="A43" s="25" t="s">
        <v>79</v>
      </c>
      <c r="B43" s="26" t="s">
        <v>80</v>
      </c>
      <c r="C43" s="27">
        <f>'[1]KV_1.1.sz.mell.'!C42</f>
        <v>2140000</v>
      </c>
      <c r="D43" s="33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2140000</v>
      </c>
    </row>
    <row r="44" spans="1:11" s="19" customFormat="1" ht="12" customHeight="1" x14ac:dyDescent="0.2">
      <c r="A44" s="25" t="s">
        <v>81</v>
      </c>
      <c r="B44" s="26" t="s">
        <v>82</v>
      </c>
      <c r="C44" s="27">
        <f>'[1]KV_1.1.sz.mell.'!C43</f>
        <v>0</v>
      </c>
      <c r="D44" s="33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83</v>
      </c>
      <c r="B45" s="26" t="s">
        <v>84</v>
      </c>
      <c r="C45" s="27">
        <f>'[1]KV_1.1.sz.mell.'!C44</f>
        <v>6200000</v>
      </c>
      <c r="D45" s="33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6200000</v>
      </c>
    </row>
    <row r="46" spans="1:11" s="19" customFormat="1" ht="12" customHeight="1" x14ac:dyDescent="0.2">
      <c r="A46" s="25" t="s">
        <v>85</v>
      </c>
      <c r="B46" s="26" t="s">
        <v>86</v>
      </c>
      <c r="C46" s="27">
        <f>'[1]KV_1.1.sz.mell.'!C45</f>
        <v>18036764</v>
      </c>
      <c r="D46" s="33">
        <v>1516569</v>
      </c>
      <c r="E46" s="23"/>
      <c r="F46" s="23"/>
      <c r="G46" s="23"/>
      <c r="H46" s="23"/>
      <c r="I46" s="23"/>
      <c r="J46" s="22">
        <f t="shared" si="13"/>
        <v>1516569</v>
      </c>
      <c r="K46" s="24">
        <f t="shared" si="14"/>
        <v>19553333</v>
      </c>
    </row>
    <row r="47" spans="1:11" s="19" customFormat="1" ht="12" customHeight="1" x14ac:dyDescent="0.2">
      <c r="A47" s="25" t="s">
        <v>87</v>
      </c>
      <c r="B47" s="26" t="s">
        <v>88</v>
      </c>
      <c r="C47" s="27">
        <f>'[1]KV_1.1.sz.mell.'!C46</f>
        <v>0</v>
      </c>
      <c r="D47" s="33">
        <v>9104847</v>
      </c>
      <c r="E47" s="23"/>
      <c r="F47" s="23"/>
      <c r="G47" s="23"/>
      <c r="H47" s="23"/>
      <c r="I47" s="23"/>
      <c r="J47" s="22">
        <f t="shared" si="13"/>
        <v>9104847</v>
      </c>
      <c r="K47" s="24">
        <f t="shared" si="14"/>
        <v>9104847</v>
      </c>
    </row>
    <row r="48" spans="1:11" s="19" customFormat="1" ht="12" customHeight="1" x14ac:dyDescent="0.2">
      <c r="A48" s="25" t="s">
        <v>89</v>
      </c>
      <c r="B48" s="26" t="s">
        <v>90</v>
      </c>
      <c r="C48" s="27">
        <f>'[1]KV_1.1.sz.mell.'!C47</f>
        <v>0</v>
      </c>
      <c r="D48" s="33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91</v>
      </c>
      <c r="B49" s="26" t="s">
        <v>92</v>
      </c>
      <c r="C49" s="42">
        <f>'[1]KV_1.1.sz.mell.'!C48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30" t="s">
        <v>93</v>
      </c>
      <c r="B50" s="37" t="s">
        <v>94</v>
      </c>
      <c r="C50" s="46">
        <f>'[1]KV_1.1.sz.mell.'!C49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50" t="s">
        <v>95</v>
      </c>
      <c r="B51" s="51" t="s">
        <v>96</v>
      </c>
      <c r="C51" s="52">
        <f>'[1]KV_1.1.sz.mell.'!C50</f>
        <v>3071658</v>
      </c>
      <c r="D51" s="53"/>
      <c r="E51" s="53"/>
      <c r="F51" s="53"/>
      <c r="G51" s="53"/>
      <c r="H51" s="53"/>
      <c r="I51" s="53"/>
      <c r="J51" s="52">
        <f t="shared" si="13"/>
        <v>0</v>
      </c>
      <c r="K51" s="54">
        <f t="shared" si="14"/>
        <v>3071658</v>
      </c>
    </row>
    <row r="52" spans="1:11" s="19" customFormat="1" ht="12" customHeight="1" thickBot="1" x14ac:dyDescent="0.25">
      <c r="A52" s="15" t="s">
        <v>97</v>
      </c>
      <c r="B52" s="16" t="s">
        <v>98</v>
      </c>
      <c r="C52" s="17">
        <f>'[1]KV_1.1.sz.mell.'!C51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99</v>
      </c>
      <c r="B53" s="21" t="s">
        <v>100</v>
      </c>
      <c r="C53" s="45">
        <f>'[1]KV_1.1.sz.mell.'!C52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 x14ac:dyDescent="0.2">
      <c r="A54" s="25" t="s">
        <v>101</v>
      </c>
      <c r="B54" s="26" t="s">
        <v>102</v>
      </c>
      <c r="C54" s="42">
        <f>'[1]KV_1.1.sz.mell.'!C53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 x14ac:dyDescent="0.2">
      <c r="A55" s="25" t="s">
        <v>103</v>
      </c>
      <c r="B55" s="26" t="s">
        <v>104</v>
      </c>
      <c r="C55" s="42">
        <f>'[1]KV_1.1.sz.mell.'!C54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 x14ac:dyDescent="0.2">
      <c r="A56" s="25" t="s">
        <v>105</v>
      </c>
      <c r="B56" s="26" t="s">
        <v>106</v>
      </c>
      <c r="C56" s="42">
        <f>'[1]KV_1.1.sz.mell.'!C55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 x14ac:dyDescent="0.25">
      <c r="A57" s="30" t="s">
        <v>107</v>
      </c>
      <c r="B57" s="31" t="s">
        <v>108</v>
      </c>
      <c r="C57" s="46">
        <f>'[1]KV_1.1.sz.mell.'!C56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 x14ac:dyDescent="0.25">
      <c r="A58" s="15" t="s">
        <v>109</v>
      </c>
      <c r="B58" s="16" t="s">
        <v>110</v>
      </c>
      <c r="C58" s="17">
        <f>'[1]KV_1.1.sz.mell.'!C57</f>
        <v>3807000</v>
      </c>
      <c r="D58" s="17">
        <f t="shared" ref="D58:K58" si="16">SUM(D59:D61)</f>
        <v>0</v>
      </c>
      <c r="E58" s="17">
        <f t="shared" si="16"/>
        <v>1600000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1600000</v>
      </c>
      <c r="K58" s="18">
        <f t="shared" si="16"/>
        <v>5407000</v>
      </c>
    </row>
    <row r="59" spans="1:11" s="19" customFormat="1" ht="12" customHeight="1" x14ac:dyDescent="0.2">
      <c r="A59" s="20" t="s">
        <v>111</v>
      </c>
      <c r="B59" s="21" t="s">
        <v>112</v>
      </c>
      <c r="C59" s="22">
        <f>'[1]KV_1.1.sz.mell.'!C58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22.5" x14ac:dyDescent="0.2">
      <c r="A60" s="25" t="s">
        <v>113</v>
      </c>
      <c r="B60" s="56" t="s">
        <v>114</v>
      </c>
      <c r="C60" s="27">
        <f>'[1]KV_1.1.sz.mell.'!C59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115</v>
      </c>
      <c r="B61" s="26" t="s">
        <v>116</v>
      </c>
      <c r="C61" s="27">
        <f>'[1]KV_1.1.sz.mell.'!C60</f>
        <v>3807000</v>
      </c>
      <c r="D61" s="28"/>
      <c r="E61" s="23">
        <v>1600000</v>
      </c>
      <c r="F61" s="23"/>
      <c r="G61" s="23"/>
      <c r="H61" s="23"/>
      <c r="I61" s="23"/>
      <c r="J61" s="22">
        <f>D61+E61+F61+G61+H61+I61</f>
        <v>1600000</v>
      </c>
      <c r="K61" s="24">
        <f>C61+J61</f>
        <v>5407000</v>
      </c>
    </row>
    <row r="62" spans="1:11" s="19" customFormat="1" ht="12" customHeight="1" thickBot="1" x14ac:dyDescent="0.25">
      <c r="A62" s="30" t="s">
        <v>117</v>
      </c>
      <c r="B62" s="31" t="s">
        <v>118</v>
      </c>
      <c r="C62" s="34">
        <f>'[1]KV_1.1.sz.mell.'!C61</f>
        <v>0</v>
      </c>
      <c r="D62" s="35"/>
      <c r="E62" s="36"/>
      <c r="F62" s="36"/>
      <c r="G62" s="36"/>
      <c r="H62" s="3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119</v>
      </c>
      <c r="B63" s="32" t="s">
        <v>120</v>
      </c>
      <c r="C63" s="17">
        <f>'[1]KV_1.1.sz.mell.'!C62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121</v>
      </c>
      <c r="B64" s="21" t="s">
        <v>122</v>
      </c>
      <c r="C64" s="42">
        <f>'[1]KV_1.1.sz.mell.'!C63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 x14ac:dyDescent="0.2">
      <c r="A65" s="25" t="s">
        <v>123</v>
      </c>
      <c r="B65" s="26" t="s">
        <v>124</v>
      </c>
      <c r="C65" s="42">
        <f>'[1]KV_1.1.sz.mell.'!C64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 x14ac:dyDescent="0.2">
      <c r="A66" s="25" t="s">
        <v>125</v>
      </c>
      <c r="B66" s="26" t="s">
        <v>126</v>
      </c>
      <c r="C66" s="42">
        <f>'[1]KV_1.1.sz.mell.'!C65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 x14ac:dyDescent="0.25">
      <c r="A67" s="30" t="s">
        <v>127</v>
      </c>
      <c r="B67" s="31" t="s">
        <v>128</v>
      </c>
      <c r="C67" s="42">
        <f>'[1]KV_1.1.sz.mell.'!C66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 x14ac:dyDescent="0.25">
      <c r="A68" s="58" t="s">
        <v>129</v>
      </c>
      <c r="B68" s="16" t="s">
        <v>130</v>
      </c>
      <c r="C68" s="39">
        <f>'[1]KV_1.1.sz.mell.'!C67</f>
        <v>484306424</v>
      </c>
      <c r="D68" s="39">
        <f t="shared" ref="D68:K68" si="18">+D11+D18+D25+D32+D40+D52+D58+D63</f>
        <v>151170399</v>
      </c>
      <c r="E68" s="39">
        <f t="shared" si="18"/>
        <v>1600000</v>
      </c>
      <c r="F68" s="39">
        <f t="shared" si="18"/>
        <v>0</v>
      </c>
      <c r="G68" s="39">
        <f t="shared" si="18"/>
        <v>0</v>
      </c>
      <c r="H68" s="39">
        <f t="shared" si="18"/>
        <v>0</v>
      </c>
      <c r="I68" s="39">
        <f t="shared" si="18"/>
        <v>0</v>
      </c>
      <c r="J68" s="39">
        <f t="shared" si="18"/>
        <v>152770399</v>
      </c>
      <c r="K68" s="40">
        <f t="shared" si="18"/>
        <v>637076823</v>
      </c>
    </row>
    <row r="69" spans="1:11" s="19" customFormat="1" ht="12" customHeight="1" thickBot="1" x14ac:dyDescent="0.25">
      <c r="A69" s="59" t="s">
        <v>131</v>
      </c>
      <c r="B69" s="32" t="s">
        <v>132</v>
      </c>
      <c r="C69" s="17">
        <f>'[1]KV_1.1.sz.mell.'!C68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133</v>
      </c>
      <c r="B70" s="21" t="s">
        <v>134</v>
      </c>
      <c r="C70" s="42">
        <f>'[1]KV_1.1.sz.mell.'!C69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 x14ac:dyDescent="0.2">
      <c r="A71" s="25" t="s">
        <v>135</v>
      </c>
      <c r="B71" s="26" t="s">
        <v>136</v>
      </c>
      <c r="C71" s="42">
        <f>'[1]KV_1.1.sz.mell.'!C70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 x14ac:dyDescent="0.25">
      <c r="A72" s="50" t="s">
        <v>137</v>
      </c>
      <c r="B72" s="60" t="s">
        <v>138</v>
      </c>
      <c r="C72" s="52">
        <f>'[1]KV_1.1.sz.mell.'!C71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 x14ac:dyDescent="0.25">
      <c r="A73" s="59" t="s">
        <v>139</v>
      </c>
      <c r="B73" s="32" t="s">
        <v>140</v>
      </c>
      <c r="C73" s="17">
        <f>'[1]KV_1.1.sz.mell.'!C72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141</v>
      </c>
      <c r="B74" s="21" t="s">
        <v>142</v>
      </c>
      <c r="C74" s="42">
        <f>'[1]KV_1.1.sz.mell.'!C73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 x14ac:dyDescent="0.2">
      <c r="A75" s="25" t="s">
        <v>143</v>
      </c>
      <c r="B75" s="21" t="s">
        <v>144</v>
      </c>
      <c r="C75" s="42">
        <f>'[1]KV_1.1.sz.mell.'!C74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 x14ac:dyDescent="0.2">
      <c r="A76" s="25" t="s">
        <v>145</v>
      </c>
      <c r="B76" s="21" t="s">
        <v>146</v>
      </c>
      <c r="C76" s="42">
        <f>'[1]KV_1.1.sz.mell.'!C75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 x14ac:dyDescent="0.25">
      <c r="A77" s="30" t="s">
        <v>147</v>
      </c>
      <c r="B77" s="62" t="s">
        <v>148</v>
      </c>
      <c r="C77" s="42">
        <f>'[1]KV_1.1.sz.mell.'!C76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 x14ac:dyDescent="0.25">
      <c r="A78" s="59" t="s">
        <v>149</v>
      </c>
      <c r="B78" s="32" t="s">
        <v>150</v>
      </c>
      <c r="C78" s="17">
        <f>'[1]KV_1.1.sz.mell.'!C77</f>
        <v>453068876</v>
      </c>
      <c r="D78" s="17">
        <f t="shared" ref="D78:K78" si="21">SUM(D79:D80)</f>
        <v>0</v>
      </c>
      <c r="E78" s="17">
        <f t="shared" si="21"/>
        <v>107398192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107398192</v>
      </c>
      <c r="K78" s="18">
        <f t="shared" si="21"/>
        <v>560467068</v>
      </c>
    </row>
    <row r="79" spans="1:11" s="19" customFormat="1" ht="12" customHeight="1" x14ac:dyDescent="0.2">
      <c r="A79" s="20" t="s">
        <v>151</v>
      </c>
      <c r="B79" s="21" t="s">
        <v>152</v>
      </c>
      <c r="C79" s="42">
        <f>'[1]KV_1.1.sz.mell.'!C78</f>
        <v>453068876</v>
      </c>
      <c r="D79" s="43"/>
      <c r="E79" s="43">
        <v>107398192</v>
      </c>
      <c r="F79" s="43"/>
      <c r="G79" s="43"/>
      <c r="H79" s="43"/>
      <c r="I79" s="43"/>
      <c r="J79" s="42">
        <f>D79+E79+F79+G79+H79+I79</f>
        <v>107398192</v>
      </c>
      <c r="K79" s="57">
        <f>C79+J79</f>
        <v>560467068</v>
      </c>
    </row>
    <row r="80" spans="1:11" s="19" customFormat="1" ht="12" customHeight="1" thickBot="1" x14ac:dyDescent="0.25">
      <c r="A80" s="30" t="s">
        <v>153</v>
      </c>
      <c r="B80" s="31" t="s">
        <v>154</v>
      </c>
      <c r="C80" s="42">
        <f>'[1]KV_1.1.sz.mell.'!C79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 x14ac:dyDescent="0.25">
      <c r="A81" s="59" t="s">
        <v>155</v>
      </c>
      <c r="B81" s="32" t="s">
        <v>156</v>
      </c>
      <c r="C81" s="17">
        <f>'[1]KV_1.1.sz.mell.'!C80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">
      <c r="A82" s="20" t="s">
        <v>157</v>
      </c>
      <c r="B82" s="21" t="s">
        <v>158</v>
      </c>
      <c r="C82" s="42">
        <f>'[1]KV_1.1.sz.mell.'!C81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 x14ac:dyDescent="0.2">
      <c r="A83" s="25" t="s">
        <v>159</v>
      </c>
      <c r="B83" s="26" t="s">
        <v>160</v>
      </c>
      <c r="C83" s="42">
        <f>'[1]KV_1.1.sz.mell.'!C82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 x14ac:dyDescent="0.25">
      <c r="A84" s="30" t="s">
        <v>161</v>
      </c>
      <c r="B84" s="31" t="s">
        <v>162</v>
      </c>
      <c r="C84" s="42">
        <f>'[1]KV_1.1.sz.mell.'!C83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 x14ac:dyDescent="0.25">
      <c r="A85" s="59" t="s">
        <v>163</v>
      </c>
      <c r="B85" s="32" t="s">
        <v>164</v>
      </c>
      <c r="C85" s="17">
        <f>'[1]KV_1.1.sz.mell.'!C84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63" t="s">
        <v>165</v>
      </c>
      <c r="B86" s="21" t="s">
        <v>166</v>
      </c>
      <c r="C86" s="42">
        <f>'[1]KV_1.1.sz.mell.'!C85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 x14ac:dyDescent="0.2">
      <c r="A87" s="64" t="s">
        <v>167</v>
      </c>
      <c r="B87" s="26" t="s">
        <v>168</v>
      </c>
      <c r="C87" s="42">
        <f>'[1]KV_1.1.sz.mell.'!C86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 x14ac:dyDescent="0.2">
      <c r="A88" s="64" t="s">
        <v>169</v>
      </c>
      <c r="B88" s="26" t="s">
        <v>170</v>
      </c>
      <c r="C88" s="42">
        <f>'[1]KV_1.1.sz.mell.'!C87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 x14ac:dyDescent="0.25">
      <c r="A89" s="65" t="s">
        <v>171</v>
      </c>
      <c r="B89" s="31" t="s">
        <v>172</v>
      </c>
      <c r="C89" s="42">
        <f>'[1]KV_1.1.sz.mell.'!C88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 x14ac:dyDescent="0.25">
      <c r="A90" s="59" t="s">
        <v>173</v>
      </c>
      <c r="B90" s="32" t="s">
        <v>174</v>
      </c>
      <c r="C90" s="17">
        <f>'[1]KV_1.1.sz.mell.'!C89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9" t="s">
        <v>175</v>
      </c>
      <c r="B91" s="32" t="s">
        <v>176</v>
      </c>
      <c r="C91" s="17">
        <f>'[1]KV_1.1.sz.mell.'!C90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9" t="s">
        <v>177</v>
      </c>
      <c r="B92" s="32" t="s">
        <v>178</v>
      </c>
      <c r="C92" s="39">
        <f>'[1]KV_1.1.sz.mell.'!C91</f>
        <v>453068876</v>
      </c>
      <c r="D92" s="39">
        <f t="shared" ref="D92:K92" si="26">+D69+D73+D78+D81+D85+D91+D90</f>
        <v>0</v>
      </c>
      <c r="E92" s="39">
        <f t="shared" si="26"/>
        <v>107398192</v>
      </c>
      <c r="F92" s="39">
        <f t="shared" si="26"/>
        <v>0</v>
      </c>
      <c r="G92" s="39">
        <f t="shared" si="26"/>
        <v>0</v>
      </c>
      <c r="H92" s="39">
        <f t="shared" si="26"/>
        <v>0</v>
      </c>
      <c r="I92" s="39">
        <f t="shared" si="26"/>
        <v>0</v>
      </c>
      <c r="J92" s="39">
        <f t="shared" si="26"/>
        <v>107398192</v>
      </c>
      <c r="K92" s="40">
        <f t="shared" si="26"/>
        <v>560467068</v>
      </c>
    </row>
    <row r="93" spans="1:11" s="19" customFormat="1" ht="25.5" customHeight="1" thickBot="1" x14ac:dyDescent="0.25">
      <c r="A93" s="67" t="s">
        <v>179</v>
      </c>
      <c r="B93" s="68" t="s">
        <v>180</v>
      </c>
      <c r="C93" s="39">
        <f>'[1]KV_1.1.sz.mell.'!C92</f>
        <v>937375300</v>
      </c>
      <c r="D93" s="39">
        <f t="shared" ref="D93:K93" si="27">+D68+D92</f>
        <v>151170399</v>
      </c>
      <c r="E93" s="39">
        <f t="shared" si="27"/>
        <v>108998192</v>
      </c>
      <c r="F93" s="39">
        <f t="shared" si="27"/>
        <v>0</v>
      </c>
      <c r="G93" s="39">
        <f t="shared" si="27"/>
        <v>0</v>
      </c>
      <c r="H93" s="39">
        <f t="shared" si="27"/>
        <v>0</v>
      </c>
      <c r="I93" s="39">
        <f t="shared" si="27"/>
        <v>0</v>
      </c>
      <c r="J93" s="39">
        <f t="shared" si="27"/>
        <v>260168591</v>
      </c>
      <c r="K93" s="40">
        <f t="shared" si="27"/>
        <v>1197543891</v>
      </c>
    </row>
    <row r="94" spans="1:11" s="19" customFormat="1" ht="30.75" customHeight="1" x14ac:dyDescent="0.2">
      <c r="A94" s="69"/>
      <c r="B94" s="70"/>
      <c r="C94" s="71"/>
    </row>
    <row r="95" spans="1:11" ht="16.5" customHeight="1" x14ac:dyDescent="0.25">
      <c r="A95" s="357" t="s">
        <v>181</v>
      </c>
      <c r="B95" s="357"/>
      <c r="C95" s="357"/>
      <c r="D95" s="357"/>
      <c r="E95" s="357"/>
      <c r="F95" s="357"/>
      <c r="G95" s="357"/>
      <c r="H95" s="357"/>
      <c r="I95" s="357"/>
      <c r="J95" s="357"/>
      <c r="K95" s="357"/>
    </row>
    <row r="96" spans="1:11" ht="16.5" customHeight="1" thickBot="1" x14ac:dyDescent="0.3">
      <c r="A96" s="358" t="s">
        <v>182</v>
      </c>
      <c r="B96" s="358"/>
      <c r="C96" s="72"/>
      <c r="K96" s="72" t="str">
        <f>K7</f>
        <v>Forintban!</v>
      </c>
    </row>
    <row r="97" spans="1:11" x14ac:dyDescent="0.25">
      <c r="A97" s="359" t="s">
        <v>3</v>
      </c>
      <c r="B97" s="361" t="s">
        <v>183</v>
      </c>
      <c r="C97" s="363" t="str">
        <f>+CONCATENATE(LEFT([1]RM_ÖSSZEFÜGGÉSEK!A6,4),". évi")</f>
        <v>2020. évi</v>
      </c>
      <c r="D97" s="364"/>
      <c r="E97" s="365"/>
      <c r="F97" s="365"/>
      <c r="G97" s="365"/>
      <c r="H97" s="365"/>
      <c r="I97" s="365"/>
      <c r="J97" s="365"/>
      <c r="K97" s="366"/>
    </row>
    <row r="98" spans="1:11" ht="39.75" customHeight="1" thickBot="1" x14ac:dyDescent="0.3">
      <c r="A98" s="360"/>
      <c r="B98" s="362"/>
      <c r="C98" s="73" t="s">
        <v>5</v>
      </c>
      <c r="D98" s="74" t="str">
        <f>D9</f>
        <v xml:space="preserve">1 . sz. módosítás </v>
      </c>
      <c r="E98" s="74" t="str">
        <f t="shared" ref="E98:K98" si="28">E9</f>
        <v xml:space="preserve">2. sz. módosítás </v>
      </c>
      <c r="F98" s="74" t="str">
        <f t="shared" si="28"/>
        <v xml:space="preserve">… . sz. módosítás </v>
      </c>
      <c r="G98" s="74" t="str">
        <f t="shared" si="28"/>
        <v xml:space="preserve">… . sz. módosítás </v>
      </c>
      <c r="H98" s="74" t="str">
        <f t="shared" si="28"/>
        <v xml:space="preserve">… . sz. módosítás </v>
      </c>
      <c r="I98" s="74" t="str">
        <f t="shared" si="28"/>
        <v xml:space="preserve">… . sz. módosítás </v>
      </c>
      <c r="J98" s="75" t="str">
        <f t="shared" si="28"/>
        <v>Módosítások összesen</v>
      </c>
      <c r="K98" s="76" t="str">
        <f t="shared" si="28"/>
        <v>….számú módosítás utáni előirányzat</v>
      </c>
    </row>
    <row r="99" spans="1:11" s="14" customFormat="1" ht="12" customHeight="1" thickBot="1" x14ac:dyDescent="0.25">
      <c r="A99" s="77" t="s">
        <v>11</v>
      </c>
      <c r="B99" s="78" t="s">
        <v>12</v>
      </c>
      <c r="C99" s="11" t="s">
        <v>13</v>
      </c>
      <c r="D99" s="11" t="s">
        <v>14</v>
      </c>
      <c r="E99" s="12" t="s">
        <v>15</v>
      </c>
      <c r="F99" s="12" t="s">
        <v>16</v>
      </c>
      <c r="G99" s="12" t="s">
        <v>17</v>
      </c>
      <c r="H99" s="12" t="s">
        <v>18</v>
      </c>
      <c r="I99" s="12" t="s">
        <v>19</v>
      </c>
      <c r="J99" s="12" t="s">
        <v>20</v>
      </c>
      <c r="K99" s="13" t="s">
        <v>21</v>
      </c>
    </row>
    <row r="100" spans="1:11" ht="12" customHeight="1" thickBot="1" x14ac:dyDescent="0.3">
      <c r="A100" s="79" t="s">
        <v>22</v>
      </c>
      <c r="B100" s="80" t="s">
        <v>184</v>
      </c>
      <c r="C100" s="81">
        <f>'[1]KV_1.1.sz.mell.'!C98</f>
        <v>590097290</v>
      </c>
      <c r="D100" s="81">
        <f t="shared" ref="D100:K100" si="29">D101+D102+D103+D104+D105+D118</f>
        <v>140594093</v>
      </c>
      <c r="E100" s="81">
        <f t="shared" si="29"/>
        <v>3320935</v>
      </c>
      <c r="F100" s="81">
        <f t="shared" si="29"/>
        <v>0</v>
      </c>
      <c r="G100" s="81">
        <f t="shared" si="29"/>
        <v>0</v>
      </c>
      <c r="H100" s="81">
        <f t="shared" si="29"/>
        <v>0</v>
      </c>
      <c r="I100" s="81">
        <f t="shared" si="29"/>
        <v>0</v>
      </c>
      <c r="J100" s="81">
        <f t="shared" si="29"/>
        <v>143915028</v>
      </c>
      <c r="K100" s="82">
        <f t="shared" si="29"/>
        <v>734012318</v>
      </c>
    </row>
    <row r="101" spans="1:11" ht="12" customHeight="1" x14ac:dyDescent="0.25">
      <c r="A101" s="83" t="s">
        <v>24</v>
      </c>
      <c r="B101" s="84" t="s">
        <v>185</v>
      </c>
      <c r="C101" s="85">
        <f>'[1]KV_1.1.sz.mell.'!C99</f>
        <v>222780221</v>
      </c>
      <c r="D101" s="85">
        <v>103457736</v>
      </c>
      <c r="E101" s="85"/>
      <c r="F101" s="85"/>
      <c r="G101" s="85"/>
      <c r="H101" s="85"/>
      <c r="I101" s="85"/>
      <c r="J101" s="86">
        <f t="shared" ref="J101:J120" si="30">D101+E101+F101+G101+H101+I101</f>
        <v>103457736</v>
      </c>
      <c r="K101" s="87">
        <f t="shared" ref="K101:K120" si="31">C101+J101</f>
        <v>326237957</v>
      </c>
    </row>
    <row r="102" spans="1:11" ht="12" customHeight="1" x14ac:dyDescent="0.25">
      <c r="A102" s="25" t="s">
        <v>26</v>
      </c>
      <c r="B102" s="88" t="s">
        <v>186</v>
      </c>
      <c r="C102" s="28">
        <f>'[1]KV_1.1.sz.mell.'!C100</f>
        <v>35670012</v>
      </c>
      <c r="D102" s="28">
        <v>9271652</v>
      </c>
      <c r="E102" s="28"/>
      <c r="F102" s="28"/>
      <c r="G102" s="28"/>
      <c r="H102" s="28"/>
      <c r="I102" s="28"/>
      <c r="J102" s="27">
        <f t="shared" si="30"/>
        <v>9271652</v>
      </c>
      <c r="K102" s="89">
        <f t="shared" si="31"/>
        <v>44941664</v>
      </c>
    </row>
    <row r="103" spans="1:11" ht="12" customHeight="1" x14ac:dyDescent="0.25">
      <c r="A103" s="25" t="s">
        <v>28</v>
      </c>
      <c r="B103" s="88" t="s">
        <v>187</v>
      </c>
      <c r="C103" s="35">
        <f>'[1]KV_1.1.sz.mell.'!C101</f>
        <v>237069855</v>
      </c>
      <c r="D103" s="35">
        <v>35417688</v>
      </c>
      <c r="E103" s="35">
        <v>3720935</v>
      </c>
      <c r="F103" s="35"/>
      <c r="G103" s="35"/>
      <c r="H103" s="35"/>
      <c r="I103" s="35"/>
      <c r="J103" s="34">
        <f t="shared" si="30"/>
        <v>39138623</v>
      </c>
      <c r="K103" s="90">
        <f t="shared" si="31"/>
        <v>276208478</v>
      </c>
    </row>
    <row r="104" spans="1:11" ht="12" customHeight="1" x14ac:dyDescent="0.25">
      <c r="A104" s="25" t="s">
        <v>30</v>
      </c>
      <c r="B104" s="91" t="s">
        <v>188</v>
      </c>
      <c r="C104" s="35">
        <f>'[1]KV_1.1.sz.mell.'!C102</f>
        <v>28186000</v>
      </c>
      <c r="D104" s="35"/>
      <c r="E104" s="35"/>
      <c r="F104" s="35"/>
      <c r="G104" s="35"/>
      <c r="H104" s="35"/>
      <c r="I104" s="35"/>
      <c r="J104" s="34">
        <f t="shared" si="30"/>
        <v>0</v>
      </c>
      <c r="K104" s="90">
        <f t="shared" si="31"/>
        <v>28186000</v>
      </c>
    </row>
    <row r="105" spans="1:11" ht="12" customHeight="1" x14ac:dyDescent="0.25">
      <c r="A105" s="25" t="s">
        <v>189</v>
      </c>
      <c r="B105" s="92" t="s">
        <v>190</v>
      </c>
      <c r="C105" s="35">
        <f>'[1]KV_1.1.sz.mell.'!C103</f>
        <v>48450613</v>
      </c>
      <c r="D105" s="35">
        <f>SUM(D106:D117)</f>
        <v>-1791008</v>
      </c>
      <c r="E105" s="35"/>
      <c r="F105" s="35"/>
      <c r="G105" s="35"/>
      <c r="H105" s="35"/>
      <c r="I105" s="35"/>
      <c r="J105" s="34">
        <f t="shared" si="30"/>
        <v>-1791008</v>
      </c>
      <c r="K105" s="90">
        <f t="shared" si="31"/>
        <v>46659605</v>
      </c>
    </row>
    <row r="106" spans="1:11" ht="12" customHeight="1" x14ac:dyDescent="0.25">
      <c r="A106" s="25" t="s">
        <v>34</v>
      </c>
      <c r="B106" s="88" t="s">
        <v>191</v>
      </c>
      <c r="C106" s="35">
        <f>'[1]KV_1.1.sz.mell.'!C104</f>
        <v>0</v>
      </c>
      <c r="D106" s="35">
        <v>192689</v>
      </c>
      <c r="E106" s="35"/>
      <c r="F106" s="35"/>
      <c r="G106" s="35"/>
      <c r="H106" s="35"/>
      <c r="I106" s="35"/>
      <c r="J106" s="34">
        <f t="shared" si="30"/>
        <v>192689</v>
      </c>
      <c r="K106" s="90">
        <f t="shared" si="31"/>
        <v>192689</v>
      </c>
    </row>
    <row r="107" spans="1:11" ht="12" customHeight="1" x14ac:dyDescent="0.25">
      <c r="A107" s="25" t="s">
        <v>192</v>
      </c>
      <c r="B107" s="93" t="s">
        <v>193</v>
      </c>
      <c r="C107" s="35">
        <f>'[1]KV_1.1.sz.mell.'!C105</f>
        <v>0</v>
      </c>
      <c r="D107" s="35"/>
      <c r="E107" s="35"/>
      <c r="F107" s="35"/>
      <c r="G107" s="35"/>
      <c r="H107" s="35"/>
      <c r="I107" s="35"/>
      <c r="J107" s="34">
        <f t="shared" si="30"/>
        <v>0</v>
      </c>
      <c r="K107" s="90">
        <f t="shared" si="31"/>
        <v>0</v>
      </c>
    </row>
    <row r="108" spans="1:11" ht="12" customHeight="1" x14ac:dyDescent="0.25">
      <c r="A108" s="25" t="s">
        <v>194</v>
      </c>
      <c r="B108" s="93" t="s">
        <v>195</v>
      </c>
      <c r="C108" s="35">
        <f>'[1]KV_1.1.sz.mell.'!C106</f>
        <v>0</v>
      </c>
      <c r="D108" s="35"/>
      <c r="E108" s="35"/>
      <c r="F108" s="35"/>
      <c r="G108" s="35"/>
      <c r="H108" s="35"/>
      <c r="I108" s="35"/>
      <c r="J108" s="34">
        <f t="shared" si="30"/>
        <v>0</v>
      </c>
      <c r="K108" s="90">
        <f t="shared" si="31"/>
        <v>0</v>
      </c>
    </row>
    <row r="109" spans="1:11" ht="12" customHeight="1" x14ac:dyDescent="0.25">
      <c r="A109" s="25" t="s">
        <v>196</v>
      </c>
      <c r="B109" s="94" t="s">
        <v>197</v>
      </c>
      <c r="C109" s="35">
        <f>'[1]KV_1.1.sz.mell.'!C107</f>
        <v>0</v>
      </c>
      <c r="D109" s="35"/>
      <c r="E109" s="35"/>
      <c r="F109" s="35"/>
      <c r="G109" s="35"/>
      <c r="H109" s="35"/>
      <c r="I109" s="35"/>
      <c r="J109" s="34">
        <f t="shared" si="30"/>
        <v>0</v>
      </c>
      <c r="K109" s="90">
        <f t="shared" si="31"/>
        <v>0</v>
      </c>
    </row>
    <row r="110" spans="1:11" ht="12" customHeight="1" x14ac:dyDescent="0.25">
      <c r="A110" s="25" t="s">
        <v>198</v>
      </c>
      <c r="B110" s="95" t="s">
        <v>199</v>
      </c>
      <c r="C110" s="35">
        <f>'[1]KV_1.1.sz.mell.'!C108</f>
        <v>0</v>
      </c>
      <c r="D110" s="35"/>
      <c r="E110" s="35"/>
      <c r="F110" s="35"/>
      <c r="G110" s="35"/>
      <c r="H110" s="35"/>
      <c r="I110" s="35"/>
      <c r="J110" s="34">
        <f t="shared" si="30"/>
        <v>0</v>
      </c>
      <c r="K110" s="90">
        <f t="shared" si="31"/>
        <v>0</v>
      </c>
    </row>
    <row r="111" spans="1:11" ht="19.5" customHeight="1" x14ac:dyDescent="0.25">
      <c r="A111" s="25" t="s">
        <v>200</v>
      </c>
      <c r="B111" s="95" t="s">
        <v>201</v>
      </c>
      <c r="C111" s="35">
        <f>'[1]KV_1.1.sz.mell.'!C109</f>
        <v>0</v>
      </c>
      <c r="D111" s="35"/>
      <c r="E111" s="35"/>
      <c r="F111" s="35"/>
      <c r="G111" s="35"/>
      <c r="H111" s="35"/>
      <c r="I111" s="35"/>
      <c r="J111" s="34">
        <f t="shared" si="30"/>
        <v>0</v>
      </c>
      <c r="K111" s="90">
        <f t="shared" si="31"/>
        <v>0</v>
      </c>
    </row>
    <row r="112" spans="1:11" ht="12" customHeight="1" x14ac:dyDescent="0.25">
      <c r="A112" s="25" t="s">
        <v>202</v>
      </c>
      <c r="B112" s="94" t="s">
        <v>203</v>
      </c>
      <c r="C112" s="35">
        <f>'[1]KV_1.1.sz.mell.'!C110</f>
        <v>28950613</v>
      </c>
      <c r="D112" s="35">
        <v>2819775</v>
      </c>
      <c r="E112" s="35"/>
      <c r="F112" s="35"/>
      <c r="G112" s="35"/>
      <c r="H112" s="35"/>
      <c r="I112" s="35"/>
      <c r="J112" s="34">
        <f t="shared" si="30"/>
        <v>2819775</v>
      </c>
      <c r="K112" s="90">
        <f t="shared" si="31"/>
        <v>31770388</v>
      </c>
    </row>
    <row r="113" spans="1:11" ht="12" customHeight="1" x14ac:dyDescent="0.25">
      <c r="A113" s="25" t="s">
        <v>204</v>
      </c>
      <c r="B113" s="94" t="s">
        <v>205</v>
      </c>
      <c r="C113" s="35">
        <f>'[1]KV_1.1.sz.mell.'!C111</f>
        <v>0</v>
      </c>
      <c r="D113" s="35"/>
      <c r="E113" s="35"/>
      <c r="F113" s="35"/>
      <c r="G113" s="35"/>
      <c r="H113" s="35"/>
      <c r="I113" s="35"/>
      <c r="J113" s="34">
        <f t="shared" si="30"/>
        <v>0</v>
      </c>
      <c r="K113" s="90">
        <f t="shared" si="31"/>
        <v>0</v>
      </c>
    </row>
    <row r="114" spans="1:11" ht="12" customHeight="1" x14ac:dyDescent="0.25">
      <c r="A114" s="25" t="s">
        <v>206</v>
      </c>
      <c r="B114" s="95" t="s">
        <v>207</v>
      </c>
      <c r="C114" s="35">
        <f>'[1]KV_1.1.sz.mell.'!C112</f>
        <v>0</v>
      </c>
      <c r="D114" s="35"/>
      <c r="E114" s="35"/>
      <c r="F114" s="35"/>
      <c r="G114" s="35"/>
      <c r="H114" s="35"/>
      <c r="I114" s="35"/>
      <c r="J114" s="34">
        <f t="shared" si="30"/>
        <v>0</v>
      </c>
      <c r="K114" s="90">
        <f t="shared" si="31"/>
        <v>0</v>
      </c>
    </row>
    <row r="115" spans="1:11" ht="12" customHeight="1" x14ac:dyDescent="0.25">
      <c r="A115" s="96" t="s">
        <v>208</v>
      </c>
      <c r="B115" s="93" t="s">
        <v>209</v>
      </c>
      <c r="C115" s="35">
        <f>'[1]KV_1.1.sz.mell.'!C113</f>
        <v>0</v>
      </c>
      <c r="D115" s="35"/>
      <c r="E115" s="35"/>
      <c r="F115" s="35"/>
      <c r="G115" s="35"/>
      <c r="H115" s="35"/>
      <c r="I115" s="35"/>
      <c r="J115" s="34">
        <f t="shared" si="30"/>
        <v>0</v>
      </c>
      <c r="K115" s="90">
        <f t="shared" si="31"/>
        <v>0</v>
      </c>
    </row>
    <row r="116" spans="1:11" ht="12" customHeight="1" x14ac:dyDescent="0.25">
      <c r="A116" s="25" t="s">
        <v>210</v>
      </c>
      <c r="B116" s="93" t="s">
        <v>211</v>
      </c>
      <c r="C116" s="35">
        <f>'[1]KV_1.1.sz.mell.'!C114</f>
        <v>0</v>
      </c>
      <c r="D116" s="35"/>
      <c r="E116" s="35"/>
      <c r="F116" s="35"/>
      <c r="G116" s="35"/>
      <c r="H116" s="35"/>
      <c r="I116" s="35"/>
      <c r="J116" s="34">
        <f t="shared" si="30"/>
        <v>0</v>
      </c>
      <c r="K116" s="90">
        <f t="shared" si="31"/>
        <v>0</v>
      </c>
    </row>
    <row r="117" spans="1:11" ht="12" customHeight="1" x14ac:dyDescent="0.25">
      <c r="A117" s="30" t="s">
        <v>212</v>
      </c>
      <c r="B117" s="93" t="s">
        <v>213</v>
      </c>
      <c r="C117" s="35">
        <f>'[1]KV_1.1.sz.mell.'!C115</f>
        <v>19500000</v>
      </c>
      <c r="D117" s="35">
        <v>-4803472</v>
      </c>
      <c r="E117" s="35"/>
      <c r="F117" s="35"/>
      <c r="G117" s="35"/>
      <c r="H117" s="35"/>
      <c r="I117" s="35"/>
      <c r="J117" s="34">
        <f t="shared" si="30"/>
        <v>-4803472</v>
      </c>
      <c r="K117" s="90">
        <f t="shared" si="31"/>
        <v>14696528</v>
      </c>
    </row>
    <row r="118" spans="1:11" ht="12" customHeight="1" x14ac:dyDescent="0.25">
      <c r="A118" s="25" t="s">
        <v>214</v>
      </c>
      <c r="B118" s="91" t="s">
        <v>215</v>
      </c>
      <c r="C118" s="28">
        <f>'[1]KV_1.1.sz.mell.'!C116</f>
        <v>17940589</v>
      </c>
      <c r="D118" s="28">
        <f>SUM(D119:D120)</f>
        <v>-5761975</v>
      </c>
      <c r="E118" s="28">
        <v>-400000</v>
      </c>
      <c r="F118" s="28"/>
      <c r="G118" s="28"/>
      <c r="H118" s="28"/>
      <c r="I118" s="28"/>
      <c r="J118" s="27">
        <f t="shared" si="30"/>
        <v>-6161975</v>
      </c>
      <c r="K118" s="89">
        <f t="shared" si="31"/>
        <v>11778614</v>
      </c>
    </row>
    <row r="119" spans="1:11" ht="12" customHeight="1" x14ac:dyDescent="0.25">
      <c r="A119" s="25" t="s">
        <v>216</v>
      </c>
      <c r="B119" s="88" t="s">
        <v>217</v>
      </c>
      <c r="C119" s="28">
        <f>'[1]KV_1.1.sz.mell.'!C117</f>
        <v>11940589</v>
      </c>
      <c r="D119" s="28">
        <v>-5761975</v>
      </c>
      <c r="E119" s="28">
        <v>-400000</v>
      </c>
      <c r="F119" s="28"/>
      <c r="G119" s="28"/>
      <c r="H119" s="28"/>
      <c r="I119" s="28"/>
      <c r="J119" s="27">
        <f t="shared" si="30"/>
        <v>-6161975</v>
      </c>
      <c r="K119" s="89">
        <f t="shared" si="31"/>
        <v>5778614</v>
      </c>
    </row>
    <row r="120" spans="1:11" ht="12" customHeight="1" thickBot="1" x14ac:dyDescent="0.3">
      <c r="A120" s="50" t="s">
        <v>218</v>
      </c>
      <c r="B120" s="97" t="s">
        <v>219</v>
      </c>
      <c r="C120" s="98">
        <f>'[1]KV_1.1.sz.mell.'!C118</f>
        <v>6000000</v>
      </c>
      <c r="D120" s="98"/>
      <c r="E120" s="98"/>
      <c r="F120" s="98"/>
      <c r="G120" s="98"/>
      <c r="H120" s="98"/>
      <c r="I120" s="98"/>
      <c r="J120" s="99">
        <f t="shared" si="30"/>
        <v>0</v>
      </c>
      <c r="K120" s="54">
        <f t="shared" si="31"/>
        <v>6000000</v>
      </c>
    </row>
    <row r="121" spans="1:11" ht="12" customHeight="1" thickBot="1" x14ac:dyDescent="0.3">
      <c r="A121" s="100" t="s">
        <v>36</v>
      </c>
      <c r="B121" s="101" t="s">
        <v>220</v>
      </c>
      <c r="C121" s="66">
        <f>'[1]KV_1.1.sz.mell.'!C119</f>
        <v>335728633</v>
      </c>
      <c r="D121" s="17">
        <f t="shared" ref="D121:K121" si="32">+D122+D124+D126</f>
        <v>10576306</v>
      </c>
      <c r="E121" s="102">
        <f t="shared" si="32"/>
        <v>105677257</v>
      </c>
      <c r="F121" s="102">
        <f t="shared" si="32"/>
        <v>0</v>
      </c>
      <c r="G121" s="102">
        <f t="shared" si="32"/>
        <v>0</v>
      </c>
      <c r="H121" s="102">
        <f t="shared" si="32"/>
        <v>0</v>
      </c>
      <c r="I121" s="102">
        <f t="shared" si="32"/>
        <v>0</v>
      </c>
      <c r="J121" s="102">
        <f t="shared" si="32"/>
        <v>116253563</v>
      </c>
      <c r="K121" s="103">
        <f t="shared" si="32"/>
        <v>451982196</v>
      </c>
    </row>
    <row r="122" spans="1:11" ht="12" customHeight="1" x14ac:dyDescent="0.25">
      <c r="A122" s="20" t="s">
        <v>38</v>
      </c>
      <c r="B122" s="88" t="s">
        <v>221</v>
      </c>
      <c r="C122" s="41">
        <f>'[1]KV_1.1.sz.mell.'!C120</f>
        <v>331076372</v>
      </c>
      <c r="D122" s="41">
        <v>10576306</v>
      </c>
      <c r="E122" s="41">
        <v>105677257</v>
      </c>
      <c r="F122" s="41"/>
      <c r="G122" s="41"/>
      <c r="H122" s="41"/>
      <c r="I122" s="23"/>
      <c r="J122" s="22">
        <f t="shared" ref="J122:J134" si="33">D122+E122+F122+G122+H122+I122</f>
        <v>116253563</v>
      </c>
      <c r="K122" s="24">
        <f t="shared" ref="K122:K134" si="34">C122+J122</f>
        <v>447329935</v>
      </c>
    </row>
    <row r="123" spans="1:11" ht="12" customHeight="1" x14ac:dyDescent="0.25">
      <c r="A123" s="20" t="s">
        <v>40</v>
      </c>
      <c r="B123" s="104" t="s">
        <v>222</v>
      </c>
      <c r="C123" s="41">
        <f>'[1]KV_1.1.sz.mell.'!C121</f>
        <v>0</v>
      </c>
      <c r="D123" s="41"/>
      <c r="E123" s="41"/>
      <c r="F123" s="41"/>
      <c r="G123" s="41"/>
      <c r="H123" s="41"/>
      <c r="I123" s="23"/>
      <c r="J123" s="22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42</v>
      </c>
      <c r="B124" s="104" t="s">
        <v>223</v>
      </c>
      <c r="C124" s="33">
        <f>'[1]KV_1.1.sz.mell.'!C122</f>
        <v>4652261</v>
      </c>
      <c r="D124" s="33"/>
      <c r="E124" s="33"/>
      <c r="F124" s="33"/>
      <c r="G124" s="33"/>
      <c r="H124" s="33"/>
      <c r="I124" s="28"/>
      <c r="J124" s="27">
        <f t="shared" si="33"/>
        <v>0</v>
      </c>
      <c r="K124" s="89">
        <f t="shared" si="34"/>
        <v>4652261</v>
      </c>
    </row>
    <row r="125" spans="1:11" ht="12" customHeight="1" x14ac:dyDescent="0.25">
      <c r="A125" s="20" t="s">
        <v>44</v>
      </c>
      <c r="B125" s="104" t="s">
        <v>224</v>
      </c>
      <c r="C125" s="33">
        <f>'[1]KV_1.1.sz.mell.'!C123</f>
        <v>0</v>
      </c>
      <c r="D125" s="33"/>
      <c r="E125" s="33"/>
      <c r="F125" s="33"/>
      <c r="G125" s="33"/>
      <c r="H125" s="33"/>
      <c r="I125" s="28"/>
      <c r="J125" s="27">
        <f t="shared" si="33"/>
        <v>0</v>
      </c>
      <c r="K125" s="89">
        <f t="shared" si="34"/>
        <v>0</v>
      </c>
    </row>
    <row r="126" spans="1:11" ht="12" customHeight="1" x14ac:dyDescent="0.25">
      <c r="A126" s="20" t="s">
        <v>46</v>
      </c>
      <c r="B126" s="31" t="s">
        <v>225</v>
      </c>
      <c r="C126" s="33">
        <f>'[1]KV_1.1.sz.mell.'!C124</f>
        <v>0</v>
      </c>
      <c r="D126" s="33"/>
      <c r="E126" s="33"/>
      <c r="F126" s="33"/>
      <c r="G126" s="33"/>
      <c r="H126" s="33"/>
      <c r="I126" s="28"/>
      <c r="J126" s="27">
        <f t="shared" si="33"/>
        <v>0</v>
      </c>
      <c r="K126" s="89">
        <f t="shared" si="34"/>
        <v>0</v>
      </c>
    </row>
    <row r="127" spans="1:11" ht="12" customHeight="1" x14ac:dyDescent="0.25">
      <c r="A127" s="20" t="s">
        <v>48</v>
      </c>
      <c r="B127" s="29" t="s">
        <v>226</v>
      </c>
      <c r="C127" s="33">
        <f>'[1]KV_1.1.sz.mell.'!C125</f>
        <v>0</v>
      </c>
      <c r="D127" s="33"/>
      <c r="E127" s="33"/>
      <c r="F127" s="33"/>
      <c r="G127" s="33"/>
      <c r="H127" s="33"/>
      <c r="I127" s="28"/>
      <c r="J127" s="27">
        <f t="shared" si="33"/>
        <v>0</v>
      </c>
      <c r="K127" s="89">
        <f t="shared" si="34"/>
        <v>0</v>
      </c>
    </row>
    <row r="128" spans="1:11" ht="12" customHeight="1" x14ac:dyDescent="0.25">
      <c r="A128" s="20" t="s">
        <v>227</v>
      </c>
      <c r="B128" s="105" t="s">
        <v>228</v>
      </c>
      <c r="C128" s="33">
        <f>'[1]KV_1.1.sz.mell.'!C126</f>
        <v>0</v>
      </c>
      <c r="D128" s="33"/>
      <c r="E128" s="33"/>
      <c r="F128" s="33"/>
      <c r="G128" s="33"/>
      <c r="H128" s="33"/>
      <c r="I128" s="28"/>
      <c r="J128" s="27">
        <f t="shared" si="33"/>
        <v>0</v>
      </c>
      <c r="K128" s="89">
        <f t="shared" si="34"/>
        <v>0</v>
      </c>
    </row>
    <row r="129" spans="1:11" ht="22.5" x14ac:dyDescent="0.25">
      <c r="A129" s="20" t="s">
        <v>229</v>
      </c>
      <c r="B129" s="95" t="s">
        <v>201</v>
      </c>
      <c r="C129" s="33">
        <f>'[1]KV_1.1.sz.mell.'!C127</f>
        <v>0</v>
      </c>
      <c r="D129" s="33"/>
      <c r="E129" s="33"/>
      <c r="F129" s="33"/>
      <c r="G129" s="33"/>
      <c r="H129" s="33"/>
      <c r="I129" s="28"/>
      <c r="J129" s="27">
        <f t="shared" si="33"/>
        <v>0</v>
      </c>
      <c r="K129" s="89">
        <f t="shared" si="34"/>
        <v>0</v>
      </c>
    </row>
    <row r="130" spans="1:11" ht="12" customHeight="1" x14ac:dyDescent="0.25">
      <c r="A130" s="20" t="s">
        <v>230</v>
      </c>
      <c r="B130" s="95" t="s">
        <v>231</v>
      </c>
      <c r="C130" s="33">
        <f>'[1]KV_1.1.sz.mell.'!C128</f>
        <v>0</v>
      </c>
      <c r="D130" s="33"/>
      <c r="E130" s="33"/>
      <c r="F130" s="33"/>
      <c r="G130" s="33"/>
      <c r="H130" s="33"/>
      <c r="I130" s="28"/>
      <c r="J130" s="27">
        <f t="shared" si="33"/>
        <v>0</v>
      </c>
      <c r="K130" s="89">
        <f t="shared" si="34"/>
        <v>0</v>
      </c>
    </row>
    <row r="131" spans="1:11" ht="12" customHeight="1" x14ac:dyDescent="0.25">
      <c r="A131" s="20" t="s">
        <v>232</v>
      </c>
      <c r="B131" s="95" t="s">
        <v>233</v>
      </c>
      <c r="C131" s="33">
        <f>'[1]KV_1.1.sz.mell.'!C129</f>
        <v>0</v>
      </c>
      <c r="D131" s="33"/>
      <c r="E131" s="33"/>
      <c r="F131" s="33"/>
      <c r="G131" s="33"/>
      <c r="H131" s="33"/>
      <c r="I131" s="28"/>
      <c r="J131" s="27">
        <f t="shared" si="33"/>
        <v>0</v>
      </c>
      <c r="K131" s="89">
        <f t="shared" si="34"/>
        <v>0</v>
      </c>
    </row>
    <row r="132" spans="1:11" ht="12" customHeight="1" x14ac:dyDescent="0.25">
      <c r="A132" s="20" t="s">
        <v>234</v>
      </c>
      <c r="B132" s="95" t="s">
        <v>207</v>
      </c>
      <c r="C132" s="33">
        <f>'[1]KV_1.1.sz.mell.'!C130</f>
        <v>0</v>
      </c>
      <c r="D132" s="33"/>
      <c r="E132" s="33"/>
      <c r="F132" s="33"/>
      <c r="G132" s="33"/>
      <c r="H132" s="33"/>
      <c r="I132" s="28"/>
      <c r="J132" s="27">
        <f t="shared" si="33"/>
        <v>0</v>
      </c>
      <c r="K132" s="89">
        <f t="shared" si="34"/>
        <v>0</v>
      </c>
    </row>
    <row r="133" spans="1:11" ht="12" customHeight="1" x14ac:dyDescent="0.25">
      <c r="A133" s="20" t="s">
        <v>235</v>
      </c>
      <c r="B133" s="95" t="s">
        <v>236</v>
      </c>
      <c r="C133" s="33">
        <f>'[1]KV_1.1.sz.mell.'!C131</f>
        <v>0</v>
      </c>
      <c r="D133" s="33"/>
      <c r="E133" s="33"/>
      <c r="F133" s="33"/>
      <c r="G133" s="33"/>
      <c r="H133" s="33"/>
      <c r="I133" s="28"/>
      <c r="J133" s="27">
        <f t="shared" si="33"/>
        <v>0</v>
      </c>
      <c r="K133" s="89">
        <f t="shared" si="34"/>
        <v>0</v>
      </c>
    </row>
    <row r="134" spans="1:11" ht="23.25" thickBot="1" x14ac:dyDescent="0.3">
      <c r="A134" s="96" t="s">
        <v>237</v>
      </c>
      <c r="B134" s="95" t="s">
        <v>238</v>
      </c>
      <c r="C134" s="106">
        <f>'[1]KV_1.1.sz.mell.'!C132</f>
        <v>0</v>
      </c>
      <c r="D134" s="106"/>
      <c r="E134" s="106"/>
      <c r="F134" s="106"/>
      <c r="G134" s="106"/>
      <c r="H134" s="106"/>
      <c r="I134" s="35"/>
      <c r="J134" s="34">
        <f t="shared" si="33"/>
        <v>0</v>
      </c>
      <c r="K134" s="90">
        <f t="shared" si="34"/>
        <v>0</v>
      </c>
    </row>
    <row r="135" spans="1:11" ht="12" customHeight="1" thickBot="1" x14ac:dyDescent="0.3">
      <c r="A135" s="15" t="s">
        <v>50</v>
      </c>
      <c r="B135" s="107" t="s">
        <v>239</v>
      </c>
      <c r="C135" s="108">
        <f>'[1]KV_1.1.sz.mell.'!C133</f>
        <v>925825923</v>
      </c>
      <c r="D135" s="109">
        <f t="shared" ref="D135:K135" si="35">+D100+D121</f>
        <v>151170399</v>
      </c>
      <c r="E135" s="109">
        <f t="shared" si="35"/>
        <v>108998192</v>
      </c>
      <c r="F135" s="109">
        <f t="shared" si="35"/>
        <v>0</v>
      </c>
      <c r="G135" s="109">
        <f t="shared" si="35"/>
        <v>0</v>
      </c>
      <c r="H135" s="109">
        <f t="shared" si="35"/>
        <v>0</v>
      </c>
      <c r="I135" s="17">
        <f t="shared" si="35"/>
        <v>0</v>
      </c>
      <c r="J135" s="17">
        <f t="shared" si="35"/>
        <v>260168591</v>
      </c>
      <c r="K135" s="18">
        <f t="shared" si="35"/>
        <v>1185994514</v>
      </c>
    </row>
    <row r="136" spans="1:11" ht="12" customHeight="1" thickBot="1" x14ac:dyDescent="0.3">
      <c r="A136" s="15" t="s">
        <v>240</v>
      </c>
      <c r="B136" s="107" t="s">
        <v>241</v>
      </c>
      <c r="C136" s="108">
        <f>'[1]KV_1.1.sz.mell.'!C134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66</v>
      </c>
      <c r="B137" s="104" t="s">
        <v>242</v>
      </c>
      <c r="C137" s="33">
        <f>'[1]KV_1.1.sz.mell.'!C135</f>
        <v>0</v>
      </c>
      <c r="D137" s="33"/>
      <c r="E137" s="33"/>
      <c r="F137" s="33"/>
      <c r="G137" s="33"/>
      <c r="H137" s="33"/>
      <c r="I137" s="28"/>
      <c r="J137" s="22">
        <f>D137+E137+F137+G137+H137+I137</f>
        <v>0</v>
      </c>
      <c r="K137" s="89">
        <f>C137+J137</f>
        <v>0</v>
      </c>
    </row>
    <row r="138" spans="1:11" ht="12" customHeight="1" x14ac:dyDescent="0.25">
      <c r="A138" s="20" t="s">
        <v>67</v>
      </c>
      <c r="B138" s="104" t="s">
        <v>243</v>
      </c>
      <c r="C138" s="33">
        <f>'[1]KV_1.1.sz.mell.'!C136</f>
        <v>0</v>
      </c>
      <c r="D138" s="33"/>
      <c r="E138" s="33"/>
      <c r="F138" s="33"/>
      <c r="G138" s="33"/>
      <c r="H138" s="33"/>
      <c r="I138" s="28"/>
      <c r="J138" s="22">
        <f>D138+E138+F138+G138+H138+I138</f>
        <v>0</v>
      </c>
      <c r="K138" s="89">
        <f>C138+J138</f>
        <v>0</v>
      </c>
    </row>
    <row r="139" spans="1:11" ht="12" customHeight="1" thickBot="1" x14ac:dyDescent="0.3">
      <c r="A139" s="96" t="s">
        <v>68</v>
      </c>
      <c r="B139" s="104" t="s">
        <v>244</v>
      </c>
      <c r="C139" s="33">
        <f>'[1]KV_1.1.sz.mell.'!C137</f>
        <v>0</v>
      </c>
      <c r="D139" s="33"/>
      <c r="E139" s="33"/>
      <c r="F139" s="33"/>
      <c r="G139" s="33"/>
      <c r="H139" s="33"/>
      <c r="I139" s="28"/>
      <c r="J139" s="22">
        <f>D139+E139+F139+G139+H139+I139</f>
        <v>0</v>
      </c>
      <c r="K139" s="89">
        <f>C139+J139</f>
        <v>0</v>
      </c>
    </row>
    <row r="140" spans="1:11" ht="12" customHeight="1" thickBot="1" x14ac:dyDescent="0.3">
      <c r="A140" s="15" t="s">
        <v>73</v>
      </c>
      <c r="B140" s="107" t="s">
        <v>245</v>
      </c>
      <c r="C140" s="108">
        <f>'[1]KV_1.1.sz.mell.'!C138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75</v>
      </c>
      <c r="B141" s="110" t="s">
        <v>246</v>
      </c>
      <c r="C141" s="33">
        <f>'[1]KV_1.1.sz.mell.'!C139</f>
        <v>0</v>
      </c>
      <c r="D141" s="33"/>
      <c r="E141" s="33"/>
      <c r="F141" s="33"/>
      <c r="G141" s="33"/>
      <c r="H141" s="33"/>
      <c r="I141" s="28"/>
      <c r="J141" s="27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 x14ac:dyDescent="0.25">
      <c r="A142" s="20" t="s">
        <v>77</v>
      </c>
      <c r="B142" s="110" t="s">
        <v>247</v>
      </c>
      <c r="C142" s="33">
        <f>'[1]KV_1.1.sz.mell.'!C140</f>
        <v>0</v>
      </c>
      <c r="D142" s="33"/>
      <c r="E142" s="33"/>
      <c r="F142" s="33"/>
      <c r="G142" s="33"/>
      <c r="H142" s="33"/>
      <c r="I142" s="28"/>
      <c r="J142" s="27">
        <f t="shared" si="38"/>
        <v>0</v>
      </c>
      <c r="K142" s="89">
        <f t="shared" si="39"/>
        <v>0</v>
      </c>
    </row>
    <row r="143" spans="1:11" ht="12" customHeight="1" x14ac:dyDescent="0.25">
      <c r="A143" s="20" t="s">
        <v>79</v>
      </c>
      <c r="B143" s="110" t="s">
        <v>248</v>
      </c>
      <c r="C143" s="33">
        <f>'[1]KV_1.1.sz.mell.'!C141</f>
        <v>0</v>
      </c>
      <c r="D143" s="33"/>
      <c r="E143" s="33"/>
      <c r="F143" s="33"/>
      <c r="G143" s="33"/>
      <c r="H143" s="33"/>
      <c r="I143" s="28"/>
      <c r="J143" s="27">
        <f t="shared" si="38"/>
        <v>0</v>
      </c>
      <c r="K143" s="89">
        <f t="shared" si="39"/>
        <v>0</v>
      </c>
    </row>
    <row r="144" spans="1:11" ht="12" customHeight="1" x14ac:dyDescent="0.25">
      <c r="A144" s="20" t="s">
        <v>81</v>
      </c>
      <c r="B144" s="110" t="s">
        <v>249</v>
      </c>
      <c r="C144" s="33">
        <f>'[1]KV_1.1.sz.mell.'!C142</f>
        <v>0</v>
      </c>
      <c r="D144" s="33"/>
      <c r="E144" s="33"/>
      <c r="F144" s="33"/>
      <c r="G144" s="33"/>
      <c r="H144" s="33"/>
      <c r="I144" s="28"/>
      <c r="J144" s="27">
        <f t="shared" si="38"/>
        <v>0</v>
      </c>
      <c r="K144" s="89">
        <f t="shared" si="39"/>
        <v>0</v>
      </c>
    </row>
    <row r="145" spans="1:15" ht="12" customHeight="1" x14ac:dyDescent="0.25">
      <c r="A145" s="20" t="s">
        <v>83</v>
      </c>
      <c r="B145" s="110" t="s">
        <v>250</v>
      </c>
      <c r="C145" s="33">
        <f>'[1]KV_1.1.sz.mell.'!C143</f>
        <v>0</v>
      </c>
      <c r="D145" s="33"/>
      <c r="E145" s="33"/>
      <c r="F145" s="33"/>
      <c r="G145" s="33"/>
      <c r="H145" s="33"/>
      <c r="I145" s="28"/>
      <c r="J145" s="27">
        <f t="shared" si="38"/>
        <v>0</v>
      </c>
      <c r="K145" s="89">
        <f t="shared" si="39"/>
        <v>0</v>
      </c>
    </row>
    <row r="146" spans="1:15" ht="12" customHeight="1" thickBot="1" x14ac:dyDescent="0.3">
      <c r="A146" s="96" t="s">
        <v>85</v>
      </c>
      <c r="B146" s="110" t="s">
        <v>251</v>
      </c>
      <c r="C146" s="33">
        <f>'[1]KV_1.1.sz.mell.'!C144</f>
        <v>0</v>
      </c>
      <c r="D146" s="33"/>
      <c r="E146" s="33"/>
      <c r="F146" s="33"/>
      <c r="G146" s="33"/>
      <c r="H146" s="33"/>
      <c r="I146" s="28"/>
      <c r="J146" s="27">
        <f t="shared" si="38"/>
        <v>0</v>
      </c>
      <c r="K146" s="89">
        <f t="shared" si="39"/>
        <v>0</v>
      </c>
    </row>
    <row r="147" spans="1:15" ht="12" customHeight="1" thickBot="1" x14ac:dyDescent="0.3">
      <c r="A147" s="15" t="s">
        <v>97</v>
      </c>
      <c r="B147" s="107" t="s">
        <v>252</v>
      </c>
      <c r="C147" s="111">
        <f>'[1]KV_1.1.sz.mell.'!C145</f>
        <v>11549377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39">
        <f t="shared" si="40"/>
        <v>0</v>
      </c>
      <c r="J147" s="39">
        <f t="shared" si="40"/>
        <v>0</v>
      </c>
      <c r="K147" s="40">
        <f t="shared" si="40"/>
        <v>11549377</v>
      </c>
    </row>
    <row r="148" spans="1:15" ht="12" customHeight="1" x14ac:dyDescent="0.25">
      <c r="A148" s="20" t="s">
        <v>99</v>
      </c>
      <c r="B148" s="110" t="s">
        <v>253</v>
      </c>
      <c r="C148" s="33">
        <f>'[1]KV_1.1.sz.mell.'!C146</f>
        <v>0</v>
      </c>
      <c r="D148" s="33"/>
      <c r="E148" s="33"/>
      <c r="F148" s="33"/>
      <c r="G148" s="33"/>
      <c r="H148" s="33"/>
      <c r="I148" s="28"/>
      <c r="J148" s="27">
        <f>D148+E148+F148+G148+H148+I148</f>
        <v>0</v>
      </c>
      <c r="K148" s="89">
        <f>C148+J148</f>
        <v>0</v>
      </c>
    </row>
    <row r="149" spans="1:15" ht="12" customHeight="1" x14ac:dyDescent="0.25">
      <c r="A149" s="20" t="s">
        <v>101</v>
      </c>
      <c r="B149" s="110" t="s">
        <v>254</v>
      </c>
      <c r="C149" s="33">
        <f>'[1]KV_1.1.sz.mell.'!C147</f>
        <v>11549377</v>
      </c>
      <c r="D149" s="33"/>
      <c r="E149" s="33"/>
      <c r="F149" s="33"/>
      <c r="G149" s="33"/>
      <c r="H149" s="33"/>
      <c r="I149" s="28"/>
      <c r="J149" s="27">
        <f>D149+E149+F149+G149+H149+I149</f>
        <v>0</v>
      </c>
      <c r="K149" s="89">
        <f>C149+J149</f>
        <v>11549377</v>
      </c>
    </row>
    <row r="150" spans="1:15" ht="12" customHeight="1" x14ac:dyDescent="0.25">
      <c r="A150" s="20" t="s">
        <v>103</v>
      </c>
      <c r="B150" s="110" t="s">
        <v>255</v>
      </c>
      <c r="C150" s="33">
        <f>'[1]KV_1.1.sz.mell.'!C148</f>
        <v>0</v>
      </c>
      <c r="D150" s="33"/>
      <c r="E150" s="33"/>
      <c r="F150" s="33"/>
      <c r="G150" s="33"/>
      <c r="H150" s="33"/>
      <c r="I150" s="28"/>
      <c r="J150" s="27">
        <f>D150+E150+F150+G150+H150+I150</f>
        <v>0</v>
      </c>
      <c r="K150" s="89">
        <f>C150+J150</f>
        <v>0</v>
      </c>
    </row>
    <row r="151" spans="1:15" ht="12" customHeight="1" thickBot="1" x14ac:dyDescent="0.3">
      <c r="A151" s="96" t="s">
        <v>105</v>
      </c>
      <c r="B151" s="113" t="s">
        <v>256</v>
      </c>
      <c r="C151" s="33">
        <f>'[1]KV_1.1.sz.mell.'!C149</f>
        <v>0</v>
      </c>
      <c r="D151" s="33"/>
      <c r="E151" s="33"/>
      <c r="F151" s="33"/>
      <c r="G151" s="33"/>
      <c r="H151" s="33"/>
      <c r="I151" s="28"/>
      <c r="J151" s="27">
        <f>D151+E151+F151+G151+H151+I151</f>
        <v>0</v>
      </c>
      <c r="K151" s="89">
        <f>C151+J151</f>
        <v>0</v>
      </c>
    </row>
    <row r="152" spans="1:15" ht="12" customHeight="1" thickBot="1" x14ac:dyDescent="0.3">
      <c r="A152" s="15" t="s">
        <v>257</v>
      </c>
      <c r="B152" s="107" t="s">
        <v>258</v>
      </c>
      <c r="C152" s="114">
        <f>'[1]KV_1.1.sz.mell.'!C150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 t="shared" si="41"/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 x14ac:dyDescent="0.25">
      <c r="A153" s="20" t="s">
        <v>111</v>
      </c>
      <c r="B153" s="110" t="s">
        <v>259</v>
      </c>
      <c r="C153" s="33">
        <f>'[1]KV_1.1.sz.mell.'!C151</f>
        <v>0</v>
      </c>
      <c r="D153" s="33"/>
      <c r="E153" s="33"/>
      <c r="F153" s="33"/>
      <c r="G153" s="33"/>
      <c r="H153" s="33"/>
      <c r="I153" s="28"/>
      <c r="J153" s="27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 x14ac:dyDescent="0.25">
      <c r="A154" s="20" t="s">
        <v>113</v>
      </c>
      <c r="B154" s="110" t="s">
        <v>260</v>
      </c>
      <c r="C154" s="33"/>
      <c r="D154" s="33"/>
      <c r="E154" s="33"/>
      <c r="F154" s="33"/>
      <c r="G154" s="33"/>
      <c r="H154" s="33"/>
      <c r="I154" s="28"/>
      <c r="J154" s="27">
        <f t="shared" si="42"/>
        <v>0</v>
      </c>
      <c r="K154" s="89">
        <f t="shared" si="43"/>
        <v>0</v>
      </c>
    </row>
    <row r="155" spans="1:15" ht="12" customHeight="1" x14ac:dyDescent="0.25">
      <c r="A155" s="20" t="s">
        <v>115</v>
      </c>
      <c r="B155" s="110" t="s">
        <v>261</v>
      </c>
      <c r="C155" s="33">
        <f>'[1]KV_1.1.sz.mell.'!C153</f>
        <v>0</v>
      </c>
      <c r="D155" s="33"/>
      <c r="E155" s="33"/>
      <c r="F155" s="33"/>
      <c r="G155" s="33"/>
      <c r="H155" s="33"/>
      <c r="I155" s="28"/>
      <c r="J155" s="27">
        <f t="shared" si="42"/>
        <v>0</v>
      </c>
      <c r="K155" s="89">
        <f t="shared" si="43"/>
        <v>0</v>
      </c>
    </row>
    <row r="156" spans="1:15" ht="12" customHeight="1" x14ac:dyDescent="0.25">
      <c r="A156" s="20" t="s">
        <v>117</v>
      </c>
      <c r="B156" s="110" t="s">
        <v>262</v>
      </c>
      <c r="C156" s="33">
        <f>'[1]KV_1.1.sz.mell.'!C154</f>
        <v>0</v>
      </c>
      <c r="D156" s="33"/>
      <c r="E156" s="33"/>
      <c r="F156" s="33"/>
      <c r="G156" s="33"/>
      <c r="H156" s="33"/>
      <c r="I156" s="28"/>
      <c r="J156" s="27">
        <f t="shared" si="42"/>
        <v>0</v>
      </c>
      <c r="K156" s="89">
        <f t="shared" si="43"/>
        <v>0</v>
      </c>
    </row>
    <row r="157" spans="1:15" ht="12" customHeight="1" thickBot="1" x14ac:dyDescent="0.3">
      <c r="A157" s="20" t="s">
        <v>263</v>
      </c>
      <c r="B157" s="110" t="s">
        <v>264</v>
      </c>
      <c r="C157" s="33">
        <f>'[1]KV_1.1.sz.mell.'!C155</f>
        <v>0</v>
      </c>
      <c r="D157" s="33"/>
      <c r="E157" s="106"/>
      <c r="F157" s="106"/>
      <c r="G157" s="106"/>
      <c r="H157" s="106"/>
      <c r="I157" s="35"/>
      <c r="J157" s="34">
        <f t="shared" si="42"/>
        <v>0</v>
      </c>
      <c r="K157" s="90">
        <f t="shared" si="43"/>
        <v>0</v>
      </c>
    </row>
    <row r="158" spans="1:15" ht="12" customHeight="1" thickBot="1" x14ac:dyDescent="0.3">
      <c r="A158" s="15" t="s">
        <v>119</v>
      </c>
      <c r="B158" s="107" t="s">
        <v>265</v>
      </c>
      <c r="C158" s="114">
        <f>'[1]KV_1.1.sz.mell.'!C156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 x14ac:dyDescent="0.3">
      <c r="A159" s="15" t="s">
        <v>266</v>
      </c>
      <c r="B159" s="107" t="s">
        <v>267</v>
      </c>
      <c r="C159" s="114">
        <f>'[1]KV_1.1.sz.mell.'!C157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268</v>
      </c>
      <c r="B160" s="107" t="s">
        <v>269</v>
      </c>
      <c r="C160" s="123">
        <f>'[1]KV_1.1.sz.mell.'!C158</f>
        <v>11549377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11549377</v>
      </c>
      <c r="L160" s="127"/>
      <c r="M160" s="128"/>
      <c r="N160" s="128"/>
      <c r="O160" s="128"/>
    </row>
    <row r="161" spans="1:11" s="19" customFormat="1" ht="12.95" customHeight="1" thickBot="1" x14ac:dyDescent="0.25">
      <c r="A161" s="129" t="s">
        <v>270</v>
      </c>
      <c r="B161" s="130" t="s">
        <v>271</v>
      </c>
      <c r="C161" s="123">
        <f>'[1]KV_1.1.sz.mell.'!C159</f>
        <v>937375300</v>
      </c>
      <c r="D161" s="124">
        <f t="shared" ref="D161:K161" si="45">+D135+D160</f>
        <v>151170399</v>
      </c>
      <c r="E161" s="124">
        <f t="shared" si="45"/>
        <v>108998192</v>
      </c>
      <c r="F161" s="124">
        <f t="shared" si="45"/>
        <v>0</v>
      </c>
      <c r="G161" s="124">
        <f t="shared" si="45"/>
        <v>0</v>
      </c>
      <c r="H161" s="124">
        <f t="shared" si="45"/>
        <v>0</v>
      </c>
      <c r="I161" s="125">
        <f t="shared" si="45"/>
        <v>0</v>
      </c>
      <c r="J161" s="125">
        <f t="shared" si="45"/>
        <v>260168591</v>
      </c>
      <c r="K161" s="126">
        <f t="shared" si="45"/>
        <v>1197543891</v>
      </c>
    </row>
    <row r="162" spans="1:11" s="131" customFormat="1" ht="14.1" customHeight="1" x14ac:dyDescent="0.25">
      <c r="C162" s="131">
        <f>'[1]KV_1.1.sz.mell.'!C160</f>
        <v>0</v>
      </c>
      <c r="K162" s="131">
        <f>K93-K161</f>
        <v>0</v>
      </c>
    </row>
    <row r="163" spans="1:11" x14ac:dyDescent="0.25">
      <c r="A163" s="367" t="s">
        <v>272</v>
      </c>
      <c r="B163" s="367"/>
      <c r="C163" s="367"/>
      <c r="D163" s="367"/>
      <c r="E163" s="367"/>
      <c r="F163" s="367"/>
      <c r="G163" s="367"/>
      <c r="H163" s="367"/>
      <c r="I163" s="367"/>
      <c r="J163" s="367"/>
      <c r="K163" s="367"/>
    </row>
    <row r="164" spans="1:11" ht="15.2" customHeight="1" thickBot="1" x14ac:dyDescent="0.3">
      <c r="A164" s="356" t="s">
        <v>273</v>
      </c>
      <c r="B164" s="356"/>
      <c r="C164" s="132"/>
      <c r="K164" s="132" t="str">
        <f>K96</f>
        <v>Forintban!</v>
      </c>
    </row>
    <row r="165" spans="1:11" ht="25.5" customHeight="1" thickBot="1" x14ac:dyDescent="0.3">
      <c r="A165" s="15">
        <v>1</v>
      </c>
      <c r="B165" s="133" t="s">
        <v>274</v>
      </c>
      <c r="C165" s="134">
        <f>+C68-C135</f>
        <v>-441519499</v>
      </c>
      <c r="D165" s="17">
        <f t="shared" ref="D165:K165" si="46">+D68-D135</f>
        <v>0</v>
      </c>
      <c r="E165" s="17">
        <f t="shared" si="46"/>
        <v>-107398192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-107398192</v>
      </c>
      <c r="K165" s="18">
        <f t="shared" si="46"/>
        <v>-548917691</v>
      </c>
    </row>
    <row r="166" spans="1:11" ht="32.450000000000003" customHeight="1" thickBot="1" x14ac:dyDescent="0.3">
      <c r="A166" s="15" t="s">
        <v>36</v>
      </c>
      <c r="B166" s="133" t="s">
        <v>275</v>
      </c>
      <c r="C166" s="17">
        <f>+C92-C160</f>
        <v>441519499</v>
      </c>
      <c r="D166" s="17">
        <f t="shared" ref="D166:K166" si="47">+D92-D160</f>
        <v>0</v>
      </c>
      <c r="E166" s="17">
        <f t="shared" si="47"/>
        <v>107398192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107398192</v>
      </c>
      <c r="K166" s="18">
        <f t="shared" si="47"/>
        <v>548917691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8" scale="49" orientation="portrait" r:id="rId1"/>
  <headerFooter alignWithMargins="0"/>
  <rowBreaks count="1" manualBreakCount="1">
    <brk id="67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F166-23B4-4C6E-975A-B67088D2BE20}">
  <sheetPr>
    <tabColor theme="3"/>
  </sheetPr>
  <dimension ref="A1:K60"/>
  <sheetViews>
    <sheetView topLeftCell="A25" zoomScale="120" zoomScaleNormal="120" workbookViewId="0">
      <selection activeCell="G49" sqref="G49"/>
    </sheetView>
  </sheetViews>
  <sheetFormatPr defaultRowHeight="12.75" x14ac:dyDescent="0.2"/>
  <cols>
    <col min="1" max="1" width="13.83203125" style="537" customWidth="1"/>
    <col min="2" max="2" width="60.6640625" style="492" customWidth="1"/>
    <col min="3" max="3" width="15.83203125" style="492" customWidth="1"/>
    <col min="4" max="10" width="13.83203125" style="492" customWidth="1"/>
    <col min="11" max="11" width="15.83203125" style="492" customWidth="1"/>
    <col min="12" max="256" width="9.33203125" style="492"/>
    <col min="257" max="257" width="13.83203125" style="492" customWidth="1"/>
    <col min="258" max="258" width="60.6640625" style="492" customWidth="1"/>
    <col min="259" max="259" width="15.83203125" style="492" customWidth="1"/>
    <col min="260" max="266" width="13.83203125" style="492" customWidth="1"/>
    <col min="267" max="267" width="15.83203125" style="492" customWidth="1"/>
    <col min="268" max="512" width="9.33203125" style="492"/>
    <col min="513" max="513" width="13.83203125" style="492" customWidth="1"/>
    <col min="514" max="514" width="60.6640625" style="492" customWidth="1"/>
    <col min="515" max="515" width="15.83203125" style="492" customWidth="1"/>
    <col min="516" max="522" width="13.83203125" style="492" customWidth="1"/>
    <col min="523" max="523" width="15.83203125" style="492" customWidth="1"/>
    <col min="524" max="768" width="9.33203125" style="492"/>
    <col min="769" max="769" width="13.83203125" style="492" customWidth="1"/>
    <col min="770" max="770" width="60.6640625" style="492" customWidth="1"/>
    <col min="771" max="771" width="15.83203125" style="492" customWidth="1"/>
    <col min="772" max="778" width="13.83203125" style="492" customWidth="1"/>
    <col min="779" max="779" width="15.83203125" style="492" customWidth="1"/>
    <col min="780" max="1024" width="9.33203125" style="492"/>
    <col min="1025" max="1025" width="13.83203125" style="492" customWidth="1"/>
    <col min="1026" max="1026" width="60.6640625" style="492" customWidth="1"/>
    <col min="1027" max="1027" width="15.83203125" style="492" customWidth="1"/>
    <col min="1028" max="1034" width="13.83203125" style="492" customWidth="1"/>
    <col min="1035" max="1035" width="15.83203125" style="492" customWidth="1"/>
    <col min="1036" max="1280" width="9.33203125" style="492"/>
    <col min="1281" max="1281" width="13.83203125" style="492" customWidth="1"/>
    <col min="1282" max="1282" width="60.6640625" style="492" customWidth="1"/>
    <col min="1283" max="1283" width="15.83203125" style="492" customWidth="1"/>
    <col min="1284" max="1290" width="13.83203125" style="492" customWidth="1"/>
    <col min="1291" max="1291" width="15.83203125" style="492" customWidth="1"/>
    <col min="1292" max="1536" width="9.33203125" style="492"/>
    <col min="1537" max="1537" width="13.83203125" style="492" customWidth="1"/>
    <col min="1538" max="1538" width="60.6640625" style="492" customWidth="1"/>
    <col min="1539" max="1539" width="15.83203125" style="492" customWidth="1"/>
    <col min="1540" max="1546" width="13.83203125" style="492" customWidth="1"/>
    <col min="1547" max="1547" width="15.83203125" style="492" customWidth="1"/>
    <col min="1548" max="1792" width="9.33203125" style="492"/>
    <col min="1793" max="1793" width="13.83203125" style="492" customWidth="1"/>
    <col min="1794" max="1794" width="60.6640625" style="492" customWidth="1"/>
    <col min="1795" max="1795" width="15.83203125" style="492" customWidth="1"/>
    <col min="1796" max="1802" width="13.83203125" style="492" customWidth="1"/>
    <col min="1803" max="1803" width="15.83203125" style="492" customWidth="1"/>
    <col min="1804" max="2048" width="9.33203125" style="492"/>
    <col min="2049" max="2049" width="13.83203125" style="492" customWidth="1"/>
    <col min="2050" max="2050" width="60.6640625" style="492" customWidth="1"/>
    <col min="2051" max="2051" width="15.83203125" style="492" customWidth="1"/>
    <col min="2052" max="2058" width="13.83203125" style="492" customWidth="1"/>
    <col min="2059" max="2059" width="15.83203125" style="492" customWidth="1"/>
    <col min="2060" max="2304" width="9.33203125" style="492"/>
    <col min="2305" max="2305" width="13.83203125" style="492" customWidth="1"/>
    <col min="2306" max="2306" width="60.6640625" style="492" customWidth="1"/>
    <col min="2307" max="2307" width="15.83203125" style="492" customWidth="1"/>
    <col min="2308" max="2314" width="13.83203125" style="492" customWidth="1"/>
    <col min="2315" max="2315" width="15.83203125" style="492" customWidth="1"/>
    <col min="2316" max="2560" width="9.33203125" style="492"/>
    <col min="2561" max="2561" width="13.83203125" style="492" customWidth="1"/>
    <col min="2562" max="2562" width="60.6640625" style="492" customWidth="1"/>
    <col min="2563" max="2563" width="15.83203125" style="492" customWidth="1"/>
    <col min="2564" max="2570" width="13.83203125" style="492" customWidth="1"/>
    <col min="2571" max="2571" width="15.83203125" style="492" customWidth="1"/>
    <col min="2572" max="2816" width="9.33203125" style="492"/>
    <col min="2817" max="2817" width="13.83203125" style="492" customWidth="1"/>
    <col min="2818" max="2818" width="60.6640625" style="492" customWidth="1"/>
    <col min="2819" max="2819" width="15.83203125" style="492" customWidth="1"/>
    <col min="2820" max="2826" width="13.83203125" style="492" customWidth="1"/>
    <col min="2827" max="2827" width="15.83203125" style="492" customWidth="1"/>
    <col min="2828" max="3072" width="9.33203125" style="492"/>
    <col min="3073" max="3073" width="13.83203125" style="492" customWidth="1"/>
    <col min="3074" max="3074" width="60.6640625" style="492" customWidth="1"/>
    <col min="3075" max="3075" width="15.83203125" style="492" customWidth="1"/>
    <col min="3076" max="3082" width="13.83203125" style="492" customWidth="1"/>
    <col min="3083" max="3083" width="15.83203125" style="492" customWidth="1"/>
    <col min="3084" max="3328" width="9.33203125" style="492"/>
    <col min="3329" max="3329" width="13.83203125" style="492" customWidth="1"/>
    <col min="3330" max="3330" width="60.6640625" style="492" customWidth="1"/>
    <col min="3331" max="3331" width="15.83203125" style="492" customWidth="1"/>
    <col min="3332" max="3338" width="13.83203125" style="492" customWidth="1"/>
    <col min="3339" max="3339" width="15.83203125" style="492" customWidth="1"/>
    <col min="3340" max="3584" width="9.33203125" style="492"/>
    <col min="3585" max="3585" width="13.83203125" style="492" customWidth="1"/>
    <col min="3586" max="3586" width="60.6640625" style="492" customWidth="1"/>
    <col min="3587" max="3587" width="15.83203125" style="492" customWidth="1"/>
    <col min="3588" max="3594" width="13.83203125" style="492" customWidth="1"/>
    <col min="3595" max="3595" width="15.83203125" style="492" customWidth="1"/>
    <col min="3596" max="3840" width="9.33203125" style="492"/>
    <col min="3841" max="3841" width="13.83203125" style="492" customWidth="1"/>
    <col min="3842" max="3842" width="60.6640625" style="492" customWidth="1"/>
    <col min="3843" max="3843" width="15.83203125" style="492" customWidth="1"/>
    <col min="3844" max="3850" width="13.83203125" style="492" customWidth="1"/>
    <col min="3851" max="3851" width="15.83203125" style="492" customWidth="1"/>
    <col min="3852" max="4096" width="9.33203125" style="492"/>
    <col min="4097" max="4097" width="13.83203125" style="492" customWidth="1"/>
    <col min="4098" max="4098" width="60.6640625" style="492" customWidth="1"/>
    <col min="4099" max="4099" width="15.83203125" style="492" customWidth="1"/>
    <col min="4100" max="4106" width="13.83203125" style="492" customWidth="1"/>
    <col min="4107" max="4107" width="15.83203125" style="492" customWidth="1"/>
    <col min="4108" max="4352" width="9.33203125" style="492"/>
    <col min="4353" max="4353" width="13.83203125" style="492" customWidth="1"/>
    <col min="4354" max="4354" width="60.6640625" style="492" customWidth="1"/>
    <col min="4355" max="4355" width="15.83203125" style="492" customWidth="1"/>
    <col min="4356" max="4362" width="13.83203125" style="492" customWidth="1"/>
    <col min="4363" max="4363" width="15.83203125" style="492" customWidth="1"/>
    <col min="4364" max="4608" width="9.33203125" style="492"/>
    <col min="4609" max="4609" width="13.83203125" style="492" customWidth="1"/>
    <col min="4610" max="4610" width="60.6640625" style="492" customWidth="1"/>
    <col min="4611" max="4611" width="15.83203125" style="492" customWidth="1"/>
    <col min="4612" max="4618" width="13.83203125" style="492" customWidth="1"/>
    <col min="4619" max="4619" width="15.83203125" style="492" customWidth="1"/>
    <col min="4620" max="4864" width="9.33203125" style="492"/>
    <col min="4865" max="4865" width="13.83203125" style="492" customWidth="1"/>
    <col min="4866" max="4866" width="60.6640625" style="492" customWidth="1"/>
    <col min="4867" max="4867" width="15.83203125" style="492" customWidth="1"/>
    <col min="4868" max="4874" width="13.83203125" style="492" customWidth="1"/>
    <col min="4875" max="4875" width="15.83203125" style="492" customWidth="1"/>
    <col min="4876" max="5120" width="9.33203125" style="492"/>
    <col min="5121" max="5121" width="13.83203125" style="492" customWidth="1"/>
    <col min="5122" max="5122" width="60.6640625" style="492" customWidth="1"/>
    <col min="5123" max="5123" width="15.83203125" style="492" customWidth="1"/>
    <col min="5124" max="5130" width="13.83203125" style="492" customWidth="1"/>
    <col min="5131" max="5131" width="15.83203125" style="492" customWidth="1"/>
    <col min="5132" max="5376" width="9.33203125" style="492"/>
    <col min="5377" max="5377" width="13.83203125" style="492" customWidth="1"/>
    <col min="5378" max="5378" width="60.6640625" style="492" customWidth="1"/>
    <col min="5379" max="5379" width="15.83203125" style="492" customWidth="1"/>
    <col min="5380" max="5386" width="13.83203125" style="492" customWidth="1"/>
    <col min="5387" max="5387" width="15.83203125" style="492" customWidth="1"/>
    <col min="5388" max="5632" width="9.33203125" style="492"/>
    <col min="5633" max="5633" width="13.83203125" style="492" customWidth="1"/>
    <col min="5634" max="5634" width="60.6640625" style="492" customWidth="1"/>
    <col min="5635" max="5635" width="15.83203125" style="492" customWidth="1"/>
    <col min="5636" max="5642" width="13.83203125" style="492" customWidth="1"/>
    <col min="5643" max="5643" width="15.83203125" style="492" customWidth="1"/>
    <col min="5644" max="5888" width="9.33203125" style="492"/>
    <col min="5889" max="5889" width="13.83203125" style="492" customWidth="1"/>
    <col min="5890" max="5890" width="60.6640625" style="492" customWidth="1"/>
    <col min="5891" max="5891" width="15.83203125" style="492" customWidth="1"/>
    <col min="5892" max="5898" width="13.83203125" style="492" customWidth="1"/>
    <col min="5899" max="5899" width="15.83203125" style="492" customWidth="1"/>
    <col min="5900" max="6144" width="9.33203125" style="492"/>
    <col min="6145" max="6145" width="13.83203125" style="492" customWidth="1"/>
    <col min="6146" max="6146" width="60.6640625" style="492" customWidth="1"/>
    <col min="6147" max="6147" width="15.83203125" style="492" customWidth="1"/>
    <col min="6148" max="6154" width="13.83203125" style="492" customWidth="1"/>
    <col min="6155" max="6155" width="15.83203125" style="492" customWidth="1"/>
    <col min="6156" max="6400" width="9.33203125" style="492"/>
    <col min="6401" max="6401" width="13.83203125" style="492" customWidth="1"/>
    <col min="6402" max="6402" width="60.6640625" style="492" customWidth="1"/>
    <col min="6403" max="6403" width="15.83203125" style="492" customWidth="1"/>
    <col min="6404" max="6410" width="13.83203125" style="492" customWidth="1"/>
    <col min="6411" max="6411" width="15.83203125" style="492" customWidth="1"/>
    <col min="6412" max="6656" width="9.33203125" style="492"/>
    <col min="6657" max="6657" width="13.83203125" style="492" customWidth="1"/>
    <col min="6658" max="6658" width="60.6640625" style="492" customWidth="1"/>
    <col min="6659" max="6659" width="15.83203125" style="492" customWidth="1"/>
    <col min="6660" max="6666" width="13.83203125" style="492" customWidth="1"/>
    <col min="6667" max="6667" width="15.83203125" style="492" customWidth="1"/>
    <col min="6668" max="6912" width="9.33203125" style="492"/>
    <col min="6913" max="6913" width="13.83203125" style="492" customWidth="1"/>
    <col min="6914" max="6914" width="60.6640625" style="492" customWidth="1"/>
    <col min="6915" max="6915" width="15.83203125" style="492" customWidth="1"/>
    <col min="6916" max="6922" width="13.83203125" style="492" customWidth="1"/>
    <col min="6923" max="6923" width="15.83203125" style="492" customWidth="1"/>
    <col min="6924" max="7168" width="9.33203125" style="492"/>
    <col min="7169" max="7169" width="13.83203125" style="492" customWidth="1"/>
    <col min="7170" max="7170" width="60.6640625" style="492" customWidth="1"/>
    <col min="7171" max="7171" width="15.83203125" style="492" customWidth="1"/>
    <col min="7172" max="7178" width="13.83203125" style="492" customWidth="1"/>
    <col min="7179" max="7179" width="15.83203125" style="492" customWidth="1"/>
    <col min="7180" max="7424" width="9.33203125" style="492"/>
    <col min="7425" max="7425" width="13.83203125" style="492" customWidth="1"/>
    <col min="7426" max="7426" width="60.6640625" style="492" customWidth="1"/>
    <col min="7427" max="7427" width="15.83203125" style="492" customWidth="1"/>
    <col min="7428" max="7434" width="13.83203125" style="492" customWidth="1"/>
    <col min="7435" max="7435" width="15.83203125" style="492" customWidth="1"/>
    <col min="7436" max="7680" width="9.33203125" style="492"/>
    <col min="7681" max="7681" width="13.83203125" style="492" customWidth="1"/>
    <col min="7682" max="7682" width="60.6640625" style="492" customWidth="1"/>
    <col min="7683" max="7683" width="15.83203125" style="492" customWidth="1"/>
    <col min="7684" max="7690" width="13.83203125" style="492" customWidth="1"/>
    <col min="7691" max="7691" width="15.83203125" style="492" customWidth="1"/>
    <col min="7692" max="7936" width="9.33203125" style="492"/>
    <col min="7937" max="7937" width="13.83203125" style="492" customWidth="1"/>
    <col min="7938" max="7938" width="60.6640625" style="492" customWidth="1"/>
    <col min="7939" max="7939" width="15.83203125" style="492" customWidth="1"/>
    <col min="7940" max="7946" width="13.83203125" style="492" customWidth="1"/>
    <col min="7947" max="7947" width="15.83203125" style="492" customWidth="1"/>
    <col min="7948" max="8192" width="9.33203125" style="492"/>
    <col min="8193" max="8193" width="13.83203125" style="492" customWidth="1"/>
    <col min="8194" max="8194" width="60.6640625" style="492" customWidth="1"/>
    <col min="8195" max="8195" width="15.83203125" style="492" customWidth="1"/>
    <col min="8196" max="8202" width="13.83203125" style="492" customWidth="1"/>
    <col min="8203" max="8203" width="15.83203125" style="492" customWidth="1"/>
    <col min="8204" max="8448" width="9.33203125" style="492"/>
    <col min="8449" max="8449" width="13.83203125" style="492" customWidth="1"/>
    <col min="8450" max="8450" width="60.6640625" style="492" customWidth="1"/>
    <col min="8451" max="8451" width="15.83203125" style="492" customWidth="1"/>
    <col min="8452" max="8458" width="13.83203125" style="492" customWidth="1"/>
    <col min="8459" max="8459" width="15.83203125" style="492" customWidth="1"/>
    <col min="8460" max="8704" width="9.33203125" style="492"/>
    <col min="8705" max="8705" width="13.83203125" style="492" customWidth="1"/>
    <col min="8706" max="8706" width="60.6640625" style="492" customWidth="1"/>
    <col min="8707" max="8707" width="15.83203125" style="492" customWidth="1"/>
    <col min="8708" max="8714" width="13.83203125" style="492" customWidth="1"/>
    <col min="8715" max="8715" width="15.83203125" style="492" customWidth="1"/>
    <col min="8716" max="8960" width="9.33203125" style="492"/>
    <col min="8961" max="8961" width="13.83203125" style="492" customWidth="1"/>
    <col min="8962" max="8962" width="60.6640625" style="492" customWidth="1"/>
    <col min="8963" max="8963" width="15.83203125" style="492" customWidth="1"/>
    <col min="8964" max="8970" width="13.83203125" style="492" customWidth="1"/>
    <col min="8971" max="8971" width="15.83203125" style="492" customWidth="1"/>
    <col min="8972" max="9216" width="9.33203125" style="492"/>
    <col min="9217" max="9217" width="13.83203125" style="492" customWidth="1"/>
    <col min="9218" max="9218" width="60.6640625" style="492" customWidth="1"/>
    <col min="9219" max="9219" width="15.83203125" style="492" customWidth="1"/>
    <col min="9220" max="9226" width="13.83203125" style="492" customWidth="1"/>
    <col min="9227" max="9227" width="15.83203125" style="492" customWidth="1"/>
    <col min="9228" max="9472" width="9.33203125" style="492"/>
    <col min="9473" max="9473" width="13.83203125" style="492" customWidth="1"/>
    <col min="9474" max="9474" width="60.6640625" style="492" customWidth="1"/>
    <col min="9475" max="9475" width="15.83203125" style="492" customWidth="1"/>
    <col min="9476" max="9482" width="13.83203125" style="492" customWidth="1"/>
    <col min="9483" max="9483" width="15.83203125" style="492" customWidth="1"/>
    <col min="9484" max="9728" width="9.33203125" style="492"/>
    <col min="9729" max="9729" width="13.83203125" style="492" customWidth="1"/>
    <col min="9730" max="9730" width="60.6640625" style="492" customWidth="1"/>
    <col min="9731" max="9731" width="15.83203125" style="492" customWidth="1"/>
    <col min="9732" max="9738" width="13.83203125" style="492" customWidth="1"/>
    <col min="9739" max="9739" width="15.83203125" style="492" customWidth="1"/>
    <col min="9740" max="9984" width="9.33203125" style="492"/>
    <col min="9985" max="9985" width="13.83203125" style="492" customWidth="1"/>
    <col min="9986" max="9986" width="60.6640625" style="492" customWidth="1"/>
    <col min="9987" max="9987" width="15.83203125" style="492" customWidth="1"/>
    <col min="9988" max="9994" width="13.83203125" style="492" customWidth="1"/>
    <col min="9995" max="9995" width="15.83203125" style="492" customWidth="1"/>
    <col min="9996" max="10240" width="9.33203125" style="492"/>
    <col min="10241" max="10241" width="13.83203125" style="492" customWidth="1"/>
    <col min="10242" max="10242" width="60.6640625" style="492" customWidth="1"/>
    <col min="10243" max="10243" width="15.83203125" style="492" customWidth="1"/>
    <col min="10244" max="10250" width="13.83203125" style="492" customWidth="1"/>
    <col min="10251" max="10251" width="15.83203125" style="492" customWidth="1"/>
    <col min="10252" max="10496" width="9.33203125" style="492"/>
    <col min="10497" max="10497" width="13.83203125" style="492" customWidth="1"/>
    <col min="10498" max="10498" width="60.6640625" style="492" customWidth="1"/>
    <col min="10499" max="10499" width="15.83203125" style="492" customWidth="1"/>
    <col min="10500" max="10506" width="13.83203125" style="492" customWidth="1"/>
    <col min="10507" max="10507" width="15.83203125" style="492" customWidth="1"/>
    <col min="10508" max="10752" width="9.33203125" style="492"/>
    <col min="10753" max="10753" width="13.83203125" style="492" customWidth="1"/>
    <col min="10754" max="10754" width="60.6640625" style="492" customWidth="1"/>
    <col min="10755" max="10755" width="15.83203125" style="492" customWidth="1"/>
    <col min="10756" max="10762" width="13.83203125" style="492" customWidth="1"/>
    <col min="10763" max="10763" width="15.83203125" style="492" customWidth="1"/>
    <col min="10764" max="11008" width="9.33203125" style="492"/>
    <col min="11009" max="11009" width="13.83203125" style="492" customWidth="1"/>
    <col min="11010" max="11010" width="60.6640625" style="492" customWidth="1"/>
    <col min="11011" max="11011" width="15.83203125" style="492" customWidth="1"/>
    <col min="11012" max="11018" width="13.83203125" style="492" customWidth="1"/>
    <col min="11019" max="11019" width="15.83203125" style="492" customWidth="1"/>
    <col min="11020" max="11264" width="9.33203125" style="492"/>
    <col min="11265" max="11265" width="13.83203125" style="492" customWidth="1"/>
    <col min="11266" max="11266" width="60.6640625" style="492" customWidth="1"/>
    <col min="11267" max="11267" width="15.83203125" style="492" customWidth="1"/>
    <col min="11268" max="11274" width="13.83203125" style="492" customWidth="1"/>
    <col min="11275" max="11275" width="15.83203125" style="492" customWidth="1"/>
    <col min="11276" max="11520" width="9.33203125" style="492"/>
    <col min="11521" max="11521" width="13.83203125" style="492" customWidth="1"/>
    <col min="11522" max="11522" width="60.6640625" style="492" customWidth="1"/>
    <col min="11523" max="11523" width="15.83203125" style="492" customWidth="1"/>
    <col min="11524" max="11530" width="13.83203125" style="492" customWidth="1"/>
    <col min="11531" max="11531" width="15.83203125" style="492" customWidth="1"/>
    <col min="11532" max="11776" width="9.33203125" style="492"/>
    <col min="11777" max="11777" width="13.83203125" style="492" customWidth="1"/>
    <col min="11778" max="11778" width="60.6640625" style="492" customWidth="1"/>
    <col min="11779" max="11779" width="15.83203125" style="492" customWidth="1"/>
    <col min="11780" max="11786" width="13.83203125" style="492" customWidth="1"/>
    <col min="11787" max="11787" width="15.83203125" style="492" customWidth="1"/>
    <col min="11788" max="12032" width="9.33203125" style="492"/>
    <col min="12033" max="12033" width="13.83203125" style="492" customWidth="1"/>
    <col min="12034" max="12034" width="60.6640625" style="492" customWidth="1"/>
    <col min="12035" max="12035" width="15.83203125" style="492" customWidth="1"/>
    <col min="12036" max="12042" width="13.83203125" style="492" customWidth="1"/>
    <col min="12043" max="12043" width="15.83203125" style="492" customWidth="1"/>
    <col min="12044" max="12288" width="9.33203125" style="492"/>
    <col min="12289" max="12289" width="13.83203125" style="492" customWidth="1"/>
    <col min="12290" max="12290" width="60.6640625" style="492" customWidth="1"/>
    <col min="12291" max="12291" width="15.83203125" style="492" customWidth="1"/>
    <col min="12292" max="12298" width="13.83203125" style="492" customWidth="1"/>
    <col min="12299" max="12299" width="15.83203125" style="492" customWidth="1"/>
    <col min="12300" max="12544" width="9.33203125" style="492"/>
    <col min="12545" max="12545" width="13.83203125" style="492" customWidth="1"/>
    <col min="12546" max="12546" width="60.6640625" style="492" customWidth="1"/>
    <col min="12547" max="12547" width="15.83203125" style="492" customWidth="1"/>
    <col min="12548" max="12554" width="13.83203125" style="492" customWidth="1"/>
    <col min="12555" max="12555" width="15.83203125" style="492" customWidth="1"/>
    <col min="12556" max="12800" width="9.33203125" style="492"/>
    <col min="12801" max="12801" width="13.83203125" style="492" customWidth="1"/>
    <col min="12802" max="12802" width="60.6640625" style="492" customWidth="1"/>
    <col min="12803" max="12803" width="15.83203125" style="492" customWidth="1"/>
    <col min="12804" max="12810" width="13.83203125" style="492" customWidth="1"/>
    <col min="12811" max="12811" width="15.83203125" style="492" customWidth="1"/>
    <col min="12812" max="13056" width="9.33203125" style="492"/>
    <col min="13057" max="13057" width="13.83203125" style="492" customWidth="1"/>
    <col min="13058" max="13058" width="60.6640625" style="492" customWidth="1"/>
    <col min="13059" max="13059" width="15.83203125" style="492" customWidth="1"/>
    <col min="13060" max="13066" width="13.83203125" style="492" customWidth="1"/>
    <col min="13067" max="13067" width="15.83203125" style="492" customWidth="1"/>
    <col min="13068" max="13312" width="9.33203125" style="492"/>
    <col min="13313" max="13313" width="13.83203125" style="492" customWidth="1"/>
    <col min="13314" max="13314" width="60.6640625" style="492" customWidth="1"/>
    <col min="13315" max="13315" width="15.83203125" style="492" customWidth="1"/>
    <col min="13316" max="13322" width="13.83203125" style="492" customWidth="1"/>
    <col min="13323" max="13323" width="15.83203125" style="492" customWidth="1"/>
    <col min="13324" max="13568" width="9.33203125" style="492"/>
    <col min="13569" max="13569" width="13.83203125" style="492" customWidth="1"/>
    <col min="13570" max="13570" width="60.6640625" style="492" customWidth="1"/>
    <col min="13571" max="13571" width="15.83203125" style="492" customWidth="1"/>
    <col min="13572" max="13578" width="13.83203125" style="492" customWidth="1"/>
    <col min="13579" max="13579" width="15.83203125" style="492" customWidth="1"/>
    <col min="13580" max="13824" width="9.33203125" style="492"/>
    <col min="13825" max="13825" width="13.83203125" style="492" customWidth="1"/>
    <col min="13826" max="13826" width="60.6640625" style="492" customWidth="1"/>
    <col min="13827" max="13827" width="15.83203125" style="492" customWidth="1"/>
    <col min="13828" max="13834" width="13.83203125" style="492" customWidth="1"/>
    <col min="13835" max="13835" width="15.83203125" style="492" customWidth="1"/>
    <col min="13836" max="14080" width="9.33203125" style="492"/>
    <col min="14081" max="14081" width="13.83203125" style="492" customWidth="1"/>
    <col min="14082" max="14082" width="60.6640625" style="492" customWidth="1"/>
    <col min="14083" max="14083" width="15.83203125" style="492" customWidth="1"/>
    <col min="14084" max="14090" width="13.83203125" style="492" customWidth="1"/>
    <col min="14091" max="14091" width="15.83203125" style="492" customWidth="1"/>
    <col min="14092" max="14336" width="9.33203125" style="492"/>
    <col min="14337" max="14337" width="13.83203125" style="492" customWidth="1"/>
    <col min="14338" max="14338" width="60.6640625" style="492" customWidth="1"/>
    <col min="14339" max="14339" width="15.83203125" style="492" customWidth="1"/>
    <col min="14340" max="14346" width="13.83203125" style="492" customWidth="1"/>
    <col min="14347" max="14347" width="15.83203125" style="492" customWidth="1"/>
    <col min="14348" max="14592" width="9.33203125" style="492"/>
    <col min="14593" max="14593" width="13.83203125" style="492" customWidth="1"/>
    <col min="14594" max="14594" width="60.6640625" style="492" customWidth="1"/>
    <col min="14595" max="14595" width="15.83203125" style="492" customWidth="1"/>
    <col min="14596" max="14602" width="13.83203125" style="492" customWidth="1"/>
    <col min="14603" max="14603" width="15.83203125" style="492" customWidth="1"/>
    <col min="14604" max="14848" width="9.33203125" style="492"/>
    <col min="14849" max="14849" width="13.83203125" style="492" customWidth="1"/>
    <col min="14850" max="14850" width="60.6640625" style="492" customWidth="1"/>
    <col min="14851" max="14851" width="15.83203125" style="492" customWidth="1"/>
    <col min="14852" max="14858" width="13.83203125" style="492" customWidth="1"/>
    <col min="14859" max="14859" width="15.83203125" style="492" customWidth="1"/>
    <col min="14860" max="15104" width="9.33203125" style="492"/>
    <col min="15105" max="15105" width="13.83203125" style="492" customWidth="1"/>
    <col min="15106" max="15106" width="60.6640625" style="492" customWidth="1"/>
    <col min="15107" max="15107" width="15.83203125" style="492" customWidth="1"/>
    <col min="15108" max="15114" width="13.83203125" style="492" customWidth="1"/>
    <col min="15115" max="15115" width="15.83203125" style="492" customWidth="1"/>
    <col min="15116" max="15360" width="9.33203125" style="492"/>
    <col min="15361" max="15361" width="13.83203125" style="492" customWidth="1"/>
    <col min="15362" max="15362" width="60.6640625" style="492" customWidth="1"/>
    <col min="15363" max="15363" width="15.83203125" style="492" customWidth="1"/>
    <col min="15364" max="15370" width="13.83203125" style="492" customWidth="1"/>
    <col min="15371" max="15371" width="15.83203125" style="492" customWidth="1"/>
    <col min="15372" max="15616" width="9.33203125" style="492"/>
    <col min="15617" max="15617" width="13.83203125" style="492" customWidth="1"/>
    <col min="15618" max="15618" width="60.6640625" style="492" customWidth="1"/>
    <col min="15619" max="15619" width="15.83203125" style="492" customWidth="1"/>
    <col min="15620" max="15626" width="13.83203125" style="492" customWidth="1"/>
    <col min="15627" max="15627" width="15.83203125" style="492" customWidth="1"/>
    <col min="15628" max="15872" width="9.33203125" style="492"/>
    <col min="15873" max="15873" width="13.83203125" style="492" customWidth="1"/>
    <col min="15874" max="15874" width="60.6640625" style="492" customWidth="1"/>
    <col min="15875" max="15875" width="15.83203125" style="492" customWidth="1"/>
    <col min="15876" max="15882" width="13.83203125" style="492" customWidth="1"/>
    <col min="15883" max="15883" width="15.83203125" style="492" customWidth="1"/>
    <col min="15884" max="16128" width="9.33203125" style="492"/>
    <col min="16129" max="16129" width="13.83203125" style="492" customWidth="1"/>
    <col min="16130" max="16130" width="60.6640625" style="492" customWidth="1"/>
    <col min="16131" max="16131" width="15.83203125" style="492" customWidth="1"/>
    <col min="16132" max="16138" width="13.83203125" style="492" customWidth="1"/>
    <col min="16139" max="16139" width="15.83203125" style="492" customWidth="1"/>
    <col min="16140" max="16384" width="9.33203125" style="492"/>
  </cols>
  <sheetData>
    <row r="1" spans="1:11" s="397" customFormat="1" ht="15.95" customHeight="1" thickBot="1" x14ac:dyDescent="0.25">
      <c r="A1" s="394"/>
      <c r="B1" s="395"/>
      <c r="C1" s="395"/>
      <c r="D1" s="395"/>
      <c r="E1" s="395"/>
      <c r="F1" s="395"/>
      <c r="G1" s="395"/>
      <c r="H1" s="395"/>
      <c r="I1" s="395"/>
      <c r="J1" s="395"/>
      <c r="K1" s="470" t="str">
        <f>CONCATENATE([1]ALAPADATOK!R13," melléklet ",[1]RM_ALAPADATOK!A7," ",[1]RM_ALAPADATOK!B7," ",[1]RM_ALAPADATOK!C7," ",[1]RM_ALAPADATOK!D7," ",[1]RM_ALAPADATOK!E7," ",[1]RM_ALAPADATOK!F7," ",[1]RM_ALAPADATOK!G7," ",[1]RM_ALAPADATOK!H7)</f>
        <v>6.3. melléklet a … / 2020. ( ……. ) önkormányzati rendelethez</v>
      </c>
    </row>
    <row r="2" spans="1:11" s="475" customFormat="1" ht="36" x14ac:dyDescent="0.2">
      <c r="A2" s="471" t="s">
        <v>408</v>
      </c>
      <c r="B2" s="472" t="str">
        <f>CONCATENATE([1]RM_ALAPADATOK!B13)</f>
        <v>Leveleki Kastélykert Óvoda és Konyha</v>
      </c>
      <c r="C2" s="473"/>
      <c r="D2" s="473"/>
      <c r="E2" s="473"/>
      <c r="F2" s="473"/>
      <c r="G2" s="473"/>
      <c r="H2" s="473"/>
      <c r="I2" s="473"/>
      <c r="J2" s="473"/>
      <c r="K2" s="474" t="s">
        <v>439</v>
      </c>
    </row>
    <row r="3" spans="1:11" s="475" customFormat="1" ht="23.1" customHeight="1" thickBot="1" x14ac:dyDescent="0.25">
      <c r="A3" s="476" t="s">
        <v>380</v>
      </c>
      <c r="B3" s="477" t="s">
        <v>409</v>
      </c>
      <c r="C3" s="478"/>
      <c r="D3" s="478"/>
      <c r="E3" s="478"/>
      <c r="F3" s="478"/>
      <c r="G3" s="478"/>
      <c r="H3" s="478"/>
      <c r="I3" s="478"/>
      <c r="J3" s="478"/>
      <c r="K3" s="479" t="s">
        <v>382</v>
      </c>
    </row>
    <row r="4" spans="1:11" s="475" customFormat="1" ht="12.95" customHeight="1" thickBot="1" x14ac:dyDescent="0.25">
      <c r="A4" s="480"/>
      <c r="B4" s="481"/>
      <c r="C4" s="482"/>
      <c r="D4" s="482"/>
      <c r="E4" s="482"/>
      <c r="F4" s="482"/>
      <c r="G4" s="482"/>
      <c r="H4" s="482"/>
      <c r="I4" s="482"/>
      <c r="J4" s="482"/>
      <c r="K4" s="483" t="s">
        <v>2</v>
      </c>
    </row>
    <row r="5" spans="1:11" s="487" customFormat="1" ht="14.1" customHeight="1" x14ac:dyDescent="0.2">
      <c r="A5" s="484" t="s">
        <v>3</v>
      </c>
      <c r="B5" s="485" t="s">
        <v>4</v>
      </c>
      <c r="C5" s="485" t="s">
        <v>438</v>
      </c>
      <c r="D5" s="485" t="str">
        <f>CONCATENATE('[1]RM_9.1.sz.mell'!D5:I5)</f>
        <v xml:space="preserve">1 . sz. módosítás </v>
      </c>
      <c r="E5" s="485" t="str">
        <f>CONCATENATE('[1]RM_9.1.sz.mell'!E5)</f>
        <v xml:space="preserve">2. sz. módosítás </v>
      </c>
      <c r="F5" s="485" t="str">
        <f>CONCATENATE('[1]RM_9.1.sz.mell'!F5)</f>
        <v xml:space="preserve">… . sz. módosítás </v>
      </c>
      <c r="G5" s="485" t="str">
        <f>CONCATENATE('[1]RM_9.1.sz.mell'!G5)</f>
        <v xml:space="preserve">… . sz. módosítás </v>
      </c>
      <c r="H5" s="485" t="str">
        <f>CONCATENATE('[1]RM_9.1.sz.mell'!H5)</f>
        <v xml:space="preserve">… . sz. módosítás </v>
      </c>
      <c r="I5" s="485" t="str">
        <f>CONCATENATE('[1]RM_9.1.sz.mell'!I5)</f>
        <v xml:space="preserve">… . sz. módosítás </v>
      </c>
      <c r="J5" s="485" t="s">
        <v>411</v>
      </c>
      <c r="K5" s="486" t="str">
        <f>CONCATENATE('[1]RM_9.1.sz.mell'!K5)</f>
        <v>….számú módosítás utáni előirányzat</v>
      </c>
    </row>
    <row r="6" spans="1:11" ht="12.75" customHeight="1" x14ac:dyDescent="0.2">
      <c r="A6" s="488"/>
      <c r="B6" s="489"/>
      <c r="C6" s="490"/>
      <c r="D6" s="490"/>
      <c r="E6" s="490"/>
      <c r="F6" s="490"/>
      <c r="G6" s="490"/>
      <c r="H6" s="490"/>
      <c r="I6" s="490"/>
      <c r="J6" s="490"/>
      <c r="K6" s="491"/>
    </row>
    <row r="7" spans="1:11" s="497" customFormat="1" ht="9.9499999999999993" customHeight="1" thickBot="1" x14ac:dyDescent="0.25">
      <c r="A7" s="493"/>
      <c r="B7" s="494"/>
      <c r="C7" s="495"/>
      <c r="D7" s="495"/>
      <c r="E7" s="495"/>
      <c r="F7" s="495"/>
      <c r="G7" s="495"/>
      <c r="H7" s="495"/>
      <c r="I7" s="495"/>
      <c r="J7" s="495"/>
      <c r="K7" s="496"/>
    </row>
    <row r="8" spans="1:11" s="501" customFormat="1" ht="10.5" customHeight="1" thickBot="1" x14ac:dyDescent="0.25">
      <c r="A8" s="498" t="s">
        <v>11</v>
      </c>
      <c r="B8" s="499" t="s">
        <v>12</v>
      </c>
      <c r="C8" s="499" t="s">
        <v>13</v>
      </c>
      <c r="D8" s="499" t="s">
        <v>14</v>
      </c>
      <c r="E8" s="499" t="s">
        <v>15</v>
      </c>
      <c r="F8" s="499" t="s">
        <v>282</v>
      </c>
      <c r="G8" s="499" t="s">
        <v>17</v>
      </c>
      <c r="H8" s="499" t="s">
        <v>18</v>
      </c>
      <c r="I8" s="499" t="s">
        <v>19</v>
      </c>
      <c r="J8" s="500" t="s">
        <v>20</v>
      </c>
      <c r="K8" s="269" t="s">
        <v>21</v>
      </c>
    </row>
    <row r="9" spans="1:11" s="501" customFormat="1" ht="10.5" customHeight="1" thickBot="1" x14ac:dyDescent="0.25">
      <c r="A9" s="502" t="s">
        <v>277</v>
      </c>
      <c r="B9" s="503"/>
      <c r="C9" s="503"/>
      <c r="D9" s="503"/>
      <c r="E9" s="503"/>
      <c r="F9" s="503"/>
      <c r="G9" s="503"/>
      <c r="H9" s="503"/>
      <c r="I9" s="503"/>
      <c r="J9" s="503"/>
      <c r="K9" s="504"/>
    </row>
    <row r="10" spans="1:11" s="507" customFormat="1" ht="12" customHeight="1" thickBot="1" x14ac:dyDescent="0.25">
      <c r="A10" s="505" t="s">
        <v>22</v>
      </c>
      <c r="B10" s="506" t="s">
        <v>412</v>
      </c>
      <c r="C10" s="184">
        <f>'[1]KV_9.3.sz.mell'!C8</f>
        <v>45987000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45987000</v>
      </c>
    </row>
    <row r="11" spans="1:11" s="507" customFormat="1" ht="12" customHeight="1" x14ac:dyDescent="0.2">
      <c r="A11" s="508" t="s">
        <v>24</v>
      </c>
      <c r="B11" s="84" t="s">
        <v>76</v>
      </c>
      <c r="C11" s="86">
        <f>'[1]KV_9.3.sz.mell'!C9</f>
        <v>0</v>
      </c>
      <c r="D11" s="85"/>
      <c r="E11" s="509"/>
      <c r="F11" s="509"/>
      <c r="G11" s="509"/>
      <c r="H11" s="509"/>
      <c r="I11" s="509"/>
      <c r="J11" s="431">
        <f>D11+E11+F11+G11+H11+I11</f>
        <v>0</v>
      </c>
      <c r="K11" s="432">
        <f>C11+J11</f>
        <v>0</v>
      </c>
    </row>
    <row r="12" spans="1:11" s="507" customFormat="1" ht="12" customHeight="1" x14ac:dyDescent="0.2">
      <c r="A12" s="510" t="s">
        <v>26</v>
      </c>
      <c r="B12" s="88" t="s">
        <v>78</v>
      </c>
      <c r="C12" s="27">
        <f>'[1]KV_9.3.sz.mell'!C10</f>
        <v>30010236</v>
      </c>
      <c r="D12" s="28"/>
      <c r="E12" s="511"/>
      <c r="F12" s="511"/>
      <c r="G12" s="511"/>
      <c r="H12" s="511"/>
      <c r="I12" s="511"/>
      <c r="J12" s="434">
        <f t="shared" ref="J12:J21" si="1">D12+E12+F12+G12+H12+I12</f>
        <v>0</v>
      </c>
      <c r="K12" s="432">
        <f t="shared" ref="K12:K21" si="2">C12+J12</f>
        <v>30010236</v>
      </c>
    </row>
    <row r="13" spans="1:11" s="507" customFormat="1" ht="12" customHeight="1" x14ac:dyDescent="0.2">
      <c r="A13" s="510" t="s">
        <v>28</v>
      </c>
      <c r="B13" s="88" t="s">
        <v>80</v>
      </c>
      <c r="C13" s="27">
        <f>'[1]KV_9.3.sz.mell'!C11</f>
        <v>0</v>
      </c>
      <c r="D13" s="28"/>
      <c r="E13" s="511"/>
      <c r="F13" s="511"/>
      <c r="G13" s="511"/>
      <c r="H13" s="511"/>
      <c r="I13" s="511"/>
      <c r="J13" s="434">
        <f t="shared" si="1"/>
        <v>0</v>
      </c>
      <c r="K13" s="432">
        <f t="shared" si="2"/>
        <v>0</v>
      </c>
    </row>
    <row r="14" spans="1:11" s="507" customFormat="1" ht="12" customHeight="1" x14ac:dyDescent="0.2">
      <c r="A14" s="510" t="s">
        <v>30</v>
      </c>
      <c r="B14" s="88" t="s">
        <v>82</v>
      </c>
      <c r="C14" s="27">
        <f>'[1]KV_9.3.sz.mell'!C12</f>
        <v>0</v>
      </c>
      <c r="D14" s="28"/>
      <c r="E14" s="511"/>
      <c r="F14" s="511"/>
      <c r="G14" s="511"/>
      <c r="H14" s="511"/>
      <c r="I14" s="511"/>
      <c r="J14" s="434">
        <f t="shared" si="1"/>
        <v>0</v>
      </c>
      <c r="K14" s="432">
        <f t="shared" si="2"/>
        <v>0</v>
      </c>
    </row>
    <row r="15" spans="1:11" s="507" customFormat="1" ht="12" customHeight="1" x14ac:dyDescent="0.2">
      <c r="A15" s="510" t="s">
        <v>32</v>
      </c>
      <c r="B15" s="88" t="s">
        <v>84</v>
      </c>
      <c r="C15" s="27">
        <f>'[1]KV_9.3.sz.mell'!C13</f>
        <v>6200000</v>
      </c>
      <c r="D15" s="28"/>
      <c r="E15" s="511"/>
      <c r="F15" s="511"/>
      <c r="G15" s="511"/>
      <c r="H15" s="511"/>
      <c r="I15" s="511"/>
      <c r="J15" s="434">
        <f t="shared" si="1"/>
        <v>0</v>
      </c>
      <c r="K15" s="432">
        <f t="shared" si="2"/>
        <v>6200000</v>
      </c>
    </row>
    <row r="16" spans="1:11" s="507" customFormat="1" ht="12" customHeight="1" x14ac:dyDescent="0.2">
      <c r="A16" s="510" t="s">
        <v>34</v>
      </c>
      <c r="B16" s="88" t="s">
        <v>413</v>
      </c>
      <c r="C16" s="27">
        <f>'[1]KV_9.3.sz.mell'!C14</f>
        <v>9776764</v>
      </c>
      <c r="D16" s="28"/>
      <c r="E16" s="511"/>
      <c r="F16" s="511"/>
      <c r="G16" s="511"/>
      <c r="H16" s="511"/>
      <c r="I16" s="511"/>
      <c r="J16" s="434">
        <f t="shared" si="1"/>
        <v>0</v>
      </c>
      <c r="K16" s="432">
        <f t="shared" si="2"/>
        <v>9776764</v>
      </c>
    </row>
    <row r="17" spans="1:11" s="507" customFormat="1" ht="12" customHeight="1" x14ac:dyDescent="0.2">
      <c r="A17" s="510" t="s">
        <v>192</v>
      </c>
      <c r="B17" s="113" t="s">
        <v>414</v>
      </c>
      <c r="C17" s="27">
        <f>'[1]KV_9.3.sz.mell'!C15</f>
        <v>0</v>
      </c>
      <c r="D17" s="28"/>
      <c r="E17" s="511"/>
      <c r="F17" s="511"/>
      <c r="G17" s="511"/>
      <c r="H17" s="511"/>
      <c r="I17" s="511"/>
      <c r="J17" s="434">
        <f t="shared" si="1"/>
        <v>0</v>
      </c>
      <c r="K17" s="432">
        <f t="shared" si="2"/>
        <v>0</v>
      </c>
    </row>
    <row r="18" spans="1:11" s="507" customFormat="1" ht="12" customHeight="1" x14ac:dyDescent="0.2">
      <c r="A18" s="510" t="s">
        <v>194</v>
      </c>
      <c r="B18" s="88" t="s">
        <v>386</v>
      </c>
      <c r="C18" s="27">
        <f>'[1]KV_9.3.sz.mell'!C16</f>
        <v>0</v>
      </c>
      <c r="D18" s="28"/>
      <c r="E18" s="511"/>
      <c r="F18" s="511"/>
      <c r="G18" s="511"/>
      <c r="H18" s="511"/>
      <c r="I18" s="511"/>
      <c r="J18" s="434">
        <f t="shared" si="1"/>
        <v>0</v>
      </c>
      <c r="K18" s="432">
        <f t="shared" si="2"/>
        <v>0</v>
      </c>
    </row>
    <row r="19" spans="1:11" s="512" customFormat="1" ht="12" customHeight="1" x14ac:dyDescent="0.2">
      <c r="A19" s="510" t="s">
        <v>196</v>
      </c>
      <c r="B19" s="88" t="s">
        <v>92</v>
      </c>
      <c r="C19" s="27">
        <f>'[1]KV_9.3.sz.mell'!C17</f>
        <v>0</v>
      </c>
      <c r="D19" s="28"/>
      <c r="E19" s="511"/>
      <c r="F19" s="511"/>
      <c r="G19" s="511"/>
      <c r="H19" s="511"/>
      <c r="I19" s="511"/>
      <c r="J19" s="434">
        <f t="shared" si="1"/>
        <v>0</v>
      </c>
      <c r="K19" s="432">
        <f t="shared" si="2"/>
        <v>0</v>
      </c>
    </row>
    <row r="20" spans="1:11" s="512" customFormat="1" ht="12" customHeight="1" x14ac:dyDescent="0.2">
      <c r="A20" s="510" t="s">
        <v>198</v>
      </c>
      <c r="B20" s="88" t="s">
        <v>94</v>
      </c>
      <c r="C20" s="27">
        <f>'[1]KV_9.3.sz.mell'!C18</f>
        <v>0</v>
      </c>
      <c r="D20" s="28"/>
      <c r="E20" s="511"/>
      <c r="F20" s="511"/>
      <c r="G20" s="511"/>
      <c r="H20" s="511"/>
      <c r="I20" s="511"/>
      <c r="J20" s="434">
        <f t="shared" si="1"/>
        <v>0</v>
      </c>
      <c r="K20" s="432">
        <f t="shared" si="2"/>
        <v>0</v>
      </c>
    </row>
    <row r="21" spans="1:11" s="512" customFormat="1" ht="12" customHeight="1" thickBot="1" x14ac:dyDescent="0.25">
      <c r="A21" s="513" t="s">
        <v>200</v>
      </c>
      <c r="B21" s="113" t="s">
        <v>96</v>
      </c>
      <c r="C21" s="34">
        <f>'[1]KV_9.3.sz.mell'!C19</f>
        <v>0</v>
      </c>
      <c r="D21" s="35"/>
      <c r="E21" s="514"/>
      <c r="F21" s="514"/>
      <c r="G21" s="514"/>
      <c r="H21" s="514"/>
      <c r="I21" s="514"/>
      <c r="J21" s="436">
        <f t="shared" si="1"/>
        <v>0</v>
      </c>
      <c r="K21" s="432">
        <f t="shared" si="2"/>
        <v>0</v>
      </c>
    </row>
    <row r="22" spans="1:11" s="507" customFormat="1" ht="12" customHeight="1" thickBot="1" x14ac:dyDescent="0.25">
      <c r="A22" s="505" t="s">
        <v>36</v>
      </c>
      <c r="B22" s="506" t="s">
        <v>415</v>
      </c>
      <c r="C22" s="184">
        <f>'[1]KV_9.3.sz.mell'!C20</f>
        <v>705705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0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0</v>
      </c>
      <c r="K22" s="185">
        <f>SUM(K23:K25)</f>
        <v>705705</v>
      </c>
    </row>
    <row r="23" spans="1:11" s="512" customFormat="1" ht="12" customHeight="1" x14ac:dyDescent="0.2">
      <c r="A23" s="515" t="s">
        <v>38</v>
      </c>
      <c r="B23" s="110" t="s">
        <v>39</v>
      </c>
      <c r="C23" s="22">
        <f>'[1]KV_9.3.sz.mell'!C21</f>
        <v>0</v>
      </c>
      <c r="D23" s="23"/>
      <c r="E23" s="516"/>
      <c r="F23" s="516"/>
      <c r="G23" s="516"/>
      <c r="H23" s="516"/>
      <c r="I23" s="516"/>
      <c r="J23" s="438">
        <f>D23+E23+F23+G23+H23+I23</f>
        <v>0</v>
      </c>
      <c r="K23" s="432">
        <f>C23+J23</f>
        <v>0</v>
      </c>
    </row>
    <row r="24" spans="1:11" s="512" customFormat="1" ht="12" customHeight="1" x14ac:dyDescent="0.2">
      <c r="A24" s="510" t="s">
        <v>40</v>
      </c>
      <c r="B24" s="88" t="s">
        <v>416</v>
      </c>
      <c r="C24" s="27">
        <f>'[1]KV_9.3.sz.mell'!C22</f>
        <v>0</v>
      </c>
      <c r="D24" s="28"/>
      <c r="E24" s="511"/>
      <c r="F24" s="511"/>
      <c r="G24" s="511"/>
      <c r="H24" s="511"/>
      <c r="I24" s="511"/>
      <c r="J24" s="434">
        <f>D24+E24+F24+G24+H24+I24</f>
        <v>0</v>
      </c>
      <c r="K24" s="439">
        <f>C24+J24</f>
        <v>0</v>
      </c>
    </row>
    <row r="25" spans="1:11" s="512" customFormat="1" ht="12" customHeight="1" x14ac:dyDescent="0.2">
      <c r="A25" s="510" t="s">
        <v>42</v>
      </c>
      <c r="B25" s="88" t="s">
        <v>417</v>
      </c>
      <c r="C25" s="27">
        <f>'[1]KV_9.3.sz.mell'!C23</f>
        <v>705705</v>
      </c>
      <c r="D25" s="28"/>
      <c r="E25" s="511"/>
      <c r="F25" s="511"/>
      <c r="G25" s="511"/>
      <c r="H25" s="511"/>
      <c r="I25" s="511"/>
      <c r="J25" s="434">
        <f>D25+E25+F25+G25+H25+I25</f>
        <v>0</v>
      </c>
      <c r="K25" s="439">
        <f>C25+J25</f>
        <v>705705</v>
      </c>
    </row>
    <row r="26" spans="1:11" s="512" customFormat="1" ht="12" customHeight="1" thickBot="1" x14ac:dyDescent="0.25">
      <c r="A26" s="510" t="s">
        <v>44</v>
      </c>
      <c r="B26" s="104" t="s">
        <v>418</v>
      </c>
      <c r="C26" s="34">
        <f>'[1]KV_9.3.sz.mell'!C24</f>
        <v>0</v>
      </c>
      <c r="D26" s="35"/>
      <c r="E26" s="514"/>
      <c r="F26" s="514"/>
      <c r="G26" s="514"/>
      <c r="H26" s="514"/>
      <c r="I26" s="514"/>
      <c r="J26" s="440">
        <f>D26+E26+F26+G26+H26+I26</f>
        <v>0</v>
      </c>
      <c r="K26" s="441">
        <f>C26+J26</f>
        <v>0</v>
      </c>
    </row>
    <row r="27" spans="1:11" s="512" customFormat="1" ht="12" customHeight="1" thickBot="1" x14ac:dyDescent="0.25">
      <c r="A27" s="517" t="s">
        <v>50</v>
      </c>
      <c r="B27" s="107" t="s">
        <v>289</v>
      </c>
      <c r="C27" s="39">
        <f>'[1]KV_9.3.sz.mell'!C25</f>
        <v>0</v>
      </c>
      <c r="D27" s="442"/>
      <c r="E27" s="518"/>
      <c r="F27" s="518"/>
      <c r="G27" s="518"/>
      <c r="H27" s="518"/>
      <c r="I27" s="518"/>
      <c r="J27" s="440">
        <f>D27+E27+F27+G27+H27+I27</f>
        <v>0</v>
      </c>
      <c r="K27" s="443">
        <f>C27+J27</f>
        <v>0</v>
      </c>
    </row>
    <row r="28" spans="1:11" s="512" customFormat="1" ht="12" customHeight="1" thickBot="1" x14ac:dyDescent="0.25">
      <c r="A28" s="517" t="s">
        <v>240</v>
      </c>
      <c r="B28" s="107" t="s">
        <v>419</v>
      </c>
      <c r="C28" s="184">
        <f>'[1]KV_9.3.sz.mell'!C26</f>
        <v>0</v>
      </c>
      <c r="D28" s="184">
        <f t="shared" ref="D28:K28" si="4">D29+D30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 t="shared" si="4"/>
        <v>0</v>
      </c>
    </row>
    <row r="29" spans="1:11" s="512" customFormat="1" ht="12" customHeight="1" x14ac:dyDescent="0.2">
      <c r="A29" s="515" t="s">
        <v>66</v>
      </c>
      <c r="B29" s="519" t="s">
        <v>416</v>
      </c>
      <c r="C29" s="42">
        <f>'[1]KV_9.3.sz.mell'!C27</f>
        <v>0</v>
      </c>
      <c r="D29" s="43"/>
      <c r="E29" s="521"/>
      <c r="F29" s="521"/>
      <c r="G29" s="521"/>
      <c r="H29" s="521"/>
      <c r="I29" s="521"/>
      <c r="J29" s="438">
        <f>D29+E29+F29+G29+H29+I29</f>
        <v>0</v>
      </c>
      <c r="K29" s="432">
        <f>C29+J29</f>
        <v>0</v>
      </c>
    </row>
    <row r="30" spans="1:11" s="512" customFormat="1" ht="12" customHeight="1" x14ac:dyDescent="0.2">
      <c r="A30" s="515" t="s">
        <v>67</v>
      </c>
      <c r="B30" s="522" t="s">
        <v>420</v>
      </c>
      <c r="C30" s="42">
        <f>'[1]KV_9.3.sz.mell'!C28</f>
        <v>0</v>
      </c>
      <c r="D30" s="43"/>
      <c r="E30" s="521"/>
      <c r="F30" s="521"/>
      <c r="G30" s="521"/>
      <c r="H30" s="521"/>
      <c r="I30" s="521"/>
      <c r="J30" s="438">
        <f>D30+E30+F30+G30+H30+I30</f>
        <v>0</v>
      </c>
      <c r="K30" s="432">
        <f>C30+J30</f>
        <v>0</v>
      </c>
    </row>
    <row r="31" spans="1:11" s="512" customFormat="1" ht="12" customHeight="1" thickBot="1" x14ac:dyDescent="0.25">
      <c r="A31" s="510" t="s">
        <v>68</v>
      </c>
      <c r="B31" s="523" t="s">
        <v>421</v>
      </c>
      <c r="C31" s="46">
        <f>'[1]KV_9.3.sz.mell'!C29</f>
        <v>0</v>
      </c>
      <c r="D31" s="47"/>
      <c r="E31" s="524"/>
      <c r="F31" s="524"/>
      <c r="G31" s="524"/>
      <c r="H31" s="524"/>
      <c r="I31" s="524"/>
      <c r="J31" s="438">
        <f>D31+E31+F31+G31+H31+I31</f>
        <v>0</v>
      </c>
      <c r="K31" s="432">
        <f>C31+J31</f>
        <v>0</v>
      </c>
    </row>
    <row r="32" spans="1:11" s="512" customFormat="1" ht="12" customHeight="1" thickBot="1" x14ac:dyDescent="0.25">
      <c r="A32" s="517" t="s">
        <v>73</v>
      </c>
      <c r="B32" s="107" t="s">
        <v>422</v>
      </c>
      <c r="C32" s="184">
        <f>'[1]KV_9.3.sz.mell'!C30</f>
        <v>0</v>
      </c>
      <c r="D32" s="184">
        <f t="shared" ref="D32:J32" si="5">+D33+D34+D35</f>
        <v>0</v>
      </c>
      <c r="E32" s="184">
        <f t="shared" si="5"/>
        <v>0</v>
      </c>
      <c r="F32" s="184">
        <f t="shared" si="5"/>
        <v>0</v>
      </c>
      <c r="G32" s="184">
        <f t="shared" si="5"/>
        <v>0</v>
      </c>
      <c r="H32" s="184">
        <f t="shared" si="5"/>
        <v>0</v>
      </c>
      <c r="I32" s="184">
        <f t="shared" si="5"/>
        <v>0</v>
      </c>
      <c r="J32" s="184">
        <f t="shared" si="5"/>
        <v>0</v>
      </c>
      <c r="K32" s="185">
        <f>+K33+K34+K35</f>
        <v>0</v>
      </c>
    </row>
    <row r="33" spans="1:11" s="512" customFormat="1" ht="12" customHeight="1" x14ac:dyDescent="0.2">
      <c r="A33" s="515" t="s">
        <v>75</v>
      </c>
      <c r="B33" s="519" t="s">
        <v>100</v>
      </c>
      <c r="C33" s="45">
        <f>'[1]KV_9.3.sz.mell'!C31</f>
        <v>0</v>
      </c>
      <c r="D33" s="44"/>
      <c r="E33" s="520"/>
      <c r="F33" s="520"/>
      <c r="G33" s="520"/>
      <c r="H33" s="520"/>
      <c r="I33" s="520"/>
      <c r="J33" s="438">
        <f>D33+E33+F33+G33+H33+I33</f>
        <v>0</v>
      </c>
      <c r="K33" s="432">
        <f>C33+J33</f>
        <v>0</v>
      </c>
    </row>
    <row r="34" spans="1:11" s="512" customFormat="1" ht="12" customHeight="1" x14ac:dyDescent="0.2">
      <c r="A34" s="515" t="s">
        <v>77</v>
      </c>
      <c r="B34" s="522" t="s">
        <v>102</v>
      </c>
      <c r="C34" s="42">
        <f>'[1]KV_9.3.sz.mell'!C32</f>
        <v>0</v>
      </c>
      <c r="D34" s="43"/>
      <c r="E34" s="521"/>
      <c r="F34" s="521"/>
      <c r="G34" s="521"/>
      <c r="H34" s="521"/>
      <c r="I34" s="521"/>
      <c r="J34" s="438">
        <f>D34+E34+F34+G34+H34+I34</f>
        <v>0</v>
      </c>
      <c r="K34" s="432">
        <f>C34+J34</f>
        <v>0</v>
      </c>
    </row>
    <row r="35" spans="1:11" s="512" customFormat="1" ht="12" customHeight="1" thickBot="1" x14ac:dyDescent="0.25">
      <c r="A35" s="510" t="s">
        <v>79</v>
      </c>
      <c r="B35" s="523" t="s">
        <v>104</v>
      </c>
      <c r="C35" s="46">
        <f>'[1]KV_9.3.sz.mell'!C33</f>
        <v>0</v>
      </c>
      <c r="D35" s="47"/>
      <c r="E35" s="524"/>
      <c r="F35" s="524"/>
      <c r="G35" s="524"/>
      <c r="H35" s="524"/>
      <c r="I35" s="524"/>
      <c r="J35" s="438">
        <f>D35+E35+F35+G35+H35+I35</f>
        <v>0</v>
      </c>
      <c r="K35" s="447">
        <f>C35+J35</f>
        <v>0</v>
      </c>
    </row>
    <row r="36" spans="1:11" s="507" customFormat="1" ht="12" customHeight="1" thickBot="1" x14ac:dyDescent="0.25">
      <c r="A36" s="517" t="s">
        <v>97</v>
      </c>
      <c r="B36" s="107" t="s">
        <v>291</v>
      </c>
      <c r="C36" s="39">
        <f>'[1]KV_9.3.sz.mell'!C34</f>
        <v>0</v>
      </c>
      <c r="D36" s="442"/>
      <c r="E36" s="518"/>
      <c r="F36" s="518"/>
      <c r="G36" s="518"/>
      <c r="H36" s="518"/>
      <c r="I36" s="518"/>
      <c r="J36" s="184">
        <f>D36+E36+F36+G36+H36+I36</f>
        <v>0</v>
      </c>
      <c r="K36" s="443">
        <f>C36+J36</f>
        <v>0</v>
      </c>
    </row>
    <row r="37" spans="1:11" s="507" customFormat="1" ht="12" customHeight="1" thickBot="1" x14ac:dyDescent="0.25">
      <c r="A37" s="517" t="s">
        <v>257</v>
      </c>
      <c r="B37" s="107" t="s">
        <v>423</v>
      </c>
      <c r="C37" s="39">
        <f>'[1]KV_9.3.sz.mell'!C35</f>
        <v>0</v>
      </c>
      <c r="D37" s="442"/>
      <c r="E37" s="518"/>
      <c r="F37" s="518"/>
      <c r="G37" s="518"/>
      <c r="H37" s="518"/>
      <c r="I37" s="518"/>
      <c r="J37" s="448">
        <f>D37+E37+F37+G37+H37+I37</f>
        <v>0</v>
      </c>
      <c r="K37" s="432">
        <f>C37+J37</f>
        <v>0</v>
      </c>
    </row>
    <row r="38" spans="1:11" s="507" customFormat="1" ht="12" customHeight="1" thickBot="1" x14ac:dyDescent="0.25">
      <c r="A38" s="505" t="s">
        <v>119</v>
      </c>
      <c r="B38" s="107" t="s">
        <v>424</v>
      </c>
      <c r="C38" s="184">
        <f>'[1]KV_9.3.sz.mell'!C36</f>
        <v>46692705</v>
      </c>
      <c r="D38" s="184">
        <f t="shared" ref="D38:K38" si="6">+D10+D22+D27+D28+D32+D36+D37</f>
        <v>0</v>
      </c>
      <c r="E38" s="184">
        <f t="shared" si="6"/>
        <v>0</v>
      </c>
      <c r="F38" s="184">
        <f t="shared" si="6"/>
        <v>0</v>
      </c>
      <c r="G38" s="184">
        <f t="shared" si="6"/>
        <v>0</v>
      </c>
      <c r="H38" s="184">
        <f t="shared" si="6"/>
        <v>0</v>
      </c>
      <c r="I38" s="184">
        <f t="shared" si="6"/>
        <v>0</v>
      </c>
      <c r="J38" s="184">
        <f t="shared" si="6"/>
        <v>0</v>
      </c>
      <c r="K38" s="185">
        <f t="shared" si="6"/>
        <v>46692705</v>
      </c>
    </row>
    <row r="39" spans="1:11" s="507" customFormat="1" ht="12" customHeight="1" thickBot="1" x14ac:dyDescent="0.25">
      <c r="A39" s="525" t="s">
        <v>266</v>
      </c>
      <c r="B39" s="107" t="s">
        <v>425</v>
      </c>
      <c r="C39" s="184">
        <f>'[1]KV_9.3.sz.mell'!C37</f>
        <v>130027099</v>
      </c>
      <c r="D39" s="184">
        <f t="shared" ref="D39:J39" si="7">+D40+D41+D42</f>
        <v>0</v>
      </c>
      <c r="E39" s="184">
        <f t="shared" si="7"/>
        <v>791436</v>
      </c>
      <c r="F39" s="184">
        <f t="shared" si="7"/>
        <v>0</v>
      </c>
      <c r="G39" s="184">
        <f t="shared" si="7"/>
        <v>0</v>
      </c>
      <c r="H39" s="184">
        <f t="shared" si="7"/>
        <v>0</v>
      </c>
      <c r="I39" s="184">
        <f t="shared" si="7"/>
        <v>0</v>
      </c>
      <c r="J39" s="184">
        <f t="shared" si="7"/>
        <v>791436</v>
      </c>
      <c r="K39" s="185">
        <f>+K40+K41+K42</f>
        <v>130818535</v>
      </c>
    </row>
    <row r="40" spans="1:11" s="507" customFormat="1" ht="12" customHeight="1" x14ac:dyDescent="0.2">
      <c r="A40" s="515" t="s">
        <v>426</v>
      </c>
      <c r="B40" s="519" t="s">
        <v>346</v>
      </c>
      <c r="C40" s="45">
        <f>'[1]KV_9.3.sz.mell'!C38</f>
        <v>0</v>
      </c>
      <c r="D40" s="44"/>
      <c r="E40" s="520">
        <v>791436</v>
      </c>
      <c r="F40" s="520"/>
      <c r="G40" s="520"/>
      <c r="H40" s="520"/>
      <c r="I40" s="520"/>
      <c r="J40" s="438">
        <f>D40+E40+F40+G40+H40+I40</f>
        <v>791436</v>
      </c>
      <c r="K40" s="432">
        <f>C40+J40</f>
        <v>791436</v>
      </c>
    </row>
    <row r="41" spans="1:11" s="507" customFormat="1" ht="12" customHeight="1" x14ac:dyDescent="0.2">
      <c r="A41" s="515" t="s">
        <v>427</v>
      </c>
      <c r="B41" s="522" t="s">
        <v>428</v>
      </c>
      <c r="C41" s="42">
        <f>'[1]KV_9.3.sz.mell'!C39</f>
        <v>0</v>
      </c>
      <c r="D41" s="43"/>
      <c r="E41" s="521"/>
      <c r="F41" s="521"/>
      <c r="G41" s="521"/>
      <c r="H41" s="521"/>
      <c r="I41" s="521"/>
      <c r="J41" s="438">
        <f>D41+E41+F41+G41+H41+I41</f>
        <v>0</v>
      </c>
      <c r="K41" s="439">
        <f>C41+J41</f>
        <v>0</v>
      </c>
    </row>
    <row r="42" spans="1:11" s="512" customFormat="1" ht="12" customHeight="1" thickBot="1" x14ac:dyDescent="0.25">
      <c r="A42" s="510" t="s">
        <v>429</v>
      </c>
      <c r="B42" s="526" t="s">
        <v>430</v>
      </c>
      <c r="C42" s="52">
        <f>'[1]KV_9.3.sz.mell'!C40</f>
        <v>130027099</v>
      </c>
      <c r="D42" s="53"/>
      <c r="E42" s="527"/>
      <c r="F42" s="527"/>
      <c r="G42" s="527"/>
      <c r="H42" s="527"/>
      <c r="I42" s="527"/>
      <c r="J42" s="438">
        <f>D42+E42+F42+G42+H42+I42</f>
        <v>0</v>
      </c>
      <c r="K42" s="441">
        <f>C42+J42</f>
        <v>130027099</v>
      </c>
    </row>
    <row r="43" spans="1:11" s="512" customFormat="1" ht="12.95" customHeight="1" thickBot="1" x14ac:dyDescent="0.25">
      <c r="A43" s="525" t="s">
        <v>268</v>
      </c>
      <c r="B43" s="528" t="s">
        <v>431</v>
      </c>
      <c r="C43" s="184">
        <f>'[1]KV_9.3.sz.mell'!C41</f>
        <v>176719804</v>
      </c>
      <c r="D43" s="184">
        <f t="shared" ref="D43:J43" si="8">+D38+D39</f>
        <v>0</v>
      </c>
      <c r="E43" s="184">
        <f t="shared" si="8"/>
        <v>791436</v>
      </c>
      <c r="F43" s="184">
        <f t="shared" si="8"/>
        <v>0</v>
      </c>
      <c r="G43" s="184">
        <f t="shared" si="8"/>
        <v>0</v>
      </c>
      <c r="H43" s="184">
        <f t="shared" si="8"/>
        <v>0</v>
      </c>
      <c r="I43" s="184">
        <f t="shared" si="8"/>
        <v>0</v>
      </c>
      <c r="J43" s="184">
        <f t="shared" si="8"/>
        <v>791436</v>
      </c>
      <c r="K43" s="185">
        <f>+K38+K39</f>
        <v>177511240</v>
      </c>
    </row>
    <row r="44" spans="1:11" s="497" customFormat="1" ht="14.1" customHeight="1" thickBot="1" x14ac:dyDescent="0.25">
      <c r="A44" s="529" t="s">
        <v>278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532" customFormat="1" ht="12" customHeight="1" thickBot="1" x14ac:dyDescent="0.25">
      <c r="A45" s="517" t="s">
        <v>22</v>
      </c>
      <c r="B45" s="107" t="s">
        <v>432</v>
      </c>
      <c r="C45" s="454">
        <f>'[1]KV_9.3.sz.mell'!C45</f>
        <v>176519804</v>
      </c>
      <c r="D45" s="454">
        <f t="shared" ref="D45:J45" si="9">SUM(D46:D50)</f>
        <v>0</v>
      </c>
      <c r="E45" s="454">
        <f t="shared" si="9"/>
        <v>791436</v>
      </c>
      <c r="F45" s="454">
        <f t="shared" si="9"/>
        <v>0</v>
      </c>
      <c r="G45" s="454">
        <f t="shared" si="9"/>
        <v>0</v>
      </c>
      <c r="H45" s="454">
        <f t="shared" si="9"/>
        <v>0</v>
      </c>
      <c r="I45" s="454">
        <f t="shared" si="9"/>
        <v>0</v>
      </c>
      <c r="J45" s="454">
        <f t="shared" si="9"/>
        <v>791436</v>
      </c>
      <c r="K45" s="443">
        <f>SUM(K46:K50)</f>
        <v>177311240</v>
      </c>
    </row>
    <row r="46" spans="1:11" ht="12" customHeight="1" x14ac:dyDescent="0.2">
      <c r="A46" s="510" t="s">
        <v>24</v>
      </c>
      <c r="B46" s="110" t="s">
        <v>185</v>
      </c>
      <c r="C46" s="456">
        <f>'[1]KV_9.3.sz.mell'!C46</f>
        <v>90535320</v>
      </c>
      <c r="D46" s="455"/>
      <c r="E46" s="542"/>
      <c r="F46" s="542"/>
      <c r="G46" s="542"/>
      <c r="H46" s="542"/>
      <c r="I46" s="542"/>
      <c r="J46" s="456">
        <f>D46+E46+F46+G46+H46+I46</f>
        <v>0</v>
      </c>
      <c r="K46" s="457">
        <f>C46+J46</f>
        <v>90535320</v>
      </c>
    </row>
    <row r="47" spans="1:11" ht="12" customHeight="1" x14ac:dyDescent="0.2">
      <c r="A47" s="510" t="s">
        <v>26</v>
      </c>
      <c r="B47" s="88" t="s">
        <v>186</v>
      </c>
      <c r="C47" s="459">
        <f>'[1]KV_9.3.sz.mell'!C47</f>
        <v>15780011</v>
      </c>
      <c r="D47" s="458"/>
      <c r="E47" s="543"/>
      <c r="F47" s="543"/>
      <c r="G47" s="543"/>
      <c r="H47" s="543"/>
      <c r="I47" s="543"/>
      <c r="J47" s="459">
        <f>D47+E47+F47+G47+H47+I47</f>
        <v>0</v>
      </c>
      <c r="K47" s="460">
        <f>C47+J47</f>
        <v>15780011</v>
      </c>
    </row>
    <row r="48" spans="1:11" ht="12" customHeight="1" x14ac:dyDescent="0.2">
      <c r="A48" s="510" t="s">
        <v>28</v>
      </c>
      <c r="B48" s="88" t="s">
        <v>187</v>
      </c>
      <c r="C48" s="459">
        <f>'[1]KV_9.3.sz.mell'!C48</f>
        <v>70204473</v>
      </c>
      <c r="D48" s="458"/>
      <c r="E48" s="543">
        <v>791436</v>
      </c>
      <c r="F48" s="543"/>
      <c r="G48" s="543"/>
      <c r="H48" s="543"/>
      <c r="I48" s="543"/>
      <c r="J48" s="459">
        <f>D48+E48+F48+G48+H48+I48</f>
        <v>791436</v>
      </c>
      <c r="K48" s="460">
        <f>C48+J48</f>
        <v>70995909</v>
      </c>
    </row>
    <row r="49" spans="1:11" ht="12" customHeight="1" x14ac:dyDescent="0.2">
      <c r="A49" s="510" t="s">
        <v>30</v>
      </c>
      <c r="B49" s="88" t="s">
        <v>188</v>
      </c>
      <c r="C49" s="459">
        <f>'[1]KV_9.3.sz.mell'!C49</f>
        <v>0</v>
      </c>
      <c r="D49" s="458"/>
      <c r="E49" s="543"/>
      <c r="F49" s="543"/>
      <c r="G49" s="543"/>
      <c r="H49" s="543"/>
      <c r="I49" s="543"/>
      <c r="J49" s="459">
        <f>D49+E49+F49+G49+H49+I49</f>
        <v>0</v>
      </c>
      <c r="K49" s="460">
        <f>C49+J49</f>
        <v>0</v>
      </c>
    </row>
    <row r="50" spans="1:11" ht="12" customHeight="1" thickBot="1" x14ac:dyDescent="0.25">
      <c r="A50" s="510" t="s">
        <v>32</v>
      </c>
      <c r="B50" s="88" t="s">
        <v>190</v>
      </c>
      <c r="C50" s="459">
        <f>'[1]KV_9.3.sz.mell'!C50</f>
        <v>0</v>
      </c>
      <c r="D50" s="458"/>
      <c r="E50" s="543"/>
      <c r="F50" s="543"/>
      <c r="G50" s="543"/>
      <c r="H50" s="543"/>
      <c r="I50" s="543"/>
      <c r="J50" s="459">
        <f>D50+E50+F50+G50+H50+I50</f>
        <v>0</v>
      </c>
      <c r="K50" s="460">
        <f>C50+J50</f>
        <v>0</v>
      </c>
    </row>
    <row r="51" spans="1:11" ht="12" customHeight="1" thickBot="1" x14ac:dyDescent="0.25">
      <c r="A51" s="517" t="s">
        <v>36</v>
      </c>
      <c r="B51" s="107" t="s">
        <v>433</v>
      </c>
      <c r="C51" s="454">
        <f>'[1]KV_9.3.sz.mell'!C51</f>
        <v>200000</v>
      </c>
      <c r="D51" s="454">
        <f t="shared" ref="D51:J51" si="10">SUM(D52:D54)</f>
        <v>0</v>
      </c>
      <c r="E51" s="454">
        <f t="shared" si="10"/>
        <v>0</v>
      </c>
      <c r="F51" s="454">
        <f t="shared" si="10"/>
        <v>0</v>
      </c>
      <c r="G51" s="454">
        <f t="shared" si="10"/>
        <v>0</v>
      </c>
      <c r="H51" s="454">
        <f t="shared" si="10"/>
        <v>0</v>
      </c>
      <c r="I51" s="454">
        <f t="shared" si="10"/>
        <v>0</v>
      </c>
      <c r="J51" s="454">
        <f t="shared" si="10"/>
        <v>0</v>
      </c>
      <c r="K51" s="443">
        <f>SUM(K52:K54)</f>
        <v>200000</v>
      </c>
    </row>
    <row r="52" spans="1:11" s="532" customFormat="1" ht="12" customHeight="1" x14ac:dyDescent="0.2">
      <c r="A52" s="510" t="s">
        <v>38</v>
      </c>
      <c r="B52" s="110" t="s">
        <v>221</v>
      </c>
      <c r="C52" s="456">
        <f>'[1]KV_9.3.sz.mell'!C52</f>
        <v>200000</v>
      </c>
      <c r="D52" s="455"/>
      <c r="E52" s="542"/>
      <c r="F52" s="542"/>
      <c r="G52" s="542"/>
      <c r="H52" s="542"/>
      <c r="I52" s="542"/>
      <c r="J52" s="456">
        <f>D52+E52+F52+G52+H52+I52</f>
        <v>0</v>
      </c>
      <c r="K52" s="457">
        <f>C52+J52</f>
        <v>200000</v>
      </c>
    </row>
    <row r="53" spans="1:11" ht="12" customHeight="1" x14ac:dyDescent="0.2">
      <c r="A53" s="510" t="s">
        <v>40</v>
      </c>
      <c r="B53" s="88" t="s">
        <v>223</v>
      </c>
      <c r="C53" s="459">
        <f>'[1]KV_9.3.sz.mell'!C53</f>
        <v>0</v>
      </c>
      <c r="D53" s="458"/>
      <c r="E53" s="543"/>
      <c r="F53" s="543"/>
      <c r="G53" s="543"/>
      <c r="H53" s="543"/>
      <c r="I53" s="543"/>
      <c r="J53" s="459">
        <f>D53+E53+F53+G53+H53+I53</f>
        <v>0</v>
      </c>
      <c r="K53" s="460">
        <f>C53+J53</f>
        <v>0</v>
      </c>
    </row>
    <row r="54" spans="1:11" ht="12" customHeight="1" x14ac:dyDescent="0.2">
      <c r="A54" s="510" t="s">
        <v>42</v>
      </c>
      <c r="B54" s="88" t="s">
        <v>434</v>
      </c>
      <c r="C54" s="459">
        <f>'[1]KV_9.3.sz.mell'!C54</f>
        <v>0</v>
      </c>
      <c r="D54" s="458"/>
      <c r="E54" s="543"/>
      <c r="F54" s="543"/>
      <c r="G54" s="543"/>
      <c r="H54" s="543"/>
      <c r="I54" s="543"/>
      <c r="J54" s="459">
        <f>D54+E54+F54+G54+H54+I54</f>
        <v>0</v>
      </c>
      <c r="K54" s="460">
        <f>C54+J54</f>
        <v>0</v>
      </c>
    </row>
    <row r="55" spans="1:11" ht="12" customHeight="1" thickBot="1" x14ac:dyDescent="0.25">
      <c r="A55" s="510" t="s">
        <v>44</v>
      </c>
      <c r="B55" s="88" t="s">
        <v>435</v>
      </c>
      <c r="C55" s="459">
        <f>'[1]KV_9.3.sz.mell'!C55</f>
        <v>0</v>
      </c>
      <c r="D55" s="458"/>
      <c r="E55" s="543"/>
      <c r="F55" s="543"/>
      <c r="G55" s="543"/>
      <c r="H55" s="543"/>
      <c r="I55" s="543"/>
      <c r="J55" s="459">
        <f>D55+E55+F55+G55+H55+I55</f>
        <v>0</v>
      </c>
      <c r="K55" s="460">
        <f>C55+J55</f>
        <v>0</v>
      </c>
    </row>
    <row r="56" spans="1:11" ht="12" customHeight="1" thickBot="1" x14ac:dyDescent="0.25">
      <c r="A56" s="517" t="s">
        <v>50</v>
      </c>
      <c r="B56" s="107" t="s">
        <v>436</v>
      </c>
      <c r="C56" s="454">
        <f>'[1]KV_9.3.sz.mell'!C56</f>
        <v>0</v>
      </c>
      <c r="D56" s="461"/>
      <c r="E56" s="535"/>
      <c r="F56" s="535"/>
      <c r="G56" s="535"/>
      <c r="H56" s="535"/>
      <c r="I56" s="535"/>
      <c r="J56" s="454">
        <f>D56+E56+F56+G56+H56+I56</f>
        <v>0</v>
      </c>
      <c r="K56" s="443">
        <f>C56+J56</f>
        <v>0</v>
      </c>
    </row>
    <row r="57" spans="1:11" ht="12.95" customHeight="1" thickBot="1" x14ac:dyDescent="0.25">
      <c r="A57" s="517" t="s">
        <v>240</v>
      </c>
      <c r="B57" s="536" t="s">
        <v>437</v>
      </c>
      <c r="C57" s="463">
        <f>'[1]KV_9.3.sz.mell'!C57</f>
        <v>176719804</v>
      </c>
      <c r="D57" s="463">
        <f t="shared" ref="D57:J57" si="11">+D45+D51+D56</f>
        <v>0</v>
      </c>
      <c r="E57" s="463">
        <f t="shared" si="11"/>
        <v>791436</v>
      </c>
      <c r="F57" s="463">
        <f t="shared" si="11"/>
        <v>0</v>
      </c>
      <c r="G57" s="463">
        <f t="shared" si="11"/>
        <v>0</v>
      </c>
      <c r="H57" s="463">
        <f t="shared" si="11"/>
        <v>0</v>
      </c>
      <c r="I57" s="463">
        <f t="shared" si="11"/>
        <v>0</v>
      </c>
      <c r="J57" s="463">
        <f t="shared" si="11"/>
        <v>791436</v>
      </c>
      <c r="K57" s="464">
        <f>+K45+K51+K56</f>
        <v>177511240</v>
      </c>
    </row>
    <row r="58" spans="1:11" ht="14.1" customHeight="1" thickBot="1" x14ac:dyDescent="0.25">
      <c r="C58" s="466">
        <f>'[1]KV_9.3.sz.mell'!C58</f>
        <v>0</v>
      </c>
      <c r="D58" s="466"/>
      <c r="E58" s="538"/>
      <c r="F58" s="538"/>
      <c r="G58" s="538"/>
      <c r="H58" s="538"/>
      <c r="I58" s="538"/>
      <c r="J58" s="538"/>
      <c r="K58" s="346">
        <f>K43-K57</f>
        <v>0</v>
      </c>
    </row>
    <row r="59" spans="1:11" ht="12.95" customHeight="1" thickBot="1" x14ac:dyDescent="0.25">
      <c r="A59" s="539" t="s">
        <v>404</v>
      </c>
      <c r="B59" s="540"/>
      <c r="C59" s="467">
        <f>'[1]KV_9.3.sz.mell'!C59</f>
        <v>35</v>
      </c>
      <c r="D59" s="468"/>
      <c r="E59" s="541"/>
      <c r="F59" s="541"/>
      <c r="G59" s="541"/>
      <c r="H59" s="541"/>
      <c r="I59" s="541"/>
      <c r="J59" s="467">
        <f>D59+E59+F59+G59+H59+I59</f>
        <v>0</v>
      </c>
      <c r="K59" s="469">
        <f>C59+J59</f>
        <v>35</v>
      </c>
    </row>
    <row r="60" spans="1:11" ht="12.95" customHeight="1" thickBot="1" x14ac:dyDescent="0.25">
      <c r="A60" s="539" t="s">
        <v>405</v>
      </c>
      <c r="B60" s="540"/>
      <c r="C60" s="467">
        <f>'[1]KV_9.3.sz.mell'!C60</f>
        <v>0</v>
      </c>
      <c r="D60" s="468"/>
      <c r="E60" s="541"/>
      <c r="F60" s="541"/>
      <c r="G60" s="541"/>
      <c r="H60" s="541"/>
      <c r="I60" s="541"/>
      <c r="J60" s="467">
        <f>D60+E60+F60+G60+H60+I60</f>
        <v>0</v>
      </c>
      <c r="K60" s="469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DCDD-438C-4527-B4C1-DCCE25CB7BCB}">
  <sheetPr>
    <tabColor theme="3"/>
  </sheetPr>
  <dimension ref="A1:K60"/>
  <sheetViews>
    <sheetView topLeftCell="A25" zoomScale="120" zoomScaleNormal="120" workbookViewId="0">
      <selection activeCell="F53" sqref="F53"/>
    </sheetView>
  </sheetViews>
  <sheetFormatPr defaultRowHeight="12.75" x14ac:dyDescent="0.2"/>
  <cols>
    <col min="1" max="1" width="13.83203125" style="537" customWidth="1"/>
    <col min="2" max="2" width="60.6640625" style="492" customWidth="1"/>
    <col min="3" max="3" width="15.83203125" style="492" customWidth="1"/>
    <col min="4" max="10" width="13.83203125" style="492" customWidth="1"/>
    <col min="11" max="11" width="15.83203125" style="492" customWidth="1"/>
    <col min="12" max="256" width="9.33203125" style="492"/>
    <col min="257" max="257" width="13.83203125" style="492" customWidth="1"/>
    <col min="258" max="258" width="60.6640625" style="492" customWidth="1"/>
    <col min="259" max="259" width="15.83203125" style="492" customWidth="1"/>
    <col min="260" max="266" width="13.83203125" style="492" customWidth="1"/>
    <col min="267" max="267" width="15.83203125" style="492" customWidth="1"/>
    <col min="268" max="512" width="9.33203125" style="492"/>
    <col min="513" max="513" width="13.83203125" style="492" customWidth="1"/>
    <col min="514" max="514" width="60.6640625" style="492" customWidth="1"/>
    <col min="515" max="515" width="15.83203125" style="492" customWidth="1"/>
    <col min="516" max="522" width="13.83203125" style="492" customWidth="1"/>
    <col min="523" max="523" width="15.83203125" style="492" customWidth="1"/>
    <col min="524" max="768" width="9.33203125" style="492"/>
    <col min="769" max="769" width="13.83203125" style="492" customWidth="1"/>
    <col min="770" max="770" width="60.6640625" style="492" customWidth="1"/>
    <col min="771" max="771" width="15.83203125" style="492" customWidth="1"/>
    <col min="772" max="778" width="13.83203125" style="492" customWidth="1"/>
    <col min="779" max="779" width="15.83203125" style="492" customWidth="1"/>
    <col min="780" max="1024" width="9.33203125" style="492"/>
    <col min="1025" max="1025" width="13.83203125" style="492" customWidth="1"/>
    <col min="1026" max="1026" width="60.6640625" style="492" customWidth="1"/>
    <col min="1027" max="1027" width="15.83203125" style="492" customWidth="1"/>
    <col min="1028" max="1034" width="13.83203125" style="492" customWidth="1"/>
    <col min="1035" max="1035" width="15.83203125" style="492" customWidth="1"/>
    <col min="1036" max="1280" width="9.33203125" style="492"/>
    <col min="1281" max="1281" width="13.83203125" style="492" customWidth="1"/>
    <col min="1282" max="1282" width="60.6640625" style="492" customWidth="1"/>
    <col min="1283" max="1283" width="15.83203125" style="492" customWidth="1"/>
    <col min="1284" max="1290" width="13.83203125" style="492" customWidth="1"/>
    <col min="1291" max="1291" width="15.83203125" style="492" customWidth="1"/>
    <col min="1292" max="1536" width="9.33203125" style="492"/>
    <col min="1537" max="1537" width="13.83203125" style="492" customWidth="1"/>
    <col min="1538" max="1538" width="60.6640625" style="492" customWidth="1"/>
    <col min="1539" max="1539" width="15.83203125" style="492" customWidth="1"/>
    <col min="1540" max="1546" width="13.83203125" style="492" customWidth="1"/>
    <col min="1547" max="1547" width="15.83203125" style="492" customWidth="1"/>
    <col min="1548" max="1792" width="9.33203125" style="492"/>
    <col min="1793" max="1793" width="13.83203125" style="492" customWidth="1"/>
    <col min="1794" max="1794" width="60.6640625" style="492" customWidth="1"/>
    <col min="1795" max="1795" width="15.83203125" style="492" customWidth="1"/>
    <col min="1796" max="1802" width="13.83203125" style="492" customWidth="1"/>
    <col min="1803" max="1803" width="15.83203125" style="492" customWidth="1"/>
    <col min="1804" max="2048" width="9.33203125" style="492"/>
    <col min="2049" max="2049" width="13.83203125" style="492" customWidth="1"/>
    <col min="2050" max="2050" width="60.6640625" style="492" customWidth="1"/>
    <col min="2051" max="2051" width="15.83203125" style="492" customWidth="1"/>
    <col min="2052" max="2058" width="13.83203125" style="492" customWidth="1"/>
    <col min="2059" max="2059" width="15.83203125" style="492" customWidth="1"/>
    <col min="2060" max="2304" width="9.33203125" style="492"/>
    <col min="2305" max="2305" width="13.83203125" style="492" customWidth="1"/>
    <col min="2306" max="2306" width="60.6640625" style="492" customWidth="1"/>
    <col min="2307" max="2307" width="15.83203125" style="492" customWidth="1"/>
    <col min="2308" max="2314" width="13.83203125" style="492" customWidth="1"/>
    <col min="2315" max="2315" width="15.83203125" style="492" customWidth="1"/>
    <col min="2316" max="2560" width="9.33203125" style="492"/>
    <col min="2561" max="2561" width="13.83203125" style="492" customWidth="1"/>
    <col min="2562" max="2562" width="60.6640625" style="492" customWidth="1"/>
    <col min="2563" max="2563" width="15.83203125" style="492" customWidth="1"/>
    <col min="2564" max="2570" width="13.83203125" style="492" customWidth="1"/>
    <col min="2571" max="2571" width="15.83203125" style="492" customWidth="1"/>
    <col min="2572" max="2816" width="9.33203125" style="492"/>
    <col min="2817" max="2817" width="13.83203125" style="492" customWidth="1"/>
    <col min="2818" max="2818" width="60.6640625" style="492" customWidth="1"/>
    <col min="2819" max="2819" width="15.83203125" style="492" customWidth="1"/>
    <col min="2820" max="2826" width="13.83203125" style="492" customWidth="1"/>
    <col min="2827" max="2827" width="15.83203125" style="492" customWidth="1"/>
    <col min="2828" max="3072" width="9.33203125" style="492"/>
    <col min="3073" max="3073" width="13.83203125" style="492" customWidth="1"/>
    <col min="3074" max="3074" width="60.6640625" style="492" customWidth="1"/>
    <col min="3075" max="3075" width="15.83203125" style="492" customWidth="1"/>
    <col min="3076" max="3082" width="13.83203125" style="492" customWidth="1"/>
    <col min="3083" max="3083" width="15.83203125" style="492" customWidth="1"/>
    <col min="3084" max="3328" width="9.33203125" style="492"/>
    <col min="3329" max="3329" width="13.83203125" style="492" customWidth="1"/>
    <col min="3330" max="3330" width="60.6640625" style="492" customWidth="1"/>
    <col min="3331" max="3331" width="15.83203125" style="492" customWidth="1"/>
    <col min="3332" max="3338" width="13.83203125" style="492" customWidth="1"/>
    <col min="3339" max="3339" width="15.83203125" style="492" customWidth="1"/>
    <col min="3340" max="3584" width="9.33203125" style="492"/>
    <col min="3585" max="3585" width="13.83203125" style="492" customWidth="1"/>
    <col min="3586" max="3586" width="60.6640625" style="492" customWidth="1"/>
    <col min="3587" max="3587" width="15.83203125" style="492" customWidth="1"/>
    <col min="3588" max="3594" width="13.83203125" style="492" customWidth="1"/>
    <col min="3595" max="3595" width="15.83203125" style="492" customWidth="1"/>
    <col min="3596" max="3840" width="9.33203125" style="492"/>
    <col min="3841" max="3841" width="13.83203125" style="492" customWidth="1"/>
    <col min="3842" max="3842" width="60.6640625" style="492" customWidth="1"/>
    <col min="3843" max="3843" width="15.83203125" style="492" customWidth="1"/>
    <col min="3844" max="3850" width="13.83203125" style="492" customWidth="1"/>
    <col min="3851" max="3851" width="15.83203125" style="492" customWidth="1"/>
    <col min="3852" max="4096" width="9.33203125" style="492"/>
    <col min="4097" max="4097" width="13.83203125" style="492" customWidth="1"/>
    <col min="4098" max="4098" width="60.6640625" style="492" customWidth="1"/>
    <col min="4099" max="4099" width="15.83203125" style="492" customWidth="1"/>
    <col min="4100" max="4106" width="13.83203125" style="492" customWidth="1"/>
    <col min="4107" max="4107" width="15.83203125" style="492" customWidth="1"/>
    <col min="4108" max="4352" width="9.33203125" style="492"/>
    <col min="4353" max="4353" width="13.83203125" style="492" customWidth="1"/>
    <col min="4354" max="4354" width="60.6640625" style="492" customWidth="1"/>
    <col min="4355" max="4355" width="15.83203125" style="492" customWidth="1"/>
    <col min="4356" max="4362" width="13.83203125" style="492" customWidth="1"/>
    <col min="4363" max="4363" width="15.83203125" style="492" customWidth="1"/>
    <col min="4364" max="4608" width="9.33203125" style="492"/>
    <col min="4609" max="4609" width="13.83203125" style="492" customWidth="1"/>
    <col min="4610" max="4610" width="60.6640625" style="492" customWidth="1"/>
    <col min="4611" max="4611" width="15.83203125" style="492" customWidth="1"/>
    <col min="4612" max="4618" width="13.83203125" style="492" customWidth="1"/>
    <col min="4619" max="4619" width="15.83203125" style="492" customWidth="1"/>
    <col min="4620" max="4864" width="9.33203125" style="492"/>
    <col min="4865" max="4865" width="13.83203125" style="492" customWidth="1"/>
    <col min="4866" max="4866" width="60.6640625" style="492" customWidth="1"/>
    <col min="4867" max="4867" width="15.83203125" style="492" customWidth="1"/>
    <col min="4868" max="4874" width="13.83203125" style="492" customWidth="1"/>
    <col min="4875" max="4875" width="15.83203125" style="492" customWidth="1"/>
    <col min="4876" max="5120" width="9.33203125" style="492"/>
    <col min="5121" max="5121" width="13.83203125" style="492" customWidth="1"/>
    <col min="5122" max="5122" width="60.6640625" style="492" customWidth="1"/>
    <col min="5123" max="5123" width="15.83203125" style="492" customWidth="1"/>
    <col min="5124" max="5130" width="13.83203125" style="492" customWidth="1"/>
    <col min="5131" max="5131" width="15.83203125" style="492" customWidth="1"/>
    <col min="5132" max="5376" width="9.33203125" style="492"/>
    <col min="5377" max="5377" width="13.83203125" style="492" customWidth="1"/>
    <col min="5378" max="5378" width="60.6640625" style="492" customWidth="1"/>
    <col min="5379" max="5379" width="15.83203125" style="492" customWidth="1"/>
    <col min="5380" max="5386" width="13.83203125" style="492" customWidth="1"/>
    <col min="5387" max="5387" width="15.83203125" style="492" customWidth="1"/>
    <col min="5388" max="5632" width="9.33203125" style="492"/>
    <col min="5633" max="5633" width="13.83203125" style="492" customWidth="1"/>
    <col min="5634" max="5634" width="60.6640625" style="492" customWidth="1"/>
    <col min="5635" max="5635" width="15.83203125" style="492" customWidth="1"/>
    <col min="5636" max="5642" width="13.83203125" style="492" customWidth="1"/>
    <col min="5643" max="5643" width="15.83203125" style="492" customWidth="1"/>
    <col min="5644" max="5888" width="9.33203125" style="492"/>
    <col min="5889" max="5889" width="13.83203125" style="492" customWidth="1"/>
    <col min="5890" max="5890" width="60.6640625" style="492" customWidth="1"/>
    <col min="5891" max="5891" width="15.83203125" style="492" customWidth="1"/>
    <col min="5892" max="5898" width="13.83203125" style="492" customWidth="1"/>
    <col min="5899" max="5899" width="15.83203125" style="492" customWidth="1"/>
    <col min="5900" max="6144" width="9.33203125" style="492"/>
    <col min="6145" max="6145" width="13.83203125" style="492" customWidth="1"/>
    <col min="6146" max="6146" width="60.6640625" style="492" customWidth="1"/>
    <col min="6147" max="6147" width="15.83203125" style="492" customWidth="1"/>
    <col min="6148" max="6154" width="13.83203125" style="492" customWidth="1"/>
    <col min="6155" max="6155" width="15.83203125" style="492" customWidth="1"/>
    <col min="6156" max="6400" width="9.33203125" style="492"/>
    <col min="6401" max="6401" width="13.83203125" style="492" customWidth="1"/>
    <col min="6402" max="6402" width="60.6640625" style="492" customWidth="1"/>
    <col min="6403" max="6403" width="15.83203125" style="492" customWidth="1"/>
    <col min="6404" max="6410" width="13.83203125" style="492" customWidth="1"/>
    <col min="6411" max="6411" width="15.83203125" style="492" customWidth="1"/>
    <col min="6412" max="6656" width="9.33203125" style="492"/>
    <col min="6657" max="6657" width="13.83203125" style="492" customWidth="1"/>
    <col min="6658" max="6658" width="60.6640625" style="492" customWidth="1"/>
    <col min="6659" max="6659" width="15.83203125" style="492" customWidth="1"/>
    <col min="6660" max="6666" width="13.83203125" style="492" customWidth="1"/>
    <col min="6667" max="6667" width="15.83203125" style="492" customWidth="1"/>
    <col min="6668" max="6912" width="9.33203125" style="492"/>
    <col min="6913" max="6913" width="13.83203125" style="492" customWidth="1"/>
    <col min="6914" max="6914" width="60.6640625" style="492" customWidth="1"/>
    <col min="6915" max="6915" width="15.83203125" style="492" customWidth="1"/>
    <col min="6916" max="6922" width="13.83203125" style="492" customWidth="1"/>
    <col min="6923" max="6923" width="15.83203125" style="492" customWidth="1"/>
    <col min="6924" max="7168" width="9.33203125" style="492"/>
    <col min="7169" max="7169" width="13.83203125" style="492" customWidth="1"/>
    <col min="7170" max="7170" width="60.6640625" style="492" customWidth="1"/>
    <col min="7171" max="7171" width="15.83203125" style="492" customWidth="1"/>
    <col min="7172" max="7178" width="13.83203125" style="492" customWidth="1"/>
    <col min="7179" max="7179" width="15.83203125" style="492" customWidth="1"/>
    <col min="7180" max="7424" width="9.33203125" style="492"/>
    <col min="7425" max="7425" width="13.83203125" style="492" customWidth="1"/>
    <col min="7426" max="7426" width="60.6640625" style="492" customWidth="1"/>
    <col min="7427" max="7427" width="15.83203125" style="492" customWidth="1"/>
    <col min="7428" max="7434" width="13.83203125" style="492" customWidth="1"/>
    <col min="7435" max="7435" width="15.83203125" style="492" customWidth="1"/>
    <col min="7436" max="7680" width="9.33203125" style="492"/>
    <col min="7681" max="7681" width="13.83203125" style="492" customWidth="1"/>
    <col min="7682" max="7682" width="60.6640625" style="492" customWidth="1"/>
    <col min="7683" max="7683" width="15.83203125" style="492" customWidth="1"/>
    <col min="7684" max="7690" width="13.83203125" style="492" customWidth="1"/>
    <col min="7691" max="7691" width="15.83203125" style="492" customWidth="1"/>
    <col min="7692" max="7936" width="9.33203125" style="492"/>
    <col min="7937" max="7937" width="13.83203125" style="492" customWidth="1"/>
    <col min="7938" max="7938" width="60.6640625" style="492" customWidth="1"/>
    <col min="7939" max="7939" width="15.83203125" style="492" customWidth="1"/>
    <col min="7940" max="7946" width="13.83203125" style="492" customWidth="1"/>
    <col min="7947" max="7947" width="15.83203125" style="492" customWidth="1"/>
    <col min="7948" max="8192" width="9.33203125" style="492"/>
    <col min="8193" max="8193" width="13.83203125" style="492" customWidth="1"/>
    <col min="8194" max="8194" width="60.6640625" style="492" customWidth="1"/>
    <col min="8195" max="8195" width="15.83203125" style="492" customWidth="1"/>
    <col min="8196" max="8202" width="13.83203125" style="492" customWidth="1"/>
    <col min="8203" max="8203" width="15.83203125" style="492" customWidth="1"/>
    <col min="8204" max="8448" width="9.33203125" style="492"/>
    <col min="8449" max="8449" width="13.83203125" style="492" customWidth="1"/>
    <col min="8450" max="8450" width="60.6640625" style="492" customWidth="1"/>
    <col min="8451" max="8451" width="15.83203125" style="492" customWidth="1"/>
    <col min="8452" max="8458" width="13.83203125" style="492" customWidth="1"/>
    <col min="8459" max="8459" width="15.83203125" style="492" customWidth="1"/>
    <col min="8460" max="8704" width="9.33203125" style="492"/>
    <col min="8705" max="8705" width="13.83203125" style="492" customWidth="1"/>
    <col min="8706" max="8706" width="60.6640625" style="492" customWidth="1"/>
    <col min="8707" max="8707" width="15.83203125" style="492" customWidth="1"/>
    <col min="8708" max="8714" width="13.83203125" style="492" customWidth="1"/>
    <col min="8715" max="8715" width="15.83203125" style="492" customWidth="1"/>
    <col min="8716" max="8960" width="9.33203125" style="492"/>
    <col min="8961" max="8961" width="13.83203125" style="492" customWidth="1"/>
    <col min="8962" max="8962" width="60.6640625" style="492" customWidth="1"/>
    <col min="8963" max="8963" width="15.83203125" style="492" customWidth="1"/>
    <col min="8964" max="8970" width="13.83203125" style="492" customWidth="1"/>
    <col min="8971" max="8971" width="15.83203125" style="492" customWidth="1"/>
    <col min="8972" max="9216" width="9.33203125" style="492"/>
    <col min="9217" max="9217" width="13.83203125" style="492" customWidth="1"/>
    <col min="9218" max="9218" width="60.6640625" style="492" customWidth="1"/>
    <col min="9219" max="9219" width="15.83203125" style="492" customWidth="1"/>
    <col min="9220" max="9226" width="13.83203125" style="492" customWidth="1"/>
    <col min="9227" max="9227" width="15.83203125" style="492" customWidth="1"/>
    <col min="9228" max="9472" width="9.33203125" style="492"/>
    <col min="9473" max="9473" width="13.83203125" style="492" customWidth="1"/>
    <col min="9474" max="9474" width="60.6640625" style="492" customWidth="1"/>
    <col min="9475" max="9475" width="15.83203125" style="492" customWidth="1"/>
    <col min="9476" max="9482" width="13.83203125" style="492" customWidth="1"/>
    <col min="9483" max="9483" width="15.83203125" style="492" customWidth="1"/>
    <col min="9484" max="9728" width="9.33203125" style="492"/>
    <col min="9729" max="9729" width="13.83203125" style="492" customWidth="1"/>
    <col min="9730" max="9730" width="60.6640625" style="492" customWidth="1"/>
    <col min="9731" max="9731" width="15.83203125" style="492" customWidth="1"/>
    <col min="9732" max="9738" width="13.83203125" style="492" customWidth="1"/>
    <col min="9739" max="9739" width="15.83203125" style="492" customWidth="1"/>
    <col min="9740" max="9984" width="9.33203125" style="492"/>
    <col min="9985" max="9985" width="13.83203125" style="492" customWidth="1"/>
    <col min="9986" max="9986" width="60.6640625" style="492" customWidth="1"/>
    <col min="9987" max="9987" width="15.83203125" style="492" customWidth="1"/>
    <col min="9988" max="9994" width="13.83203125" style="492" customWidth="1"/>
    <col min="9995" max="9995" width="15.83203125" style="492" customWidth="1"/>
    <col min="9996" max="10240" width="9.33203125" style="492"/>
    <col min="10241" max="10241" width="13.83203125" style="492" customWidth="1"/>
    <col min="10242" max="10242" width="60.6640625" style="492" customWidth="1"/>
    <col min="10243" max="10243" width="15.83203125" style="492" customWidth="1"/>
    <col min="10244" max="10250" width="13.83203125" style="492" customWidth="1"/>
    <col min="10251" max="10251" width="15.83203125" style="492" customWidth="1"/>
    <col min="10252" max="10496" width="9.33203125" style="492"/>
    <col min="10497" max="10497" width="13.83203125" style="492" customWidth="1"/>
    <col min="10498" max="10498" width="60.6640625" style="492" customWidth="1"/>
    <col min="10499" max="10499" width="15.83203125" style="492" customWidth="1"/>
    <col min="10500" max="10506" width="13.83203125" style="492" customWidth="1"/>
    <col min="10507" max="10507" width="15.83203125" style="492" customWidth="1"/>
    <col min="10508" max="10752" width="9.33203125" style="492"/>
    <col min="10753" max="10753" width="13.83203125" style="492" customWidth="1"/>
    <col min="10754" max="10754" width="60.6640625" style="492" customWidth="1"/>
    <col min="10755" max="10755" width="15.83203125" style="492" customWidth="1"/>
    <col min="10756" max="10762" width="13.83203125" style="492" customWidth="1"/>
    <col min="10763" max="10763" width="15.83203125" style="492" customWidth="1"/>
    <col min="10764" max="11008" width="9.33203125" style="492"/>
    <col min="11009" max="11009" width="13.83203125" style="492" customWidth="1"/>
    <col min="11010" max="11010" width="60.6640625" style="492" customWidth="1"/>
    <col min="11011" max="11011" width="15.83203125" style="492" customWidth="1"/>
    <col min="11012" max="11018" width="13.83203125" style="492" customWidth="1"/>
    <col min="11019" max="11019" width="15.83203125" style="492" customWidth="1"/>
    <col min="11020" max="11264" width="9.33203125" style="492"/>
    <col min="11265" max="11265" width="13.83203125" style="492" customWidth="1"/>
    <col min="11266" max="11266" width="60.6640625" style="492" customWidth="1"/>
    <col min="11267" max="11267" width="15.83203125" style="492" customWidth="1"/>
    <col min="11268" max="11274" width="13.83203125" style="492" customWidth="1"/>
    <col min="11275" max="11275" width="15.83203125" style="492" customWidth="1"/>
    <col min="11276" max="11520" width="9.33203125" style="492"/>
    <col min="11521" max="11521" width="13.83203125" style="492" customWidth="1"/>
    <col min="11522" max="11522" width="60.6640625" style="492" customWidth="1"/>
    <col min="11523" max="11523" width="15.83203125" style="492" customWidth="1"/>
    <col min="11524" max="11530" width="13.83203125" style="492" customWidth="1"/>
    <col min="11531" max="11531" width="15.83203125" style="492" customWidth="1"/>
    <col min="11532" max="11776" width="9.33203125" style="492"/>
    <col min="11777" max="11777" width="13.83203125" style="492" customWidth="1"/>
    <col min="11778" max="11778" width="60.6640625" style="492" customWidth="1"/>
    <col min="11779" max="11779" width="15.83203125" style="492" customWidth="1"/>
    <col min="11780" max="11786" width="13.83203125" style="492" customWidth="1"/>
    <col min="11787" max="11787" width="15.83203125" style="492" customWidth="1"/>
    <col min="11788" max="12032" width="9.33203125" style="492"/>
    <col min="12033" max="12033" width="13.83203125" style="492" customWidth="1"/>
    <col min="12034" max="12034" width="60.6640625" style="492" customWidth="1"/>
    <col min="12035" max="12035" width="15.83203125" style="492" customWidth="1"/>
    <col min="12036" max="12042" width="13.83203125" style="492" customWidth="1"/>
    <col min="12043" max="12043" width="15.83203125" style="492" customWidth="1"/>
    <col min="12044" max="12288" width="9.33203125" style="492"/>
    <col min="12289" max="12289" width="13.83203125" style="492" customWidth="1"/>
    <col min="12290" max="12290" width="60.6640625" style="492" customWidth="1"/>
    <col min="12291" max="12291" width="15.83203125" style="492" customWidth="1"/>
    <col min="12292" max="12298" width="13.83203125" style="492" customWidth="1"/>
    <col min="12299" max="12299" width="15.83203125" style="492" customWidth="1"/>
    <col min="12300" max="12544" width="9.33203125" style="492"/>
    <col min="12545" max="12545" width="13.83203125" style="492" customWidth="1"/>
    <col min="12546" max="12546" width="60.6640625" style="492" customWidth="1"/>
    <col min="12547" max="12547" width="15.83203125" style="492" customWidth="1"/>
    <col min="12548" max="12554" width="13.83203125" style="492" customWidth="1"/>
    <col min="12555" max="12555" width="15.83203125" style="492" customWidth="1"/>
    <col min="12556" max="12800" width="9.33203125" style="492"/>
    <col min="12801" max="12801" width="13.83203125" style="492" customWidth="1"/>
    <col min="12802" max="12802" width="60.6640625" style="492" customWidth="1"/>
    <col min="12803" max="12803" width="15.83203125" style="492" customWidth="1"/>
    <col min="12804" max="12810" width="13.83203125" style="492" customWidth="1"/>
    <col min="12811" max="12811" width="15.83203125" style="492" customWidth="1"/>
    <col min="12812" max="13056" width="9.33203125" style="492"/>
    <col min="13057" max="13057" width="13.83203125" style="492" customWidth="1"/>
    <col min="13058" max="13058" width="60.6640625" style="492" customWidth="1"/>
    <col min="13059" max="13059" width="15.83203125" style="492" customWidth="1"/>
    <col min="13060" max="13066" width="13.83203125" style="492" customWidth="1"/>
    <col min="13067" max="13067" width="15.83203125" style="492" customWidth="1"/>
    <col min="13068" max="13312" width="9.33203125" style="492"/>
    <col min="13313" max="13313" width="13.83203125" style="492" customWidth="1"/>
    <col min="13314" max="13314" width="60.6640625" style="492" customWidth="1"/>
    <col min="13315" max="13315" width="15.83203125" style="492" customWidth="1"/>
    <col min="13316" max="13322" width="13.83203125" style="492" customWidth="1"/>
    <col min="13323" max="13323" width="15.83203125" style="492" customWidth="1"/>
    <col min="13324" max="13568" width="9.33203125" style="492"/>
    <col min="13569" max="13569" width="13.83203125" style="492" customWidth="1"/>
    <col min="13570" max="13570" width="60.6640625" style="492" customWidth="1"/>
    <col min="13571" max="13571" width="15.83203125" style="492" customWidth="1"/>
    <col min="13572" max="13578" width="13.83203125" style="492" customWidth="1"/>
    <col min="13579" max="13579" width="15.83203125" style="492" customWidth="1"/>
    <col min="13580" max="13824" width="9.33203125" style="492"/>
    <col min="13825" max="13825" width="13.83203125" style="492" customWidth="1"/>
    <col min="13826" max="13826" width="60.6640625" style="492" customWidth="1"/>
    <col min="13827" max="13827" width="15.83203125" style="492" customWidth="1"/>
    <col min="13828" max="13834" width="13.83203125" style="492" customWidth="1"/>
    <col min="13835" max="13835" width="15.83203125" style="492" customWidth="1"/>
    <col min="13836" max="14080" width="9.33203125" style="492"/>
    <col min="14081" max="14081" width="13.83203125" style="492" customWidth="1"/>
    <col min="14082" max="14082" width="60.6640625" style="492" customWidth="1"/>
    <col min="14083" max="14083" width="15.83203125" style="492" customWidth="1"/>
    <col min="14084" max="14090" width="13.83203125" style="492" customWidth="1"/>
    <col min="14091" max="14091" width="15.83203125" style="492" customWidth="1"/>
    <col min="14092" max="14336" width="9.33203125" style="492"/>
    <col min="14337" max="14337" width="13.83203125" style="492" customWidth="1"/>
    <col min="14338" max="14338" width="60.6640625" style="492" customWidth="1"/>
    <col min="14339" max="14339" width="15.83203125" style="492" customWidth="1"/>
    <col min="14340" max="14346" width="13.83203125" style="492" customWidth="1"/>
    <col min="14347" max="14347" width="15.83203125" style="492" customWidth="1"/>
    <col min="14348" max="14592" width="9.33203125" style="492"/>
    <col min="14593" max="14593" width="13.83203125" style="492" customWidth="1"/>
    <col min="14594" max="14594" width="60.6640625" style="492" customWidth="1"/>
    <col min="14595" max="14595" width="15.83203125" style="492" customWidth="1"/>
    <col min="14596" max="14602" width="13.83203125" style="492" customWidth="1"/>
    <col min="14603" max="14603" width="15.83203125" style="492" customWidth="1"/>
    <col min="14604" max="14848" width="9.33203125" style="492"/>
    <col min="14849" max="14849" width="13.83203125" style="492" customWidth="1"/>
    <col min="14850" max="14850" width="60.6640625" style="492" customWidth="1"/>
    <col min="14851" max="14851" width="15.83203125" style="492" customWidth="1"/>
    <col min="14852" max="14858" width="13.83203125" style="492" customWidth="1"/>
    <col min="14859" max="14859" width="15.83203125" style="492" customWidth="1"/>
    <col min="14860" max="15104" width="9.33203125" style="492"/>
    <col min="15105" max="15105" width="13.83203125" style="492" customWidth="1"/>
    <col min="15106" max="15106" width="60.6640625" style="492" customWidth="1"/>
    <col min="15107" max="15107" width="15.83203125" style="492" customWidth="1"/>
    <col min="15108" max="15114" width="13.83203125" style="492" customWidth="1"/>
    <col min="15115" max="15115" width="15.83203125" style="492" customWidth="1"/>
    <col min="15116" max="15360" width="9.33203125" style="492"/>
    <col min="15361" max="15361" width="13.83203125" style="492" customWidth="1"/>
    <col min="15362" max="15362" width="60.6640625" style="492" customWidth="1"/>
    <col min="15363" max="15363" width="15.83203125" style="492" customWidth="1"/>
    <col min="15364" max="15370" width="13.83203125" style="492" customWidth="1"/>
    <col min="15371" max="15371" width="15.83203125" style="492" customWidth="1"/>
    <col min="15372" max="15616" width="9.33203125" style="492"/>
    <col min="15617" max="15617" width="13.83203125" style="492" customWidth="1"/>
    <col min="15618" max="15618" width="60.6640625" style="492" customWidth="1"/>
    <col min="15619" max="15619" width="15.83203125" style="492" customWidth="1"/>
    <col min="15620" max="15626" width="13.83203125" style="492" customWidth="1"/>
    <col min="15627" max="15627" width="15.83203125" style="492" customWidth="1"/>
    <col min="15628" max="15872" width="9.33203125" style="492"/>
    <col min="15873" max="15873" width="13.83203125" style="492" customWidth="1"/>
    <col min="15874" max="15874" width="60.6640625" style="492" customWidth="1"/>
    <col min="15875" max="15875" width="15.83203125" style="492" customWidth="1"/>
    <col min="15876" max="15882" width="13.83203125" style="492" customWidth="1"/>
    <col min="15883" max="15883" width="15.83203125" style="492" customWidth="1"/>
    <col min="15884" max="16128" width="9.33203125" style="492"/>
    <col min="16129" max="16129" width="13.83203125" style="492" customWidth="1"/>
    <col min="16130" max="16130" width="60.6640625" style="492" customWidth="1"/>
    <col min="16131" max="16131" width="15.83203125" style="492" customWidth="1"/>
    <col min="16132" max="16138" width="13.83203125" style="492" customWidth="1"/>
    <col min="16139" max="16139" width="15.83203125" style="492" customWidth="1"/>
    <col min="16140" max="16384" width="9.33203125" style="492"/>
  </cols>
  <sheetData>
    <row r="1" spans="1:11" s="397" customFormat="1" ht="15.95" customHeight="1" thickBot="1" x14ac:dyDescent="0.25">
      <c r="A1" s="394"/>
      <c r="B1" s="395"/>
      <c r="C1" s="395"/>
      <c r="D1" s="395"/>
      <c r="E1" s="395"/>
      <c r="F1" s="395"/>
      <c r="G1" s="395"/>
      <c r="H1" s="395"/>
      <c r="I1" s="395"/>
      <c r="J1" s="395"/>
      <c r="K1" s="470" t="str">
        <f>CONCATENATE([1]ALAPADATOK!R13,"1. melléklet ",[1]RM_ALAPADATOK!A7," ",[1]RM_ALAPADATOK!B7," ",[1]RM_ALAPADATOK!C7," ",[1]RM_ALAPADATOK!D7," ",[1]RM_ALAPADATOK!E7," ",[1]RM_ALAPADATOK!F7," ",[1]RM_ALAPADATOK!G7," ",[1]RM_ALAPADATOK!H7)</f>
        <v>6.3.1. melléklet a … / 2020. ( ……. ) önkormányzati rendelethez</v>
      </c>
    </row>
    <row r="2" spans="1:11" s="475" customFormat="1" ht="36" x14ac:dyDescent="0.2">
      <c r="A2" s="471" t="s">
        <v>408</v>
      </c>
      <c r="B2" s="472" t="str">
        <f>CONCATENATE('[1]RM_9.3.sz.mell'!B2:J2)</f>
        <v>Leveleki Kastélykert Óvoda és Konyha</v>
      </c>
      <c r="C2" s="473"/>
      <c r="D2" s="473"/>
      <c r="E2" s="473"/>
      <c r="F2" s="473"/>
      <c r="G2" s="473"/>
      <c r="H2" s="473"/>
      <c r="I2" s="473"/>
      <c r="J2" s="473"/>
      <c r="K2" s="474" t="s">
        <v>439</v>
      </c>
    </row>
    <row r="3" spans="1:11" s="475" customFormat="1" ht="23.1" customHeight="1" thickBot="1" x14ac:dyDescent="0.25">
      <c r="A3" s="476" t="s">
        <v>380</v>
      </c>
      <c r="B3" s="477" t="str">
        <f>CONCATENATE('[1]RM_9.1.1.sz.mell'!B3:J3)</f>
        <v>Kötelező feladtok bevételeinek, kiadásainak módosítása</v>
      </c>
      <c r="C3" s="478"/>
      <c r="D3" s="478"/>
      <c r="E3" s="478"/>
      <c r="F3" s="478"/>
      <c r="G3" s="478"/>
      <c r="H3" s="478"/>
      <c r="I3" s="478"/>
      <c r="J3" s="478"/>
      <c r="K3" s="479" t="s">
        <v>407</v>
      </c>
    </row>
    <row r="4" spans="1:11" s="475" customFormat="1" ht="12.95" customHeight="1" thickBot="1" x14ac:dyDescent="0.25">
      <c r="A4" s="480"/>
      <c r="B4" s="481"/>
      <c r="C4" s="482"/>
      <c r="D4" s="482"/>
      <c r="E4" s="482"/>
      <c r="F4" s="482"/>
      <c r="G4" s="482"/>
      <c r="H4" s="482"/>
      <c r="I4" s="482"/>
      <c r="J4" s="482"/>
      <c r="K4" s="483" t="s">
        <v>2</v>
      </c>
    </row>
    <row r="5" spans="1:11" s="487" customFormat="1" ht="14.1" customHeight="1" x14ac:dyDescent="0.2">
      <c r="A5" s="484" t="s">
        <v>3</v>
      </c>
      <c r="B5" s="485" t="s">
        <v>4</v>
      </c>
      <c r="C5" s="485" t="s">
        <v>438</v>
      </c>
      <c r="D5" s="485" t="str">
        <f>CONCATENATE('[1]RM_9.1.sz.mell'!D5:I5)</f>
        <v xml:space="preserve">1 . sz. módosítás </v>
      </c>
      <c r="E5" s="485" t="str">
        <f>CONCATENATE('[1]RM_9.1.sz.mell'!E5)</f>
        <v xml:space="preserve">2. sz. módosítás </v>
      </c>
      <c r="F5" s="485" t="str">
        <f>CONCATENATE('[1]RM_9.1.sz.mell'!F5)</f>
        <v xml:space="preserve">… . sz. módosítás </v>
      </c>
      <c r="G5" s="485" t="str">
        <f>CONCATENATE('[1]RM_9.1.sz.mell'!G5)</f>
        <v xml:space="preserve">… . sz. módosítás </v>
      </c>
      <c r="H5" s="485" t="str">
        <f>CONCATENATE('[1]RM_9.1.sz.mell'!H5)</f>
        <v xml:space="preserve">… . sz. módosítás </v>
      </c>
      <c r="I5" s="485" t="str">
        <f>CONCATENATE('[1]RM_9.1.sz.mell'!I5)</f>
        <v xml:space="preserve">… . sz. módosítás </v>
      </c>
      <c r="J5" s="485" t="s">
        <v>411</v>
      </c>
      <c r="K5" s="486" t="str">
        <f>CONCATENATE('[1]RM_9.1.sz.mell'!K5)</f>
        <v>….számú módosítás utáni előirányzat</v>
      </c>
    </row>
    <row r="6" spans="1:11" ht="12.75" customHeight="1" x14ac:dyDescent="0.2">
      <c r="A6" s="488"/>
      <c r="B6" s="489"/>
      <c r="C6" s="490"/>
      <c r="D6" s="490"/>
      <c r="E6" s="490"/>
      <c r="F6" s="490"/>
      <c r="G6" s="490"/>
      <c r="H6" s="490"/>
      <c r="I6" s="490"/>
      <c r="J6" s="490"/>
      <c r="K6" s="491"/>
    </row>
    <row r="7" spans="1:11" s="497" customFormat="1" ht="9.9499999999999993" customHeight="1" thickBot="1" x14ac:dyDescent="0.25">
      <c r="A7" s="493"/>
      <c r="B7" s="494"/>
      <c r="C7" s="495"/>
      <c r="D7" s="495"/>
      <c r="E7" s="495"/>
      <c r="F7" s="495"/>
      <c r="G7" s="495"/>
      <c r="H7" s="495"/>
      <c r="I7" s="495"/>
      <c r="J7" s="495"/>
      <c r="K7" s="496"/>
    </row>
    <row r="8" spans="1:11" s="501" customFormat="1" ht="10.5" customHeight="1" thickBot="1" x14ac:dyDescent="0.25">
      <c r="A8" s="498" t="s">
        <v>11</v>
      </c>
      <c r="B8" s="499" t="s">
        <v>12</v>
      </c>
      <c r="C8" s="499" t="s">
        <v>13</v>
      </c>
      <c r="D8" s="499" t="s">
        <v>14</v>
      </c>
      <c r="E8" s="499" t="s">
        <v>15</v>
      </c>
      <c r="F8" s="499" t="s">
        <v>282</v>
      </c>
      <c r="G8" s="499" t="s">
        <v>17</v>
      </c>
      <c r="H8" s="499" t="s">
        <v>18</v>
      </c>
      <c r="I8" s="499" t="s">
        <v>19</v>
      </c>
      <c r="J8" s="500" t="s">
        <v>20</v>
      </c>
      <c r="K8" s="269" t="s">
        <v>21</v>
      </c>
    </row>
    <row r="9" spans="1:11" s="501" customFormat="1" ht="10.5" customHeight="1" thickBot="1" x14ac:dyDescent="0.25">
      <c r="A9" s="502" t="s">
        <v>277</v>
      </c>
      <c r="B9" s="503"/>
      <c r="C9" s="503"/>
      <c r="D9" s="503"/>
      <c r="E9" s="503"/>
      <c r="F9" s="503"/>
      <c r="G9" s="503"/>
      <c r="H9" s="503"/>
      <c r="I9" s="503"/>
      <c r="J9" s="503"/>
      <c r="K9" s="504"/>
    </row>
    <row r="10" spans="1:11" s="507" customFormat="1" ht="12" customHeight="1" thickBot="1" x14ac:dyDescent="0.25">
      <c r="A10" s="505" t="s">
        <v>22</v>
      </c>
      <c r="B10" s="506" t="s">
        <v>412</v>
      </c>
      <c r="C10" s="184">
        <f>'[1]KV_9.3.1.sz.mell'!C8</f>
        <v>45987000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45987000</v>
      </c>
    </row>
    <row r="11" spans="1:11" s="507" customFormat="1" ht="12" customHeight="1" x14ac:dyDescent="0.2">
      <c r="A11" s="508" t="s">
        <v>24</v>
      </c>
      <c r="B11" s="84" t="s">
        <v>76</v>
      </c>
      <c r="C11" s="86">
        <f>'[1]KV_9.3.1.sz.mell'!C9</f>
        <v>0</v>
      </c>
      <c r="D11" s="85"/>
      <c r="E11" s="509"/>
      <c r="F11" s="509"/>
      <c r="G11" s="509"/>
      <c r="H11" s="509"/>
      <c r="I11" s="509"/>
      <c r="J11" s="431">
        <f>D11+E11+F11+G11+H11+I11</f>
        <v>0</v>
      </c>
      <c r="K11" s="432">
        <f>C11+J11</f>
        <v>0</v>
      </c>
    </row>
    <row r="12" spans="1:11" s="507" customFormat="1" ht="12" customHeight="1" x14ac:dyDescent="0.2">
      <c r="A12" s="510" t="s">
        <v>26</v>
      </c>
      <c r="B12" s="88" t="s">
        <v>78</v>
      </c>
      <c r="C12" s="27">
        <f>'[1]KV_9.3.1.sz.mell'!C10</f>
        <v>30010236</v>
      </c>
      <c r="D12" s="28"/>
      <c r="E12" s="511"/>
      <c r="F12" s="511"/>
      <c r="G12" s="511"/>
      <c r="H12" s="511"/>
      <c r="I12" s="511"/>
      <c r="J12" s="434">
        <f t="shared" ref="J12:J21" si="1">D12+E12+F12+G12+H12+I12</f>
        <v>0</v>
      </c>
      <c r="K12" s="432">
        <f t="shared" ref="K12:K21" si="2">C12+J12</f>
        <v>30010236</v>
      </c>
    </row>
    <row r="13" spans="1:11" s="507" customFormat="1" ht="12" customHeight="1" x14ac:dyDescent="0.2">
      <c r="A13" s="510" t="s">
        <v>28</v>
      </c>
      <c r="B13" s="88" t="s">
        <v>80</v>
      </c>
      <c r="C13" s="27">
        <f>'[1]KV_9.3.1.sz.mell'!C11</f>
        <v>0</v>
      </c>
      <c r="D13" s="28"/>
      <c r="E13" s="511"/>
      <c r="F13" s="511"/>
      <c r="G13" s="511"/>
      <c r="H13" s="511"/>
      <c r="I13" s="511"/>
      <c r="J13" s="434">
        <f t="shared" si="1"/>
        <v>0</v>
      </c>
      <c r="K13" s="432">
        <f t="shared" si="2"/>
        <v>0</v>
      </c>
    </row>
    <row r="14" spans="1:11" s="507" customFormat="1" ht="12" customHeight="1" x14ac:dyDescent="0.2">
      <c r="A14" s="510" t="s">
        <v>30</v>
      </c>
      <c r="B14" s="88" t="s">
        <v>82</v>
      </c>
      <c r="C14" s="27">
        <f>'[1]KV_9.3.1.sz.mell'!C12</f>
        <v>0</v>
      </c>
      <c r="D14" s="28"/>
      <c r="E14" s="511"/>
      <c r="F14" s="511"/>
      <c r="G14" s="511"/>
      <c r="H14" s="511"/>
      <c r="I14" s="511"/>
      <c r="J14" s="434">
        <f t="shared" si="1"/>
        <v>0</v>
      </c>
      <c r="K14" s="432">
        <f t="shared" si="2"/>
        <v>0</v>
      </c>
    </row>
    <row r="15" spans="1:11" s="507" customFormat="1" ht="12" customHeight="1" x14ac:dyDescent="0.2">
      <c r="A15" s="510" t="s">
        <v>32</v>
      </c>
      <c r="B15" s="88" t="s">
        <v>84</v>
      </c>
      <c r="C15" s="27">
        <f>'[1]KV_9.3.1.sz.mell'!C13</f>
        <v>6200000</v>
      </c>
      <c r="D15" s="28"/>
      <c r="E15" s="511"/>
      <c r="F15" s="511"/>
      <c r="G15" s="511"/>
      <c r="H15" s="511"/>
      <c r="I15" s="511"/>
      <c r="J15" s="434">
        <f t="shared" si="1"/>
        <v>0</v>
      </c>
      <c r="K15" s="432">
        <f t="shared" si="2"/>
        <v>6200000</v>
      </c>
    </row>
    <row r="16" spans="1:11" s="507" customFormat="1" ht="12" customHeight="1" x14ac:dyDescent="0.2">
      <c r="A16" s="510" t="s">
        <v>34</v>
      </c>
      <c r="B16" s="88" t="s">
        <v>413</v>
      </c>
      <c r="C16" s="27">
        <f>'[1]KV_9.3.1.sz.mell'!C14</f>
        <v>9776764</v>
      </c>
      <c r="D16" s="28"/>
      <c r="E16" s="511"/>
      <c r="F16" s="511"/>
      <c r="G16" s="511"/>
      <c r="H16" s="511"/>
      <c r="I16" s="511"/>
      <c r="J16" s="434">
        <f t="shared" si="1"/>
        <v>0</v>
      </c>
      <c r="K16" s="432">
        <f t="shared" si="2"/>
        <v>9776764</v>
      </c>
    </row>
    <row r="17" spans="1:11" s="507" customFormat="1" ht="12" customHeight="1" x14ac:dyDescent="0.2">
      <c r="A17" s="510" t="s">
        <v>192</v>
      </c>
      <c r="B17" s="113" t="s">
        <v>414</v>
      </c>
      <c r="C17" s="27">
        <f>'[1]KV_9.3.1.sz.mell'!C15</f>
        <v>0</v>
      </c>
      <c r="D17" s="28"/>
      <c r="E17" s="511"/>
      <c r="F17" s="511"/>
      <c r="G17" s="511"/>
      <c r="H17" s="511"/>
      <c r="I17" s="511"/>
      <c r="J17" s="434">
        <f t="shared" si="1"/>
        <v>0</v>
      </c>
      <c r="K17" s="432">
        <f t="shared" si="2"/>
        <v>0</v>
      </c>
    </row>
    <row r="18" spans="1:11" s="507" customFormat="1" ht="12" customHeight="1" x14ac:dyDescent="0.2">
      <c r="A18" s="510" t="s">
        <v>194</v>
      </c>
      <c r="B18" s="88" t="s">
        <v>386</v>
      </c>
      <c r="C18" s="27">
        <f>'[1]KV_9.3.1.sz.mell'!C16</f>
        <v>0</v>
      </c>
      <c r="D18" s="28"/>
      <c r="E18" s="511"/>
      <c r="F18" s="511"/>
      <c r="G18" s="511"/>
      <c r="H18" s="511"/>
      <c r="I18" s="511"/>
      <c r="J18" s="434">
        <f t="shared" si="1"/>
        <v>0</v>
      </c>
      <c r="K18" s="432">
        <f t="shared" si="2"/>
        <v>0</v>
      </c>
    </row>
    <row r="19" spans="1:11" s="512" customFormat="1" ht="12" customHeight="1" x14ac:dyDescent="0.2">
      <c r="A19" s="510" t="s">
        <v>196</v>
      </c>
      <c r="B19" s="88" t="s">
        <v>92</v>
      </c>
      <c r="C19" s="27">
        <f>'[1]KV_9.3.1.sz.mell'!C17</f>
        <v>0</v>
      </c>
      <c r="D19" s="28"/>
      <c r="E19" s="511"/>
      <c r="F19" s="511"/>
      <c r="G19" s="511"/>
      <c r="H19" s="511"/>
      <c r="I19" s="511"/>
      <c r="J19" s="434">
        <f t="shared" si="1"/>
        <v>0</v>
      </c>
      <c r="K19" s="432">
        <f t="shared" si="2"/>
        <v>0</v>
      </c>
    </row>
    <row r="20" spans="1:11" s="512" customFormat="1" ht="12" customHeight="1" x14ac:dyDescent="0.2">
      <c r="A20" s="510" t="s">
        <v>198</v>
      </c>
      <c r="B20" s="88" t="s">
        <v>94</v>
      </c>
      <c r="C20" s="27">
        <f>'[1]KV_9.3.1.sz.mell'!C18</f>
        <v>0</v>
      </c>
      <c r="D20" s="28"/>
      <c r="E20" s="511"/>
      <c r="F20" s="511"/>
      <c r="G20" s="511"/>
      <c r="H20" s="511"/>
      <c r="I20" s="511"/>
      <c r="J20" s="434">
        <f t="shared" si="1"/>
        <v>0</v>
      </c>
      <c r="K20" s="432">
        <f t="shared" si="2"/>
        <v>0</v>
      </c>
    </row>
    <row r="21" spans="1:11" s="512" customFormat="1" ht="12" customHeight="1" thickBot="1" x14ac:dyDescent="0.25">
      <c r="A21" s="513" t="s">
        <v>200</v>
      </c>
      <c r="B21" s="113" t="s">
        <v>96</v>
      </c>
      <c r="C21" s="34">
        <f>'[1]KV_9.3.1.sz.mell'!C19</f>
        <v>0</v>
      </c>
      <c r="D21" s="35"/>
      <c r="E21" s="514"/>
      <c r="F21" s="514"/>
      <c r="G21" s="514"/>
      <c r="H21" s="514"/>
      <c r="I21" s="514"/>
      <c r="J21" s="436">
        <f t="shared" si="1"/>
        <v>0</v>
      </c>
      <c r="K21" s="432">
        <f t="shared" si="2"/>
        <v>0</v>
      </c>
    </row>
    <row r="22" spans="1:11" s="507" customFormat="1" ht="12" customHeight="1" thickBot="1" x14ac:dyDescent="0.25">
      <c r="A22" s="505" t="s">
        <v>36</v>
      </c>
      <c r="B22" s="506" t="s">
        <v>415</v>
      </c>
      <c r="C22" s="184">
        <f>'[1]KV_9.3.1.sz.mell'!C20</f>
        <v>705705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0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0</v>
      </c>
      <c r="K22" s="185">
        <f>SUM(K23:K25)</f>
        <v>705705</v>
      </c>
    </row>
    <row r="23" spans="1:11" s="512" customFormat="1" ht="12" customHeight="1" x14ac:dyDescent="0.2">
      <c r="A23" s="515" t="s">
        <v>38</v>
      </c>
      <c r="B23" s="110" t="s">
        <v>39</v>
      </c>
      <c r="C23" s="22">
        <f>'[1]KV_9.3.1.sz.mell'!C21</f>
        <v>0</v>
      </c>
      <c r="D23" s="23"/>
      <c r="E23" s="516"/>
      <c r="F23" s="516"/>
      <c r="G23" s="516"/>
      <c r="H23" s="516"/>
      <c r="I23" s="516"/>
      <c r="J23" s="438">
        <f>D23+E23+F23+G23+H23+I23</f>
        <v>0</v>
      </c>
      <c r="K23" s="432">
        <f>C23+J23</f>
        <v>0</v>
      </c>
    </row>
    <row r="24" spans="1:11" s="512" customFormat="1" ht="12" customHeight="1" x14ac:dyDescent="0.2">
      <c r="A24" s="510" t="s">
        <v>40</v>
      </c>
      <c r="B24" s="88" t="s">
        <v>416</v>
      </c>
      <c r="C24" s="27">
        <f>'[1]KV_9.3.1.sz.mell'!C22</f>
        <v>0</v>
      </c>
      <c r="D24" s="28"/>
      <c r="E24" s="511"/>
      <c r="F24" s="511"/>
      <c r="G24" s="511"/>
      <c r="H24" s="511"/>
      <c r="I24" s="511"/>
      <c r="J24" s="434">
        <f>D24+E24+F24+G24+H24+I24</f>
        <v>0</v>
      </c>
      <c r="K24" s="439">
        <f>C24+J24</f>
        <v>0</v>
      </c>
    </row>
    <row r="25" spans="1:11" s="512" customFormat="1" ht="12" customHeight="1" x14ac:dyDescent="0.2">
      <c r="A25" s="510" t="s">
        <v>42</v>
      </c>
      <c r="B25" s="88" t="s">
        <v>417</v>
      </c>
      <c r="C25" s="27">
        <f>'[1]KV_9.3.1.sz.mell'!C23</f>
        <v>705705</v>
      </c>
      <c r="D25" s="28"/>
      <c r="E25" s="511"/>
      <c r="F25" s="511"/>
      <c r="G25" s="511"/>
      <c r="H25" s="511"/>
      <c r="I25" s="511"/>
      <c r="J25" s="434">
        <f>D25+E25+F25+G25+H25+I25</f>
        <v>0</v>
      </c>
      <c r="K25" s="439">
        <f>C25+J25</f>
        <v>705705</v>
      </c>
    </row>
    <row r="26" spans="1:11" s="512" customFormat="1" ht="12" customHeight="1" thickBot="1" x14ac:dyDescent="0.25">
      <c r="A26" s="510" t="s">
        <v>44</v>
      </c>
      <c r="B26" s="104" t="s">
        <v>418</v>
      </c>
      <c r="C26" s="34">
        <f>'[1]KV_9.3.1.sz.mell'!C24</f>
        <v>0</v>
      </c>
      <c r="D26" s="35"/>
      <c r="E26" s="514"/>
      <c r="F26" s="514"/>
      <c r="G26" s="514"/>
      <c r="H26" s="514"/>
      <c r="I26" s="514"/>
      <c r="J26" s="440">
        <f>D26+E26+F26+G26+H26+I26</f>
        <v>0</v>
      </c>
      <c r="K26" s="441">
        <f>C26+J26</f>
        <v>0</v>
      </c>
    </row>
    <row r="27" spans="1:11" s="512" customFormat="1" ht="12" customHeight="1" thickBot="1" x14ac:dyDescent="0.25">
      <c r="A27" s="517" t="s">
        <v>50</v>
      </c>
      <c r="B27" s="107" t="s">
        <v>289</v>
      </c>
      <c r="C27" s="39">
        <f>'[1]KV_9.3.1.sz.mell'!C25</f>
        <v>0</v>
      </c>
      <c r="D27" s="442"/>
      <c r="E27" s="518"/>
      <c r="F27" s="518"/>
      <c r="G27" s="518"/>
      <c r="H27" s="518"/>
      <c r="I27" s="518"/>
      <c r="J27" s="440">
        <f>D27+E27+F27+G27+H27+I27</f>
        <v>0</v>
      </c>
      <c r="K27" s="443">
        <f>C27+J27</f>
        <v>0</v>
      </c>
    </row>
    <row r="28" spans="1:11" s="512" customFormat="1" ht="12" customHeight="1" thickBot="1" x14ac:dyDescent="0.25">
      <c r="A28" s="517" t="s">
        <v>240</v>
      </c>
      <c r="B28" s="107" t="s">
        <v>419</v>
      </c>
      <c r="C28" s="184">
        <f>'[1]KV_9.3.1.sz.mell'!C26</f>
        <v>0</v>
      </c>
      <c r="D28" s="184">
        <f t="shared" ref="D28:K28" si="4">D29+D30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 t="shared" si="4"/>
        <v>0</v>
      </c>
    </row>
    <row r="29" spans="1:11" s="512" customFormat="1" ht="12" customHeight="1" x14ac:dyDescent="0.2">
      <c r="A29" s="515" t="s">
        <v>66</v>
      </c>
      <c r="B29" s="519" t="s">
        <v>416</v>
      </c>
      <c r="C29" s="42">
        <f>'[1]KV_9.3.1.sz.mell'!C27</f>
        <v>0</v>
      </c>
      <c r="D29" s="43"/>
      <c r="E29" s="521"/>
      <c r="F29" s="521"/>
      <c r="G29" s="521"/>
      <c r="H29" s="521"/>
      <c r="I29" s="521"/>
      <c r="J29" s="438">
        <f>D29+E29+F29+G29+H29+I29</f>
        <v>0</v>
      </c>
      <c r="K29" s="432">
        <f>C29+J29</f>
        <v>0</v>
      </c>
    </row>
    <row r="30" spans="1:11" s="512" customFormat="1" ht="12" customHeight="1" x14ac:dyDescent="0.2">
      <c r="A30" s="515" t="s">
        <v>67</v>
      </c>
      <c r="B30" s="522" t="s">
        <v>420</v>
      </c>
      <c r="C30" s="42">
        <f>'[1]KV_9.3.1.sz.mell'!C28</f>
        <v>0</v>
      </c>
      <c r="D30" s="43"/>
      <c r="E30" s="521"/>
      <c r="F30" s="521"/>
      <c r="G30" s="521"/>
      <c r="H30" s="521"/>
      <c r="I30" s="521"/>
      <c r="J30" s="438">
        <f>D30+E30+F30+G30+H30+I30</f>
        <v>0</v>
      </c>
      <c r="K30" s="432">
        <f>C30+J30</f>
        <v>0</v>
      </c>
    </row>
    <row r="31" spans="1:11" s="512" customFormat="1" ht="12" customHeight="1" thickBot="1" x14ac:dyDescent="0.25">
      <c r="A31" s="510" t="s">
        <v>68</v>
      </c>
      <c r="B31" s="523" t="s">
        <v>421</v>
      </c>
      <c r="C31" s="46">
        <f>'[1]KV_9.3.1.sz.mell'!C29</f>
        <v>0</v>
      </c>
      <c r="D31" s="47"/>
      <c r="E31" s="524"/>
      <c r="F31" s="524"/>
      <c r="G31" s="524"/>
      <c r="H31" s="524"/>
      <c r="I31" s="524"/>
      <c r="J31" s="438">
        <f>D31+E31+F31+G31+H31+I31</f>
        <v>0</v>
      </c>
      <c r="K31" s="432">
        <f>C31+J31</f>
        <v>0</v>
      </c>
    </row>
    <row r="32" spans="1:11" s="512" customFormat="1" ht="12" customHeight="1" thickBot="1" x14ac:dyDescent="0.25">
      <c r="A32" s="517" t="s">
        <v>73</v>
      </c>
      <c r="B32" s="107" t="s">
        <v>422</v>
      </c>
      <c r="C32" s="184">
        <f>'[1]KV_9.3.1.sz.mell'!C30</f>
        <v>0</v>
      </c>
      <c r="D32" s="184">
        <f t="shared" ref="D32:J32" si="5">+D33+D34+D35</f>
        <v>0</v>
      </c>
      <c r="E32" s="184">
        <f t="shared" si="5"/>
        <v>0</v>
      </c>
      <c r="F32" s="184">
        <f t="shared" si="5"/>
        <v>0</v>
      </c>
      <c r="G32" s="184">
        <f t="shared" si="5"/>
        <v>0</v>
      </c>
      <c r="H32" s="184">
        <f t="shared" si="5"/>
        <v>0</v>
      </c>
      <c r="I32" s="184">
        <f t="shared" si="5"/>
        <v>0</v>
      </c>
      <c r="J32" s="184">
        <f t="shared" si="5"/>
        <v>0</v>
      </c>
      <c r="K32" s="185">
        <f>+K33+K34+K35</f>
        <v>0</v>
      </c>
    </row>
    <row r="33" spans="1:11" s="512" customFormat="1" ht="12" customHeight="1" x14ac:dyDescent="0.2">
      <c r="A33" s="515" t="s">
        <v>75</v>
      </c>
      <c r="B33" s="519" t="s">
        <v>100</v>
      </c>
      <c r="C33" s="45">
        <f>'[1]KV_9.3.1.sz.mell'!C31</f>
        <v>0</v>
      </c>
      <c r="D33" s="44"/>
      <c r="E33" s="520"/>
      <c r="F33" s="520"/>
      <c r="G33" s="520"/>
      <c r="H33" s="520"/>
      <c r="I33" s="520"/>
      <c r="J33" s="438">
        <f>D33+E33+F33+G33+H33+I33</f>
        <v>0</v>
      </c>
      <c r="K33" s="432">
        <f>C33+J33</f>
        <v>0</v>
      </c>
    </row>
    <row r="34" spans="1:11" s="512" customFormat="1" ht="12" customHeight="1" x14ac:dyDescent="0.2">
      <c r="A34" s="515" t="s">
        <v>77</v>
      </c>
      <c r="B34" s="522" t="s">
        <v>102</v>
      </c>
      <c r="C34" s="42">
        <f>'[1]KV_9.3.1.sz.mell'!C32</f>
        <v>0</v>
      </c>
      <c r="D34" s="43"/>
      <c r="E34" s="521"/>
      <c r="F34" s="521"/>
      <c r="G34" s="521"/>
      <c r="H34" s="521"/>
      <c r="I34" s="521"/>
      <c r="J34" s="438">
        <f>D34+E34+F34+G34+H34+I34</f>
        <v>0</v>
      </c>
      <c r="K34" s="432">
        <f>C34+J34</f>
        <v>0</v>
      </c>
    </row>
    <row r="35" spans="1:11" s="512" customFormat="1" ht="12" customHeight="1" thickBot="1" x14ac:dyDescent="0.25">
      <c r="A35" s="510" t="s">
        <v>79</v>
      </c>
      <c r="B35" s="523" t="s">
        <v>104</v>
      </c>
      <c r="C35" s="46">
        <f>'[1]KV_9.3.1.sz.mell'!C33</f>
        <v>0</v>
      </c>
      <c r="D35" s="47"/>
      <c r="E35" s="524"/>
      <c r="F35" s="524"/>
      <c r="G35" s="524"/>
      <c r="H35" s="524"/>
      <c r="I35" s="524"/>
      <c r="J35" s="438">
        <f>D35+E35+F35+G35+H35+I35</f>
        <v>0</v>
      </c>
      <c r="K35" s="447">
        <f>C35+J35</f>
        <v>0</v>
      </c>
    </row>
    <row r="36" spans="1:11" s="507" customFormat="1" ht="12" customHeight="1" thickBot="1" x14ac:dyDescent="0.25">
      <c r="A36" s="517" t="s">
        <v>97</v>
      </c>
      <c r="B36" s="107" t="s">
        <v>291</v>
      </c>
      <c r="C36" s="39">
        <f>'[1]KV_9.3.1.sz.mell'!C34</f>
        <v>0</v>
      </c>
      <c r="D36" s="442"/>
      <c r="E36" s="518"/>
      <c r="F36" s="518"/>
      <c r="G36" s="518"/>
      <c r="H36" s="518"/>
      <c r="I36" s="518"/>
      <c r="J36" s="184">
        <f>D36+E36+F36+G36+H36+I36</f>
        <v>0</v>
      </c>
      <c r="K36" s="443">
        <f>C36+J36</f>
        <v>0</v>
      </c>
    </row>
    <row r="37" spans="1:11" s="507" customFormat="1" ht="12" customHeight="1" thickBot="1" x14ac:dyDescent="0.25">
      <c r="A37" s="517" t="s">
        <v>257</v>
      </c>
      <c r="B37" s="107" t="s">
        <v>423</v>
      </c>
      <c r="C37" s="39">
        <f>'[1]KV_9.3.1.sz.mell'!C35</f>
        <v>0</v>
      </c>
      <c r="D37" s="442"/>
      <c r="E37" s="518"/>
      <c r="F37" s="518"/>
      <c r="G37" s="518"/>
      <c r="H37" s="518"/>
      <c r="I37" s="518"/>
      <c r="J37" s="448">
        <f>D37+E37+F37+G37+H37+I37</f>
        <v>0</v>
      </c>
      <c r="K37" s="432">
        <f>C37+J37</f>
        <v>0</v>
      </c>
    </row>
    <row r="38" spans="1:11" s="507" customFormat="1" ht="12" customHeight="1" thickBot="1" x14ac:dyDescent="0.25">
      <c r="A38" s="505" t="s">
        <v>119</v>
      </c>
      <c r="B38" s="107" t="s">
        <v>424</v>
      </c>
      <c r="C38" s="184">
        <f>'[1]KV_9.3.1.sz.mell'!C36</f>
        <v>46692705</v>
      </c>
      <c r="D38" s="184">
        <f t="shared" ref="D38:K38" si="6">+D10+D22+D27+D28+D32+D36+D37</f>
        <v>0</v>
      </c>
      <c r="E38" s="184">
        <f t="shared" si="6"/>
        <v>0</v>
      </c>
      <c r="F38" s="184">
        <f t="shared" si="6"/>
        <v>0</v>
      </c>
      <c r="G38" s="184">
        <f t="shared" si="6"/>
        <v>0</v>
      </c>
      <c r="H38" s="184">
        <f t="shared" si="6"/>
        <v>0</v>
      </c>
      <c r="I38" s="184">
        <f t="shared" si="6"/>
        <v>0</v>
      </c>
      <c r="J38" s="184">
        <f t="shared" si="6"/>
        <v>0</v>
      </c>
      <c r="K38" s="185">
        <f t="shared" si="6"/>
        <v>46692705</v>
      </c>
    </row>
    <row r="39" spans="1:11" s="507" customFormat="1" ht="12" customHeight="1" thickBot="1" x14ac:dyDescent="0.25">
      <c r="A39" s="525" t="s">
        <v>266</v>
      </c>
      <c r="B39" s="107" t="s">
        <v>425</v>
      </c>
      <c r="C39" s="184">
        <f>'[1]KV_9.3.1.sz.mell'!C37</f>
        <v>130027099</v>
      </c>
      <c r="D39" s="184">
        <f t="shared" ref="D39:J39" si="7">+D40+D41+D42</f>
        <v>0</v>
      </c>
      <c r="E39" s="184">
        <f t="shared" si="7"/>
        <v>791436</v>
      </c>
      <c r="F39" s="184">
        <f t="shared" si="7"/>
        <v>0</v>
      </c>
      <c r="G39" s="184">
        <f t="shared" si="7"/>
        <v>0</v>
      </c>
      <c r="H39" s="184">
        <f t="shared" si="7"/>
        <v>0</v>
      </c>
      <c r="I39" s="184">
        <f t="shared" si="7"/>
        <v>0</v>
      </c>
      <c r="J39" s="184">
        <f t="shared" si="7"/>
        <v>791436</v>
      </c>
      <c r="K39" s="185">
        <f>+K40+K41+K42</f>
        <v>130818535</v>
      </c>
    </row>
    <row r="40" spans="1:11" s="507" customFormat="1" ht="12" customHeight="1" x14ac:dyDescent="0.2">
      <c r="A40" s="515" t="s">
        <v>426</v>
      </c>
      <c r="B40" s="519" t="s">
        <v>346</v>
      </c>
      <c r="C40" s="45">
        <f>'[1]KV_9.3.1.sz.mell'!C38</f>
        <v>0</v>
      </c>
      <c r="D40" s="44"/>
      <c r="E40" s="520">
        <v>791436</v>
      </c>
      <c r="F40" s="520"/>
      <c r="G40" s="520"/>
      <c r="H40" s="520"/>
      <c r="I40" s="520"/>
      <c r="J40" s="438">
        <f>D40+E40+F40+G40+H40+I40</f>
        <v>791436</v>
      </c>
      <c r="K40" s="432">
        <f>C40+J40</f>
        <v>791436</v>
      </c>
    </row>
    <row r="41" spans="1:11" s="507" customFormat="1" ht="12" customHeight="1" x14ac:dyDescent="0.2">
      <c r="A41" s="515" t="s">
        <v>427</v>
      </c>
      <c r="B41" s="522" t="s">
        <v>428</v>
      </c>
      <c r="C41" s="42">
        <f>'[1]KV_9.3.1.sz.mell'!C39</f>
        <v>0</v>
      </c>
      <c r="D41" s="43"/>
      <c r="E41" s="521"/>
      <c r="F41" s="521"/>
      <c r="G41" s="521"/>
      <c r="H41" s="521"/>
      <c r="I41" s="521"/>
      <c r="J41" s="438">
        <f>D41+E41+F41+G41+H41+I41</f>
        <v>0</v>
      </c>
      <c r="K41" s="439">
        <f>C41+J41</f>
        <v>0</v>
      </c>
    </row>
    <row r="42" spans="1:11" s="512" customFormat="1" ht="12" customHeight="1" thickBot="1" x14ac:dyDescent="0.25">
      <c r="A42" s="510" t="s">
        <v>429</v>
      </c>
      <c r="B42" s="526" t="s">
        <v>430</v>
      </c>
      <c r="C42" s="52">
        <f>'[1]KV_9.3.1.sz.mell'!C40</f>
        <v>130027099</v>
      </c>
      <c r="D42" s="53"/>
      <c r="E42" s="527"/>
      <c r="F42" s="527"/>
      <c r="G42" s="527"/>
      <c r="H42" s="527"/>
      <c r="I42" s="527"/>
      <c r="J42" s="438">
        <f>D42+E42+F42+G42+H42+I42</f>
        <v>0</v>
      </c>
      <c r="K42" s="441">
        <f>C42+J42</f>
        <v>130027099</v>
      </c>
    </row>
    <row r="43" spans="1:11" s="512" customFormat="1" ht="12.95" customHeight="1" thickBot="1" x14ac:dyDescent="0.25">
      <c r="A43" s="525" t="s">
        <v>268</v>
      </c>
      <c r="B43" s="528" t="s">
        <v>431</v>
      </c>
      <c r="C43" s="184">
        <f>'[1]KV_9.3.1.sz.mell'!C41</f>
        <v>176719804</v>
      </c>
      <c r="D43" s="184">
        <f t="shared" ref="D43:J43" si="8">+D38+D39</f>
        <v>0</v>
      </c>
      <c r="E43" s="184">
        <f t="shared" si="8"/>
        <v>791436</v>
      </c>
      <c r="F43" s="184">
        <f t="shared" si="8"/>
        <v>0</v>
      </c>
      <c r="G43" s="184">
        <f t="shared" si="8"/>
        <v>0</v>
      </c>
      <c r="H43" s="184">
        <f t="shared" si="8"/>
        <v>0</v>
      </c>
      <c r="I43" s="184">
        <f t="shared" si="8"/>
        <v>0</v>
      </c>
      <c r="J43" s="184">
        <f t="shared" si="8"/>
        <v>791436</v>
      </c>
      <c r="K43" s="185">
        <f>+K38+K39</f>
        <v>177511240</v>
      </c>
    </row>
    <row r="44" spans="1:11" s="497" customFormat="1" ht="14.1" customHeight="1" thickBot="1" x14ac:dyDescent="0.25">
      <c r="A44" s="529" t="s">
        <v>278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532" customFormat="1" ht="12" customHeight="1" thickBot="1" x14ac:dyDescent="0.25">
      <c r="A45" s="517" t="s">
        <v>22</v>
      </c>
      <c r="B45" s="107" t="s">
        <v>432</v>
      </c>
      <c r="C45" s="454">
        <f>'[1]KV_9.3.sz.mell'!C45</f>
        <v>176519804</v>
      </c>
      <c r="D45" s="454">
        <f t="shared" ref="D45:J45" si="9">SUM(D46:D50)</f>
        <v>0</v>
      </c>
      <c r="E45" s="454">
        <f t="shared" si="9"/>
        <v>791436</v>
      </c>
      <c r="F45" s="454">
        <f t="shared" si="9"/>
        <v>0</v>
      </c>
      <c r="G45" s="454">
        <f t="shared" si="9"/>
        <v>0</v>
      </c>
      <c r="H45" s="454">
        <f t="shared" si="9"/>
        <v>0</v>
      </c>
      <c r="I45" s="454">
        <f t="shared" si="9"/>
        <v>0</v>
      </c>
      <c r="J45" s="454">
        <f t="shared" si="9"/>
        <v>791436</v>
      </c>
      <c r="K45" s="443">
        <f>SUM(K46:K50)</f>
        <v>177311240</v>
      </c>
    </row>
    <row r="46" spans="1:11" ht="12" customHeight="1" x14ac:dyDescent="0.2">
      <c r="A46" s="510" t="s">
        <v>24</v>
      </c>
      <c r="B46" s="110" t="s">
        <v>185</v>
      </c>
      <c r="C46" s="456">
        <f>'[1]KV_9.3.sz.mell'!C46</f>
        <v>90535320</v>
      </c>
      <c r="D46" s="455"/>
      <c r="E46" s="542"/>
      <c r="F46" s="542"/>
      <c r="G46" s="542"/>
      <c r="H46" s="542"/>
      <c r="I46" s="542"/>
      <c r="J46" s="456">
        <f>D46+E46+F46+G46+H46+I46</f>
        <v>0</v>
      </c>
      <c r="K46" s="457">
        <f>C46+J46</f>
        <v>90535320</v>
      </c>
    </row>
    <row r="47" spans="1:11" ht="12" customHeight="1" x14ac:dyDescent="0.2">
      <c r="A47" s="510" t="s">
        <v>26</v>
      </c>
      <c r="B47" s="88" t="s">
        <v>186</v>
      </c>
      <c r="C47" s="459">
        <f>'[1]KV_9.3.sz.mell'!C47</f>
        <v>15780011</v>
      </c>
      <c r="D47" s="458"/>
      <c r="E47" s="543"/>
      <c r="F47" s="543"/>
      <c r="G47" s="543"/>
      <c r="H47" s="543"/>
      <c r="I47" s="543"/>
      <c r="J47" s="459">
        <f>D47+E47+F47+G47+H47+I47</f>
        <v>0</v>
      </c>
      <c r="K47" s="460">
        <f>C47+J47</f>
        <v>15780011</v>
      </c>
    </row>
    <row r="48" spans="1:11" ht="12" customHeight="1" x14ac:dyDescent="0.2">
      <c r="A48" s="510" t="s">
        <v>28</v>
      </c>
      <c r="B48" s="88" t="s">
        <v>187</v>
      </c>
      <c r="C48" s="459">
        <f>'[1]KV_9.3.sz.mell'!C48</f>
        <v>70204473</v>
      </c>
      <c r="D48" s="458"/>
      <c r="E48" s="543">
        <v>791436</v>
      </c>
      <c r="F48" s="543"/>
      <c r="G48" s="543"/>
      <c r="H48" s="543"/>
      <c r="I48" s="543"/>
      <c r="J48" s="459">
        <f>D48+E48+F48+G48+H48+I48</f>
        <v>791436</v>
      </c>
      <c r="K48" s="460">
        <f>C48+J48</f>
        <v>70995909</v>
      </c>
    </row>
    <row r="49" spans="1:11" ht="12" customHeight="1" x14ac:dyDescent="0.2">
      <c r="A49" s="510" t="s">
        <v>30</v>
      </c>
      <c r="B49" s="88" t="s">
        <v>188</v>
      </c>
      <c r="C49" s="459">
        <f>'[1]KV_9.3.sz.mell'!C49</f>
        <v>0</v>
      </c>
      <c r="D49" s="458"/>
      <c r="E49" s="543"/>
      <c r="F49" s="543"/>
      <c r="G49" s="543"/>
      <c r="H49" s="543"/>
      <c r="I49" s="543"/>
      <c r="J49" s="459">
        <f>D49+E49+F49+G49+H49+I49</f>
        <v>0</v>
      </c>
      <c r="K49" s="460">
        <f>C49+J49</f>
        <v>0</v>
      </c>
    </row>
    <row r="50" spans="1:11" ht="12" customHeight="1" thickBot="1" x14ac:dyDescent="0.25">
      <c r="A50" s="510" t="s">
        <v>32</v>
      </c>
      <c r="B50" s="88" t="s">
        <v>190</v>
      </c>
      <c r="C50" s="459">
        <f>'[1]KV_9.3.sz.mell'!C50</f>
        <v>0</v>
      </c>
      <c r="D50" s="458"/>
      <c r="E50" s="543"/>
      <c r="F50" s="543"/>
      <c r="G50" s="543"/>
      <c r="H50" s="543"/>
      <c r="I50" s="543"/>
      <c r="J50" s="459">
        <f>D50+E50+F50+G50+H50+I50</f>
        <v>0</v>
      </c>
      <c r="K50" s="460">
        <f>C50+J50</f>
        <v>0</v>
      </c>
    </row>
    <row r="51" spans="1:11" ht="12" customHeight="1" thickBot="1" x14ac:dyDescent="0.25">
      <c r="A51" s="517" t="s">
        <v>36</v>
      </c>
      <c r="B51" s="107" t="s">
        <v>433</v>
      </c>
      <c r="C51" s="454">
        <f>'[1]KV_9.3.sz.mell'!C51</f>
        <v>200000</v>
      </c>
      <c r="D51" s="454">
        <f t="shared" ref="D51:J51" si="10">SUM(D52:D54)</f>
        <v>0</v>
      </c>
      <c r="E51" s="454">
        <f t="shared" si="10"/>
        <v>0</v>
      </c>
      <c r="F51" s="454">
        <f t="shared" si="10"/>
        <v>0</v>
      </c>
      <c r="G51" s="454">
        <f t="shared" si="10"/>
        <v>0</v>
      </c>
      <c r="H51" s="454">
        <f t="shared" si="10"/>
        <v>0</v>
      </c>
      <c r="I51" s="454">
        <f t="shared" si="10"/>
        <v>0</v>
      </c>
      <c r="J51" s="454">
        <f t="shared" si="10"/>
        <v>0</v>
      </c>
      <c r="K51" s="443">
        <f>SUM(K52:K54)</f>
        <v>200000</v>
      </c>
    </row>
    <row r="52" spans="1:11" s="532" customFormat="1" ht="12" customHeight="1" x14ac:dyDescent="0.2">
      <c r="A52" s="510" t="s">
        <v>38</v>
      </c>
      <c r="B52" s="110" t="s">
        <v>221</v>
      </c>
      <c r="C52" s="456">
        <f>'[1]KV_9.3.sz.mell'!C52</f>
        <v>200000</v>
      </c>
      <c r="D52" s="455"/>
      <c r="E52" s="542"/>
      <c r="F52" s="542"/>
      <c r="G52" s="542"/>
      <c r="H52" s="542"/>
      <c r="I52" s="542"/>
      <c r="J52" s="456">
        <f>D52+E52+F52+G52+H52+I52</f>
        <v>0</v>
      </c>
      <c r="K52" s="457">
        <f>C52+J52</f>
        <v>200000</v>
      </c>
    </row>
    <row r="53" spans="1:11" ht="12" customHeight="1" x14ac:dyDescent="0.2">
      <c r="A53" s="510" t="s">
        <v>40</v>
      </c>
      <c r="B53" s="88" t="s">
        <v>223</v>
      </c>
      <c r="C53" s="459">
        <f>'[1]KV_9.3.sz.mell'!C53</f>
        <v>0</v>
      </c>
      <c r="D53" s="458"/>
      <c r="E53" s="543"/>
      <c r="F53" s="543"/>
      <c r="G53" s="543"/>
      <c r="H53" s="543"/>
      <c r="I53" s="543"/>
      <c r="J53" s="459">
        <f>D53+E53+F53+G53+H53+I53</f>
        <v>0</v>
      </c>
      <c r="K53" s="460">
        <f>C53+J53</f>
        <v>0</v>
      </c>
    </row>
    <row r="54" spans="1:11" ht="12" customHeight="1" x14ac:dyDescent="0.2">
      <c r="A54" s="510" t="s">
        <v>42</v>
      </c>
      <c r="B54" s="88" t="s">
        <v>434</v>
      </c>
      <c r="C54" s="459">
        <f>'[1]KV_9.3.sz.mell'!C54</f>
        <v>0</v>
      </c>
      <c r="D54" s="458"/>
      <c r="E54" s="543"/>
      <c r="F54" s="543"/>
      <c r="G54" s="543"/>
      <c r="H54" s="543"/>
      <c r="I54" s="543"/>
      <c r="J54" s="459">
        <f>D54+E54+F54+G54+H54+I54</f>
        <v>0</v>
      </c>
      <c r="K54" s="460">
        <f>C54+J54</f>
        <v>0</v>
      </c>
    </row>
    <row r="55" spans="1:11" ht="12" customHeight="1" thickBot="1" x14ac:dyDescent="0.25">
      <c r="A55" s="510" t="s">
        <v>44</v>
      </c>
      <c r="B55" s="88" t="s">
        <v>435</v>
      </c>
      <c r="C55" s="459">
        <f>'[1]KV_9.3.sz.mell'!C55</f>
        <v>0</v>
      </c>
      <c r="D55" s="458"/>
      <c r="E55" s="543"/>
      <c r="F55" s="543"/>
      <c r="G55" s="543"/>
      <c r="H55" s="543"/>
      <c r="I55" s="543"/>
      <c r="J55" s="459">
        <f>D55+E55+F55+G55+H55+I55</f>
        <v>0</v>
      </c>
      <c r="K55" s="460">
        <f>C55+J55</f>
        <v>0</v>
      </c>
    </row>
    <row r="56" spans="1:11" ht="12" customHeight="1" thickBot="1" x14ac:dyDescent="0.25">
      <c r="A56" s="517" t="s">
        <v>50</v>
      </c>
      <c r="B56" s="107" t="s">
        <v>436</v>
      </c>
      <c r="C56" s="454">
        <f>'[1]KV_9.3.sz.mell'!C56</f>
        <v>0</v>
      </c>
      <c r="D56" s="461"/>
      <c r="E56" s="535"/>
      <c r="F56" s="535"/>
      <c r="G56" s="535"/>
      <c r="H56" s="535"/>
      <c r="I56" s="535"/>
      <c r="J56" s="454">
        <f>D56+E56+F56+G56+H56+I56</f>
        <v>0</v>
      </c>
      <c r="K56" s="443">
        <f>C56+J56</f>
        <v>0</v>
      </c>
    </row>
    <row r="57" spans="1:11" ht="12.95" customHeight="1" thickBot="1" x14ac:dyDescent="0.25">
      <c r="A57" s="517" t="s">
        <v>240</v>
      </c>
      <c r="B57" s="536" t="s">
        <v>437</v>
      </c>
      <c r="C57" s="463">
        <f>'[1]KV_9.3.sz.mell'!C57</f>
        <v>176719804</v>
      </c>
      <c r="D57" s="463">
        <f t="shared" ref="D57:J57" si="11">+D45+D51+D56</f>
        <v>0</v>
      </c>
      <c r="E57" s="463">
        <f t="shared" si="11"/>
        <v>791436</v>
      </c>
      <c r="F57" s="463">
        <f t="shared" si="11"/>
        <v>0</v>
      </c>
      <c r="G57" s="463">
        <f t="shared" si="11"/>
        <v>0</v>
      </c>
      <c r="H57" s="463">
        <f t="shared" si="11"/>
        <v>0</v>
      </c>
      <c r="I57" s="463">
        <f t="shared" si="11"/>
        <v>0</v>
      </c>
      <c r="J57" s="463">
        <f t="shared" si="11"/>
        <v>791436</v>
      </c>
      <c r="K57" s="464">
        <f>+K45+K51+K56</f>
        <v>177511240</v>
      </c>
    </row>
    <row r="58" spans="1:11" ht="14.1" customHeight="1" thickBot="1" x14ac:dyDescent="0.25">
      <c r="C58" s="466"/>
      <c r="D58" s="466"/>
      <c r="E58" s="538"/>
      <c r="F58" s="538"/>
      <c r="G58" s="538"/>
      <c r="H58" s="538"/>
      <c r="I58" s="538"/>
      <c r="J58" s="538"/>
      <c r="K58" s="346">
        <f>K43-K57</f>
        <v>0</v>
      </c>
    </row>
    <row r="59" spans="1:11" ht="12.95" customHeight="1" thickBot="1" x14ac:dyDescent="0.25">
      <c r="A59" s="539" t="s">
        <v>404</v>
      </c>
      <c r="B59" s="540"/>
      <c r="C59" s="467">
        <v>35</v>
      </c>
      <c r="D59" s="468"/>
      <c r="E59" s="541"/>
      <c r="F59" s="541"/>
      <c r="G59" s="541"/>
      <c r="H59" s="541"/>
      <c r="I59" s="541"/>
      <c r="J59" s="467">
        <f>D59+E59+F59+G59+H59+I59</f>
        <v>0</v>
      </c>
      <c r="K59" s="469">
        <f>C59+J59</f>
        <v>35</v>
      </c>
    </row>
    <row r="60" spans="1:11" ht="12.95" customHeight="1" thickBot="1" x14ac:dyDescent="0.25">
      <c r="A60" s="539" t="s">
        <v>405</v>
      </c>
      <c r="B60" s="540"/>
      <c r="C60" s="467">
        <f>'[1]KV_9.3.1.sz.mell'!C60</f>
        <v>0</v>
      </c>
      <c r="D60" s="468"/>
      <c r="E60" s="541"/>
      <c r="F60" s="541"/>
      <c r="G60" s="541"/>
      <c r="H60" s="541"/>
      <c r="I60" s="541"/>
      <c r="J60" s="467">
        <f>D60+E60+F60+G60+H60+I60</f>
        <v>0</v>
      </c>
      <c r="K60" s="469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D1B1-687B-4147-B4CE-A4199C6AA0AB}">
  <sheetPr>
    <tabColor theme="9"/>
  </sheetPr>
  <dimension ref="A1:O166"/>
  <sheetViews>
    <sheetView topLeftCell="A140" zoomScale="120" zoomScaleNormal="120" zoomScaleSheetLayoutView="100" workbookViewId="0">
      <selection activeCell="E86" sqref="E86"/>
    </sheetView>
  </sheetViews>
  <sheetFormatPr defaultRowHeight="15.75" x14ac:dyDescent="0.2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 x14ac:dyDescent="0.25">
      <c r="A1" s="1"/>
      <c r="B1" s="368" t="str">
        <f>CONCATENATE("1.2. melléklet ",[1]RM_ALAPADATOK!A7," ",[1]RM_ALAPADATOK!B7," ",[1]RM_ALAPADATOK!C7," ",[1]RM_ALAPADATOK!D7," ",[1]RM_ALAPADATOK!E7," ",[1]RM_ALAPADATOK!F7," ",[1]RM_ALAPADATOK!G7," ",[1]RM_ALAPADATOK!H7)</f>
        <v>1.2. melléklet a … / 2020. ( ……. ) önkormányzati rendelethez</v>
      </c>
      <c r="C1" s="369"/>
      <c r="D1" s="369"/>
      <c r="E1" s="369"/>
      <c r="F1" s="369"/>
      <c r="G1" s="369"/>
      <c r="H1" s="369"/>
      <c r="I1" s="369"/>
      <c r="J1" s="369"/>
      <c r="K1" s="369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370" t="str">
        <f>CONCATENATE([1]RM_ALAPADATOK!A4)</f>
        <v/>
      </c>
      <c r="B3" s="370"/>
      <c r="C3" s="371"/>
      <c r="D3" s="370"/>
      <c r="E3" s="370"/>
      <c r="F3" s="370"/>
      <c r="G3" s="370"/>
      <c r="H3" s="370"/>
      <c r="I3" s="370"/>
      <c r="J3" s="370"/>
      <c r="K3" s="370"/>
    </row>
    <row r="4" spans="1:11" x14ac:dyDescent="0.25">
      <c r="A4" s="370" t="str">
        <f>CONCATENATE([1]RM_ALAPADATOK!D7," ÉVI KÖLTSÉGVETÉSI RENDELET KÖTELEZŐ FELADATOK BEVÉTELEINEK KIADÁSAINAK MÓDOSÍTÁSA")</f>
        <v>2020. ÉVI KÖLTSÉGVETÉSI RENDELET KÖTELEZŐ FELADATOK BEVÉTELEINEK KIADÁSAINAK MÓDOSÍTÁSA</v>
      </c>
      <c r="B4" s="370"/>
      <c r="C4" s="371"/>
      <c r="D4" s="370"/>
      <c r="E4" s="370"/>
      <c r="F4" s="370"/>
      <c r="G4" s="370"/>
      <c r="H4" s="370"/>
      <c r="I4" s="370"/>
      <c r="J4" s="370"/>
      <c r="K4" s="370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372" t="s">
        <v>0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</row>
    <row r="7" spans="1:11" ht="15.95" customHeight="1" thickBot="1" x14ac:dyDescent="0.3">
      <c r="A7" s="373" t="s">
        <v>1</v>
      </c>
      <c r="B7" s="373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x14ac:dyDescent="0.25">
      <c r="A8" s="359" t="s">
        <v>3</v>
      </c>
      <c r="B8" s="361" t="s">
        <v>4</v>
      </c>
      <c r="C8" s="363" t="str">
        <f>+CONCATENATE(LEFT([1]RM_ÖSSZEFÜGGÉSEK!A6,4),". évi")</f>
        <v>2020. évi</v>
      </c>
      <c r="D8" s="364"/>
      <c r="E8" s="365"/>
      <c r="F8" s="365"/>
      <c r="G8" s="365"/>
      <c r="H8" s="365"/>
      <c r="I8" s="365"/>
      <c r="J8" s="365"/>
      <c r="K8" s="366"/>
    </row>
    <row r="9" spans="1:11" ht="48.75" thickBot="1" x14ac:dyDescent="0.3">
      <c r="A9" s="360"/>
      <c r="B9" s="362"/>
      <c r="C9" s="5" t="s">
        <v>5</v>
      </c>
      <c r="D9" s="6" t="str">
        <f>'[1]RM_1.1.sz.mell.'!D9</f>
        <v xml:space="preserve">1 . sz. módosítás </v>
      </c>
      <c r="E9" s="6" t="str">
        <f>'[1]RM_1.1.sz.mell.'!E9</f>
        <v xml:space="preserve">2. sz. módosítás </v>
      </c>
      <c r="F9" s="6" t="str">
        <f>'[1]RM_1.1.sz.mell.'!F9</f>
        <v xml:space="preserve">… . sz. módosítás </v>
      </c>
      <c r="G9" s="6" t="str">
        <f>'[1]RM_1.1.sz.mell.'!G9</f>
        <v xml:space="preserve">… . sz. módosítás </v>
      </c>
      <c r="H9" s="6" t="str">
        <f>'[1]RM_1.1.sz.mell.'!H9</f>
        <v xml:space="preserve">… . sz. módosítás </v>
      </c>
      <c r="I9" s="6" t="str">
        <f>'[1]RM_1.1.sz.mell.'!I9</f>
        <v xml:space="preserve">… . sz. módosítás </v>
      </c>
      <c r="J9" s="7" t="str">
        <f>'[1]RM_1.1.sz.mell.'!J9</f>
        <v>Módosítások összesen</v>
      </c>
      <c r="K9" s="8" t="str">
        <f>'[1]RM_1.1.sz.mell.'!K9</f>
        <v>….számú módosítás utáni előirányzat</v>
      </c>
    </row>
    <row r="10" spans="1:11" s="14" customFormat="1" ht="12" customHeight="1" thickBot="1" x14ac:dyDescent="0.25">
      <c r="A10" s="9" t="s">
        <v>11</v>
      </c>
      <c r="B10" s="10" t="s">
        <v>12</v>
      </c>
      <c r="C10" s="11" t="s">
        <v>13</v>
      </c>
      <c r="D10" s="11" t="s">
        <v>14</v>
      </c>
      <c r="E10" s="12" t="s">
        <v>15</v>
      </c>
      <c r="F10" s="12" t="s">
        <v>16</v>
      </c>
      <c r="G10" s="12" t="s">
        <v>17</v>
      </c>
      <c r="H10" s="12" t="s">
        <v>18</v>
      </c>
      <c r="I10" s="12" t="s">
        <v>19</v>
      </c>
      <c r="J10" s="12" t="s">
        <v>20</v>
      </c>
      <c r="K10" s="13" t="s">
        <v>21</v>
      </c>
    </row>
    <row r="11" spans="1:11" s="19" customFormat="1" ht="12" customHeight="1" thickBot="1" x14ac:dyDescent="0.25">
      <c r="A11" s="15" t="s">
        <v>22</v>
      </c>
      <c r="B11" s="16" t="s">
        <v>23</v>
      </c>
      <c r="C11" s="17">
        <f>'[1]KV_1.2.sz.mell.'!C10</f>
        <v>302940936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8">
        <f t="shared" si="0"/>
        <v>302940936</v>
      </c>
    </row>
    <row r="12" spans="1:11" s="19" customFormat="1" ht="12" customHeight="1" x14ac:dyDescent="0.2">
      <c r="A12" s="20" t="s">
        <v>24</v>
      </c>
      <c r="B12" s="21" t="s">
        <v>25</v>
      </c>
      <c r="C12" s="22">
        <f>'[1]KV_1.2.sz.mell.'!C11</f>
        <v>98199795</v>
      </c>
      <c r="D12" s="23"/>
      <c r="E12" s="23"/>
      <c r="F12" s="23"/>
      <c r="G12" s="23"/>
      <c r="H12" s="23"/>
      <c r="I12" s="23"/>
      <c r="J12" s="22">
        <f t="shared" ref="J12:J17" si="1">D12+E12+F12+G12+H12+I12</f>
        <v>0</v>
      </c>
      <c r="K12" s="24">
        <f t="shared" ref="K12:K17" si="2">C12+J12</f>
        <v>98199795</v>
      </c>
    </row>
    <row r="13" spans="1:11" s="19" customFormat="1" ht="12" customHeight="1" x14ac:dyDescent="0.2">
      <c r="A13" s="25" t="s">
        <v>26</v>
      </c>
      <c r="B13" s="26" t="s">
        <v>27</v>
      </c>
      <c r="C13" s="27">
        <f>'[1]KV_1.2.sz.mell.'!C12</f>
        <v>74395850</v>
      </c>
      <c r="D13" s="28"/>
      <c r="E13" s="23"/>
      <c r="F13" s="23"/>
      <c r="G13" s="23"/>
      <c r="H13" s="23"/>
      <c r="I13" s="23"/>
      <c r="J13" s="22">
        <f t="shared" si="1"/>
        <v>0</v>
      </c>
      <c r="K13" s="24">
        <f t="shared" si="2"/>
        <v>74395850</v>
      </c>
    </row>
    <row r="14" spans="1:11" s="19" customFormat="1" ht="12" customHeight="1" x14ac:dyDescent="0.2">
      <c r="A14" s="25" t="s">
        <v>28</v>
      </c>
      <c r="B14" s="26" t="s">
        <v>29</v>
      </c>
      <c r="C14" s="27">
        <f>'[1]KV_1.2.sz.mell.'!C13</f>
        <v>112395775</v>
      </c>
      <c r="D14" s="28"/>
      <c r="E14" s="23"/>
      <c r="F14" s="23"/>
      <c r="G14" s="23"/>
      <c r="H14" s="23"/>
      <c r="I14" s="23"/>
      <c r="J14" s="22">
        <f t="shared" si="1"/>
        <v>0</v>
      </c>
      <c r="K14" s="24">
        <f t="shared" si="2"/>
        <v>112395775</v>
      </c>
    </row>
    <row r="15" spans="1:11" s="19" customFormat="1" ht="12" customHeight="1" x14ac:dyDescent="0.2">
      <c r="A15" s="25" t="s">
        <v>30</v>
      </c>
      <c r="B15" s="26" t="s">
        <v>31</v>
      </c>
      <c r="C15" s="27">
        <f>'[1]KV_1.2.sz.mell.'!C14</f>
        <v>3742992</v>
      </c>
      <c r="D15" s="28"/>
      <c r="E15" s="23"/>
      <c r="F15" s="23"/>
      <c r="G15" s="23"/>
      <c r="H15" s="23"/>
      <c r="I15" s="23"/>
      <c r="J15" s="22">
        <f t="shared" si="1"/>
        <v>0</v>
      </c>
      <c r="K15" s="24">
        <f t="shared" si="2"/>
        <v>3742992</v>
      </c>
    </row>
    <row r="16" spans="1:11" s="19" customFormat="1" ht="12" customHeight="1" x14ac:dyDescent="0.2">
      <c r="A16" s="25" t="s">
        <v>32</v>
      </c>
      <c r="B16" s="29" t="s">
        <v>33</v>
      </c>
      <c r="C16" s="27">
        <f>'[1]KV_1.2.sz.mell.'!C15</f>
        <v>14206524</v>
      </c>
      <c r="D16" s="28"/>
      <c r="E16" s="23"/>
      <c r="F16" s="23"/>
      <c r="G16" s="23"/>
      <c r="H16" s="23"/>
      <c r="I16" s="23"/>
      <c r="J16" s="22">
        <f t="shared" si="1"/>
        <v>0</v>
      </c>
      <c r="K16" s="24">
        <f t="shared" si="2"/>
        <v>14206524</v>
      </c>
    </row>
    <row r="17" spans="1:11" s="19" customFormat="1" ht="12" customHeight="1" thickBot="1" x14ac:dyDescent="0.25">
      <c r="A17" s="30" t="s">
        <v>34</v>
      </c>
      <c r="B17" s="31" t="s">
        <v>35</v>
      </c>
      <c r="C17" s="27">
        <f>'[1]KV_1.2.sz.mell.'!C16</f>
        <v>0</v>
      </c>
      <c r="D17" s="28"/>
      <c r="E17" s="23"/>
      <c r="F17" s="23"/>
      <c r="G17" s="23"/>
      <c r="H17" s="23"/>
      <c r="I17" s="23"/>
      <c r="J17" s="22">
        <f t="shared" si="1"/>
        <v>0</v>
      </c>
      <c r="K17" s="24">
        <f t="shared" si="2"/>
        <v>0</v>
      </c>
    </row>
    <row r="18" spans="1:11" s="19" customFormat="1" ht="12" customHeight="1" thickBot="1" x14ac:dyDescent="0.25">
      <c r="A18" s="15" t="s">
        <v>36</v>
      </c>
      <c r="B18" s="32" t="s">
        <v>37</v>
      </c>
      <c r="C18" s="17">
        <f>'[1]KV_1.2.sz.mell.'!C17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134056111</v>
      </c>
      <c r="K18" s="18">
        <f t="shared" si="3"/>
        <v>162784501</v>
      </c>
    </row>
    <row r="19" spans="1:11" s="19" customFormat="1" ht="12" customHeight="1" x14ac:dyDescent="0.2">
      <c r="A19" s="20" t="s">
        <v>38</v>
      </c>
      <c r="B19" s="21" t="s">
        <v>39</v>
      </c>
      <c r="C19" s="22">
        <f>'[1]KV_1.2.sz.mell.'!C18</f>
        <v>0</v>
      </c>
      <c r="D19" s="23"/>
      <c r="E19" s="23"/>
      <c r="F19" s="23"/>
      <c r="G19" s="23"/>
      <c r="H19" s="23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40</v>
      </c>
      <c r="B20" s="26" t="s">
        <v>41</v>
      </c>
      <c r="C20" s="27">
        <f>'[1]KV_1.2.sz.mell.'!C19</f>
        <v>0</v>
      </c>
      <c r="D20" s="28"/>
      <c r="E20" s="23"/>
      <c r="F20" s="23"/>
      <c r="G20" s="23"/>
      <c r="H20" s="2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42</v>
      </c>
      <c r="B21" s="26" t="s">
        <v>43</v>
      </c>
      <c r="C21" s="27">
        <f>'[1]KV_1.2.sz.mell.'!C20</f>
        <v>0</v>
      </c>
      <c r="D21" s="28"/>
      <c r="E21" s="23"/>
      <c r="F21" s="23"/>
      <c r="G21" s="23"/>
      <c r="H21" s="2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44</v>
      </c>
      <c r="B22" s="26" t="s">
        <v>45</v>
      </c>
      <c r="C22" s="27">
        <f>'[1]KV_1.2.sz.mell.'!C21</f>
        <v>0</v>
      </c>
      <c r="D22" s="28"/>
      <c r="E22" s="23"/>
      <c r="F22" s="23"/>
      <c r="G22" s="23"/>
      <c r="H22" s="2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46</v>
      </c>
      <c r="B23" s="26" t="s">
        <v>47</v>
      </c>
      <c r="C23" s="27">
        <f>'[1]KV_1.2.sz.mell.'!C22</f>
        <v>28728390</v>
      </c>
      <c r="D23" s="33">
        <v>134056111</v>
      </c>
      <c r="E23" s="23"/>
      <c r="F23" s="23"/>
      <c r="G23" s="23"/>
      <c r="H23" s="23"/>
      <c r="I23" s="23"/>
      <c r="J23" s="22">
        <f t="shared" si="4"/>
        <v>134056111</v>
      </c>
      <c r="K23" s="24">
        <f t="shared" si="5"/>
        <v>162784501</v>
      </c>
    </row>
    <row r="24" spans="1:11" s="19" customFormat="1" ht="12" customHeight="1" thickBot="1" x14ac:dyDescent="0.25">
      <c r="A24" s="30" t="s">
        <v>48</v>
      </c>
      <c r="B24" s="31" t="s">
        <v>49</v>
      </c>
      <c r="C24" s="34">
        <f>'[1]KV_1.2.sz.mell.'!C23</f>
        <v>0</v>
      </c>
      <c r="D24" s="35"/>
      <c r="E24" s="36"/>
      <c r="F24" s="36"/>
      <c r="G24" s="36"/>
      <c r="H24" s="36"/>
      <c r="I24" s="36"/>
      <c r="J24" s="22">
        <f t="shared" si="4"/>
        <v>0</v>
      </c>
      <c r="K24" s="24">
        <f t="shared" si="5"/>
        <v>0</v>
      </c>
    </row>
    <row r="25" spans="1:11" s="19" customFormat="1" ht="12" customHeight="1" thickBot="1" x14ac:dyDescent="0.25">
      <c r="A25" s="15" t="s">
        <v>50</v>
      </c>
      <c r="B25" s="16" t="s">
        <v>51</v>
      </c>
      <c r="C25" s="17">
        <f>'[1]KV_1.2.sz.mell.'!C24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8327800</v>
      </c>
      <c r="K25" s="18">
        <f t="shared" si="6"/>
        <v>8327800</v>
      </c>
    </row>
    <row r="26" spans="1:11" s="19" customFormat="1" ht="12" customHeight="1" x14ac:dyDescent="0.2">
      <c r="A26" s="20" t="s">
        <v>52</v>
      </c>
      <c r="B26" s="21" t="s">
        <v>53</v>
      </c>
      <c r="C26" s="22">
        <f>'[1]KV_1.2.sz.mell.'!C25</f>
        <v>0</v>
      </c>
      <c r="D26" s="23"/>
      <c r="E26" s="23"/>
      <c r="F26" s="23"/>
      <c r="G26" s="23"/>
      <c r="H26" s="23"/>
      <c r="I26" s="23"/>
      <c r="J26" s="22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54</v>
      </c>
      <c r="B27" s="26" t="s">
        <v>55</v>
      </c>
      <c r="C27" s="27">
        <f>'[1]KV_1.2.sz.mell.'!C26</f>
        <v>0</v>
      </c>
      <c r="D27" s="28"/>
      <c r="E27" s="23"/>
      <c r="F27" s="23"/>
      <c r="G27" s="23"/>
      <c r="H27" s="2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56</v>
      </c>
      <c r="B28" s="26" t="s">
        <v>57</v>
      </c>
      <c r="C28" s="27">
        <f>'[1]KV_1.2.sz.mell.'!C27</f>
        <v>0</v>
      </c>
      <c r="D28" s="28"/>
      <c r="E28" s="23"/>
      <c r="F28" s="23"/>
      <c r="G28" s="23"/>
      <c r="H28" s="2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58</v>
      </c>
      <c r="B29" s="26" t="s">
        <v>59</v>
      </c>
      <c r="C29" s="27">
        <f>'[1]KV_1.2.sz.mell.'!C28</f>
        <v>0</v>
      </c>
      <c r="D29" s="28"/>
      <c r="E29" s="23"/>
      <c r="F29" s="23"/>
      <c r="G29" s="23"/>
      <c r="H29" s="2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60</v>
      </c>
      <c r="B30" s="26" t="s">
        <v>61</v>
      </c>
      <c r="C30" s="27">
        <f>'[1]KV_1.2.sz.mell.'!C29</f>
        <v>0</v>
      </c>
      <c r="D30" s="33">
        <v>8327800</v>
      </c>
      <c r="E30" s="23"/>
      <c r="F30" s="23"/>
      <c r="G30" s="23"/>
      <c r="H30" s="23"/>
      <c r="I30" s="23"/>
      <c r="J30" s="22">
        <f t="shared" si="7"/>
        <v>8327800</v>
      </c>
      <c r="K30" s="24">
        <f t="shared" si="8"/>
        <v>8327800</v>
      </c>
    </row>
    <row r="31" spans="1:11" s="19" customFormat="1" ht="12" customHeight="1" thickBot="1" x14ac:dyDescent="0.25">
      <c r="A31" s="30" t="s">
        <v>62</v>
      </c>
      <c r="B31" s="37" t="s">
        <v>63</v>
      </c>
      <c r="C31" s="34">
        <f>'[1]KV_1.2.sz.mell.'!C30</f>
        <v>0</v>
      </c>
      <c r="D31" s="35"/>
      <c r="E31" s="36"/>
      <c r="F31" s="36"/>
      <c r="G31" s="36"/>
      <c r="H31" s="36"/>
      <c r="I31" s="36"/>
      <c r="J31" s="38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64</v>
      </c>
      <c r="B32" s="16" t="s">
        <v>65</v>
      </c>
      <c r="C32" s="39">
        <f>'[1]KV_1.2.sz.mell.'!C31</f>
        <v>53750000</v>
      </c>
      <c r="D32" s="39">
        <f t="shared" ref="D32:K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0</v>
      </c>
      <c r="J32" s="39">
        <f t="shared" si="9"/>
        <v>-7700000</v>
      </c>
      <c r="K32" s="40">
        <f t="shared" si="9"/>
        <v>46050000</v>
      </c>
    </row>
    <row r="33" spans="1:11" s="19" customFormat="1" ht="12" customHeight="1" x14ac:dyDescent="0.2">
      <c r="A33" s="20" t="s">
        <v>66</v>
      </c>
      <c r="B33" s="21" t="str">
        <f>'[1]RM_1.1.sz.mell.'!B33</f>
        <v>Építményadó</v>
      </c>
      <c r="C33" s="22">
        <f>'[1]KV_1.2.sz.mell.'!C32</f>
        <v>0</v>
      </c>
      <c r="D33" s="22"/>
      <c r="E33" s="22"/>
      <c r="F33" s="22"/>
      <c r="G33" s="22"/>
      <c r="H33" s="22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 x14ac:dyDescent="0.2">
      <c r="A34" s="25" t="s">
        <v>67</v>
      </c>
      <c r="B34" s="21" t="str">
        <f>'[1]RM_1.1.sz.mell.'!B34</f>
        <v>Idegenforgalmi adó</v>
      </c>
      <c r="C34" s="27">
        <f>'[1]KV_1.2.sz.mell.'!C33</f>
        <v>800000</v>
      </c>
      <c r="D34" s="28"/>
      <c r="E34" s="23"/>
      <c r="F34" s="23"/>
      <c r="G34" s="23"/>
      <c r="H34" s="23"/>
      <c r="I34" s="23"/>
      <c r="J34" s="22">
        <f t="shared" si="10"/>
        <v>0</v>
      </c>
      <c r="K34" s="24">
        <f t="shared" si="11"/>
        <v>800000</v>
      </c>
    </row>
    <row r="35" spans="1:11" s="19" customFormat="1" ht="12" customHeight="1" x14ac:dyDescent="0.2">
      <c r="A35" s="25" t="s">
        <v>68</v>
      </c>
      <c r="B35" s="21" t="str">
        <f>'[1]RM_1.1.sz.mell.'!B35</f>
        <v>Iparűzési adó</v>
      </c>
      <c r="C35" s="27">
        <f>'[1]KV_1.2.sz.mell.'!C34</f>
        <v>35000000</v>
      </c>
      <c r="D35" s="28"/>
      <c r="E35" s="23"/>
      <c r="F35" s="23"/>
      <c r="G35" s="23"/>
      <c r="H35" s="23"/>
      <c r="I35" s="23"/>
      <c r="J35" s="22">
        <f t="shared" si="10"/>
        <v>0</v>
      </c>
      <c r="K35" s="24">
        <f t="shared" si="11"/>
        <v>35000000</v>
      </c>
    </row>
    <row r="36" spans="1:11" s="19" customFormat="1" ht="12" customHeight="1" x14ac:dyDescent="0.2">
      <c r="A36" s="25" t="s">
        <v>69</v>
      </c>
      <c r="B36" s="21" t="str">
        <f>'[1]RM_1.1.sz.mell.'!B36</f>
        <v xml:space="preserve">Talajterhelési díj </v>
      </c>
      <c r="C36" s="27">
        <f>'[1]KV_1.2.sz.mell.'!C35</f>
        <v>250000</v>
      </c>
      <c r="D36" s="28"/>
      <c r="E36" s="23"/>
      <c r="F36" s="23"/>
      <c r="G36" s="23"/>
      <c r="H36" s="23"/>
      <c r="I36" s="23"/>
      <c r="J36" s="22">
        <f t="shared" si="10"/>
        <v>0</v>
      </c>
      <c r="K36" s="24">
        <f t="shared" si="11"/>
        <v>250000</v>
      </c>
    </row>
    <row r="37" spans="1:11" s="19" customFormat="1" ht="12" customHeight="1" x14ac:dyDescent="0.2">
      <c r="A37" s="25" t="s">
        <v>70</v>
      </c>
      <c r="B37" s="21" t="str">
        <f>'[1]RM_1.1.sz.mell.'!B37</f>
        <v>Gépjárműadó</v>
      </c>
      <c r="C37" s="27">
        <f>'[1]KV_1.2.sz.mell.'!C36</f>
        <v>7700000</v>
      </c>
      <c r="D37" s="28">
        <v>-7700000</v>
      </c>
      <c r="E37" s="23"/>
      <c r="F37" s="23"/>
      <c r="G37" s="23"/>
      <c r="H37" s="23"/>
      <c r="I37" s="23"/>
      <c r="J37" s="22">
        <f t="shared" si="10"/>
        <v>-7700000</v>
      </c>
      <c r="K37" s="24">
        <f t="shared" si="11"/>
        <v>0</v>
      </c>
    </row>
    <row r="38" spans="1:11" s="19" customFormat="1" ht="12" customHeight="1" x14ac:dyDescent="0.2">
      <c r="A38" s="25" t="s">
        <v>71</v>
      </c>
      <c r="B38" s="21" t="str">
        <f>'[1]RM_1.1.sz.mell.'!B38</f>
        <v>Egyéb adó</v>
      </c>
      <c r="C38" s="27">
        <f>'[1]KV_1.2.sz.mell.'!C37</f>
        <v>2500000</v>
      </c>
      <c r="D38" s="28"/>
      <c r="E38" s="23"/>
      <c r="F38" s="23"/>
      <c r="G38" s="23"/>
      <c r="H38" s="23"/>
      <c r="I38" s="23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 x14ac:dyDescent="0.25">
      <c r="A39" s="30" t="s">
        <v>72</v>
      </c>
      <c r="B39" s="21" t="str">
        <f>'[1]RM_1.1.sz.mell.'!B39</f>
        <v>Kommunális adó</v>
      </c>
      <c r="C39" s="34">
        <f>'[1]KV_1.2.sz.mell.'!C38</f>
        <v>7500000</v>
      </c>
      <c r="D39" s="35"/>
      <c r="E39" s="36"/>
      <c r="F39" s="36"/>
      <c r="G39" s="36"/>
      <c r="H39" s="36"/>
      <c r="I39" s="36"/>
      <c r="J39" s="38">
        <f t="shared" si="10"/>
        <v>0</v>
      </c>
      <c r="K39" s="24">
        <f t="shared" si="11"/>
        <v>7500000</v>
      </c>
    </row>
    <row r="40" spans="1:11" s="19" customFormat="1" ht="12" customHeight="1" thickBot="1" x14ac:dyDescent="0.25">
      <c r="A40" s="15" t="s">
        <v>73</v>
      </c>
      <c r="B40" s="16" t="s">
        <v>74</v>
      </c>
      <c r="C40" s="17">
        <f>'[1]KV_1.2.sz.mell.'!C39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16486488</v>
      </c>
      <c r="K40" s="18">
        <f t="shared" si="12"/>
        <v>111566586</v>
      </c>
    </row>
    <row r="41" spans="1:11" s="19" customFormat="1" ht="12" customHeight="1" x14ac:dyDescent="0.2">
      <c r="A41" s="20" t="s">
        <v>75</v>
      </c>
      <c r="B41" s="21" t="s">
        <v>76</v>
      </c>
      <c r="C41" s="22">
        <f>'[1]KV_1.2.sz.mell.'!C40</f>
        <v>32140000</v>
      </c>
      <c r="D41" s="41">
        <v>5865072</v>
      </c>
      <c r="E41" s="23"/>
      <c r="F41" s="23"/>
      <c r="G41" s="23"/>
      <c r="H41" s="23"/>
      <c r="I41" s="23"/>
      <c r="J41" s="22">
        <f t="shared" ref="J41:J51" si="13">D41+E41+F41+G41+H41+I41</f>
        <v>5865072</v>
      </c>
      <c r="K41" s="24">
        <f t="shared" ref="K41:K51" si="14">C41+J41</f>
        <v>38005072</v>
      </c>
    </row>
    <row r="42" spans="1:11" s="19" customFormat="1" ht="12" customHeight="1" x14ac:dyDescent="0.2">
      <c r="A42" s="25" t="s">
        <v>77</v>
      </c>
      <c r="B42" s="26" t="s">
        <v>78</v>
      </c>
      <c r="C42" s="27">
        <f>'[1]KV_1.2.sz.mell.'!C41</f>
        <v>33491676</v>
      </c>
      <c r="D42" s="33"/>
      <c r="E42" s="23"/>
      <c r="F42" s="23"/>
      <c r="G42" s="23"/>
      <c r="H42" s="23"/>
      <c r="I42" s="23"/>
      <c r="J42" s="22">
        <f t="shared" si="13"/>
        <v>0</v>
      </c>
      <c r="K42" s="24">
        <f t="shared" si="14"/>
        <v>33491676</v>
      </c>
    </row>
    <row r="43" spans="1:11" s="19" customFormat="1" ht="12" customHeight="1" x14ac:dyDescent="0.2">
      <c r="A43" s="25" t="s">
        <v>79</v>
      </c>
      <c r="B43" s="26" t="s">
        <v>80</v>
      </c>
      <c r="C43" s="27">
        <f>'[1]KV_1.2.sz.mell.'!C42</f>
        <v>2140000</v>
      </c>
      <c r="D43" s="33"/>
      <c r="E43" s="23"/>
      <c r="F43" s="23"/>
      <c r="G43" s="23"/>
      <c r="H43" s="23"/>
      <c r="I43" s="23"/>
      <c r="J43" s="22">
        <f t="shared" si="13"/>
        <v>0</v>
      </c>
      <c r="K43" s="24">
        <f t="shared" si="14"/>
        <v>2140000</v>
      </c>
    </row>
    <row r="44" spans="1:11" s="19" customFormat="1" ht="12" customHeight="1" x14ac:dyDescent="0.2">
      <c r="A44" s="25" t="s">
        <v>81</v>
      </c>
      <c r="B44" s="26" t="s">
        <v>82</v>
      </c>
      <c r="C44" s="27">
        <f>'[1]KV_1.2.sz.mell.'!C43</f>
        <v>0</v>
      </c>
      <c r="D44" s="33"/>
      <c r="E44" s="23"/>
      <c r="F44" s="23"/>
      <c r="G44" s="23"/>
      <c r="H44" s="23"/>
      <c r="I44" s="23"/>
      <c r="J44" s="22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83</v>
      </c>
      <c r="B45" s="26" t="s">
        <v>84</v>
      </c>
      <c r="C45" s="27">
        <f>'[1]KV_1.2.sz.mell.'!C44</f>
        <v>6200000</v>
      </c>
      <c r="D45" s="33"/>
      <c r="E45" s="23"/>
      <c r="F45" s="23"/>
      <c r="G45" s="23"/>
      <c r="H45" s="23"/>
      <c r="I45" s="23"/>
      <c r="J45" s="22">
        <f t="shared" si="13"/>
        <v>0</v>
      </c>
      <c r="K45" s="24">
        <f t="shared" si="14"/>
        <v>6200000</v>
      </c>
    </row>
    <row r="46" spans="1:11" s="19" customFormat="1" ht="12" customHeight="1" x14ac:dyDescent="0.2">
      <c r="A46" s="25" t="s">
        <v>85</v>
      </c>
      <c r="B46" s="26" t="s">
        <v>86</v>
      </c>
      <c r="C46" s="27">
        <f>'[1]KV_1.2.sz.mell.'!C45</f>
        <v>18036764</v>
      </c>
      <c r="D46" s="33">
        <v>1516569</v>
      </c>
      <c r="E46" s="23"/>
      <c r="F46" s="23"/>
      <c r="G46" s="23"/>
      <c r="H46" s="23"/>
      <c r="I46" s="23"/>
      <c r="J46" s="22">
        <f t="shared" si="13"/>
        <v>1516569</v>
      </c>
      <c r="K46" s="24">
        <f t="shared" si="14"/>
        <v>19553333</v>
      </c>
    </row>
    <row r="47" spans="1:11" s="19" customFormat="1" ht="12" customHeight="1" x14ac:dyDescent="0.2">
      <c r="A47" s="25" t="s">
        <v>87</v>
      </c>
      <c r="B47" s="26" t="s">
        <v>88</v>
      </c>
      <c r="C47" s="27">
        <f>'[1]KV_1.2.sz.mell.'!C46</f>
        <v>0</v>
      </c>
      <c r="D47" s="33">
        <v>9104847</v>
      </c>
      <c r="E47" s="23"/>
      <c r="F47" s="23"/>
      <c r="G47" s="23"/>
      <c r="H47" s="23"/>
      <c r="I47" s="23"/>
      <c r="J47" s="22">
        <f t="shared" si="13"/>
        <v>9104847</v>
      </c>
      <c r="K47" s="24">
        <f t="shared" si="14"/>
        <v>9104847</v>
      </c>
    </row>
    <row r="48" spans="1:11" s="19" customFormat="1" ht="12" customHeight="1" x14ac:dyDescent="0.2">
      <c r="A48" s="25" t="s">
        <v>89</v>
      </c>
      <c r="B48" s="26" t="s">
        <v>90</v>
      </c>
      <c r="C48" s="27">
        <f>'[1]KV_1.2.sz.mell.'!C47</f>
        <v>0</v>
      </c>
      <c r="D48" s="33"/>
      <c r="E48" s="23"/>
      <c r="F48" s="23"/>
      <c r="G48" s="23"/>
      <c r="H48" s="23"/>
      <c r="I48" s="23"/>
      <c r="J48" s="22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91</v>
      </c>
      <c r="B49" s="26" t="s">
        <v>92</v>
      </c>
      <c r="C49" s="42">
        <f>'[1]KV_1.2.sz.mell.'!C48</f>
        <v>0</v>
      </c>
      <c r="D49" s="43"/>
      <c r="E49" s="44"/>
      <c r="F49" s="44"/>
      <c r="G49" s="44"/>
      <c r="H49" s="44"/>
      <c r="I49" s="44"/>
      <c r="J49" s="45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30" t="s">
        <v>93</v>
      </c>
      <c r="B50" s="37" t="s">
        <v>94</v>
      </c>
      <c r="C50" s="46">
        <f>'[1]KV_1.2.sz.mell.'!C49</f>
        <v>0</v>
      </c>
      <c r="D50" s="47"/>
      <c r="E50" s="48"/>
      <c r="F50" s="48"/>
      <c r="G50" s="48"/>
      <c r="H50" s="48"/>
      <c r="I50" s="48"/>
      <c r="J50" s="49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50" t="s">
        <v>95</v>
      </c>
      <c r="B51" s="51" t="s">
        <v>96</v>
      </c>
      <c r="C51" s="52">
        <f>'[1]KV_1.2.sz.mell.'!C50</f>
        <v>3071658</v>
      </c>
      <c r="D51" s="53"/>
      <c r="E51" s="53"/>
      <c r="F51" s="53"/>
      <c r="G51" s="53"/>
      <c r="H51" s="53"/>
      <c r="I51" s="53"/>
      <c r="J51" s="52">
        <f t="shared" si="13"/>
        <v>0</v>
      </c>
      <c r="K51" s="54">
        <f t="shared" si="14"/>
        <v>3071658</v>
      </c>
    </row>
    <row r="52" spans="1:11" s="19" customFormat="1" ht="12" customHeight="1" thickBot="1" x14ac:dyDescent="0.25">
      <c r="A52" s="15" t="s">
        <v>97</v>
      </c>
      <c r="B52" s="16" t="s">
        <v>98</v>
      </c>
      <c r="C52" s="17">
        <f>'[1]KV_1.2.sz.mell.'!C51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99</v>
      </c>
      <c r="B53" s="21" t="s">
        <v>100</v>
      </c>
      <c r="C53" s="45">
        <f>'[1]KV_1.2.sz.mell.'!C52</f>
        <v>0</v>
      </c>
      <c r="D53" s="44"/>
      <c r="E53" s="44"/>
      <c r="F53" s="44"/>
      <c r="G53" s="44"/>
      <c r="H53" s="44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 x14ac:dyDescent="0.2">
      <c r="A54" s="25" t="s">
        <v>101</v>
      </c>
      <c r="B54" s="26" t="s">
        <v>102</v>
      </c>
      <c r="C54" s="42">
        <f>'[1]KV_1.2.sz.mell.'!C53</f>
        <v>0</v>
      </c>
      <c r="D54" s="43"/>
      <c r="E54" s="44"/>
      <c r="F54" s="44"/>
      <c r="G54" s="44"/>
      <c r="H54" s="44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 x14ac:dyDescent="0.2">
      <c r="A55" s="25" t="s">
        <v>103</v>
      </c>
      <c r="B55" s="26" t="s">
        <v>104</v>
      </c>
      <c r="C55" s="42">
        <f>'[1]KV_1.2.sz.mell.'!C54</f>
        <v>0</v>
      </c>
      <c r="D55" s="43"/>
      <c r="E55" s="44"/>
      <c r="F55" s="44"/>
      <c r="G55" s="44"/>
      <c r="H55" s="44"/>
      <c r="I55" s="44"/>
      <c r="J55" s="45">
        <f>D55+E55+F55+G55+H55+I55</f>
        <v>0</v>
      </c>
      <c r="K55" s="55">
        <f>C55+J55</f>
        <v>0</v>
      </c>
    </row>
    <row r="56" spans="1:11" s="19" customFormat="1" ht="12" customHeight="1" x14ac:dyDescent="0.2">
      <c r="A56" s="25" t="s">
        <v>105</v>
      </c>
      <c r="B56" s="26" t="s">
        <v>106</v>
      </c>
      <c r="C56" s="42">
        <f>'[1]KV_1.2.sz.mell.'!C55</f>
        <v>0</v>
      </c>
      <c r="D56" s="43"/>
      <c r="E56" s="44"/>
      <c r="F56" s="44"/>
      <c r="G56" s="44"/>
      <c r="H56" s="44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 x14ac:dyDescent="0.25">
      <c r="A57" s="30" t="s">
        <v>107</v>
      </c>
      <c r="B57" s="31" t="s">
        <v>108</v>
      </c>
      <c r="C57" s="46">
        <f>'[1]KV_1.2.sz.mell.'!C56</f>
        <v>0</v>
      </c>
      <c r="D57" s="47"/>
      <c r="E57" s="48"/>
      <c r="F57" s="48"/>
      <c r="G57" s="48"/>
      <c r="H57" s="48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 x14ac:dyDescent="0.25">
      <c r="A58" s="15" t="s">
        <v>109</v>
      </c>
      <c r="B58" s="16" t="s">
        <v>110</v>
      </c>
      <c r="C58" s="17">
        <f>'[1]KV_1.2.sz.mell.'!C57</f>
        <v>3807000</v>
      </c>
      <c r="D58" s="17">
        <f t="shared" ref="D58:K58" si="16">SUM(D59:D61)</f>
        <v>0</v>
      </c>
      <c r="E58" s="17">
        <f t="shared" si="16"/>
        <v>1600000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1600000</v>
      </c>
      <c r="K58" s="18">
        <f t="shared" si="16"/>
        <v>5407000</v>
      </c>
    </row>
    <row r="59" spans="1:11" s="19" customFormat="1" ht="12" customHeight="1" x14ac:dyDescent="0.2">
      <c r="A59" s="20" t="s">
        <v>111</v>
      </c>
      <c r="B59" s="21" t="s">
        <v>112</v>
      </c>
      <c r="C59" s="22">
        <f>'[1]KV_1.2.sz.mell.'!C58</f>
        <v>0</v>
      </c>
      <c r="D59" s="23"/>
      <c r="E59" s="23"/>
      <c r="F59" s="23"/>
      <c r="G59" s="23"/>
      <c r="H59" s="23"/>
      <c r="I59" s="23"/>
      <c r="J59" s="22">
        <f>D59+E59+F59+G59+H59+I59</f>
        <v>0</v>
      </c>
      <c r="K59" s="24">
        <f>C59+J59</f>
        <v>0</v>
      </c>
    </row>
    <row r="60" spans="1:11" s="19" customFormat="1" ht="12" customHeight="1" x14ac:dyDescent="0.2">
      <c r="A60" s="25" t="s">
        <v>113</v>
      </c>
      <c r="B60" s="26" t="s">
        <v>114</v>
      </c>
      <c r="C60" s="27">
        <f>'[1]KV_1.2.sz.mell.'!C59</f>
        <v>0</v>
      </c>
      <c r="D60" s="28"/>
      <c r="E60" s="23"/>
      <c r="F60" s="23"/>
      <c r="G60" s="23"/>
      <c r="H60" s="2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115</v>
      </c>
      <c r="B61" s="26" t="s">
        <v>116</v>
      </c>
      <c r="C61" s="27">
        <f>'[1]KV_1.2.sz.mell.'!C60</f>
        <v>3807000</v>
      </c>
      <c r="D61" s="28"/>
      <c r="E61" s="23">
        <v>1600000</v>
      </c>
      <c r="F61" s="23"/>
      <c r="G61" s="23"/>
      <c r="H61" s="23"/>
      <c r="I61" s="23"/>
      <c r="J61" s="22">
        <f>D61+E61+F61+G61+H61+I61</f>
        <v>1600000</v>
      </c>
      <c r="K61" s="24">
        <f>C61+J61</f>
        <v>5407000</v>
      </c>
    </row>
    <row r="62" spans="1:11" s="19" customFormat="1" ht="12" customHeight="1" thickBot="1" x14ac:dyDescent="0.25">
      <c r="A62" s="30" t="s">
        <v>117</v>
      </c>
      <c r="B62" s="31" t="s">
        <v>118</v>
      </c>
      <c r="C62" s="34">
        <f>'[1]KV_1.2.sz.mell.'!C61</f>
        <v>0</v>
      </c>
      <c r="D62" s="35"/>
      <c r="E62" s="36"/>
      <c r="F62" s="36"/>
      <c r="G62" s="36"/>
      <c r="H62" s="3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119</v>
      </c>
      <c r="B63" s="32" t="s">
        <v>120</v>
      </c>
      <c r="C63" s="17">
        <f>'[1]KV_1.2.sz.mell.'!C62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121</v>
      </c>
      <c r="B64" s="21" t="s">
        <v>122</v>
      </c>
      <c r="C64" s="42">
        <f>'[1]KV_1.2.sz.mell.'!C63</f>
        <v>0</v>
      </c>
      <c r="D64" s="43"/>
      <c r="E64" s="43"/>
      <c r="F64" s="43"/>
      <c r="G64" s="43"/>
      <c r="H64" s="43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 x14ac:dyDescent="0.2">
      <c r="A65" s="25" t="s">
        <v>123</v>
      </c>
      <c r="B65" s="26" t="s">
        <v>124</v>
      </c>
      <c r="C65" s="42">
        <f>'[1]KV_1.2.sz.mell.'!C64</f>
        <v>0</v>
      </c>
      <c r="D65" s="43"/>
      <c r="E65" s="43"/>
      <c r="F65" s="43"/>
      <c r="G65" s="43"/>
      <c r="H65" s="43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 x14ac:dyDescent="0.2">
      <c r="A66" s="25" t="s">
        <v>125</v>
      </c>
      <c r="B66" s="26" t="s">
        <v>126</v>
      </c>
      <c r="C66" s="42">
        <f>'[1]KV_1.2.sz.mell.'!C65</f>
        <v>0</v>
      </c>
      <c r="D66" s="43"/>
      <c r="E66" s="43"/>
      <c r="F66" s="43"/>
      <c r="G66" s="43"/>
      <c r="H66" s="43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 x14ac:dyDescent="0.25">
      <c r="A67" s="30" t="s">
        <v>127</v>
      </c>
      <c r="B67" s="31" t="s">
        <v>128</v>
      </c>
      <c r="C67" s="42">
        <f>'[1]KV_1.2.sz.mell.'!C66</f>
        <v>0</v>
      </c>
      <c r="D67" s="43"/>
      <c r="E67" s="43"/>
      <c r="F67" s="43"/>
      <c r="G67" s="43"/>
      <c r="H67" s="43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 x14ac:dyDescent="0.25">
      <c r="A68" s="58" t="s">
        <v>129</v>
      </c>
      <c r="B68" s="16" t="s">
        <v>130</v>
      </c>
      <c r="C68" s="39">
        <f>'[1]KV_1.2.sz.mell.'!C67</f>
        <v>484306424</v>
      </c>
      <c r="D68" s="39">
        <f t="shared" ref="D68:K68" si="18">+D11+D18+D25+D32+D40+D52+D58+D63</f>
        <v>151170399</v>
      </c>
      <c r="E68" s="39">
        <f t="shared" si="18"/>
        <v>1600000</v>
      </c>
      <c r="F68" s="39">
        <f t="shared" si="18"/>
        <v>0</v>
      </c>
      <c r="G68" s="39">
        <f t="shared" si="18"/>
        <v>0</v>
      </c>
      <c r="H68" s="39">
        <f t="shared" si="18"/>
        <v>0</v>
      </c>
      <c r="I68" s="39">
        <f t="shared" si="18"/>
        <v>0</v>
      </c>
      <c r="J68" s="39">
        <f t="shared" si="18"/>
        <v>152770399</v>
      </c>
      <c r="K68" s="40">
        <f t="shared" si="18"/>
        <v>637076823</v>
      </c>
    </row>
    <row r="69" spans="1:11" s="19" customFormat="1" ht="12" customHeight="1" thickBot="1" x14ac:dyDescent="0.25">
      <c r="A69" s="59" t="s">
        <v>131</v>
      </c>
      <c r="B69" s="32" t="s">
        <v>132</v>
      </c>
      <c r="C69" s="17">
        <f>'[1]KV_1.2.sz.mell.'!C68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133</v>
      </c>
      <c r="B70" s="21" t="s">
        <v>134</v>
      </c>
      <c r="C70" s="42">
        <f>'[1]KV_1.2.sz.mell.'!C69</f>
        <v>0</v>
      </c>
      <c r="D70" s="43"/>
      <c r="E70" s="43"/>
      <c r="F70" s="43"/>
      <c r="G70" s="43"/>
      <c r="H70" s="43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 x14ac:dyDescent="0.2">
      <c r="A71" s="25" t="s">
        <v>135</v>
      </c>
      <c r="B71" s="26" t="s">
        <v>136</v>
      </c>
      <c r="C71" s="42">
        <f>'[1]KV_1.2.sz.mell.'!C70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 x14ac:dyDescent="0.25">
      <c r="A72" s="50" t="s">
        <v>137</v>
      </c>
      <c r="B72" s="60" t="s">
        <v>138</v>
      </c>
      <c r="C72" s="52">
        <f>'[1]KV_1.2.sz.mell.'!C71</f>
        <v>0</v>
      </c>
      <c r="D72" s="53"/>
      <c r="E72" s="53"/>
      <c r="F72" s="53"/>
      <c r="G72" s="53"/>
      <c r="H72" s="5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 x14ac:dyDescent="0.25">
      <c r="A73" s="59" t="s">
        <v>139</v>
      </c>
      <c r="B73" s="32" t="s">
        <v>140</v>
      </c>
      <c r="C73" s="17">
        <f>'[1]KV_1.2.sz.mell.'!C72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141</v>
      </c>
      <c r="B74" s="21" t="s">
        <v>142</v>
      </c>
      <c r="C74" s="42">
        <f>'[1]KV_1.2.sz.mell.'!C73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 x14ac:dyDescent="0.2">
      <c r="A75" s="25" t="s">
        <v>143</v>
      </c>
      <c r="B75" s="21" t="s">
        <v>144</v>
      </c>
      <c r="C75" s="42">
        <f>'[1]KV_1.2.sz.mell.'!C74</f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 x14ac:dyDescent="0.2">
      <c r="A76" s="25" t="s">
        <v>145</v>
      </c>
      <c r="B76" s="21" t="s">
        <v>146</v>
      </c>
      <c r="C76" s="42">
        <f>'[1]KV_1.2.sz.mell.'!C75</f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 x14ac:dyDescent="0.25">
      <c r="A77" s="30" t="s">
        <v>147</v>
      </c>
      <c r="B77" s="62" t="s">
        <v>148</v>
      </c>
      <c r="C77" s="42">
        <f>'[1]KV_1.2.sz.mell.'!C76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 x14ac:dyDescent="0.25">
      <c r="A78" s="59" t="s">
        <v>149</v>
      </c>
      <c r="B78" s="32" t="s">
        <v>150</v>
      </c>
      <c r="C78" s="17">
        <f>'[1]KV_1.2.sz.mell.'!C77</f>
        <v>453068876</v>
      </c>
      <c r="D78" s="17">
        <f t="shared" ref="D78:K78" si="21">SUM(D79:D80)</f>
        <v>0</v>
      </c>
      <c r="E78" s="17">
        <f t="shared" si="21"/>
        <v>107398192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107398192</v>
      </c>
      <c r="K78" s="18">
        <f t="shared" si="21"/>
        <v>560467068</v>
      </c>
    </row>
    <row r="79" spans="1:11" s="19" customFormat="1" ht="12" customHeight="1" x14ac:dyDescent="0.2">
      <c r="A79" s="20" t="s">
        <v>151</v>
      </c>
      <c r="B79" s="21" t="s">
        <v>152</v>
      </c>
      <c r="C79" s="42">
        <f>'[1]KV_1.2.sz.mell.'!C78</f>
        <v>453068876</v>
      </c>
      <c r="D79" s="43"/>
      <c r="E79" s="43">
        <v>107398192</v>
      </c>
      <c r="F79" s="43"/>
      <c r="G79" s="43"/>
      <c r="H79" s="43"/>
      <c r="I79" s="43"/>
      <c r="J79" s="42">
        <f>D79+E79+F79+G79+H79+I79</f>
        <v>107398192</v>
      </c>
      <c r="K79" s="57">
        <f>C79+J79</f>
        <v>560467068</v>
      </c>
    </row>
    <row r="80" spans="1:11" s="19" customFormat="1" ht="12" customHeight="1" thickBot="1" x14ac:dyDescent="0.25">
      <c r="A80" s="30" t="s">
        <v>153</v>
      </c>
      <c r="B80" s="31" t="s">
        <v>154</v>
      </c>
      <c r="C80" s="42">
        <f>'[1]KV_1.2.sz.mell.'!C79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 x14ac:dyDescent="0.25">
      <c r="A81" s="59" t="s">
        <v>155</v>
      </c>
      <c r="B81" s="32" t="s">
        <v>156</v>
      </c>
      <c r="C81" s="17">
        <f>'[1]KV_1.2.sz.mell.'!C80</f>
        <v>0</v>
      </c>
      <c r="D81" s="17">
        <f t="shared" ref="D81:K81" si="22">SUM(D82:D84)</f>
        <v>0</v>
      </c>
      <c r="E81" s="17">
        <f t="shared" si="22"/>
        <v>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0</v>
      </c>
      <c r="K81" s="18">
        <f t="shared" si="22"/>
        <v>0</v>
      </c>
    </row>
    <row r="82" spans="1:11" s="19" customFormat="1" ht="12" customHeight="1" x14ac:dyDescent="0.2">
      <c r="A82" s="20" t="s">
        <v>157</v>
      </c>
      <c r="B82" s="21" t="s">
        <v>158</v>
      </c>
      <c r="C82" s="42">
        <f>'[1]KV_1.2.sz.mell.'!C81</f>
        <v>0</v>
      </c>
      <c r="D82" s="43"/>
      <c r="E82" s="43"/>
      <c r="F82" s="43"/>
      <c r="G82" s="43"/>
      <c r="H82" s="43"/>
      <c r="I82" s="43"/>
      <c r="J82" s="42">
        <f>D82+E82+F82+G82+H82+I82</f>
        <v>0</v>
      </c>
      <c r="K82" s="57">
        <f>C82+J82</f>
        <v>0</v>
      </c>
    </row>
    <row r="83" spans="1:11" s="19" customFormat="1" ht="12" customHeight="1" x14ac:dyDescent="0.2">
      <c r="A83" s="25" t="s">
        <v>159</v>
      </c>
      <c r="B83" s="26" t="s">
        <v>160</v>
      </c>
      <c r="C83" s="42">
        <f>'[1]KV_1.2.sz.mell.'!C82</f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 x14ac:dyDescent="0.25">
      <c r="A84" s="30" t="s">
        <v>161</v>
      </c>
      <c r="B84" s="31" t="s">
        <v>162</v>
      </c>
      <c r="C84" s="42">
        <f>'[1]KV_1.2.sz.mell.'!C83</f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 x14ac:dyDescent="0.25">
      <c r="A85" s="59" t="s">
        <v>163</v>
      </c>
      <c r="B85" s="32" t="s">
        <v>164</v>
      </c>
      <c r="C85" s="17">
        <f>'[1]KV_1.2.sz.mell.'!C84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63" t="s">
        <v>165</v>
      </c>
      <c r="B86" s="21" t="s">
        <v>166</v>
      </c>
      <c r="C86" s="42">
        <f>'[1]KV_1.2.sz.mell.'!C85</f>
        <v>0</v>
      </c>
      <c r="D86" s="43"/>
      <c r="E86" s="43"/>
      <c r="F86" s="43"/>
      <c r="G86" s="43"/>
      <c r="H86" s="43"/>
      <c r="I86" s="43"/>
      <c r="J86" s="42">
        <f t="shared" ref="J86:J91" si="24">D86+E86+F86+G86+H86+I86</f>
        <v>0</v>
      </c>
      <c r="K86" s="57">
        <f t="shared" ref="K86:K91" si="25">C86+J86</f>
        <v>0</v>
      </c>
    </row>
    <row r="87" spans="1:11" s="19" customFormat="1" ht="12" customHeight="1" x14ac:dyDescent="0.2">
      <c r="A87" s="64" t="s">
        <v>167</v>
      </c>
      <c r="B87" s="26" t="s">
        <v>168</v>
      </c>
      <c r="C87" s="42">
        <f>'[1]KV_1.2.sz.mell.'!C86</f>
        <v>0</v>
      </c>
      <c r="D87" s="43"/>
      <c r="E87" s="43"/>
      <c r="F87" s="43"/>
      <c r="G87" s="43"/>
      <c r="H87" s="43"/>
      <c r="I87" s="43"/>
      <c r="J87" s="42">
        <f t="shared" si="24"/>
        <v>0</v>
      </c>
      <c r="K87" s="57">
        <f t="shared" si="25"/>
        <v>0</v>
      </c>
    </row>
    <row r="88" spans="1:11" s="19" customFormat="1" ht="12" customHeight="1" x14ac:dyDescent="0.2">
      <c r="A88" s="64" t="s">
        <v>169</v>
      </c>
      <c r="B88" s="26" t="s">
        <v>170</v>
      </c>
      <c r="C88" s="42">
        <f>'[1]KV_1.2.sz.mell.'!C87</f>
        <v>0</v>
      </c>
      <c r="D88" s="43"/>
      <c r="E88" s="43"/>
      <c r="F88" s="43"/>
      <c r="G88" s="43"/>
      <c r="H88" s="43"/>
      <c r="I88" s="43"/>
      <c r="J88" s="42">
        <f t="shared" si="24"/>
        <v>0</v>
      </c>
      <c r="K88" s="57">
        <f t="shared" si="25"/>
        <v>0</v>
      </c>
    </row>
    <row r="89" spans="1:11" s="19" customFormat="1" ht="12" customHeight="1" thickBot="1" x14ac:dyDescent="0.25">
      <c r="A89" s="65" t="s">
        <v>171</v>
      </c>
      <c r="B89" s="31" t="s">
        <v>172</v>
      </c>
      <c r="C89" s="42">
        <f>'[1]KV_1.2.sz.mell.'!C88</f>
        <v>0</v>
      </c>
      <c r="D89" s="43"/>
      <c r="E89" s="43"/>
      <c r="F89" s="43"/>
      <c r="G89" s="43"/>
      <c r="H89" s="43"/>
      <c r="I89" s="43"/>
      <c r="J89" s="42">
        <f t="shared" si="24"/>
        <v>0</v>
      </c>
      <c r="K89" s="57">
        <f t="shared" si="25"/>
        <v>0</v>
      </c>
    </row>
    <row r="90" spans="1:11" s="19" customFormat="1" ht="12" customHeight="1" thickBot="1" x14ac:dyDescent="0.25">
      <c r="A90" s="59" t="s">
        <v>173</v>
      </c>
      <c r="B90" s="32" t="s">
        <v>174</v>
      </c>
      <c r="C90" s="17">
        <f>'[1]KV_1.2.sz.mell.'!C89</f>
        <v>0</v>
      </c>
      <c r="D90" s="66"/>
      <c r="E90" s="66"/>
      <c r="F90" s="66"/>
      <c r="G90" s="66"/>
      <c r="H90" s="66"/>
      <c r="I90" s="66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9" t="s">
        <v>175</v>
      </c>
      <c r="B91" s="32" t="s">
        <v>176</v>
      </c>
      <c r="C91" s="17">
        <f>'[1]KV_1.2.sz.mell.'!C90</f>
        <v>0</v>
      </c>
      <c r="D91" s="66"/>
      <c r="E91" s="66"/>
      <c r="F91" s="66"/>
      <c r="G91" s="66"/>
      <c r="H91" s="66"/>
      <c r="I91" s="66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9" t="s">
        <v>177</v>
      </c>
      <c r="B92" s="32" t="s">
        <v>178</v>
      </c>
      <c r="C92" s="39">
        <f>'[1]KV_1.2.sz.mell.'!C91</f>
        <v>453068876</v>
      </c>
      <c r="D92" s="39">
        <f t="shared" ref="D92:K92" si="26">+D69+D73+D78+D81+D85+D91+D90</f>
        <v>0</v>
      </c>
      <c r="E92" s="39">
        <f t="shared" si="26"/>
        <v>107398192</v>
      </c>
      <c r="F92" s="39">
        <f t="shared" si="26"/>
        <v>0</v>
      </c>
      <c r="G92" s="39">
        <f t="shared" si="26"/>
        <v>0</v>
      </c>
      <c r="H92" s="39">
        <f t="shared" si="26"/>
        <v>0</v>
      </c>
      <c r="I92" s="39">
        <f t="shared" si="26"/>
        <v>0</v>
      </c>
      <c r="J92" s="39">
        <f t="shared" si="26"/>
        <v>107398192</v>
      </c>
      <c r="K92" s="40">
        <f t="shared" si="26"/>
        <v>560467068</v>
      </c>
    </row>
    <row r="93" spans="1:11" s="19" customFormat="1" ht="25.5" customHeight="1" thickBot="1" x14ac:dyDescent="0.25">
      <c r="A93" s="67" t="s">
        <v>179</v>
      </c>
      <c r="B93" s="68" t="s">
        <v>180</v>
      </c>
      <c r="C93" s="39">
        <f>'[1]KV_1.2.sz.mell.'!C92</f>
        <v>937375300</v>
      </c>
      <c r="D93" s="39">
        <f t="shared" ref="D93:K93" si="27">+D68+D92</f>
        <v>151170399</v>
      </c>
      <c r="E93" s="39">
        <f t="shared" si="27"/>
        <v>108998192</v>
      </c>
      <c r="F93" s="39">
        <f t="shared" si="27"/>
        <v>0</v>
      </c>
      <c r="G93" s="39">
        <f t="shared" si="27"/>
        <v>0</v>
      </c>
      <c r="H93" s="39">
        <f t="shared" si="27"/>
        <v>0</v>
      </c>
      <c r="I93" s="39">
        <f t="shared" si="27"/>
        <v>0</v>
      </c>
      <c r="J93" s="39">
        <f t="shared" si="27"/>
        <v>260168591</v>
      </c>
      <c r="K93" s="40">
        <f t="shared" si="27"/>
        <v>1197543891</v>
      </c>
    </row>
    <row r="94" spans="1:11" s="19" customFormat="1" ht="30.75" customHeight="1" x14ac:dyDescent="0.2">
      <c r="A94" s="69"/>
      <c r="B94" s="70"/>
      <c r="C94" s="71"/>
    </row>
    <row r="95" spans="1:11" ht="16.5" customHeight="1" x14ac:dyDescent="0.25">
      <c r="A95" s="357" t="s">
        <v>181</v>
      </c>
      <c r="B95" s="357"/>
      <c r="C95" s="357"/>
      <c r="D95" s="357"/>
      <c r="E95" s="357"/>
      <c r="F95" s="357"/>
      <c r="G95" s="357"/>
      <c r="H95" s="357"/>
      <c r="I95" s="357"/>
      <c r="J95" s="357"/>
      <c r="K95" s="357"/>
    </row>
    <row r="96" spans="1:11" ht="16.5" customHeight="1" thickBot="1" x14ac:dyDescent="0.3">
      <c r="A96" s="358" t="s">
        <v>182</v>
      </c>
      <c r="B96" s="358"/>
      <c r="C96" s="72"/>
      <c r="K96" s="72" t="str">
        <f>K7</f>
        <v>Forintban!</v>
      </c>
    </row>
    <row r="97" spans="1:11" x14ac:dyDescent="0.25">
      <c r="A97" s="359" t="s">
        <v>3</v>
      </c>
      <c r="B97" s="361" t="s">
        <v>183</v>
      </c>
      <c r="C97" s="363" t="str">
        <f>+CONCATENATE(LEFT([1]RM_ÖSSZEFÜGGÉSEK!A6,4),". évi")</f>
        <v>2020. évi</v>
      </c>
      <c r="D97" s="364"/>
      <c r="E97" s="365"/>
      <c r="F97" s="365"/>
      <c r="G97" s="365"/>
      <c r="H97" s="365"/>
      <c r="I97" s="365"/>
      <c r="J97" s="365"/>
      <c r="K97" s="366"/>
    </row>
    <row r="98" spans="1:11" ht="48.75" thickBot="1" x14ac:dyDescent="0.3">
      <c r="A98" s="360"/>
      <c r="B98" s="362"/>
      <c r="C98" s="5" t="s">
        <v>5</v>
      </c>
      <c r="D98" s="6" t="str">
        <f>D9</f>
        <v xml:space="preserve">1 . sz. módosítás </v>
      </c>
      <c r="E98" s="6" t="str">
        <f t="shared" ref="E98:K98" si="28">E9</f>
        <v xml:space="preserve">2. sz. módosítás </v>
      </c>
      <c r="F98" s="6" t="str">
        <f t="shared" si="28"/>
        <v xml:space="preserve">… . sz. módosítás </v>
      </c>
      <c r="G98" s="6" t="str">
        <f t="shared" si="28"/>
        <v xml:space="preserve">… . sz. módosítás </v>
      </c>
      <c r="H98" s="6" t="str">
        <f t="shared" si="28"/>
        <v xml:space="preserve">… . sz. módosítás </v>
      </c>
      <c r="I98" s="6" t="str">
        <f t="shared" si="28"/>
        <v xml:space="preserve">… . sz. módosítás </v>
      </c>
      <c r="J98" s="7" t="str">
        <f t="shared" si="28"/>
        <v>Módosítások összesen</v>
      </c>
      <c r="K98" s="8" t="str">
        <f t="shared" si="28"/>
        <v>….számú módosítás utáni előirányzat</v>
      </c>
    </row>
    <row r="99" spans="1:11" s="14" customFormat="1" ht="12" customHeight="1" thickBot="1" x14ac:dyDescent="0.25">
      <c r="A99" s="77" t="s">
        <v>11</v>
      </c>
      <c r="B99" s="78" t="s">
        <v>12</v>
      </c>
      <c r="C99" s="11" t="s">
        <v>13</v>
      </c>
      <c r="D99" s="11" t="s">
        <v>14</v>
      </c>
      <c r="E99" s="12" t="s">
        <v>15</v>
      </c>
      <c r="F99" s="12" t="s">
        <v>16</v>
      </c>
      <c r="G99" s="12" t="s">
        <v>17</v>
      </c>
      <c r="H99" s="12" t="s">
        <v>18</v>
      </c>
      <c r="I99" s="12" t="s">
        <v>19</v>
      </c>
      <c r="J99" s="12" t="s">
        <v>20</v>
      </c>
      <c r="K99" s="13" t="s">
        <v>21</v>
      </c>
    </row>
    <row r="100" spans="1:11" ht="12" customHeight="1" thickBot="1" x14ac:dyDescent="0.3">
      <c r="A100" s="79" t="s">
        <v>22</v>
      </c>
      <c r="B100" s="80" t="s">
        <v>184</v>
      </c>
      <c r="C100" s="81">
        <f>'[1]KV_1.2.sz.mell.'!C98</f>
        <v>590097290</v>
      </c>
      <c r="D100" s="81">
        <f t="shared" ref="D100:K100" si="29">D101+D102+D103+D104+D105+D118</f>
        <v>140594093</v>
      </c>
      <c r="E100" s="81">
        <f t="shared" si="29"/>
        <v>3320935</v>
      </c>
      <c r="F100" s="81">
        <f t="shared" si="29"/>
        <v>0</v>
      </c>
      <c r="G100" s="81">
        <f t="shared" si="29"/>
        <v>0</v>
      </c>
      <c r="H100" s="81">
        <f t="shared" si="29"/>
        <v>0</v>
      </c>
      <c r="I100" s="81">
        <f t="shared" si="29"/>
        <v>0</v>
      </c>
      <c r="J100" s="81">
        <f t="shared" si="29"/>
        <v>143915028</v>
      </c>
      <c r="K100" s="82">
        <f t="shared" si="29"/>
        <v>734012318</v>
      </c>
    </row>
    <row r="101" spans="1:11" ht="12" customHeight="1" x14ac:dyDescent="0.25">
      <c r="A101" s="83" t="s">
        <v>24</v>
      </c>
      <c r="B101" s="84" t="s">
        <v>185</v>
      </c>
      <c r="C101" s="86">
        <f>'[1]KV_1.2.sz.mell.'!C99</f>
        <v>222780221</v>
      </c>
      <c r="D101" s="85">
        <v>103457736</v>
      </c>
      <c r="E101" s="85"/>
      <c r="F101" s="85"/>
      <c r="G101" s="85"/>
      <c r="H101" s="85"/>
      <c r="I101" s="85"/>
      <c r="J101" s="86">
        <f t="shared" ref="J101:J120" si="30">D101+E101+F101+G101+H101+I101</f>
        <v>103457736</v>
      </c>
      <c r="K101" s="87">
        <f t="shared" ref="K101:K120" si="31">C101+J101</f>
        <v>326237957</v>
      </c>
    </row>
    <row r="102" spans="1:11" ht="12" customHeight="1" x14ac:dyDescent="0.25">
      <c r="A102" s="25" t="s">
        <v>26</v>
      </c>
      <c r="B102" s="88" t="s">
        <v>186</v>
      </c>
      <c r="C102" s="27">
        <f>'[1]KV_1.2.sz.mell.'!C100</f>
        <v>35670012</v>
      </c>
      <c r="D102" s="28">
        <v>9271652</v>
      </c>
      <c r="E102" s="28"/>
      <c r="F102" s="28"/>
      <c r="G102" s="28"/>
      <c r="H102" s="28"/>
      <c r="I102" s="28"/>
      <c r="J102" s="27">
        <f t="shared" si="30"/>
        <v>9271652</v>
      </c>
      <c r="K102" s="89">
        <f t="shared" si="31"/>
        <v>44941664</v>
      </c>
    </row>
    <row r="103" spans="1:11" ht="12" customHeight="1" x14ac:dyDescent="0.25">
      <c r="A103" s="25" t="s">
        <v>28</v>
      </c>
      <c r="B103" s="88" t="s">
        <v>187</v>
      </c>
      <c r="C103" s="34">
        <f>'[1]KV_1.2.sz.mell.'!C101</f>
        <v>237069855</v>
      </c>
      <c r="D103" s="35">
        <v>35417688</v>
      </c>
      <c r="E103" s="35">
        <v>3720935</v>
      </c>
      <c r="F103" s="35"/>
      <c r="G103" s="35"/>
      <c r="H103" s="35"/>
      <c r="I103" s="35"/>
      <c r="J103" s="34">
        <f t="shared" si="30"/>
        <v>39138623</v>
      </c>
      <c r="K103" s="90">
        <f t="shared" si="31"/>
        <v>276208478</v>
      </c>
    </row>
    <row r="104" spans="1:11" ht="12" customHeight="1" x14ac:dyDescent="0.25">
      <c r="A104" s="25" t="s">
        <v>30</v>
      </c>
      <c r="B104" s="91" t="s">
        <v>188</v>
      </c>
      <c r="C104" s="34">
        <f>'[1]KV_1.2.sz.mell.'!C102</f>
        <v>28186000</v>
      </c>
      <c r="D104" s="35"/>
      <c r="E104" s="35"/>
      <c r="F104" s="35"/>
      <c r="G104" s="35"/>
      <c r="H104" s="35"/>
      <c r="I104" s="35"/>
      <c r="J104" s="34">
        <f t="shared" si="30"/>
        <v>0</v>
      </c>
      <c r="K104" s="90">
        <f t="shared" si="31"/>
        <v>28186000</v>
      </c>
    </row>
    <row r="105" spans="1:11" ht="12" customHeight="1" x14ac:dyDescent="0.25">
      <c r="A105" s="25" t="s">
        <v>189</v>
      </c>
      <c r="B105" s="92" t="s">
        <v>190</v>
      </c>
      <c r="C105" s="34">
        <f>'[1]KV_1.2.sz.mell.'!C103</f>
        <v>48450613</v>
      </c>
      <c r="D105" s="35">
        <f>SUM(D106:D117)</f>
        <v>-1791008</v>
      </c>
      <c r="E105" s="35"/>
      <c r="F105" s="35"/>
      <c r="G105" s="35"/>
      <c r="H105" s="35"/>
      <c r="I105" s="35"/>
      <c r="J105" s="34">
        <f t="shared" si="30"/>
        <v>-1791008</v>
      </c>
      <c r="K105" s="90">
        <f t="shared" si="31"/>
        <v>46659605</v>
      </c>
    </row>
    <row r="106" spans="1:11" ht="12" customHeight="1" x14ac:dyDescent="0.25">
      <c r="A106" s="25" t="s">
        <v>34</v>
      </c>
      <c r="B106" s="88" t="s">
        <v>191</v>
      </c>
      <c r="C106" s="34">
        <f>'[1]KV_1.2.sz.mell.'!C104</f>
        <v>0</v>
      </c>
      <c r="D106" s="35">
        <v>192689</v>
      </c>
      <c r="E106" s="35"/>
      <c r="F106" s="35"/>
      <c r="G106" s="35"/>
      <c r="H106" s="35"/>
      <c r="I106" s="35"/>
      <c r="J106" s="34">
        <f t="shared" si="30"/>
        <v>192689</v>
      </c>
      <c r="K106" s="90">
        <f t="shared" si="31"/>
        <v>192689</v>
      </c>
    </row>
    <row r="107" spans="1:11" ht="12" customHeight="1" x14ac:dyDescent="0.25">
      <c r="A107" s="25" t="s">
        <v>192</v>
      </c>
      <c r="B107" s="93" t="s">
        <v>193</v>
      </c>
      <c r="C107" s="34">
        <f>'[1]KV_1.2.sz.mell.'!C105</f>
        <v>0</v>
      </c>
      <c r="D107" s="35"/>
      <c r="E107" s="35"/>
      <c r="F107" s="35"/>
      <c r="G107" s="35"/>
      <c r="H107" s="35"/>
      <c r="I107" s="35"/>
      <c r="J107" s="34">
        <f t="shared" si="30"/>
        <v>0</v>
      </c>
      <c r="K107" s="90">
        <f t="shared" si="31"/>
        <v>0</v>
      </c>
    </row>
    <row r="108" spans="1:11" ht="12" customHeight="1" x14ac:dyDescent="0.25">
      <c r="A108" s="25" t="s">
        <v>194</v>
      </c>
      <c r="B108" s="93" t="s">
        <v>195</v>
      </c>
      <c r="C108" s="34">
        <f>'[1]KV_1.2.sz.mell.'!C106</f>
        <v>0</v>
      </c>
      <c r="D108" s="35"/>
      <c r="E108" s="35"/>
      <c r="F108" s="35"/>
      <c r="G108" s="35"/>
      <c r="H108" s="35"/>
      <c r="I108" s="35"/>
      <c r="J108" s="34">
        <f t="shared" si="30"/>
        <v>0</v>
      </c>
      <c r="K108" s="90">
        <f t="shared" si="31"/>
        <v>0</v>
      </c>
    </row>
    <row r="109" spans="1:11" ht="12" customHeight="1" x14ac:dyDescent="0.25">
      <c r="A109" s="25" t="s">
        <v>196</v>
      </c>
      <c r="B109" s="94" t="s">
        <v>197</v>
      </c>
      <c r="C109" s="34">
        <f>'[1]KV_1.2.sz.mell.'!C107</f>
        <v>0</v>
      </c>
      <c r="D109" s="35"/>
      <c r="E109" s="35"/>
      <c r="F109" s="35"/>
      <c r="G109" s="35"/>
      <c r="H109" s="35"/>
      <c r="I109" s="35"/>
      <c r="J109" s="34">
        <f t="shared" si="30"/>
        <v>0</v>
      </c>
      <c r="K109" s="90">
        <f t="shared" si="31"/>
        <v>0</v>
      </c>
    </row>
    <row r="110" spans="1:11" ht="12" customHeight="1" x14ac:dyDescent="0.25">
      <c r="A110" s="25" t="s">
        <v>198</v>
      </c>
      <c r="B110" s="95" t="s">
        <v>199</v>
      </c>
      <c r="C110" s="34">
        <f>'[1]KV_1.2.sz.mell.'!C108</f>
        <v>0</v>
      </c>
      <c r="D110" s="35"/>
      <c r="E110" s="35"/>
      <c r="F110" s="35"/>
      <c r="G110" s="35"/>
      <c r="H110" s="35"/>
      <c r="I110" s="35"/>
      <c r="J110" s="34">
        <f t="shared" si="30"/>
        <v>0</v>
      </c>
      <c r="K110" s="90">
        <f t="shared" si="31"/>
        <v>0</v>
      </c>
    </row>
    <row r="111" spans="1:11" ht="18.75" customHeight="1" x14ac:dyDescent="0.25">
      <c r="A111" s="25" t="s">
        <v>200</v>
      </c>
      <c r="B111" s="95" t="s">
        <v>201</v>
      </c>
      <c r="C111" s="34">
        <f>'[1]KV_1.2.sz.mell.'!C109</f>
        <v>0</v>
      </c>
      <c r="D111" s="35"/>
      <c r="E111" s="35"/>
      <c r="F111" s="35"/>
      <c r="G111" s="35"/>
      <c r="H111" s="35"/>
      <c r="I111" s="35"/>
      <c r="J111" s="34">
        <f t="shared" si="30"/>
        <v>0</v>
      </c>
      <c r="K111" s="90">
        <f t="shared" si="31"/>
        <v>0</v>
      </c>
    </row>
    <row r="112" spans="1:11" ht="12" customHeight="1" x14ac:dyDescent="0.25">
      <c r="A112" s="25" t="s">
        <v>202</v>
      </c>
      <c r="B112" s="94" t="s">
        <v>203</v>
      </c>
      <c r="C112" s="34">
        <f>'[1]KV_1.2.sz.mell.'!C110</f>
        <v>28950613</v>
      </c>
      <c r="D112" s="35">
        <v>2819775</v>
      </c>
      <c r="E112" s="35"/>
      <c r="F112" s="35"/>
      <c r="G112" s="35"/>
      <c r="H112" s="35"/>
      <c r="I112" s="35"/>
      <c r="J112" s="34">
        <f t="shared" si="30"/>
        <v>2819775</v>
      </c>
      <c r="K112" s="90">
        <f t="shared" si="31"/>
        <v>31770388</v>
      </c>
    </row>
    <row r="113" spans="1:11" ht="12" customHeight="1" x14ac:dyDescent="0.25">
      <c r="A113" s="25" t="s">
        <v>204</v>
      </c>
      <c r="B113" s="94" t="s">
        <v>205</v>
      </c>
      <c r="C113" s="34">
        <f>'[1]KV_1.2.sz.mell.'!C111</f>
        <v>0</v>
      </c>
      <c r="D113" s="35"/>
      <c r="E113" s="35"/>
      <c r="F113" s="35"/>
      <c r="G113" s="35"/>
      <c r="H113" s="35"/>
      <c r="I113" s="35"/>
      <c r="J113" s="34">
        <f t="shared" si="30"/>
        <v>0</v>
      </c>
      <c r="K113" s="90">
        <f t="shared" si="31"/>
        <v>0</v>
      </c>
    </row>
    <row r="114" spans="1:11" ht="12" customHeight="1" x14ac:dyDescent="0.25">
      <c r="A114" s="25" t="s">
        <v>206</v>
      </c>
      <c r="B114" s="95" t="s">
        <v>207</v>
      </c>
      <c r="C114" s="34">
        <f>'[1]KV_1.2.sz.mell.'!C112</f>
        <v>0</v>
      </c>
      <c r="D114" s="35"/>
      <c r="E114" s="35"/>
      <c r="F114" s="35"/>
      <c r="G114" s="35"/>
      <c r="H114" s="35"/>
      <c r="I114" s="35"/>
      <c r="J114" s="34">
        <f t="shared" si="30"/>
        <v>0</v>
      </c>
      <c r="K114" s="90">
        <f t="shared" si="31"/>
        <v>0</v>
      </c>
    </row>
    <row r="115" spans="1:11" ht="12" customHeight="1" x14ac:dyDescent="0.25">
      <c r="A115" s="96" t="s">
        <v>208</v>
      </c>
      <c r="B115" s="93" t="s">
        <v>209</v>
      </c>
      <c r="C115" s="34">
        <f>'[1]KV_1.2.sz.mell.'!C113</f>
        <v>0</v>
      </c>
      <c r="D115" s="35"/>
      <c r="E115" s="35"/>
      <c r="F115" s="35"/>
      <c r="G115" s="35"/>
      <c r="H115" s="35"/>
      <c r="I115" s="35"/>
      <c r="J115" s="34">
        <f t="shared" si="30"/>
        <v>0</v>
      </c>
      <c r="K115" s="90">
        <f t="shared" si="31"/>
        <v>0</v>
      </c>
    </row>
    <row r="116" spans="1:11" ht="12" customHeight="1" x14ac:dyDescent="0.25">
      <c r="A116" s="25" t="s">
        <v>210</v>
      </c>
      <c r="B116" s="93" t="s">
        <v>211</v>
      </c>
      <c r="C116" s="34">
        <f>'[1]KV_1.2.sz.mell.'!C114</f>
        <v>0</v>
      </c>
      <c r="D116" s="35"/>
      <c r="E116" s="35"/>
      <c r="F116" s="35"/>
      <c r="G116" s="35"/>
      <c r="H116" s="35"/>
      <c r="I116" s="35"/>
      <c r="J116" s="34">
        <f t="shared" si="30"/>
        <v>0</v>
      </c>
      <c r="K116" s="90">
        <f t="shared" si="31"/>
        <v>0</v>
      </c>
    </row>
    <row r="117" spans="1:11" ht="12" customHeight="1" x14ac:dyDescent="0.25">
      <c r="A117" s="30" t="s">
        <v>212</v>
      </c>
      <c r="B117" s="93" t="s">
        <v>213</v>
      </c>
      <c r="C117" s="34">
        <f>'[1]KV_1.2.sz.mell.'!C115</f>
        <v>19500000</v>
      </c>
      <c r="D117" s="35">
        <v>-4803472</v>
      </c>
      <c r="E117" s="35"/>
      <c r="F117" s="35"/>
      <c r="G117" s="35"/>
      <c r="H117" s="35"/>
      <c r="I117" s="35"/>
      <c r="J117" s="34">
        <f t="shared" si="30"/>
        <v>-4803472</v>
      </c>
      <c r="K117" s="90">
        <f t="shared" si="31"/>
        <v>14696528</v>
      </c>
    </row>
    <row r="118" spans="1:11" ht="12" customHeight="1" x14ac:dyDescent="0.25">
      <c r="A118" s="25" t="s">
        <v>214</v>
      </c>
      <c r="B118" s="91" t="s">
        <v>215</v>
      </c>
      <c r="C118" s="27">
        <f>'[1]KV_1.2.sz.mell.'!C116</f>
        <v>17940589</v>
      </c>
      <c r="D118" s="28">
        <f>SUM(D119:D120)</f>
        <v>-5761975</v>
      </c>
      <c r="E118" s="28">
        <v>-400000</v>
      </c>
      <c r="F118" s="28"/>
      <c r="G118" s="28"/>
      <c r="H118" s="28"/>
      <c r="I118" s="28"/>
      <c r="J118" s="27">
        <f t="shared" si="30"/>
        <v>-6161975</v>
      </c>
      <c r="K118" s="89">
        <f t="shared" si="31"/>
        <v>11778614</v>
      </c>
    </row>
    <row r="119" spans="1:11" ht="12" customHeight="1" x14ac:dyDescent="0.25">
      <c r="A119" s="25" t="s">
        <v>216</v>
      </c>
      <c r="B119" s="88" t="s">
        <v>217</v>
      </c>
      <c r="C119" s="27">
        <f>'[1]KV_1.2.sz.mell.'!C117</f>
        <v>11940589</v>
      </c>
      <c r="D119" s="28">
        <v>-5761975</v>
      </c>
      <c r="E119" s="28">
        <v>-400000</v>
      </c>
      <c r="F119" s="28"/>
      <c r="G119" s="28"/>
      <c r="H119" s="28"/>
      <c r="I119" s="28"/>
      <c r="J119" s="27">
        <f t="shared" si="30"/>
        <v>-6161975</v>
      </c>
      <c r="K119" s="89">
        <f t="shared" si="31"/>
        <v>5778614</v>
      </c>
    </row>
    <row r="120" spans="1:11" ht="12" customHeight="1" thickBot="1" x14ac:dyDescent="0.3">
      <c r="A120" s="50" t="s">
        <v>218</v>
      </c>
      <c r="B120" s="97" t="s">
        <v>219</v>
      </c>
      <c r="C120" s="99">
        <f>'[1]KV_1.2.sz.mell.'!C118</f>
        <v>6000000</v>
      </c>
      <c r="D120" s="98"/>
      <c r="E120" s="98"/>
      <c r="F120" s="98"/>
      <c r="G120" s="98"/>
      <c r="H120" s="98"/>
      <c r="I120" s="98"/>
      <c r="J120" s="99">
        <f t="shared" si="30"/>
        <v>0</v>
      </c>
      <c r="K120" s="54">
        <f t="shared" si="31"/>
        <v>6000000</v>
      </c>
    </row>
    <row r="121" spans="1:11" ht="12" customHeight="1" thickBot="1" x14ac:dyDescent="0.3">
      <c r="A121" s="100" t="s">
        <v>36</v>
      </c>
      <c r="B121" s="101" t="s">
        <v>220</v>
      </c>
      <c r="C121" s="17">
        <f>'[1]KV_1.2.sz.mell.'!C119</f>
        <v>335728633</v>
      </c>
      <c r="D121" s="17">
        <f t="shared" ref="D121:K121" si="32">+D122+D124+D126</f>
        <v>10576306</v>
      </c>
      <c r="E121" s="102">
        <f t="shared" si="32"/>
        <v>105677257</v>
      </c>
      <c r="F121" s="102">
        <f t="shared" si="32"/>
        <v>0</v>
      </c>
      <c r="G121" s="102">
        <f t="shared" si="32"/>
        <v>0</v>
      </c>
      <c r="H121" s="102">
        <f t="shared" si="32"/>
        <v>0</v>
      </c>
      <c r="I121" s="102">
        <f t="shared" si="32"/>
        <v>0</v>
      </c>
      <c r="J121" s="102">
        <f t="shared" si="32"/>
        <v>116253563</v>
      </c>
      <c r="K121" s="103">
        <f t="shared" si="32"/>
        <v>451982196</v>
      </c>
    </row>
    <row r="122" spans="1:11" ht="12" customHeight="1" x14ac:dyDescent="0.25">
      <c r="A122" s="20" t="s">
        <v>38</v>
      </c>
      <c r="B122" s="88" t="s">
        <v>221</v>
      </c>
      <c r="C122" s="136">
        <f>'[1]KV_1.2.sz.mell.'!C120</f>
        <v>331076372</v>
      </c>
      <c r="D122" s="41">
        <v>10576306</v>
      </c>
      <c r="E122" s="41">
        <v>105677257</v>
      </c>
      <c r="F122" s="41"/>
      <c r="G122" s="41"/>
      <c r="H122" s="41"/>
      <c r="I122" s="23"/>
      <c r="J122" s="22">
        <f t="shared" ref="J122:J134" si="33">D122+E122+F122+G122+H122+I122</f>
        <v>116253563</v>
      </c>
      <c r="K122" s="24">
        <f t="shared" ref="K122:K134" si="34">C122+J122</f>
        <v>447329935</v>
      </c>
    </row>
    <row r="123" spans="1:11" ht="12" customHeight="1" x14ac:dyDescent="0.25">
      <c r="A123" s="20" t="s">
        <v>40</v>
      </c>
      <c r="B123" s="104" t="s">
        <v>222</v>
      </c>
      <c r="C123" s="136">
        <f>'[1]KV_1.2.sz.mell.'!C121</f>
        <v>0</v>
      </c>
      <c r="D123" s="41"/>
      <c r="E123" s="41"/>
      <c r="F123" s="41"/>
      <c r="G123" s="41"/>
      <c r="H123" s="41"/>
      <c r="I123" s="23"/>
      <c r="J123" s="22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42</v>
      </c>
      <c r="B124" s="104" t="s">
        <v>223</v>
      </c>
      <c r="C124" s="137">
        <f>'[1]KV_1.2.sz.mell.'!C122</f>
        <v>4652261</v>
      </c>
      <c r="D124" s="33"/>
      <c r="E124" s="33"/>
      <c r="F124" s="33"/>
      <c r="G124" s="33"/>
      <c r="H124" s="33"/>
      <c r="I124" s="28"/>
      <c r="J124" s="27">
        <f t="shared" si="33"/>
        <v>0</v>
      </c>
      <c r="K124" s="89">
        <f t="shared" si="34"/>
        <v>4652261</v>
      </c>
    </row>
    <row r="125" spans="1:11" ht="12" customHeight="1" x14ac:dyDescent="0.25">
      <c r="A125" s="20" t="s">
        <v>44</v>
      </c>
      <c r="B125" s="104" t="s">
        <v>224</v>
      </c>
      <c r="C125" s="137">
        <f>'[1]KV_1.2.sz.mell.'!C123</f>
        <v>0</v>
      </c>
      <c r="D125" s="33"/>
      <c r="E125" s="33"/>
      <c r="F125" s="33"/>
      <c r="G125" s="33"/>
      <c r="H125" s="33"/>
      <c r="I125" s="28"/>
      <c r="J125" s="27">
        <f t="shared" si="33"/>
        <v>0</v>
      </c>
      <c r="K125" s="89">
        <f t="shared" si="34"/>
        <v>0</v>
      </c>
    </row>
    <row r="126" spans="1:11" ht="12" customHeight="1" x14ac:dyDescent="0.25">
      <c r="A126" s="20" t="s">
        <v>46</v>
      </c>
      <c r="B126" s="31" t="s">
        <v>225</v>
      </c>
      <c r="C126" s="137">
        <f>'[1]KV_1.2.sz.mell.'!C124</f>
        <v>0</v>
      </c>
      <c r="D126" s="33"/>
      <c r="E126" s="33"/>
      <c r="F126" s="33"/>
      <c r="G126" s="33"/>
      <c r="H126" s="33"/>
      <c r="I126" s="28"/>
      <c r="J126" s="27">
        <f t="shared" si="33"/>
        <v>0</v>
      </c>
      <c r="K126" s="89">
        <f t="shared" si="34"/>
        <v>0</v>
      </c>
    </row>
    <row r="127" spans="1:11" ht="12" customHeight="1" x14ac:dyDescent="0.25">
      <c r="A127" s="20" t="s">
        <v>48</v>
      </c>
      <c r="B127" s="29" t="s">
        <v>226</v>
      </c>
      <c r="C127" s="137">
        <f>'[1]KV_1.2.sz.mell.'!C125</f>
        <v>0</v>
      </c>
      <c r="D127" s="33"/>
      <c r="E127" s="33"/>
      <c r="F127" s="33"/>
      <c r="G127" s="33"/>
      <c r="H127" s="33"/>
      <c r="I127" s="28"/>
      <c r="J127" s="27">
        <f t="shared" si="33"/>
        <v>0</v>
      </c>
      <c r="K127" s="89">
        <f t="shared" si="34"/>
        <v>0</v>
      </c>
    </row>
    <row r="128" spans="1:11" ht="12" customHeight="1" x14ac:dyDescent="0.25">
      <c r="A128" s="20" t="s">
        <v>227</v>
      </c>
      <c r="B128" s="105" t="s">
        <v>228</v>
      </c>
      <c r="C128" s="137">
        <f>'[1]KV_1.2.sz.mell.'!C126</f>
        <v>0</v>
      </c>
      <c r="D128" s="33"/>
      <c r="E128" s="33"/>
      <c r="F128" s="33"/>
      <c r="G128" s="33"/>
      <c r="H128" s="33"/>
      <c r="I128" s="28"/>
      <c r="J128" s="27">
        <f t="shared" si="33"/>
        <v>0</v>
      </c>
      <c r="K128" s="89">
        <f t="shared" si="34"/>
        <v>0</v>
      </c>
    </row>
    <row r="129" spans="1:11" ht="22.5" x14ac:dyDescent="0.25">
      <c r="A129" s="20" t="s">
        <v>229</v>
      </c>
      <c r="B129" s="95" t="s">
        <v>201</v>
      </c>
      <c r="C129" s="137">
        <f>'[1]KV_1.2.sz.mell.'!C127</f>
        <v>0</v>
      </c>
      <c r="D129" s="33"/>
      <c r="E129" s="33"/>
      <c r="F129" s="33"/>
      <c r="G129" s="33"/>
      <c r="H129" s="33"/>
      <c r="I129" s="28"/>
      <c r="J129" s="27">
        <f t="shared" si="33"/>
        <v>0</v>
      </c>
      <c r="K129" s="89">
        <f t="shared" si="34"/>
        <v>0</v>
      </c>
    </row>
    <row r="130" spans="1:11" ht="12" customHeight="1" x14ac:dyDescent="0.25">
      <c r="A130" s="20" t="s">
        <v>230</v>
      </c>
      <c r="B130" s="95" t="s">
        <v>231</v>
      </c>
      <c r="C130" s="137">
        <f>'[1]KV_1.2.sz.mell.'!C128</f>
        <v>0</v>
      </c>
      <c r="D130" s="33"/>
      <c r="E130" s="33"/>
      <c r="F130" s="33"/>
      <c r="G130" s="33"/>
      <c r="H130" s="33"/>
      <c r="I130" s="28"/>
      <c r="J130" s="27">
        <f t="shared" si="33"/>
        <v>0</v>
      </c>
      <c r="K130" s="89">
        <f t="shared" si="34"/>
        <v>0</v>
      </c>
    </row>
    <row r="131" spans="1:11" ht="12" customHeight="1" x14ac:dyDescent="0.25">
      <c r="A131" s="20" t="s">
        <v>232</v>
      </c>
      <c r="B131" s="95" t="s">
        <v>233</v>
      </c>
      <c r="C131" s="137">
        <f>'[1]KV_1.2.sz.mell.'!C129</f>
        <v>0</v>
      </c>
      <c r="D131" s="33"/>
      <c r="E131" s="33"/>
      <c r="F131" s="33"/>
      <c r="G131" s="33"/>
      <c r="H131" s="33"/>
      <c r="I131" s="28"/>
      <c r="J131" s="27">
        <f t="shared" si="33"/>
        <v>0</v>
      </c>
      <c r="K131" s="89">
        <f t="shared" si="34"/>
        <v>0</v>
      </c>
    </row>
    <row r="132" spans="1:11" ht="12" customHeight="1" x14ac:dyDescent="0.25">
      <c r="A132" s="20" t="s">
        <v>234</v>
      </c>
      <c r="B132" s="95" t="s">
        <v>207</v>
      </c>
      <c r="C132" s="137">
        <f>'[1]KV_1.2.sz.mell.'!C130</f>
        <v>0</v>
      </c>
      <c r="D132" s="33"/>
      <c r="E132" s="33"/>
      <c r="F132" s="33"/>
      <c r="G132" s="33"/>
      <c r="H132" s="33"/>
      <c r="I132" s="28"/>
      <c r="J132" s="27">
        <f t="shared" si="33"/>
        <v>0</v>
      </c>
      <c r="K132" s="89">
        <f t="shared" si="34"/>
        <v>0</v>
      </c>
    </row>
    <row r="133" spans="1:11" ht="12" customHeight="1" x14ac:dyDescent="0.25">
      <c r="A133" s="20" t="s">
        <v>235</v>
      </c>
      <c r="B133" s="95" t="s">
        <v>236</v>
      </c>
      <c r="C133" s="137">
        <f>'[1]KV_1.2.sz.mell.'!C131</f>
        <v>0</v>
      </c>
      <c r="D133" s="33"/>
      <c r="E133" s="33"/>
      <c r="F133" s="33"/>
      <c r="G133" s="33"/>
      <c r="H133" s="33"/>
      <c r="I133" s="28"/>
      <c r="J133" s="27">
        <f t="shared" si="33"/>
        <v>0</v>
      </c>
      <c r="K133" s="89">
        <f t="shared" si="34"/>
        <v>0</v>
      </c>
    </row>
    <row r="134" spans="1:11" ht="23.25" thickBot="1" x14ac:dyDescent="0.3">
      <c r="A134" s="96" t="s">
        <v>237</v>
      </c>
      <c r="B134" s="95" t="s">
        <v>238</v>
      </c>
      <c r="C134" s="138">
        <f>'[1]KV_1.2.sz.mell.'!C132</f>
        <v>0</v>
      </c>
      <c r="D134" s="106"/>
      <c r="E134" s="106"/>
      <c r="F134" s="106"/>
      <c r="G134" s="106"/>
      <c r="H134" s="106"/>
      <c r="I134" s="35"/>
      <c r="J134" s="34">
        <f t="shared" si="33"/>
        <v>0</v>
      </c>
      <c r="K134" s="90">
        <f t="shared" si="34"/>
        <v>0</v>
      </c>
    </row>
    <row r="135" spans="1:11" ht="12" customHeight="1" thickBot="1" x14ac:dyDescent="0.3">
      <c r="A135" s="15" t="s">
        <v>50</v>
      </c>
      <c r="B135" s="107" t="s">
        <v>239</v>
      </c>
      <c r="C135" s="109">
        <f>'[1]KV_1.2.sz.mell.'!C133</f>
        <v>925825923</v>
      </c>
      <c r="D135" s="109">
        <f t="shared" ref="D135:K135" si="35">+D100+D121</f>
        <v>151170399</v>
      </c>
      <c r="E135" s="109">
        <f t="shared" si="35"/>
        <v>108998192</v>
      </c>
      <c r="F135" s="109">
        <f t="shared" si="35"/>
        <v>0</v>
      </c>
      <c r="G135" s="109">
        <f t="shared" si="35"/>
        <v>0</v>
      </c>
      <c r="H135" s="109">
        <f t="shared" si="35"/>
        <v>0</v>
      </c>
      <c r="I135" s="17">
        <f t="shared" si="35"/>
        <v>0</v>
      </c>
      <c r="J135" s="17">
        <f t="shared" si="35"/>
        <v>260168591</v>
      </c>
      <c r="K135" s="18">
        <f t="shared" si="35"/>
        <v>1185994514</v>
      </c>
    </row>
    <row r="136" spans="1:11" ht="12" customHeight="1" thickBot="1" x14ac:dyDescent="0.3">
      <c r="A136" s="15" t="s">
        <v>240</v>
      </c>
      <c r="B136" s="107" t="s">
        <v>241</v>
      </c>
      <c r="C136" s="109">
        <f>'[1]KV_1.2.sz.mell.'!C134</f>
        <v>0</v>
      </c>
      <c r="D136" s="109">
        <f t="shared" ref="D136:K136" si="36">+D137+D138+D139</f>
        <v>0</v>
      </c>
      <c r="E136" s="109">
        <f t="shared" si="36"/>
        <v>0</v>
      </c>
      <c r="F136" s="109">
        <f t="shared" si="36"/>
        <v>0</v>
      </c>
      <c r="G136" s="109">
        <f t="shared" si="36"/>
        <v>0</v>
      </c>
      <c r="H136" s="109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66</v>
      </c>
      <c r="B137" s="104" t="s">
        <v>242</v>
      </c>
      <c r="C137" s="137">
        <f>'[1]KV_1.2.sz.mell.'!C135</f>
        <v>0</v>
      </c>
      <c r="D137" s="33"/>
      <c r="E137" s="33"/>
      <c r="F137" s="33"/>
      <c r="G137" s="33"/>
      <c r="H137" s="33"/>
      <c r="I137" s="28"/>
      <c r="J137" s="22">
        <f>D137+E137+F137+G137+H137+I137</f>
        <v>0</v>
      </c>
      <c r="K137" s="89">
        <f>C137+J137</f>
        <v>0</v>
      </c>
    </row>
    <row r="138" spans="1:11" ht="12" customHeight="1" x14ac:dyDescent="0.25">
      <c r="A138" s="20" t="s">
        <v>67</v>
      </c>
      <c r="B138" s="104" t="s">
        <v>243</v>
      </c>
      <c r="C138" s="137">
        <f>'[1]KV_1.2.sz.mell.'!C136</f>
        <v>0</v>
      </c>
      <c r="D138" s="33"/>
      <c r="E138" s="33"/>
      <c r="F138" s="33"/>
      <c r="G138" s="33"/>
      <c r="H138" s="33"/>
      <c r="I138" s="28"/>
      <c r="J138" s="22">
        <f>D138+E138+F138+G138+H138+I138</f>
        <v>0</v>
      </c>
      <c r="K138" s="89">
        <f>C138+J138</f>
        <v>0</v>
      </c>
    </row>
    <row r="139" spans="1:11" ht="12" customHeight="1" thickBot="1" x14ac:dyDescent="0.3">
      <c r="A139" s="96" t="s">
        <v>68</v>
      </c>
      <c r="B139" s="104" t="s">
        <v>244</v>
      </c>
      <c r="C139" s="137">
        <f>'[1]KV_1.2.sz.mell.'!C137</f>
        <v>0</v>
      </c>
      <c r="D139" s="33"/>
      <c r="E139" s="33"/>
      <c r="F139" s="33"/>
      <c r="G139" s="33"/>
      <c r="H139" s="33"/>
      <c r="I139" s="28"/>
      <c r="J139" s="22">
        <f>D139+E139+F139+G139+H139+I139</f>
        <v>0</v>
      </c>
      <c r="K139" s="89">
        <f>C139+J139</f>
        <v>0</v>
      </c>
    </row>
    <row r="140" spans="1:11" ht="12" customHeight="1" thickBot="1" x14ac:dyDescent="0.3">
      <c r="A140" s="15" t="s">
        <v>73</v>
      </c>
      <c r="B140" s="107" t="s">
        <v>245</v>
      </c>
      <c r="C140" s="109">
        <f>'[1]KV_1.2.sz.mell.'!C138</f>
        <v>0</v>
      </c>
      <c r="D140" s="109">
        <f t="shared" ref="D140:K140" si="37">SUM(D141:D146)</f>
        <v>0</v>
      </c>
      <c r="E140" s="109">
        <f t="shared" si="37"/>
        <v>0</v>
      </c>
      <c r="F140" s="109">
        <f t="shared" si="37"/>
        <v>0</v>
      </c>
      <c r="G140" s="109">
        <f t="shared" si="37"/>
        <v>0</v>
      </c>
      <c r="H140" s="109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75</v>
      </c>
      <c r="B141" s="110" t="s">
        <v>246</v>
      </c>
      <c r="C141" s="137">
        <f>'[1]KV_1.2.sz.mell.'!C139</f>
        <v>0</v>
      </c>
      <c r="D141" s="33"/>
      <c r="E141" s="33"/>
      <c r="F141" s="33"/>
      <c r="G141" s="33"/>
      <c r="H141" s="33"/>
      <c r="I141" s="28"/>
      <c r="J141" s="27">
        <f t="shared" ref="J141:J146" si="38">D141+E141+F141+G141+H141+I141</f>
        <v>0</v>
      </c>
      <c r="K141" s="89">
        <f t="shared" ref="K141:K146" si="39">C141+J141</f>
        <v>0</v>
      </c>
    </row>
    <row r="142" spans="1:11" ht="12" customHeight="1" x14ac:dyDescent="0.25">
      <c r="A142" s="20" t="s">
        <v>77</v>
      </c>
      <c r="B142" s="110" t="s">
        <v>247</v>
      </c>
      <c r="C142" s="137">
        <f>'[1]KV_1.2.sz.mell.'!C140</f>
        <v>0</v>
      </c>
      <c r="D142" s="33"/>
      <c r="E142" s="33"/>
      <c r="F142" s="33"/>
      <c r="G142" s="33"/>
      <c r="H142" s="33"/>
      <c r="I142" s="28"/>
      <c r="J142" s="27">
        <f t="shared" si="38"/>
        <v>0</v>
      </c>
      <c r="K142" s="89">
        <f t="shared" si="39"/>
        <v>0</v>
      </c>
    </row>
    <row r="143" spans="1:11" ht="12" customHeight="1" x14ac:dyDescent="0.25">
      <c r="A143" s="20" t="s">
        <v>79</v>
      </c>
      <c r="B143" s="110" t="s">
        <v>248</v>
      </c>
      <c r="C143" s="137">
        <f>'[1]KV_1.2.sz.mell.'!C141</f>
        <v>0</v>
      </c>
      <c r="D143" s="33"/>
      <c r="E143" s="33"/>
      <c r="F143" s="33"/>
      <c r="G143" s="33"/>
      <c r="H143" s="33"/>
      <c r="I143" s="28"/>
      <c r="J143" s="27">
        <f t="shared" si="38"/>
        <v>0</v>
      </c>
      <c r="K143" s="89">
        <f t="shared" si="39"/>
        <v>0</v>
      </c>
    </row>
    <row r="144" spans="1:11" ht="12" customHeight="1" x14ac:dyDescent="0.25">
      <c r="A144" s="20" t="s">
        <v>81</v>
      </c>
      <c r="B144" s="110" t="s">
        <v>249</v>
      </c>
      <c r="C144" s="137">
        <f>'[1]KV_1.2.sz.mell.'!C142</f>
        <v>0</v>
      </c>
      <c r="D144" s="33"/>
      <c r="E144" s="33"/>
      <c r="F144" s="33"/>
      <c r="G144" s="33"/>
      <c r="H144" s="33"/>
      <c r="I144" s="28"/>
      <c r="J144" s="27">
        <f t="shared" si="38"/>
        <v>0</v>
      </c>
      <c r="K144" s="89">
        <f t="shared" si="39"/>
        <v>0</v>
      </c>
    </row>
    <row r="145" spans="1:15" ht="12" customHeight="1" x14ac:dyDescent="0.25">
      <c r="A145" s="20" t="s">
        <v>83</v>
      </c>
      <c r="B145" s="110" t="s">
        <v>250</v>
      </c>
      <c r="C145" s="137">
        <f>'[1]KV_1.2.sz.mell.'!C143</f>
        <v>0</v>
      </c>
      <c r="D145" s="33"/>
      <c r="E145" s="33"/>
      <c r="F145" s="33"/>
      <c r="G145" s="33"/>
      <c r="H145" s="33"/>
      <c r="I145" s="28"/>
      <c r="J145" s="27">
        <f t="shared" si="38"/>
        <v>0</v>
      </c>
      <c r="K145" s="89">
        <f t="shared" si="39"/>
        <v>0</v>
      </c>
    </row>
    <row r="146" spans="1:15" ht="12" customHeight="1" thickBot="1" x14ac:dyDescent="0.3">
      <c r="A146" s="96" t="s">
        <v>85</v>
      </c>
      <c r="B146" s="110" t="s">
        <v>251</v>
      </c>
      <c r="C146" s="137">
        <f>'[1]KV_1.2.sz.mell.'!C144</f>
        <v>0</v>
      </c>
      <c r="D146" s="33"/>
      <c r="E146" s="33"/>
      <c r="F146" s="33"/>
      <c r="G146" s="33"/>
      <c r="H146" s="33"/>
      <c r="I146" s="28"/>
      <c r="J146" s="27">
        <f t="shared" si="38"/>
        <v>0</v>
      </c>
      <c r="K146" s="89">
        <f t="shared" si="39"/>
        <v>0</v>
      </c>
    </row>
    <row r="147" spans="1:15" ht="12" customHeight="1" thickBot="1" x14ac:dyDescent="0.3">
      <c r="A147" s="15" t="s">
        <v>97</v>
      </c>
      <c r="B147" s="107" t="s">
        <v>252</v>
      </c>
      <c r="C147" s="112">
        <f>'[1]KV_1.2.sz.mell.'!C145</f>
        <v>11549377</v>
      </c>
      <c r="D147" s="112">
        <f t="shared" ref="D147:K147" si="40">+D148+D149+D150+D151</f>
        <v>0</v>
      </c>
      <c r="E147" s="112">
        <f t="shared" si="40"/>
        <v>0</v>
      </c>
      <c r="F147" s="112">
        <f t="shared" si="40"/>
        <v>0</v>
      </c>
      <c r="G147" s="112">
        <f t="shared" si="40"/>
        <v>0</v>
      </c>
      <c r="H147" s="112">
        <f t="shared" si="40"/>
        <v>0</v>
      </c>
      <c r="I147" s="39">
        <f t="shared" si="40"/>
        <v>0</v>
      </c>
      <c r="J147" s="39">
        <f t="shared" si="40"/>
        <v>0</v>
      </c>
      <c r="K147" s="40">
        <f t="shared" si="40"/>
        <v>11549377</v>
      </c>
    </row>
    <row r="148" spans="1:15" ht="12" customHeight="1" x14ac:dyDescent="0.25">
      <c r="A148" s="20" t="s">
        <v>99</v>
      </c>
      <c r="B148" s="110" t="s">
        <v>253</v>
      </c>
      <c r="C148" s="137">
        <f>'[1]KV_1.2.sz.mell.'!C146</f>
        <v>0</v>
      </c>
      <c r="D148" s="33"/>
      <c r="E148" s="33"/>
      <c r="F148" s="33"/>
      <c r="G148" s="33"/>
      <c r="H148" s="33"/>
      <c r="I148" s="28"/>
      <c r="J148" s="27">
        <f>D148+E148+F148+G148+H148+I148</f>
        <v>0</v>
      </c>
      <c r="K148" s="89">
        <f>C148+J148</f>
        <v>0</v>
      </c>
    </row>
    <row r="149" spans="1:15" ht="12" customHeight="1" x14ac:dyDescent="0.25">
      <c r="A149" s="20" t="s">
        <v>101</v>
      </c>
      <c r="B149" s="110" t="s">
        <v>254</v>
      </c>
      <c r="C149" s="137">
        <f>'[1]KV_1.2.sz.mell.'!C147</f>
        <v>11549377</v>
      </c>
      <c r="D149" s="33"/>
      <c r="E149" s="33"/>
      <c r="F149" s="33"/>
      <c r="G149" s="33"/>
      <c r="H149" s="33"/>
      <c r="I149" s="28"/>
      <c r="J149" s="27">
        <f>D149+E149+F149+G149+H149+I149</f>
        <v>0</v>
      </c>
      <c r="K149" s="89">
        <f>C149+J149</f>
        <v>11549377</v>
      </c>
    </row>
    <row r="150" spans="1:15" ht="12" customHeight="1" x14ac:dyDescent="0.25">
      <c r="A150" s="20" t="s">
        <v>103</v>
      </c>
      <c r="B150" s="110" t="s">
        <v>255</v>
      </c>
      <c r="C150" s="137">
        <f>'[1]KV_1.2.sz.mell.'!C148</f>
        <v>0</v>
      </c>
      <c r="D150" s="33"/>
      <c r="E150" s="33"/>
      <c r="F150" s="33"/>
      <c r="G150" s="33"/>
      <c r="H150" s="33"/>
      <c r="I150" s="28"/>
      <c r="J150" s="27">
        <f>D150+E150+F150+G150+H150+I150</f>
        <v>0</v>
      </c>
      <c r="K150" s="89">
        <f>C150+J150</f>
        <v>0</v>
      </c>
    </row>
    <row r="151" spans="1:15" ht="12" customHeight="1" thickBot="1" x14ac:dyDescent="0.3">
      <c r="A151" s="96" t="s">
        <v>105</v>
      </c>
      <c r="B151" s="113" t="s">
        <v>256</v>
      </c>
      <c r="C151" s="137">
        <f>'[1]KV_1.2.sz.mell.'!C149</f>
        <v>0</v>
      </c>
      <c r="D151" s="33"/>
      <c r="E151" s="33"/>
      <c r="F151" s="33"/>
      <c r="G151" s="33"/>
      <c r="H151" s="33"/>
      <c r="I151" s="28"/>
      <c r="J151" s="27">
        <f>D151+E151+F151+G151+H151+I151</f>
        <v>0</v>
      </c>
      <c r="K151" s="89">
        <f>C151+J151</f>
        <v>0</v>
      </c>
    </row>
    <row r="152" spans="1:15" ht="12" customHeight="1" thickBot="1" x14ac:dyDescent="0.3">
      <c r="A152" s="15" t="s">
        <v>257</v>
      </c>
      <c r="B152" s="107" t="s">
        <v>258</v>
      </c>
      <c r="C152" s="115">
        <f>'[1]KV_1.2.sz.mell.'!C150</f>
        <v>0</v>
      </c>
      <c r="D152" s="115">
        <f t="shared" ref="D152:K152" si="41">SUM(D153:D157)</f>
        <v>0</v>
      </c>
      <c r="E152" s="115">
        <f t="shared" si="41"/>
        <v>0</v>
      </c>
      <c r="F152" s="115">
        <f t="shared" si="41"/>
        <v>0</v>
      </c>
      <c r="G152" s="115">
        <f t="shared" si="41"/>
        <v>0</v>
      </c>
      <c r="H152" s="115">
        <f t="shared" si="41"/>
        <v>0</v>
      </c>
      <c r="I152" s="116">
        <f t="shared" si="41"/>
        <v>0</v>
      </c>
      <c r="J152" s="116">
        <f t="shared" si="41"/>
        <v>0</v>
      </c>
      <c r="K152" s="117">
        <f t="shared" si="41"/>
        <v>0</v>
      </c>
    </row>
    <row r="153" spans="1:15" ht="12" customHeight="1" x14ac:dyDescent="0.25">
      <c r="A153" s="20" t="s">
        <v>111</v>
      </c>
      <c r="B153" s="110" t="s">
        <v>259</v>
      </c>
      <c r="C153" s="137">
        <f>'[1]KV_1.2.sz.mell.'!C151</f>
        <v>0</v>
      </c>
      <c r="D153" s="33"/>
      <c r="E153" s="33"/>
      <c r="F153" s="33"/>
      <c r="G153" s="33"/>
      <c r="H153" s="33"/>
      <c r="I153" s="28"/>
      <c r="J153" s="27">
        <f t="shared" ref="J153:J159" si="42">D153+E153+F153+G153+H153+I153</f>
        <v>0</v>
      </c>
      <c r="K153" s="89">
        <f t="shared" ref="K153:K159" si="43">C153+J153</f>
        <v>0</v>
      </c>
    </row>
    <row r="154" spans="1:15" ht="12" customHeight="1" x14ac:dyDescent="0.25">
      <c r="A154" s="20" t="s">
        <v>113</v>
      </c>
      <c r="B154" s="110" t="s">
        <v>260</v>
      </c>
      <c r="C154" s="137">
        <f>'[1]KV_1.2.sz.mell.'!C152</f>
        <v>0</v>
      </c>
      <c r="D154" s="33"/>
      <c r="E154" s="33"/>
      <c r="F154" s="33"/>
      <c r="G154" s="33"/>
      <c r="H154" s="33"/>
      <c r="I154" s="28"/>
      <c r="J154" s="27">
        <f t="shared" si="42"/>
        <v>0</v>
      </c>
      <c r="K154" s="89">
        <f t="shared" si="43"/>
        <v>0</v>
      </c>
    </row>
    <row r="155" spans="1:15" ht="12" customHeight="1" x14ac:dyDescent="0.25">
      <c r="A155" s="20" t="s">
        <v>115</v>
      </c>
      <c r="B155" s="110" t="s">
        <v>261</v>
      </c>
      <c r="C155" s="137">
        <f>'[1]KV_1.2.sz.mell.'!C153</f>
        <v>0</v>
      </c>
      <c r="D155" s="33"/>
      <c r="E155" s="33"/>
      <c r="F155" s="33"/>
      <c r="G155" s="33"/>
      <c r="H155" s="33"/>
      <c r="I155" s="28"/>
      <c r="J155" s="27">
        <f t="shared" si="42"/>
        <v>0</v>
      </c>
      <c r="K155" s="89">
        <f t="shared" si="43"/>
        <v>0</v>
      </c>
    </row>
    <row r="156" spans="1:15" ht="12" customHeight="1" x14ac:dyDescent="0.25">
      <c r="A156" s="20" t="s">
        <v>117</v>
      </c>
      <c r="B156" s="110" t="s">
        <v>262</v>
      </c>
      <c r="C156" s="137">
        <f>'[1]KV_1.2.sz.mell.'!C154</f>
        <v>0</v>
      </c>
      <c r="D156" s="33"/>
      <c r="E156" s="33"/>
      <c r="F156" s="33"/>
      <c r="G156" s="33"/>
      <c r="H156" s="33"/>
      <c r="I156" s="28"/>
      <c r="J156" s="27">
        <f t="shared" si="42"/>
        <v>0</v>
      </c>
      <c r="K156" s="89">
        <f t="shared" si="43"/>
        <v>0</v>
      </c>
    </row>
    <row r="157" spans="1:15" ht="12" customHeight="1" thickBot="1" x14ac:dyDescent="0.3">
      <c r="A157" s="20" t="s">
        <v>263</v>
      </c>
      <c r="B157" s="110" t="s">
        <v>264</v>
      </c>
      <c r="C157" s="137">
        <f>'[1]KV_1.2.sz.mell.'!C155</f>
        <v>0</v>
      </c>
      <c r="D157" s="33"/>
      <c r="E157" s="106"/>
      <c r="F157" s="106"/>
      <c r="G157" s="106"/>
      <c r="H157" s="106"/>
      <c r="I157" s="35"/>
      <c r="J157" s="34">
        <f t="shared" si="42"/>
        <v>0</v>
      </c>
      <c r="K157" s="90">
        <f t="shared" si="43"/>
        <v>0</v>
      </c>
    </row>
    <row r="158" spans="1:15" ht="12" customHeight="1" thickBot="1" x14ac:dyDescent="0.3">
      <c r="A158" s="15" t="s">
        <v>119</v>
      </c>
      <c r="B158" s="107" t="s">
        <v>265</v>
      </c>
      <c r="C158" s="115">
        <f>'[1]KV_1.2.sz.mell.'!C156</f>
        <v>0</v>
      </c>
      <c r="D158" s="114"/>
      <c r="E158" s="114"/>
      <c r="F158" s="114"/>
      <c r="G158" s="114"/>
      <c r="H158" s="114"/>
      <c r="I158" s="118"/>
      <c r="J158" s="116">
        <f t="shared" si="42"/>
        <v>0</v>
      </c>
      <c r="K158" s="119">
        <f t="shared" si="43"/>
        <v>0</v>
      </c>
    </row>
    <row r="159" spans="1:15" ht="12" customHeight="1" thickBot="1" x14ac:dyDescent="0.3">
      <c r="A159" s="15" t="s">
        <v>266</v>
      </c>
      <c r="B159" s="107" t="s">
        <v>267</v>
      </c>
      <c r="C159" s="115">
        <f>'[1]KV_1.2.sz.mell.'!C157</f>
        <v>0</v>
      </c>
      <c r="D159" s="114"/>
      <c r="E159" s="120"/>
      <c r="F159" s="120"/>
      <c r="G159" s="120"/>
      <c r="H159" s="120"/>
      <c r="I159" s="121"/>
      <c r="J159" s="122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268</v>
      </c>
      <c r="B160" s="107" t="s">
        <v>269</v>
      </c>
      <c r="C160" s="124">
        <f>'[1]KV_1.2.sz.mell.'!C158</f>
        <v>11549377</v>
      </c>
      <c r="D160" s="124">
        <f t="shared" ref="D160:K160" si="44">+D136+D140+D147+D152+D158+D159</f>
        <v>0</v>
      </c>
      <c r="E160" s="124">
        <f t="shared" si="44"/>
        <v>0</v>
      </c>
      <c r="F160" s="124">
        <f t="shared" si="44"/>
        <v>0</v>
      </c>
      <c r="G160" s="124">
        <f t="shared" si="44"/>
        <v>0</v>
      </c>
      <c r="H160" s="124">
        <f t="shared" si="44"/>
        <v>0</v>
      </c>
      <c r="I160" s="125">
        <f t="shared" si="44"/>
        <v>0</v>
      </c>
      <c r="J160" s="125">
        <f t="shared" si="44"/>
        <v>0</v>
      </c>
      <c r="K160" s="126">
        <f t="shared" si="44"/>
        <v>11549377</v>
      </c>
      <c r="L160" s="127"/>
      <c r="M160" s="128"/>
      <c r="N160" s="128"/>
      <c r="O160" s="128"/>
    </row>
    <row r="161" spans="1:11" s="19" customFormat="1" ht="12.95" customHeight="1" thickBot="1" x14ac:dyDescent="0.25">
      <c r="A161" s="129" t="s">
        <v>270</v>
      </c>
      <c r="B161" s="130" t="s">
        <v>271</v>
      </c>
      <c r="C161" s="124">
        <f>'[1]KV_1.2.sz.mell.'!C159</f>
        <v>937375300</v>
      </c>
      <c r="D161" s="124">
        <f t="shared" ref="D161:K161" si="45">+D135+D160</f>
        <v>151170399</v>
      </c>
      <c r="E161" s="124">
        <f t="shared" si="45"/>
        <v>108998192</v>
      </c>
      <c r="F161" s="124">
        <f t="shared" si="45"/>
        <v>0</v>
      </c>
      <c r="G161" s="124">
        <f t="shared" si="45"/>
        <v>0</v>
      </c>
      <c r="H161" s="124">
        <f t="shared" si="45"/>
        <v>0</v>
      </c>
      <c r="I161" s="125">
        <f t="shared" si="45"/>
        <v>0</v>
      </c>
      <c r="J161" s="125">
        <f t="shared" si="45"/>
        <v>260168591</v>
      </c>
      <c r="K161" s="126">
        <f t="shared" si="45"/>
        <v>1197543891</v>
      </c>
    </row>
    <row r="162" spans="1:11" ht="14.1" customHeight="1" x14ac:dyDescent="0.25">
      <c r="C162" s="131">
        <f>C93-C161</f>
        <v>0</v>
      </c>
      <c r="D162" s="139"/>
      <c r="E162" s="139"/>
      <c r="F162" s="139"/>
      <c r="G162" s="139"/>
      <c r="H162" s="139"/>
      <c r="I162" s="139"/>
      <c r="J162" s="139"/>
      <c r="K162" s="131">
        <f>K93-K161</f>
        <v>0</v>
      </c>
    </row>
    <row r="163" spans="1:11" x14ac:dyDescent="0.25">
      <c r="A163" s="367" t="s">
        <v>272</v>
      </c>
      <c r="B163" s="367"/>
      <c r="C163" s="367"/>
      <c r="D163" s="367"/>
      <c r="E163" s="367"/>
      <c r="F163" s="367"/>
      <c r="G163" s="367"/>
      <c r="H163" s="367"/>
      <c r="I163" s="367"/>
      <c r="J163" s="367"/>
      <c r="K163" s="367"/>
    </row>
    <row r="164" spans="1:11" ht="15.2" customHeight="1" thickBot="1" x14ac:dyDescent="0.3">
      <c r="A164" s="356" t="s">
        <v>273</v>
      </c>
      <c r="B164" s="356"/>
      <c r="C164" s="132"/>
      <c r="K164" s="132" t="str">
        <f>K96</f>
        <v>Forintban!</v>
      </c>
    </row>
    <row r="165" spans="1:11" ht="25.5" customHeight="1" thickBot="1" x14ac:dyDescent="0.3">
      <c r="A165" s="15">
        <v>1</v>
      </c>
      <c r="B165" s="133" t="s">
        <v>274</v>
      </c>
      <c r="C165" s="134">
        <f>+C68-C135</f>
        <v>-441519499</v>
      </c>
      <c r="D165" s="17">
        <f t="shared" ref="D165:K165" si="46">+D68-D135</f>
        <v>0</v>
      </c>
      <c r="E165" s="17">
        <f t="shared" si="46"/>
        <v>-107398192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-107398192</v>
      </c>
      <c r="K165" s="18">
        <f t="shared" si="46"/>
        <v>-548917691</v>
      </c>
    </row>
    <row r="166" spans="1:11" ht="32.450000000000003" customHeight="1" thickBot="1" x14ac:dyDescent="0.3">
      <c r="A166" s="15" t="s">
        <v>36</v>
      </c>
      <c r="B166" s="133" t="s">
        <v>275</v>
      </c>
      <c r="C166" s="17">
        <f>+C92-C160</f>
        <v>441519499</v>
      </c>
      <c r="D166" s="17">
        <f t="shared" ref="D166:K166" si="47">+D92-D160</f>
        <v>0</v>
      </c>
      <c r="E166" s="17">
        <f t="shared" si="47"/>
        <v>107398192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107398192</v>
      </c>
      <c r="K166" s="18">
        <f t="shared" si="47"/>
        <v>548917691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D35A-F335-4FD3-A06D-D92876072D97}">
  <sheetPr>
    <tabColor theme="2" tint="-0.249977111117893"/>
  </sheetPr>
  <dimension ref="A1:J33"/>
  <sheetViews>
    <sheetView topLeftCell="A28" zoomScale="120" zoomScaleNormal="120" zoomScaleSheetLayoutView="100" workbookViewId="0">
      <selection activeCell="H8" sqref="H8"/>
    </sheetView>
  </sheetViews>
  <sheetFormatPr defaultRowHeight="12.75" x14ac:dyDescent="0.2"/>
  <cols>
    <col min="1" max="1" width="6.83203125" style="140" customWidth="1"/>
    <col min="2" max="2" width="48" style="143" customWidth="1"/>
    <col min="3" max="5" width="15.5" style="140" customWidth="1"/>
    <col min="6" max="6" width="55.1640625" style="140" customWidth="1"/>
    <col min="7" max="9" width="15.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8" style="140" customWidth="1"/>
    <col min="259" max="261" width="15.5" style="140" customWidth="1"/>
    <col min="262" max="262" width="55.1640625" style="140" customWidth="1"/>
    <col min="263" max="265" width="15.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8" style="140" customWidth="1"/>
    <col min="515" max="517" width="15.5" style="140" customWidth="1"/>
    <col min="518" max="518" width="55.1640625" style="140" customWidth="1"/>
    <col min="519" max="521" width="15.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8" style="140" customWidth="1"/>
    <col min="771" max="773" width="15.5" style="140" customWidth="1"/>
    <col min="774" max="774" width="55.1640625" style="140" customWidth="1"/>
    <col min="775" max="777" width="15.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8" style="140" customWidth="1"/>
    <col min="1027" max="1029" width="15.5" style="140" customWidth="1"/>
    <col min="1030" max="1030" width="55.1640625" style="140" customWidth="1"/>
    <col min="1031" max="1033" width="15.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8" style="140" customWidth="1"/>
    <col min="1283" max="1285" width="15.5" style="140" customWidth="1"/>
    <col min="1286" max="1286" width="55.1640625" style="140" customWidth="1"/>
    <col min="1287" max="1289" width="15.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8" style="140" customWidth="1"/>
    <col min="1539" max="1541" width="15.5" style="140" customWidth="1"/>
    <col min="1542" max="1542" width="55.1640625" style="140" customWidth="1"/>
    <col min="1543" max="1545" width="15.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8" style="140" customWidth="1"/>
    <col min="1795" max="1797" width="15.5" style="140" customWidth="1"/>
    <col min="1798" max="1798" width="55.1640625" style="140" customWidth="1"/>
    <col min="1799" max="1801" width="15.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8" style="140" customWidth="1"/>
    <col min="2051" max="2053" width="15.5" style="140" customWidth="1"/>
    <col min="2054" max="2054" width="55.1640625" style="140" customWidth="1"/>
    <col min="2055" max="2057" width="15.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8" style="140" customWidth="1"/>
    <col min="2307" max="2309" width="15.5" style="140" customWidth="1"/>
    <col min="2310" max="2310" width="55.1640625" style="140" customWidth="1"/>
    <col min="2311" max="2313" width="15.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8" style="140" customWidth="1"/>
    <col min="2563" max="2565" width="15.5" style="140" customWidth="1"/>
    <col min="2566" max="2566" width="55.1640625" style="140" customWidth="1"/>
    <col min="2567" max="2569" width="15.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8" style="140" customWidth="1"/>
    <col min="2819" max="2821" width="15.5" style="140" customWidth="1"/>
    <col min="2822" max="2822" width="55.1640625" style="140" customWidth="1"/>
    <col min="2823" max="2825" width="15.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8" style="140" customWidth="1"/>
    <col min="3075" max="3077" width="15.5" style="140" customWidth="1"/>
    <col min="3078" max="3078" width="55.1640625" style="140" customWidth="1"/>
    <col min="3079" max="3081" width="15.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8" style="140" customWidth="1"/>
    <col min="3331" max="3333" width="15.5" style="140" customWidth="1"/>
    <col min="3334" max="3334" width="55.1640625" style="140" customWidth="1"/>
    <col min="3335" max="3337" width="15.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8" style="140" customWidth="1"/>
    <col min="3587" max="3589" width="15.5" style="140" customWidth="1"/>
    <col min="3590" max="3590" width="55.1640625" style="140" customWidth="1"/>
    <col min="3591" max="3593" width="15.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8" style="140" customWidth="1"/>
    <col min="3843" max="3845" width="15.5" style="140" customWidth="1"/>
    <col min="3846" max="3846" width="55.1640625" style="140" customWidth="1"/>
    <col min="3847" max="3849" width="15.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8" style="140" customWidth="1"/>
    <col min="4099" max="4101" width="15.5" style="140" customWidth="1"/>
    <col min="4102" max="4102" width="55.1640625" style="140" customWidth="1"/>
    <col min="4103" max="4105" width="15.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8" style="140" customWidth="1"/>
    <col min="4355" max="4357" width="15.5" style="140" customWidth="1"/>
    <col min="4358" max="4358" width="55.1640625" style="140" customWidth="1"/>
    <col min="4359" max="4361" width="15.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8" style="140" customWidth="1"/>
    <col min="4611" max="4613" width="15.5" style="140" customWidth="1"/>
    <col min="4614" max="4614" width="55.1640625" style="140" customWidth="1"/>
    <col min="4615" max="4617" width="15.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8" style="140" customWidth="1"/>
    <col min="4867" max="4869" width="15.5" style="140" customWidth="1"/>
    <col min="4870" max="4870" width="55.1640625" style="140" customWidth="1"/>
    <col min="4871" max="4873" width="15.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8" style="140" customWidth="1"/>
    <col min="5123" max="5125" width="15.5" style="140" customWidth="1"/>
    <col min="5126" max="5126" width="55.1640625" style="140" customWidth="1"/>
    <col min="5127" max="5129" width="15.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8" style="140" customWidth="1"/>
    <col min="5379" max="5381" width="15.5" style="140" customWidth="1"/>
    <col min="5382" max="5382" width="55.1640625" style="140" customWidth="1"/>
    <col min="5383" max="5385" width="15.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8" style="140" customWidth="1"/>
    <col min="5635" max="5637" width="15.5" style="140" customWidth="1"/>
    <col min="5638" max="5638" width="55.1640625" style="140" customWidth="1"/>
    <col min="5639" max="5641" width="15.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8" style="140" customWidth="1"/>
    <col min="5891" max="5893" width="15.5" style="140" customWidth="1"/>
    <col min="5894" max="5894" width="55.1640625" style="140" customWidth="1"/>
    <col min="5895" max="5897" width="15.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8" style="140" customWidth="1"/>
    <col min="6147" max="6149" width="15.5" style="140" customWidth="1"/>
    <col min="6150" max="6150" width="55.1640625" style="140" customWidth="1"/>
    <col min="6151" max="6153" width="15.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8" style="140" customWidth="1"/>
    <col min="6403" max="6405" width="15.5" style="140" customWidth="1"/>
    <col min="6406" max="6406" width="55.1640625" style="140" customWidth="1"/>
    <col min="6407" max="6409" width="15.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8" style="140" customWidth="1"/>
    <col min="6659" max="6661" width="15.5" style="140" customWidth="1"/>
    <col min="6662" max="6662" width="55.1640625" style="140" customWidth="1"/>
    <col min="6663" max="6665" width="15.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8" style="140" customWidth="1"/>
    <col min="6915" max="6917" width="15.5" style="140" customWidth="1"/>
    <col min="6918" max="6918" width="55.1640625" style="140" customWidth="1"/>
    <col min="6919" max="6921" width="15.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8" style="140" customWidth="1"/>
    <col min="7171" max="7173" width="15.5" style="140" customWidth="1"/>
    <col min="7174" max="7174" width="55.1640625" style="140" customWidth="1"/>
    <col min="7175" max="7177" width="15.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8" style="140" customWidth="1"/>
    <col min="7427" max="7429" width="15.5" style="140" customWidth="1"/>
    <col min="7430" max="7430" width="55.1640625" style="140" customWidth="1"/>
    <col min="7431" max="7433" width="15.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8" style="140" customWidth="1"/>
    <col min="7683" max="7685" width="15.5" style="140" customWidth="1"/>
    <col min="7686" max="7686" width="55.1640625" style="140" customWidth="1"/>
    <col min="7687" max="7689" width="15.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8" style="140" customWidth="1"/>
    <col min="7939" max="7941" width="15.5" style="140" customWidth="1"/>
    <col min="7942" max="7942" width="55.1640625" style="140" customWidth="1"/>
    <col min="7943" max="7945" width="15.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8" style="140" customWidth="1"/>
    <col min="8195" max="8197" width="15.5" style="140" customWidth="1"/>
    <col min="8198" max="8198" width="55.1640625" style="140" customWidth="1"/>
    <col min="8199" max="8201" width="15.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8" style="140" customWidth="1"/>
    <col min="8451" max="8453" width="15.5" style="140" customWidth="1"/>
    <col min="8454" max="8454" width="55.1640625" style="140" customWidth="1"/>
    <col min="8455" max="8457" width="15.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8" style="140" customWidth="1"/>
    <col min="8707" max="8709" width="15.5" style="140" customWidth="1"/>
    <col min="8710" max="8710" width="55.1640625" style="140" customWidth="1"/>
    <col min="8711" max="8713" width="15.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8" style="140" customWidth="1"/>
    <col min="8963" max="8965" width="15.5" style="140" customWidth="1"/>
    <col min="8966" max="8966" width="55.1640625" style="140" customWidth="1"/>
    <col min="8967" max="8969" width="15.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8" style="140" customWidth="1"/>
    <col min="9219" max="9221" width="15.5" style="140" customWidth="1"/>
    <col min="9222" max="9222" width="55.1640625" style="140" customWidth="1"/>
    <col min="9223" max="9225" width="15.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8" style="140" customWidth="1"/>
    <col min="9475" max="9477" width="15.5" style="140" customWidth="1"/>
    <col min="9478" max="9478" width="55.1640625" style="140" customWidth="1"/>
    <col min="9479" max="9481" width="15.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8" style="140" customWidth="1"/>
    <col min="9731" max="9733" width="15.5" style="140" customWidth="1"/>
    <col min="9734" max="9734" width="55.1640625" style="140" customWidth="1"/>
    <col min="9735" max="9737" width="15.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8" style="140" customWidth="1"/>
    <col min="9987" max="9989" width="15.5" style="140" customWidth="1"/>
    <col min="9990" max="9990" width="55.1640625" style="140" customWidth="1"/>
    <col min="9991" max="9993" width="15.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8" style="140" customWidth="1"/>
    <col min="10243" max="10245" width="15.5" style="140" customWidth="1"/>
    <col min="10246" max="10246" width="55.1640625" style="140" customWidth="1"/>
    <col min="10247" max="10249" width="15.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8" style="140" customWidth="1"/>
    <col min="10499" max="10501" width="15.5" style="140" customWidth="1"/>
    <col min="10502" max="10502" width="55.1640625" style="140" customWidth="1"/>
    <col min="10503" max="10505" width="15.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8" style="140" customWidth="1"/>
    <col min="10755" max="10757" width="15.5" style="140" customWidth="1"/>
    <col min="10758" max="10758" width="55.1640625" style="140" customWidth="1"/>
    <col min="10759" max="10761" width="15.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8" style="140" customWidth="1"/>
    <col min="11011" max="11013" width="15.5" style="140" customWidth="1"/>
    <col min="11014" max="11014" width="55.1640625" style="140" customWidth="1"/>
    <col min="11015" max="11017" width="15.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8" style="140" customWidth="1"/>
    <col min="11267" max="11269" width="15.5" style="140" customWidth="1"/>
    <col min="11270" max="11270" width="55.1640625" style="140" customWidth="1"/>
    <col min="11271" max="11273" width="15.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8" style="140" customWidth="1"/>
    <col min="11523" max="11525" width="15.5" style="140" customWidth="1"/>
    <col min="11526" max="11526" width="55.1640625" style="140" customWidth="1"/>
    <col min="11527" max="11529" width="15.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8" style="140" customWidth="1"/>
    <col min="11779" max="11781" width="15.5" style="140" customWidth="1"/>
    <col min="11782" max="11782" width="55.1640625" style="140" customWidth="1"/>
    <col min="11783" max="11785" width="15.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8" style="140" customWidth="1"/>
    <col min="12035" max="12037" width="15.5" style="140" customWidth="1"/>
    <col min="12038" max="12038" width="55.1640625" style="140" customWidth="1"/>
    <col min="12039" max="12041" width="15.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8" style="140" customWidth="1"/>
    <col min="12291" max="12293" width="15.5" style="140" customWidth="1"/>
    <col min="12294" max="12294" width="55.1640625" style="140" customWidth="1"/>
    <col min="12295" max="12297" width="15.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8" style="140" customWidth="1"/>
    <col min="12547" max="12549" width="15.5" style="140" customWidth="1"/>
    <col min="12550" max="12550" width="55.1640625" style="140" customWidth="1"/>
    <col min="12551" max="12553" width="15.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8" style="140" customWidth="1"/>
    <col min="12803" max="12805" width="15.5" style="140" customWidth="1"/>
    <col min="12806" max="12806" width="55.1640625" style="140" customWidth="1"/>
    <col min="12807" max="12809" width="15.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8" style="140" customWidth="1"/>
    <col min="13059" max="13061" width="15.5" style="140" customWidth="1"/>
    <col min="13062" max="13062" width="55.1640625" style="140" customWidth="1"/>
    <col min="13063" max="13065" width="15.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8" style="140" customWidth="1"/>
    <col min="13315" max="13317" width="15.5" style="140" customWidth="1"/>
    <col min="13318" max="13318" width="55.1640625" style="140" customWidth="1"/>
    <col min="13319" max="13321" width="15.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8" style="140" customWidth="1"/>
    <col min="13571" max="13573" width="15.5" style="140" customWidth="1"/>
    <col min="13574" max="13574" width="55.1640625" style="140" customWidth="1"/>
    <col min="13575" max="13577" width="15.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8" style="140" customWidth="1"/>
    <col min="13827" max="13829" width="15.5" style="140" customWidth="1"/>
    <col min="13830" max="13830" width="55.1640625" style="140" customWidth="1"/>
    <col min="13831" max="13833" width="15.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8" style="140" customWidth="1"/>
    <col min="14083" max="14085" width="15.5" style="140" customWidth="1"/>
    <col min="14086" max="14086" width="55.1640625" style="140" customWidth="1"/>
    <col min="14087" max="14089" width="15.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8" style="140" customWidth="1"/>
    <col min="14339" max="14341" width="15.5" style="140" customWidth="1"/>
    <col min="14342" max="14342" width="55.1640625" style="140" customWidth="1"/>
    <col min="14343" max="14345" width="15.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8" style="140" customWidth="1"/>
    <col min="14595" max="14597" width="15.5" style="140" customWidth="1"/>
    <col min="14598" max="14598" width="55.1640625" style="140" customWidth="1"/>
    <col min="14599" max="14601" width="15.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8" style="140" customWidth="1"/>
    <col min="14851" max="14853" width="15.5" style="140" customWidth="1"/>
    <col min="14854" max="14854" width="55.1640625" style="140" customWidth="1"/>
    <col min="14855" max="14857" width="15.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8" style="140" customWidth="1"/>
    <col min="15107" max="15109" width="15.5" style="140" customWidth="1"/>
    <col min="15110" max="15110" width="55.1640625" style="140" customWidth="1"/>
    <col min="15111" max="15113" width="15.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8" style="140" customWidth="1"/>
    <col min="15363" max="15365" width="15.5" style="140" customWidth="1"/>
    <col min="15366" max="15366" width="55.1640625" style="140" customWidth="1"/>
    <col min="15367" max="15369" width="15.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8" style="140" customWidth="1"/>
    <col min="15619" max="15621" width="15.5" style="140" customWidth="1"/>
    <col min="15622" max="15622" width="55.1640625" style="140" customWidth="1"/>
    <col min="15623" max="15625" width="15.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8" style="140" customWidth="1"/>
    <col min="15875" max="15877" width="15.5" style="140" customWidth="1"/>
    <col min="15878" max="15878" width="55.1640625" style="140" customWidth="1"/>
    <col min="15879" max="15881" width="15.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8" style="140" customWidth="1"/>
    <col min="16131" max="16133" width="15.5" style="140" customWidth="1"/>
    <col min="16134" max="16134" width="55.1640625" style="140" customWidth="1"/>
    <col min="16135" max="16137" width="15.5" style="140" customWidth="1"/>
    <col min="16138" max="16138" width="4.83203125" style="140" customWidth="1"/>
    <col min="16139" max="16384" width="9.33203125" style="140"/>
  </cols>
  <sheetData>
    <row r="1" spans="1:10" ht="39.75" customHeight="1" x14ac:dyDescent="0.2">
      <c r="B1" s="141" t="s">
        <v>276</v>
      </c>
      <c r="C1" s="142"/>
      <c r="D1" s="142"/>
      <c r="E1" s="142"/>
      <c r="F1" s="142"/>
      <c r="G1" s="142"/>
      <c r="H1" s="142"/>
      <c r="I1" s="142"/>
      <c r="J1" s="374" t="str">
        <f>CONCATENATE("2.1. melléklet ",[1]RM_ALAPADATOK!A7," ",[1]RM_ALAPADATOK!B7," ",[1]RM_ALAPADATOK!C7," ",[1]RM_ALAPADATOK!D7," ",[1]RM_ALAPADATOK!E7," ",[1]RM_ALAPADATOK!F7," ",[1]RM_ALAPADATOK!G7," ",[1]RM_ALAPADATOK!H7)</f>
        <v>2.1. melléklet a … / 2020. ( ……. ) önkormányzati rendelethez</v>
      </c>
    </row>
    <row r="2" spans="1:10" ht="14.25" thickBot="1" x14ac:dyDescent="0.25">
      <c r="G2" s="144"/>
      <c r="H2" s="144"/>
      <c r="I2" s="144" t="str">
        <f>CONCATENATE('[1]RM_1.1.sz.mell.'!K7)</f>
        <v>Forintban!</v>
      </c>
      <c r="J2" s="374"/>
    </row>
    <row r="3" spans="1:10" ht="18" customHeight="1" thickBot="1" x14ac:dyDescent="0.25">
      <c r="A3" s="375" t="s">
        <v>3</v>
      </c>
      <c r="B3" s="145" t="s">
        <v>277</v>
      </c>
      <c r="C3" s="146"/>
      <c r="D3" s="147"/>
      <c r="E3" s="147"/>
      <c r="F3" s="145" t="s">
        <v>278</v>
      </c>
      <c r="G3" s="148"/>
      <c r="H3" s="149"/>
      <c r="I3" s="150"/>
      <c r="J3" s="374"/>
    </row>
    <row r="4" spans="1:10" s="157" customFormat="1" ht="42.75" customHeight="1" thickBot="1" x14ac:dyDescent="0.25">
      <c r="A4" s="376"/>
      <c r="B4" s="151" t="s">
        <v>279</v>
      </c>
      <c r="C4" s="152" t="str">
        <f>+CONCATENATE('[1]RM_1.1.sz.mell.'!C8," eredeti előirányzat")</f>
        <v>2020. évi eredeti előirányzat</v>
      </c>
      <c r="D4" s="153" t="s">
        <v>280</v>
      </c>
      <c r="E4" s="153" t="str">
        <f>+CONCATENATE(LEFT('[1]RM_1.1.sz.mell.'!C8,4),". …….. Módisítás után" )</f>
        <v>2020. …….. Módisítás után</v>
      </c>
      <c r="F4" s="154" t="s">
        <v>279</v>
      </c>
      <c r="G4" s="152" t="str">
        <f>+C4</f>
        <v>2020. évi eredeti előirányzat</v>
      </c>
      <c r="H4" s="155" t="str">
        <f>+D4</f>
        <v>Halmozott módosítás 2020. …….-ig</v>
      </c>
      <c r="I4" s="156" t="str">
        <f>+E4</f>
        <v>2020. …….. Módisítás után</v>
      </c>
      <c r="J4" s="374"/>
    </row>
    <row r="5" spans="1:10" s="163" customFormat="1" ht="12" customHeight="1" thickBot="1" x14ac:dyDescent="0.25">
      <c r="A5" s="158" t="s">
        <v>11</v>
      </c>
      <c r="B5" s="159" t="s">
        <v>12</v>
      </c>
      <c r="C5" s="160" t="s">
        <v>13</v>
      </c>
      <c r="D5" s="161" t="s">
        <v>14</v>
      </c>
      <c r="E5" s="161" t="s">
        <v>281</v>
      </c>
      <c r="F5" s="159" t="s">
        <v>282</v>
      </c>
      <c r="G5" s="160" t="s">
        <v>17</v>
      </c>
      <c r="H5" s="160" t="s">
        <v>18</v>
      </c>
      <c r="I5" s="162" t="s">
        <v>283</v>
      </c>
      <c r="J5" s="374"/>
    </row>
    <row r="6" spans="1:10" ht="12.95" customHeight="1" x14ac:dyDescent="0.2">
      <c r="A6" s="164" t="s">
        <v>22</v>
      </c>
      <c r="B6" s="165" t="s">
        <v>284</v>
      </c>
      <c r="C6" s="166">
        <f>'[1]KV_2.1.sz.mell.'!C6</f>
        <v>302940936</v>
      </c>
      <c r="D6" s="167"/>
      <c r="E6" s="166">
        <f>C6+D6</f>
        <v>302940936</v>
      </c>
      <c r="F6" s="165" t="s">
        <v>285</v>
      </c>
      <c r="G6" s="166">
        <f>'[1]KV_2.1.sz.mell.'!E6</f>
        <v>222780221</v>
      </c>
      <c r="H6" s="167">
        <v>103457736</v>
      </c>
      <c r="I6" s="168">
        <f>G6+H6</f>
        <v>326237957</v>
      </c>
      <c r="J6" s="374"/>
    </row>
    <row r="7" spans="1:10" ht="12.95" customHeight="1" x14ac:dyDescent="0.2">
      <c r="A7" s="169" t="s">
        <v>36</v>
      </c>
      <c r="B7" s="170" t="s">
        <v>286</v>
      </c>
      <c r="C7" s="171">
        <f>'[1]KV_2.1.sz.mell.'!C7</f>
        <v>28728390</v>
      </c>
      <c r="D7" s="172">
        <v>134056111</v>
      </c>
      <c r="E7" s="166">
        <f t="shared" ref="E7:E16" si="0">C7+D7</f>
        <v>162784501</v>
      </c>
      <c r="F7" s="170" t="s">
        <v>186</v>
      </c>
      <c r="G7" s="171">
        <f>'[1]KV_2.1.sz.mell.'!E7</f>
        <v>35670012</v>
      </c>
      <c r="H7" s="172">
        <v>9271652</v>
      </c>
      <c r="I7" s="168">
        <f t="shared" ref="I7:I17" si="1">G7+H7</f>
        <v>44941664</v>
      </c>
      <c r="J7" s="374"/>
    </row>
    <row r="8" spans="1:10" ht="12.95" customHeight="1" x14ac:dyDescent="0.2">
      <c r="A8" s="169" t="s">
        <v>50</v>
      </c>
      <c r="B8" s="170" t="s">
        <v>287</v>
      </c>
      <c r="C8" s="171">
        <f>'[1]KV_2.1.sz.mell.'!C8</f>
        <v>0</v>
      </c>
      <c r="D8" s="172"/>
      <c r="E8" s="166">
        <f t="shared" si="0"/>
        <v>0</v>
      </c>
      <c r="F8" s="170" t="s">
        <v>288</v>
      </c>
      <c r="G8" s="171">
        <f>'[1]KV_2.1.sz.mell.'!E8</f>
        <v>237069855</v>
      </c>
      <c r="H8" s="172">
        <v>39138623</v>
      </c>
      <c r="I8" s="168">
        <f t="shared" si="1"/>
        <v>276208478</v>
      </c>
      <c r="J8" s="374"/>
    </row>
    <row r="9" spans="1:10" ht="12.95" customHeight="1" x14ac:dyDescent="0.2">
      <c r="A9" s="169" t="s">
        <v>240</v>
      </c>
      <c r="B9" s="170" t="s">
        <v>289</v>
      </c>
      <c r="C9" s="171">
        <f>'[1]KV_2.1.sz.mell.'!C9</f>
        <v>53750000</v>
      </c>
      <c r="D9" s="172">
        <v>-7700000</v>
      </c>
      <c r="E9" s="166">
        <f t="shared" si="0"/>
        <v>46050000</v>
      </c>
      <c r="F9" s="170" t="s">
        <v>188</v>
      </c>
      <c r="G9" s="171">
        <f>'[1]KV_2.1.sz.mell.'!E9</f>
        <v>28186000</v>
      </c>
      <c r="H9" s="172"/>
      <c r="I9" s="168">
        <f t="shared" si="1"/>
        <v>28186000</v>
      </c>
      <c r="J9" s="374"/>
    </row>
    <row r="10" spans="1:10" ht="12.95" customHeight="1" x14ac:dyDescent="0.2">
      <c r="A10" s="169" t="s">
        <v>73</v>
      </c>
      <c r="B10" s="173" t="s">
        <v>290</v>
      </c>
      <c r="C10" s="171">
        <f>'[1]KV_2.1.sz.mell.'!C10</f>
        <v>95080098</v>
      </c>
      <c r="D10" s="172">
        <v>16486488</v>
      </c>
      <c r="E10" s="166">
        <f t="shared" si="0"/>
        <v>111566586</v>
      </c>
      <c r="F10" s="170" t="s">
        <v>190</v>
      </c>
      <c r="G10" s="171">
        <f>'[1]KV_2.1.sz.mell.'!E10</f>
        <v>48450613</v>
      </c>
      <c r="H10" s="172">
        <v>-1791008</v>
      </c>
      <c r="I10" s="168">
        <f t="shared" si="1"/>
        <v>46659605</v>
      </c>
      <c r="J10" s="374"/>
    </row>
    <row r="11" spans="1:10" ht="12.95" customHeight="1" x14ac:dyDescent="0.2">
      <c r="A11" s="169" t="s">
        <v>97</v>
      </c>
      <c r="B11" s="170" t="s">
        <v>291</v>
      </c>
      <c r="C11" s="174">
        <f>'[1]KV_2.1.sz.mell.'!C11</f>
        <v>3807000</v>
      </c>
      <c r="D11" s="175">
        <v>1600000</v>
      </c>
      <c r="E11" s="166">
        <f t="shared" si="0"/>
        <v>5407000</v>
      </c>
      <c r="F11" s="170" t="s">
        <v>215</v>
      </c>
      <c r="G11" s="171">
        <f>'[1]KV_2.1.sz.mell.'!E11</f>
        <v>17940589</v>
      </c>
      <c r="H11" s="172">
        <v>-6161975</v>
      </c>
      <c r="I11" s="168">
        <f t="shared" si="1"/>
        <v>11778614</v>
      </c>
      <c r="J11" s="374"/>
    </row>
    <row r="12" spans="1:10" ht="12.95" customHeight="1" x14ac:dyDescent="0.2">
      <c r="A12" s="169" t="s">
        <v>257</v>
      </c>
      <c r="B12" s="170" t="s">
        <v>292</v>
      </c>
      <c r="C12" s="171">
        <f>'[1]KV_2.1.sz.mell.'!C12</f>
        <v>0</v>
      </c>
      <c r="D12" s="172"/>
      <c r="E12" s="176">
        <f t="shared" si="0"/>
        <v>0</v>
      </c>
      <c r="F12" s="170">
        <f>'[1]KV_2.1.sz.mell.'!D12</f>
        <v>0</v>
      </c>
      <c r="G12" s="171">
        <f>'[1]KV_2.1.sz.mell.'!E12</f>
        <v>0</v>
      </c>
      <c r="H12" s="172"/>
      <c r="I12" s="168">
        <f t="shared" si="1"/>
        <v>0</v>
      </c>
      <c r="J12" s="374"/>
    </row>
    <row r="13" spans="1:10" ht="12.95" customHeight="1" x14ac:dyDescent="0.2">
      <c r="A13" s="169" t="s">
        <v>119</v>
      </c>
      <c r="B13" s="177">
        <f>'[1]KV_2.1.sz.mell.'!B13</f>
        <v>0</v>
      </c>
      <c r="C13" s="171">
        <f>'[1]KV_2.1.sz.mell.'!C13</f>
        <v>0</v>
      </c>
      <c r="D13" s="172"/>
      <c r="E13" s="176">
        <f t="shared" si="0"/>
        <v>0</v>
      </c>
      <c r="F13" s="170">
        <f>'[1]KV_2.1.sz.mell.'!D13</f>
        <v>0</v>
      </c>
      <c r="G13" s="171">
        <f>'[1]KV_2.1.sz.mell.'!E13</f>
        <v>0</v>
      </c>
      <c r="H13" s="172"/>
      <c r="I13" s="168">
        <f t="shared" si="1"/>
        <v>0</v>
      </c>
      <c r="J13" s="374"/>
    </row>
    <row r="14" spans="1:10" ht="12.95" customHeight="1" x14ac:dyDescent="0.2">
      <c r="A14" s="169" t="s">
        <v>266</v>
      </c>
      <c r="B14" s="177">
        <f>'[1]KV_2.1.sz.mell.'!B14</f>
        <v>0</v>
      </c>
      <c r="C14" s="174">
        <f>'[1]KV_2.1.sz.mell.'!C14</f>
        <v>0</v>
      </c>
      <c r="D14" s="175"/>
      <c r="E14" s="176">
        <f t="shared" si="0"/>
        <v>0</v>
      </c>
      <c r="F14" s="170">
        <f>'[1]KV_2.1.sz.mell.'!D14</f>
        <v>0</v>
      </c>
      <c r="G14" s="171">
        <f>'[1]KV_2.1.sz.mell.'!E14</f>
        <v>0</v>
      </c>
      <c r="H14" s="172"/>
      <c r="I14" s="168">
        <f t="shared" si="1"/>
        <v>0</v>
      </c>
      <c r="J14" s="374"/>
    </row>
    <row r="15" spans="1:10" ht="12.95" customHeight="1" x14ac:dyDescent="0.2">
      <c r="A15" s="169" t="s">
        <v>268</v>
      </c>
      <c r="B15" s="177">
        <f>'[1]KV_2.1.sz.mell.'!B15</f>
        <v>0</v>
      </c>
      <c r="C15" s="171">
        <f>'[1]KV_2.1.sz.mell.'!C15</f>
        <v>0</v>
      </c>
      <c r="D15" s="172"/>
      <c r="E15" s="176">
        <f t="shared" si="0"/>
        <v>0</v>
      </c>
      <c r="F15" s="170">
        <f>'[1]KV_2.1.sz.mell.'!D15</f>
        <v>0</v>
      </c>
      <c r="G15" s="171">
        <f>'[1]KV_2.1.sz.mell.'!E15</f>
        <v>0</v>
      </c>
      <c r="H15" s="172"/>
      <c r="I15" s="168">
        <f t="shared" si="1"/>
        <v>0</v>
      </c>
      <c r="J15" s="374"/>
    </row>
    <row r="16" spans="1:10" ht="12.95" customHeight="1" x14ac:dyDescent="0.2">
      <c r="A16" s="169" t="s">
        <v>270</v>
      </c>
      <c r="B16" s="177">
        <f>'[1]KV_2.1.sz.mell.'!B16</f>
        <v>0</v>
      </c>
      <c r="C16" s="171">
        <f>'[1]KV_2.1.sz.mell.'!C16</f>
        <v>0</v>
      </c>
      <c r="D16" s="172"/>
      <c r="E16" s="176">
        <f t="shared" si="0"/>
        <v>0</v>
      </c>
      <c r="F16" s="170">
        <f>'[1]KV_2.1.sz.mell.'!D16</f>
        <v>0</v>
      </c>
      <c r="G16" s="171">
        <f>'[1]KV_2.1.sz.mell.'!E16</f>
        <v>0</v>
      </c>
      <c r="H16" s="172"/>
      <c r="I16" s="168">
        <f t="shared" si="1"/>
        <v>0</v>
      </c>
      <c r="J16" s="374"/>
    </row>
    <row r="17" spans="1:10" ht="12.95" customHeight="1" thickBot="1" x14ac:dyDescent="0.25">
      <c r="A17" s="169" t="s">
        <v>293</v>
      </c>
      <c r="B17" s="177">
        <f>'[1]KV_2.1.sz.mell.'!B17</f>
        <v>0</v>
      </c>
      <c r="C17" s="178">
        <f>'[1]KV_2.1.sz.mell.'!C17</f>
        <v>0</v>
      </c>
      <c r="D17" s="179"/>
      <c r="E17" s="180"/>
      <c r="F17" s="181">
        <f>'[1]KV_2.1.sz.mell.'!D17</f>
        <v>0</v>
      </c>
      <c r="G17" s="178">
        <f>'[1]KV_2.1.sz.mell.'!E17</f>
        <v>0</v>
      </c>
      <c r="H17" s="179"/>
      <c r="I17" s="168">
        <f t="shared" si="1"/>
        <v>0</v>
      </c>
      <c r="J17" s="374"/>
    </row>
    <row r="18" spans="1:10" ht="21.75" thickBot="1" x14ac:dyDescent="0.25">
      <c r="A18" s="182" t="s">
        <v>294</v>
      </c>
      <c r="B18" s="183" t="s">
        <v>295</v>
      </c>
      <c r="C18" s="184">
        <f>'[1]KV_2.1.sz.mell.'!C18</f>
        <v>484306424</v>
      </c>
      <c r="D18" s="184">
        <f>D6+D7+D9+D10+D11+D13+D14+D15+D16+D17</f>
        <v>144442599</v>
      </c>
      <c r="E18" s="184">
        <f>E6+E7+E9+E10+E11+E13+E14+E15+E16+E17</f>
        <v>628749023</v>
      </c>
      <c r="F18" s="183" t="s">
        <v>296</v>
      </c>
      <c r="G18" s="184">
        <f>'[1]KV_2.1.sz.mell.'!E18</f>
        <v>590097290</v>
      </c>
      <c r="H18" s="184">
        <f>SUM(H6:H17)</f>
        <v>143915028</v>
      </c>
      <c r="I18" s="185">
        <f>SUM(I6:I17)</f>
        <v>734012318</v>
      </c>
      <c r="J18" s="374"/>
    </row>
    <row r="19" spans="1:10" ht="12.95" customHeight="1" x14ac:dyDescent="0.2">
      <c r="A19" s="186" t="s">
        <v>297</v>
      </c>
      <c r="B19" s="187" t="s">
        <v>298</v>
      </c>
      <c r="C19" s="188">
        <f>'[1]KV_2.1.sz.mell.'!C19</f>
        <v>117340243</v>
      </c>
      <c r="D19" s="188">
        <f>+D20+D21+D22+D23</f>
        <v>-527571</v>
      </c>
      <c r="E19" s="188">
        <f>+E20+E21+E22+E23</f>
        <v>116812672</v>
      </c>
      <c r="F19" s="189" t="s">
        <v>299</v>
      </c>
      <c r="G19" s="190">
        <f>'[1]KV_2.1.sz.mell.'!E19</f>
        <v>0</v>
      </c>
      <c r="H19" s="191"/>
      <c r="I19" s="192">
        <f>G19+H19</f>
        <v>0</v>
      </c>
      <c r="J19" s="374"/>
    </row>
    <row r="20" spans="1:10" ht="12.95" customHeight="1" x14ac:dyDescent="0.2">
      <c r="A20" s="193" t="s">
        <v>300</v>
      </c>
      <c r="B20" s="189" t="s">
        <v>301</v>
      </c>
      <c r="C20" s="194">
        <f>'[1]KV_2.1.sz.mell.'!C20</f>
        <v>117340243</v>
      </c>
      <c r="D20" s="195">
        <v>-527571</v>
      </c>
      <c r="E20" s="194">
        <f>C20+D20</f>
        <v>116812672</v>
      </c>
      <c r="F20" s="189" t="s">
        <v>302</v>
      </c>
      <c r="G20" s="194">
        <f>'[1]KV_2.1.sz.mell.'!E20</f>
        <v>0</v>
      </c>
      <c r="H20" s="195"/>
      <c r="I20" s="196">
        <f t="shared" ref="I20:I28" si="2">G20+H20</f>
        <v>0</v>
      </c>
      <c r="J20" s="374"/>
    </row>
    <row r="21" spans="1:10" ht="12.95" customHeight="1" x14ac:dyDescent="0.2">
      <c r="A21" s="193" t="s">
        <v>303</v>
      </c>
      <c r="B21" s="189" t="s">
        <v>304</v>
      </c>
      <c r="C21" s="194">
        <f>'[1]KV_2.1.sz.mell.'!C21</f>
        <v>0</v>
      </c>
      <c r="D21" s="195"/>
      <c r="E21" s="194">
        <f>C21+D21</f>
        <v>0</v>
      </c>
      <c r="F21" s="189" t="s">
        <v>305</v>
      </c>
      <c r="G21" s="194">
        <f>'[1]KV_2.1.sz.mell.'!E21</f>
        <v>0</v>
      </c>
      <c r="H21" s="195"/>
      <c r="I21" s="196">
        <f t="shared" si="2"/>
        <v>0</v>
      </c>
      <c r="J21" s="374"/>
    </row>
    <row r="22" spans="1:10" ht="12.95" customHeight="1" x14ac:dyDescent="0.2">
      <c r="A22" s="193" t="s">
        <v>306</v>
      </c>
      <c r="B22" s="189" t="s">
        <v>307</v>
      </c>
      <c r="C22" s="194">
        <f>'[1]KV_2.1.sz.mell.'!C22</f>
        <v>0</v>
      </c>
      <c r="D22" s="195"/>
      <c r="E22" s="194">
        <f>C22+D22</f>
        <v>0</v>
      </c>
      <c r="F22" s="189" t="s">
        <v>308</v>
      </c>
      <c r="G22" s="194">
        <f>'[1]KV_2.1.sz.mell.'!E22</f>
        <v>0</v>
      </c>
      <c r="H22" s="195"/>
      <c r="I22" s="196">
        <f t="shared" si="2"/>
        <v>0</v>
      </c>
      <c r="J22" s="374"/>
    </row>
    <row r="23" spans="1:10" ht="12.95" customHeight="1" x14ac:dyDescent="0.2">
      <c r="A23" s="193" t="s">
        <v>309</v>
      </c>
      <c r="B23" s="197" t="s">
        <v>310</v>
      </c>
      <c r="C23" s="194">
        <f>'[1]KV_2.1.sz.mell.'!C23</f>
        <v>0</v>
      </c>
      <c r="D23" s="195"/>
      <c r="E23" s="194">
        <f>C23+D23</f>
        <v>0</v>
      </c>
      <c r="F23" s="187" t="s">
        <v>311</v>
      </c>
      <c r="G23" s="194">
        <f>'[1]KV_2.1.sz.mell.'!E23</f>
        <v>0</v>
      </c>
      <c r="H23" s="195"/>
      <c r="I23" s="196">
        <f t="shared" si="2"/>
        <v>0</v>
      </c>
      <c r="J23" s="374"/>
    </row>
    <row r="24" spans="1:10" ht="12.95" customHeight="1" x14ac:dyDescent="0.2">
      <c r="A24" s="193" t="s">
        <v>312</v>
      </c>
      <c r="B24" s="189" t="s">
        <v>313</v>
      </c>
      <c r="C24" s="198">
        <f>'[1]KV_2.1.sz.mell.'!C24</f>
        <v>0</v>
      </c>
      <c r="D24" s="198">
        <f>+D25+D26</f>
        <v>0</v>
      </c>
      <c r="E24" s="198">
        <f>+E25+E26</f>
        <v>0</v>
      </c>
      <c r="F24" s="189" t="s">
        <v>314</v>
      </c>
      <c r="G24" s="194">
        <f>'[1]KV_2.1.sz.mell.'!E24</f>
        <v>0</v>
      </c>
      <c r="H24" s="195"/>
      <c r="I24" s="196">
        <f t="shared" si="2"/>
        <v>0</v>
      </c>
      <c r="J24" s="374"/>
    </row>
    <row r="25" spans="1:10" ht="12.95" customHeight="1" x14ac:dyDescent="0.2">
      <c r="A25" s="186" t="s">
        <v>315</v>
      </c>
      <c r="B25" s="187" t="s">
        <v>316</v>
      </c>
      <c r="C25" s="190">
        <f>'[1]KV_2.1.sz.mell.'!C25</f>
        <v>0</v>
      </c>
      <c r="D25" s="191"/>
      <c r="E25" s="190">
        <f>C25+D25</f>
        <v>0</v>
      </c>
      <c r="F25" s="165" t="s">
        <v>255</v>
      </c>
      <c r="G25" s="190">
        <f>'[1]KV_2.1.sz.mell.'!E25</f>
        <v>0</v>
      </c>
      <c r="H25" s="191"/>
      <c r="I25" s="192">
        <f t="shared" si="2"/>
        <v>0</v>
      </c>
      <c r="J25" s="374"/>
    </row>
    <row r="26" spans="1:10" ht="12.95" customHeight="1" x14ac:dyDescent="0.2">
      <c r="A26" s="193" t="s">
        <v>317</v>
      </c>
      <c r="B26" s="197" t="s">
        <v>318</v>
      </c>
      <c r="C26" s="194">
        <f>'[1]KV_2.1.sz.mell.'!C26</f>
        <v>0</v>
      </c>
      <c r="D26" s="195"/>
      <c r="E26" s="194">
        <f>C26+D26</f>
        <v>0</v>
      </c>
      <c r="F26" s="170" t="s">
        <v>265</v>
      </c>
      <c r="G26" s="194">
        <f>'[1]KV_2.1.sz.mell.'!E26</f>
        <v>0</v>
      </c>
      <c r="H26" s="195"/>
      <c r="I26" s="196">
        <f t="shared" si="2"/>
        <v>0</v>
      </c>
      <c r="J26" s="374"/>
    </row>
    <row r="27" spans="1:10" ht="12.95" customHeight="1" x14ac:dyDescent="0.2">
      <c r="A27" s="169" t="s">
        <v>319</v>
      </c>
      <c r="B27" s="189" t="s">
        <v>320</v>
      </c>
      <c r="C27" s="194">
        <f>'[1]KV_2.1.sz.mell.'!C27</f>
        <v>0</v>
      </c>
      <c r="D27" s="195"/>
      <c r="E27" s="194">
        <f>C27+D27</f>
        <v>0</v>
      </c>
      <c r="F27" s="170" t="s">
        <v>267</v>
      </c>
      <c r="G27" s="194">
        <f>'[1]KV_2.1.sz.mell.'!E27</f>
        <v>0</v>
      </c>
      <c r="H27" s="195"/>
      <c r="I27" s="196">
        <f t="shared" si="2"/>
        <v>0</v>
      </c>
      <c r="J27" s="374"/>
    </row>
    <row r="28" spans="1:10" ht="12.95" customHeight="1" thickBot="1" x14ac:dyDescent="0.25">
      <c r="A28" s="199" t="s">
        <v>321</v>
      </c>
      <c r="B28" s="187" t="s">
        <v>176</v>
      </c>
      <c r="C28" s="190">
        <f>'[1]KV_2.1.sz.mell.'!C28</f>
        <v>0</v>
      </c>
      <c r="D28" s="191"/>
      <c r="E28" s="200">
        <f>C28+D28</f>
        <v>0</v>
      </c>
      <c r="F28" s="201" t="str">
        <f>'[1]KV_2.1.sz.mell.'!D28</f>
        <v>Belföldi fianszírozási kiadás</v>
      </c>
      <c r="G28" s="190">
        <f>'[1]KV_2.1.sz.mell.'!E28</f>
        <v>11549377</v>
      </c>
      <c r="H28" s="191"/>
      <c r="I28" s="192">
        <f t="shared" si="2"/>
        <v>11549377</v>
      </c>
      <c r="J28" s="374"/>
    </row>
    <row r="29" spans="1:10" ht="24" customHeight="1" thickBot="1" x14ac:dyDescent="0.25">
      <c r="A29" s="182" t="s">
        <v>322</v>
      </c>
      <c r="B29" s="183" t="s">
        <v>323</v>
      </c>
      <c r="C29" s="184">
        <f>'[1]KV_2.1.sz.mell.'!C29</f>
        <v>117340243</v>
      </c>
      <c r="D29" s="184">
        <f>+D19+D24+D27+D28</f>
        <v>-527571</v>
      </c>
      <c r="E29" s="202">
        <f>+E19+E24+E27+E28</f>
        <v>116812672</v>
      </c>
      <c r="F29" s="183" t="s">
        <v>324</v>
      </c>
      <c r="G29" s="184">
        <f>'[1]KV_2.1.sz.mell.'!E29</f>
        <v>11549377</v>
      </c>
      <c r="H29" s="184">
        <f>SUM(H19:H28)</f>
        <v>0</v>
      </c>
      <c r="I29" s="185">
        <f>SUM(I19:I28)</f>
        <v>11549377</v>
      </c>
      <c r="J29" s="374"/>
    </row>
    <row r="30" spans="1:10" ht="13.5" thickBot="1" x14ac:dyDescent="0.25">
      <c r="A30" s="182" t="s">
        <v>325</v>
      </c>
      <c r="B30" s="203" t="s">
        <v>326</v>
      </c>
      <c r="C30" s="204">
        <f>'[1]KV_2.1.sz.mell.'!C30</f>
        <v>601646667</v>
      </c>
      <c r="D30" s="204">
        <f>+D18+D29</f>
        <v>143915028</v>
      </c>
      <c r="E30" s="205">
        <f>+E18+E29</f>
        <v>745561695</v>
      </c>
      <c r="F30" s="203" t="s">
        <v>327</v>
      </c>
      <c r="G30" s="204">
        <f>'[1]KV_2.1.sz.mell.'!E30</f>
        <v>601646667</v>
      </c>
      <c r="H30" s="204">
        <f>+H18+H29</f>
        <v>143915028</v>
      </c>
      <c r="I30" s="205">
        <f>+I18+I29</f>
        <v>745561695</v>
      </c>
      <c r="J30" s="374"/>
    </row>
    <row r="31" spans="1:10" ht="13.5" thickBot="1" x14ac:dyDescent="0.25">
      <c r="A31" s="182" t="s">
        <v>328</v>
      </c>
      <c r="B31" s="203" t="s">
        <v>329</v>
      </c>
      <c r="C31" s="204">
        <f>'[1]KV_2.1.sz.mell.'!C31</f>
        <v>105790866</v>
      </c>
      <c r="D31" s="204" t="str">
        <f>IF(D18-H18&lt;0,H18-D18,"-")</f>
        <v>-</v>
      </c>
      <c r="E31" s="205">
        <f>IF(E18-I18&lt;0,I18-E18,"-")</f>
        <v>105263295</v>
      </c>
      <c r="F31" s="203" t="s">
        <v>330</v>
      </c>
      <c r="G31" s="204" t="str">
        <f>'[1]KV_2.1.sz.mell.'!E31</f>
        <v>-</v>
      </c>
      <c r="H31" s="204">
        <f>IF(D18-H18&gt;0,D18-H18,"-")</f>
        <v>527571</v>
      </c>
      <c r="I31" s="205" t="str">
        <f>IF(E18-I18&gt;0,E18-I18,"-")</f>
        <v>-</v>
      </c>
      <c r="J31" s="374"/>
    </row>
    <row r="32" spans="1:10" ht="13.5" thickBot="1" x14ac:dyDescent="0.25">
      <c r="A32" s="182" t="s">
        <v>331</v>
      </c>
      <c r="B32" s="203" t="s">
        <v>332</v>
      </c>
      <c r="C32" s="204" t="str">
        <f>'[1]KV_2.1.sz.mell.'!C32</f>
        <v>-</v>
      </c>
      <c r="D32" s="204" t="str">
        <f>IF(D30-H30&lt;0,H30-D30,"-")</f>
        <v>-</v>
      </c>
      <c r="E32" s="204" t="str">
        <f>IF(E30-I30&lt;0,I30-E30,"-")</f>
        <v>-</v>
      </c>
      <c r="F32" s="203" t="s">
        <v>333</v>
      </c>
      <c r="G32" s="204" t="str">
        <f>'[1]KV_2.1.sz.mell.'!E32</f>
        <v>-</v>
      </c>
      <c r="H32" s="204" t="str">
        <f>IF(D30-H30&gt;0,D30-H30,"-")</f>
        <v>-</v>
      </c>
      <c r="I32" s="206" t="str">
        <f>IF(E30-I30&gt;0,E30-I30,"-")</f>
        <v>-</v>
      </c>
      <c r="J32" s="374"/>
    </row>
    <row r="33" spans="2:6" ht="18.75" x14ac:dyDescent="0.2">
      <c r="B33" s="377"/>
      <c r="C33" s="377"/>
      <c r="D33" s="377"/>
      <c r="E33" s="377"/>
      <c r="F33" s="377"/>
    </row>
  </sheetData>
  <sheetProtection sheet="1"/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FF27-176A-4AAC-A47A-BE73BB532272}">
  <sheetPr>
    <tabColor theme="2" tint="-0.249977111117893"/>
  </sheetPr>
  <dimension ref="A1:J33"/>
  <sheetViews>
    <sheetView topLeftCell="A4" zoomScale="120" zoomScaleNormal="120" zoomScaleSheetLayoutView="115" workbookViewId="0">
      <selection activeCell="H12" sqref="H12"/>
    </sheetView>
  </sheetViews>
  <sheetFormatPr defaultRowHeight="12.75" x14ac:dyDescent="0.2"/>
  <cols>
    <col min="1" max="1" width="6.83203125" style="140" customWidth="1"/>
    <col min="2" max="2" width="49.83203125" style="143" customWidth="1"/>
    <col min="3" max="4" width="15.5" style="140" customWidth="1"/>
    <col min="5" max="5" width="14.83203125" style="140" customWidth="1"/>
    <col min="6" max="6" width="43.83203125" style="140" customWidth="1"/>
    <col min="7" max="8" width="15.5" style="140" customWidth="1"/>
    <col min="9" max="9" width="14.8320312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9.83203125" style="140" customWidth="1"/>
    <col min="259" max="260" width="15.5" style="140" customWidth="1"/>
    <col min="261" max="261" width="14.83203125" style="140" customWidth="1"/>
    <col min="262" max="262" width="43.83203125" style="140" customWidth="1"/>
    <col min="263" max="264" width="15.5" style="140" customWidth="1"/>
    <col min="265" max="265" width="14.8320312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9.83203125" style="140" customWidth="1"/>
    <col min="515" max="516" width="15.5" style="140" customWidth="1"/>
    <col min="517" max="517" width="14.83203125" style="140" customWidth="1"/>
    <col min="518" max="518" width="43.83203125" style="140" customWidth="1"/>
    <col min="519" max="520" width="15.5" style="140" customWidth="1"/>
    <col min="521" max="521" width="14.8320312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9.83203125" style="140" customWidth="1"/>
    <col min="771" max="772" width="15.5" style="140" customWidth="1"/>
    <col min="773" max="773" width="14.83203125" style="140" customWidth="1"/>
    <col min="774" max="774" width="43.83203125" style="140" customWidth="1"/>
    <col min="775" max="776" width="15.5" style="140" customWidth="1"/>
    <col min="777" max="777" width="14.8320312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9.83203125" style="140" customWidth="1"/>
    <col min="1027" max="1028" width="15.5" style="140" customWidth="1"/>
    <col min="1029" max="1029" width="14.83203125" style="140" customWidth="1"/>
    <col min="1030" max="1030" width="43.83203125" style="140" customWidth="1"/>
    <col min="1031" max="1032" width="15.5" style="140" customWidth="1"/>
    <col min="1033" max="1033" width="14.8320312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9.83203125" style="140" customWidth="1"/>
    <col min="1283" max="1284" width="15.5" style="140" customWidth="1"/>
    <col min="1285" max="1285" width="14.83203125" style="140" customWidth="1"/>
    <col min="1286" max="1286" width="43.83203125" style="140" customWidth="1"/>
    <col min="1287" max="1288" width="15.5" style="140" customWidth="1"/>
    <col min="1289" max="1289" width="14.8320312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9.83203125" style="140" customWidth="1"/>
    <col min="1539" max="1540" width="15.5" style="140" customWidth="1"/>
    <col min="1541" max="1541" width="14.83203125" style="140" customWidth="1"/>
    <col min="1542" max="1542" width="43.83203125" style="140" customWidth="1"/>
    <col min="1543" max="1544" width="15.5" style="140" customWidth="1"/>
    <col min="1545" max="1545" width="14.8320312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9.83203125" style="140" customWidth="1"/>
    <col min="1795" max="1796" width="15.5" style="140" customWidth="1"/>
    <col min="1797" max="1797" width="14.83203125" style="140" customWidth="1"/>
    <col min="1798" max="1798" width="43.83203125" style="140" customWidth="1"/>
    <col min="1799" max="1800" width="15.5" style="140" customWidth="1"/>
    <col min="1801" max="1801" width="14.8320312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9.83203125" style="140" customWidth="1"/>
    <col min="2051" max="2052" width="15.5" style="140" customWidth="1"/>
    <col min="2053" max="2053" width="14.83203125" style="140" customWidth="1"/>
    <col min="2054" max="2054" width="43.83203125" style="140" customWidth="1"/>
    <col min="2055" max="2056" width="15.5" style="140" customWidth="1"/>
    <col min="2057" max="2057" width="14.8320312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9.83203125" style="140" customWidth="1"/>
    <col min="2307" max="2308" width="15.5" style="140" customWidth="1"/>
    <col min="2309" max="2309" width="14.83203125" style="140" customWidth="1"/>
    <col min="2310" max="2310" width="43.83203125" style="140" customWidth="1"/>
    <col min="2311" max="2312" width="15.5" style="140" customWidth="1"/>
    <col min="2313" max="2313" width="14.8320312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9.83203125" style="140" customWidth="1"/>
    <col min="2563" max="2564" width="15.5" style="140" customWidth="1"/>
    <col min="2565" max="2565" width="14.83203125" style="140" customWidth="1"/>
    <col min="2566" max="2566" width="43.83203125" style="140" customWidth="1"/>
    <col min="2567" max="2568" width="15.5" style="140" customWidth="1"/>
    <col min="2569" max="2569" width="14.8320312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9.83203125" style="140" customWidth="1"/>
    <col min="2819" max="2820" width="15.5" style="140" customWidth="1"/>
    <col min="2821" max="2821" width="14.83203125" style="140" customWidth="1"/>
    <col min="2822" max="2822" width="43.83203125" style="140" customWidth="1"/>
    <col min="2823" max="2824" width="15.5" style="140" customWidth="1"/>
    <col min="2825" max="2825" width="14.8320312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9.83203125" style="140" customWidth="1"/>
    <col min="3075" max="3076" width="15.5" style="140" customWidth="1"/>
    <col min="3077" max="3077" width="14.83203125" style="140" customWidth="1"/>
    <col min="3078" max="3078" width="43.83203125" style="140" customWidth="1"/>
    <col min="3079" max="3080" width="15.5" style="140" customWidth="1"/>
    <col min="3081" max="3081" width="14.8320312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9.83203125" style="140" customWidth="1"/>
    <col min="3331" max="3332" width="15.5" style="140" customWidth="1"/>
    <col min="3333" max="3333" width="14.83203125" style="140" customWidth="1"/>
    <col min="3334" max="3334" width="43.83203125" style="140" customWidth="1"/>
    <col min="3335" max="3336" width="15.5" style="140" customWidth="1"/>
    <col min="3337" max="3337" width="14.8320312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9.83203125" style="140" customWidth="1"/>
    <col min="3587" max="3588" width="15.5" style="140" customWidth="1"/>
    <col min="3589" max="3589" width="14.83203125" style="140" customWidth="1"/>
    <col min="3590" max="3590" width="43.83203125" style="140" customWidth="1"/>
    <col min="3591" max="3592" width="15.5" style="140" customWidth="1"/>
    <col min="3593" max="3593" width="14.8320312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9.83203125" style="140" customWidth="1"/>
    <col min="3843" max="3844" width="15.5" style="140" customWidth="1"/>
    <col min="3845" max="3845" width="14.83203125" style="140" customWidth="1"/>
    <col min="3846" max="3846" width="43.83203125" style="140" customWidth="1"/>
    <col min="3847" max="3848" width="15.5" style="140" customWidth="1"/>
    <col min="3849" max="3849" width="14.8320312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9.83203125" style="140" customWidth="1"/>
    <col min="4099" max="4100" width="15.5" style="140" customWidth="1"/>
    <col min="4101" max="4101" width="14.83203125" style="140" customWidth="1"/>
    <col min="4102" max="4102" width="43.83203125" style="140" customWidth="1"/>
    <col min="4103" max="4104" width="15.5" style="140" customWidth="1"/>
    <col min="4105" max="4105" width="14.8320312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9.83203125" style="140" customWidth="1"/>
    <col min="4355" max="4356" width="15.5" style="140" customWidth="1"/>
    <col min="4357" max="4357" width="14.83203125" style="140" customWidth="1"/>
    <col min="4358" max="4358" width="43.83203125" style="140" customWidth="1"/>
    <col min="4359" max="4360" width="15.5" style="140" customWidth="1"/>
    <col min="4361" max="4361" width="14.8320312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9.83203125" style="140" customWidth="1"/>
    <col min="4611" max="4612" width="15.5" style="140" customWidth="1"/>
    <col min="4613" max="4613" width="14.83203125" style="140" customWidth="1"/>
    <col min="4614" max="4614" width="43.83203125" style="140" customWidth="1"/>
    <col min="4615" max="4616" width="15.5" style="140" customWidth="1"/>
    <col min="4617" max="4617" width="14.8320312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9.83203125" style="140" customWidth="1"/>
    <col min="4867" max="4868" width="15.5" style="140" customWidth="1"/>
    <col min="4869" max="4869" width="14.83203125" style="140" customWidth="1"/>
    <col min="4870" max="4870" width="43.83203125" style="140" customWidth="1"/>
    <col min="4871" max="4872" width="15.5" style="140" customWidth="1"/>
    <col min="4873" max="4873" width="14.8320312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9.83203125" style="140" customWidth="1"/>
    <col min="5123" max="5124" width="15.5" style="140" customWidth="1"/>
    <col min="5125" max="5125" width="14.83203125" style="140" customWidth="1"/>
    <col min="5126" max="5126" width="43.83203125" style="140" customWidth="1"/>
    <col min="5127" max="5128" width="15.5" style="140" customWidth="1"/>
    <col min="5129" max="5129" width="14.8320312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9.83203125" style="140" customWidth="1"/>
    <col min="5379" max="5380" width="15.5" style="140" customWidth="1"/>
    <col min="5381" max="5381" width="14.83203125" style="140" customWidth="1"/>
    <col min="5382" max="5382" width="43.83203125" style="140" customWidth="1"/>
    <col min="5383" max="5384" width="15.5" style="140" customWidth="1"/>
    <col min="5385" max="5385" width="14.8320312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9.83203125" style="140" customWidth="1"/>
    <col min="5635" max="5636" width="15.5" style="140" customWidth="1"/>
    <col min="5637" max="5637" width="14.83203125" style="140" customWidth="1"/>
    <col min="5638" max="5638" width="43.83203125" style="140" customWidth="1"/>
    <col min="5639" max="5640" width="15.5" style="140" customWidth="1"/>
    <col min="5641" max="5641" width="14.8320312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9.83203125" style="140" customWidth="1"/>
    <col min="5891" max="5892" width="15.5" style="140" customWidth="1"/>
    <col min="5893" max="5893" width="14.83203125" style="140" customWidth="1"/>
    <col min="5894" max="5894" width="43.83203125" style="140" customWidth="1"/>
    <col min="5895" max="5896" width="15.5" style="140" customWidth="1"/>
    <col min="5897" max="5897" width="14.8320312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9.83203125" style="140" customWidth="1"/>
    <col min="6147" max="6148" width="15.5" style="140" customWidth="1"/>
    <col min="6149" max="6149" width="14.83203125" style="140" customWidth="1"/>
    <col min="6150" max="6150" width="43.83203125" style="140" customWidth="1"/>
    <col min="6151" max="6152" width="15.5" style="140" customWidth="1"/>
    <col min="6153" max="6153" width="14.8320312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9.83203125" style="140" customWidth="1"/>
    <col min="6403" max="6404" width="15.5" style="140" customWidth="1"/>
    <col min="6405" max="6405" width="14.83203125" style="140" customWidth="1"/>
    <col min="6406" max="6406" width="43.83203125" style="140" customWidth="1"/>
    <col min="6407" max="6408" width="15.5" style="140" customWidth="1"/>
    <col min="6409" max="6409" width="14.8320312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9.83203125" style="140" customWidth="1"/>
    <col min="6659" max="6660" width="15.5" style="140" customWidth="1"/>
    <col min="6661" max="6661" width="14.83203125" style="140" customWidth="1"/>
    <col min="6662" max="6662" width="43.83203125" style="140" customWidth="1"/>
    <col min="6663" max="6664" width="15.5" style="140" customWidth="1"/>
    <col min="6665" max="6665" width="14.8320312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9.83203125" style="140" customWidth="1"/>
    <col min="6915" max="6916" width="15.5" style="140" customWidth="1"/>
    <col min="6917" max="6917" width="14.83203125" style="140" customWidth="1"/>
    <col min="6918" max="6918" width="43.83203125" style="140" customWidth="1"/>
    <col min="6919" max="6920" width="15.5" style="140" customWidth="1"/>
    <col min="6921" max="6921" width="14.8320312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9.83203125" style="140" customWidth="1"/>
    <col min="7171" max="7172" width="15.5" style="140" customWidth="1"/>
    <col min="7173" max="7173" width="14.83203125" style="140" customWidth="1"/>
    <col min="7174" max="7174" width="43.83203125" style="140" customWidth="1"/>
    <col min="7175" max="7176" width="15.5" style="140" customWidth="1"/>
    <col min="7177" max="7177" width="14.8320312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9.83203125" style="140" customWidth="1"/>
    <col min="7427" max="7428" width="15.5" style="140" customWidth="1"/>
    <col min="7429" max="7429" width="14.83203125" style="140" customWidth="1"/>
    <col min="7430" max="7430" width="43.83203125" style="140" customWidth="1"/>
    <col min="7431" max="7432" width="15.5" style="140" customWidth="1"/>
    <col min="7433" max="7433" width="14.8320312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9.83203125" style="140" customWidth="1"/>
    <col min="7683" max="7684" width="15.5" style="140" customWidth="1"/>
    <col min="7685" max="7685" width="14.83203125" style="140" customWidth="1"/>
    <col min="7686" max="7686" width="43.83203125" style="140" customWidth="1"/>
    <col min="7687" max="7688" width="15.5" style="140" customWidth="1"/>
    <col min="7689" max="7689" width="14.8320312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9.83203125" style="140" customWidth="1"/>
    <col min="7939" max="7940" width="15.5" style="140" customWidth="1"/>
    <col min="7941" max="7941" width="14.83203125" style="140" customWidth="1"/>
    <col min="7942" max="7942" width="43.83203125" style="140" customWidth="1"/>
    <col min="7943" max="7944" width="15.5" style="140" customWidth="1"/>
    <col min="7945" max="7945" width="14.8320312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9.83203125" style="140" customWidth="1"/>
    <col min="8195" max="8196" width="15.5" style="140" customWidth="1"/>
    <col min="8197" max="8197" width="14.83203125" style="140" customWidth="1"/>
    <col min="8198" max="8198" width="43.83203125" style="140" customWidth="1"/>
    <col min="8199" max="8200" width="15.5" style="140" customWidth="1"/>
    <col min="8201" max="8201" width="14.8320312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9.83203125" style="140" customWidth="1"/>
    <col min="8451" max="8452" width="15.5" style="140" customWidth="1"/>
    <col min="8453" max="8453" width="14.83203125" style="140" customWidth="1"/>
    <col min="8454" max="8454" width="43.83203125" style="140" customWidth="1"/>
    <col min="8455" max="8456" width="15.5" style="140" customWidth="1"/>
    <col min="8457" max="8457" width="14.8320312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9.83203125" style="140" customWidth="1"/>
    <col min="8707" max="8708" width="15.5" style="140" customWidth="1"/>
    <col min="8709" max="8709" width="14.83203125" style="140" customWidth="1"/>
    <col min="8710" max="8710" width="43.83203125" style="140" customWidth="1"/>
    <col min="8711" max="8712" width="15.5" style="140" customWidth="1"/>
    <col min="8713" max="8713" width="14.8320312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9.83203125" style="140" customWidth="1"/>
    <col min="8963" max="8964" width="15.5" style="140" customWidth="1"/>
    <col min="8965" max="8965" width="14.83203125" style="140" customWidth="1"/>
    <col min="8966" max="8966" width="43.83203125" style="140" customWidth="1"/>
    <col min="8967" max="8968" width="15.5" style="140" customWidth="1"/>
    <col min="8969" max="8969" width="14.8320312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9.83203125" style="140" customWidth="1"/>
    <col min="9219" max="9220" width="15.5" style="140" customWidth="1"/>
    <col min="9221" max="9221" width="14.83203125" style="140" customWidth="1"/>
    <col min="9222" max="9222" width="43.83203125" style="140" customWidth="1"/>
    <col min="9223" max="9224" width="15.5" style="140" customWidth="1"/>
    <col min="9225" max="9225" width="14.8320312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9.83203125" style="140" customWidth="1"/>
    <col min="9475" max="9476" width="15.5" style="140" customWidth="1"/>
    <col min="9477" max="9477" width="14.83203125" style="140" customWidth="1"/>
    <col min="9478" max="9478" width="43.83203125" style="140" customWidth="1"/>
    <col min="9479" max="9480" width="15.5" style="140" customWidth="1"/>
    <col min="9481" max="9481" width="14.8320312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9.83203125" style="140" customWidth="1"/>
    <col min="9731" max="9732" width="15.5" style="140" customWidth="1"/>
    <col min="9733" max="9733" width="14.83203125" style="140" customWidth="1"/>
    <col min="9734" max="9734" width="43.83203125" style="140" customWidth="1"/>
    <col min="9735" max="9736" width="15.5" style="140" customWidth="1"/>
    <col min="9737" max="9737" width="14.8320312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9.83203125" style="140" customWidth="1"/>
    <col min="9987" max="9988" width="15.5" style="140" customWidth="1"/>
    <col min="9989" max="9989" width="14.83203125" style="140" customWidth="1"/>
    <col min="9990" max="9990" width="43.83203125" style="140" customWidth="1"/>
    <col min="9991" max="9992" width="15.5" style="140" customWidth="1"/>
    <col min="9993" max="9993" width="14.8320312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9.83203125" style="140" customWidth="1"/>
    <col min="10243" max="10244" width="15.5" style="140" customWidth="1"/>
    <col min="10245" max="10245" width="14.83203125" style="140" customWidth="1"/>
    <col min="10246" max="10246" width="43.83203125" style="140" customWidth="1"/>
    <col min="10247" max="10248" width="15.5" style="140" customWidth="1"/>
    <col min="10249" max="10249" width="14.8320312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9.83203125" style="140" customWidth="1"/>
    <col min="10499" max="10500" width="15.5" style="140" customWidth="1"/>
    <col min="10501" max="10501" width="14.83203125" style="140" customWidth="1"/>
    <col min="10502" max="10502" width="43.83203125" style="140" customWidth="1"/>
    <col min="10503" max="10504" width="15.5" style="140" customWidth="1"/>
    <col min="10505" max="10505" width="14.8320312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9.83203125" style="140" customWidth="1"/>
    <col min="10755" max="10756" width="15.5" style="140" customWidth="1"/>
    <col min="10757" max="10757" width="14.83203125" style="140" customWidth="1"/>
    <col min="10758" max="10758" width="43.83203125" style="140" customWidth="1"/>
    <col min="10759" max="10760" width="15.5" style="140" customWidth="1"/>
    <col min="10761" max="10761" width="14.8320312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9.83203125" style="140" customWidth="1"/>
    <col min="11011" max="11012" width="15.5" style="140" customWidth="1"/>
    <col min="11013" max="11013" width="14.83203125" style="140" customWidth="1"/>
    <col min="11014" max="11014" width="43.83203125" style="140" customWidth="1"/>
    <col min="11015" max="11016" width="15.5" style="140" customWidth="1"/>
    <col min="11017" max="11017" width="14.8320312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9.83203125" style="140" customWidth="1"/>
    <col min="11267" max="11268" width="15.5" style="140" customWidth="1"/>
    <col min="11269" max="11269" width="14.83203125" style="140" customWidth="1"/>
    <col min="11270" max="11270" width="43.83203125" style="140" customWidth="1"/>
    <col min="11271" max="11272" width="15.5" style="140" customWidth="1"/>
    <col min="11273" max="11273" width="14.8320312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9.83203125" style="140" customWidth="1"/>
    <col min="11523" max="11524" width="15.5" style="140" customWidth="1"/>
    <col min="11525" max="11525" width="14.83203125" style="140" customWidth="1"/>
    <col min="11526" max="11526" width="43.83203125" style="140" customWidth="1"/>
    <col min="11527" max="11528" width="15.5" style="140" customWidth="1"/>
    <col min="11529" max="11529" width="14.8320312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9.83203125" style="140" customWidth="1"/>
    <col min="11779" max="11780" width="15.5" style="140" customWidth="1"/>
    <col min="11781" max="11781" width="14.83203125" style="140" customWidth="1"/>
    <col min="11782" max="11782" width="43.83203125" style="140" customWidth="1"/>
    <col min="11783" max="11784" width="15.5" style="140" customWidth="1"/>
    <col min="11785" max="11785" width="14.8320312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9.83203125" style="140" customWidth="1"/>
    <col min="12035" max="12036" width="15.5" style="140" customWidth="1"/>
    <col min="12037" max="12037" width="14.83203125" style="140" customWidth="1"/>
    <col min="12038" max="12038" width="43.83203125" style="140" customWidth="1"/>
    <col min="12039" max="12040" width="15.5" style="140" customWidth="1"/>
    <col min="12041" max="12041" width="14.8320312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9.83203125" style="140" customWidth="1"/>
    <col min="12291" max="12292" width="15.5" style="140" customWidth="1"/>
    <col min="12293" max="12293" width="14.83203125" style="140" customWidth="1"/>
    <col min="12294" max="12294" width="43.83203125" style="140" customWidth="1"/>
    <col min="12295" max="12296" width="15.5" style="140" customWidth="1"/>
    <col min="12297" max="12297" width="14.8320312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9.83203125" style="140" customWidth="1"/>
    <col min="12547" max="12548" width="15.5" style="140" customWidth="1"/>
    <col min="12549" max="12549" width="14.83203125" style="140" customWidth="1"/>
    <col min="12550" max="12550" width="43.83203125" style="140" customWidth="1"/>
    <col min="12551" max="12552" width="15.5" style="140" customWidth="1"/>
    <col min="12553" max="12553" width="14.8320312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9.83203125" style="140" customWidth="1"/>
    <col min="12803" max="12804" width="15.5" style="140" customWidth="1"/>
    <col min="12805" max="12805" width="14.83203125" style="140" customWidth="1"/>
    <col min="12806" max="12806" width="43.83203125" style="140" customWidth="1"/>
    <col min="12807" max="12808" width="15.5" style="140" customWidth="1"/>
    <col min="12809" max="12809" width="14.8320312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9.83203125" style="140" customWidth="1"/>
    <col min="13059" max="13060" width="15.5" style="140" customWidth="1"/>
    <col min="13061" max="13061" width="14.83203125" style="140" customWidth="1"/>
    <col min="13062" max="13062" width="43.83203125" style="140" customWidth="1"/>
    <col min="13063" max="13064" width="15.5" style="140" customWidth="1"/>
    <col min="13065" max="13065" width="14.8320312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9.83203125" style="140" customWidth="1"/>
    <col min="13315" max="13316" width="15.5" style="140" customWidth="1"/>
    <col min="13317" max="13317" width="14.83203125" style="140" customWidth="1"/>
    <col min="13318" max="13318" width="43.83203125" style="140" customWidth="1"/>
    <col min="13319" max="13320" width="15.5" style="140" customWidth="1"/>
    <col min="13321" max="13321" width="14.8320312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9.83203125" style="140" customWidth="1"/>
    <col min="13571" max="13572" width="15.5" style="140" customWidth="1"/>
    <col min="13573" max="13573" width="14.83203125" style="140" customWidth="1"/>
    <col min="13574" max="13574" width="43.83203125" style="140" customWidth="1"/>
    <col min="13575" max="13576" width="15.5" style="140" customWidth="1"/>
    <col min="13577" max="13577" width="14.8320312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9.83203125" style="140" customWidth="1"/>
    <col min="13827" max="13828" width="15.5" style="140" customWidth="1"/>
    <col min="13829" max="13829" width="14.83203125" style="140" customWidth="1"/>
    <col min="13830" max="13830" width="43.83203125" style="140" customWidth="1"/>
    <col min="13831" max="13832" width="15.5" style="140" customWidth="1"/>
    <col min="13833" max="13833" width="14.8320312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9.83203125" style="140" customWidth="1"/>
    <col min="14083" max="14084" width="15.5" style="140" customWidth="1"/>
    <col min="14085" max="14085" width="14.83203125" style="140" customWidth="1"/>
    <col min="14086" max="14086" width="43.83203125" style="140" customWidth="1"/>
    <col min="14087" max="14088" width="15.5" style="140" customWidth="1"/>
    <col min="14089" max="14089" width="14.8320312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9.83203125" style="140" customWidth="1"/>
    <col min="14339" max="14340" width="15.5" style="140" customWidth="1"/>
    <col min="14341" max="14341" width="14.83203125" style="140" customWidth="1"/>
    <col min="14342" max="14342" width="43.83203125" style="140" customWidth="1"/>
    <col min="14343" max="14344" width="15.5" style="140" customWidth="1"/>
    <col min="14345" max="14345" width="14.8320312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9.83203125" style="140" customWidth="1"/>
    <col min="14595" max="14596" width="15.5" style="140" customWidth="1"/>
    <col min="14597" max="14597" width="14.83203125" style="140" customWidth="1"/>
    <col min="14598" max="14598" width="43.83203125" style="140" customWidth="1"/>
    <col min="14599" max="14600" width="15.5" style="140" customWidth="1"/>
    <col min="14601" max="14601" width="14.8320312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9.83203125" style="140" customWidth="1"/>
    <col min="14851" max="14852" width="15.5" style="140" customWidth="1"/>
    <col min="14853" max="14853" width="14.83203125" style="140" customWidth="1"/>
    <col min="14854" max="14854" width="43.83203125" style="140" customWidth="1"/>
    <col min="14855" max="14856" width="15.5" style="140" customWidth="1"/>
    <col min="14857" max="14857" width="14.8320312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9.83203125" style="140" customWidth="1"/>
    <col min="15107" max="15108" width="15.5" style="140" customWidth="1"/>
    <col min="15109" max="15109" width="14.83203125" style="140" customWidth="1"/>
    <col min="15110" max="15110" width="43.83203125" style="140" customWidth="1"/>
    <col min="15111" max="15112" width="15.5" style="140" customWidth="1"/>
    <col min="15113" max="15113" width="14.8320312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9.83203125" style="140" customWidth="1"/>
    <col min="15363" max="15364" width="15.5" style="140" customWidth="1"/>
    <col min="15365" max="15365" width="14.83203125" style="140" customWidth="1"/>
    <col min="15366" max="15366" width="43.83203125" style="140" customWidth="1"/>
    <col min="15367" max="15368" width="15.5" style="140" customWidth="1"/>
    <col min="15369" max="15369" width="14.8320312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9.83203125" style="140" customWidth="1"/>
    <col min="15619" max="15620" width="15.5" style="140" customWidth="1"/>
    <col min="15621" max="15621" width="14.83203125" style="140" customWidth="1"/>
    <col min="15622" max="15622" width="43.83203125" style="140" customWidth="1"/>
    <col min="15623" max="15624" width="15.5" style="140" customWidth="1"/>
    <col min="15625" max="15625" width="14.8320312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9.83203125" style="140" customWidth="1"/>
    <col min="15875" max="15876" width="15.5" style="140" customWidth="1"/>
    <col min="15877" max="15877" width="14.83203125" style="140" customWidth="1"/>
    <col min="15878" max="15878" width="43.83203125" style="140" customWidth="1"/>
    <col min="15879" max="15880" width="15.5" style="140" customWidth="1"/>
    <col min="15881" max="15881" width="14.8320312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9.83203125" style="140" customWidth="1"/>
    <col min="16131" max="16132" width="15.5" style="140" customWidth="1"/>
    <col min="16133" max="16133" width="14.83203125" style="140" customWidth="1"/>
    <col min="16134" max="16134" width="43.83203125" style="140" customWidth="1"/>
    <col min="16135" max="16136" width="15.5" style="140" customWidth="1"/>
    <col min="16137" max="16137" width="14.83203125" style="140" customWidth="1"/>
    <col min="16138" max="16138" width="4.83203125" style="140" customWidth="1"/>
    <col min="16139" max="16384" width="9.33203125" style="140"/>
  </cols>
  <sheetData>
    <row r="1" spans="1:10" ht="31.5" x14ac:dyDescent="0.2">
      <c r="B1" s="141" t="s">
        <v>334</v>
      </c>
      <c r="C1" s="142"/>
      <c r="D1" s="142"/>
      <c r="E1" s="142"/>
      <c r="F1" s="142"/>
      <c r="G1" s="142"/>
      <c r="H1" s="142"/>
      <c r="I1" s="142"/>
      <c r="J1" s="374" t="str">
        <f>CONCATENATE("2.2. melléklet ",[1]RM_ALAPADATOK!A7," ",[1]RM_ALAPADATOK!B7," ",[1]RM_ALAPADATOK!C7," ",[1]RM_ALAPADATOK!D7," ",[1]RM_ALAPADATOK!E7," ",[1]RM_ALAPADATOK!F7," ",[1]RM_ALAPADATOK!G7," ",[1]RM_ALAPADATOK!H7)</f>
        <v>2.2. melléklet a … / 2020. ( ……. ) önkormányzati rendelethez</v>
      </c>
    </row>
    <row r="2" spans="1:10" ht="14.25" thickBot="1" x14ac:dyDescent="0.25">
      <c r="G2" s="144"/>
      <c r="H2" s="144"/>
      <c r="I2" s="144" t="str">
        <f>'[1]RM_2.1.sz.mell.'!I2</f>
        <v>Forintban!</v>
      </c>
      <c r="J2" s="374"/>
    </row>
    <row r="3" spans="1:10" ht="13.5" customHeight="1" thickBot="1" x14ac:dyDescent="0.25">
      <c r="A3" s="375" t="s">
        <v>3</v>
      </c>
      <c r="B3" s="145" t="s">
        <v>277</v>
      </c>
      <c r="C3" s="146"/>
      <c r="D3" s="147"/>
      <c r="E3" s="147"/>
      <c r="F3" s="145" t="s">
        <v>278</v>
      </c>
      <c r="G3" s="148"/>
      <c r="H3" s="149"/>
      <c r="I3" s="150"/>
      <c r="J3" s="374"/>
    </row>
    <row r="4" spans="1:10" s="157" customFormat="1" ht="36.75" thickBot="1" x14ac:dyDescent="0.25">
      <c r="A4" s="376"/>
      <c r="B4" s="151" t="s">
        <v>279</v>
      </c>
      <c r="C4" s="152" t="str">
        <f>+CONCATENATE('[1]RM_1.1.sz.mell.'!C8," eredeti előirányzat")</f>
        <v>2020. évi eredeti előirányzat</v>
      </c>
      <c r="D4" s="153" t="s">
        <v>280</v>
      </c>
      <c r="E4" s="153" t="str">
        <f>+CONCATENATE(LEFT('[1]RM_1.1.sz.mell.'!C8,4),". …….. Módisítás után" )</f>
        <v>2020. …….. Módisítás után</v>
      </c>
      <c r="F4" s="154" t="s">
        <v>279</v>
      </c>
      <c r="G4" s="152" t="str">
        <f>+C4</f>
        <v>2020. évi eredeti előirányzat</v>
      </c>
      <c r="H4" s="155" t="str">
        <f>+D4</f>
        <v>Halmozott módosítás 2020. …….-ig</v>
      </c>
      <c r="I4" s="156" t="str">
        <f>+E4</f>
        <v>2020. …….. Módisítás után</v>
      </c>
      <c r="J4" s="374"/>
    </row>
    <row r="5" spans="1:10" s="157" customFormat="1" ht="13.5" thickBot="1" x14ac:dyDescent="0.25">
      <c r="A5" s="158" t="s">
        <v>11</v>
      </c>
      <c r="B5" s="159" t="s">
        <v>12</v>
      </c>
      <c r="C5" s="161" t="s">
        <v>13</v>
      </c>
      <c r="D5" s="161" t="s">
        <v>14</v>
      </c>
      <c r="E5" s="161" t="s">
        <v>281</v>
      </c>
      <c r="F5" s="159" t="s">
        <v>282</v>
      </c>
      <c r="G5" s="160" t="s">
        <v>17</v>
      </c>
      <c r="H5" s="160" t="s">
        <v>18</v>
      </c>
      <c r="I5" s="162" t="s">
        <v>283</v>
      </c>
      <c r="J5" s="374"/>
    </row>
    <row r="6" spans="1:10" ht="12.95" customHeight="1" x14ac:dyDescent="0.2">
      <c r="A6" s="164" t="s">
        <v>22</v>
      </c>
      <c r="B6" s="165" t="s">
        <v>335</v>
      </c>
      <c r="C6" s="166">
        <f>'[1]KV_2.2.sz.mell.'!C6</f>
        <v>0</v>
      </c>
      <c r="D6" s="167">
        <v>8327800</v>
      </c>
      <c r="E6" s="166">
        <f>C6+D6</f>
        <v>8327800</v>
      </c>
      <c r="F6" s="165" t="s">
        <v>221</v>
      </c>
      <c r="G6" s="207">
        <f>'[1]KV_2.2.sz.mell.'!E6</f>
        <v>331076372</v>
      </c>
      <c r="H6" s="208">
        <v>116253563</v>
      </c>
      <c r="I6" s="209">
        <f>G6+H6</f>
        <v>447329935</v>
      </c>
      <c r="J6" s="374"/>
    </row>
    <row r="7" spans="1:10" x14ac:dyDescent="0.2">
      <c r="A7" s="169" t="s">
        <v>36</v>
      </c>
      <c r="B7" s="170" t="s">
        <v>336</v>
      </c>
      <c r="C7" s="171">
        <f>'[1]KV_2.2.sz.mell.'!C7</f>
        <v>0</v>
      </c>
      <c r="D7" s="172"/>
      <c r="E7" s="166">
        <f t="shared" ref="E7:E16" si="0">C7+D7</f>
        <v>0</v>
      </c>
      <c r="F7" s="170" t="s">
        <v>337</v>
      </c>
      <c r="G7" s="171">
        <f>'[1]KV_2.2.sz.mell.'!E7</f>
        <v>0</v>
      </c>
      <c r="H7" s="172"/>
      <c r="I7" s="210">
        <f t="shared" ref="I7:I29" si="1">G7+H7</f>
        <v>0</v>
      </c>
      <c r="J7" s="374"/>
    </row>
    <row r="8" spans="1:10" ht="12.95" customHeight="1" x14ac:dyDescent="0.2">
      <c r="A8" s="169" t="s">
        <v>50</v>
      </c>
      <c r="B8" s="170" t="s">
        <v>338</v>
      </c>
      <c r="C8" s="171">
        <f>'[1]KV_2.2.sz.mell.'!C8</f>
        <v>0</v>
      </c>
      <c r="D8" s="172"/>
      <c r="E8" s="166">
        <f t="shared" si="0"/>
        <v>0</v>
      </c>
      <c r="F8" s="170" t="s">
        <v>223</v>
      </c>
      <c r="G8" s="171">
        <f>'[1]KV_2.2.sz.mell.'!E8</f>
        <v>4652261</v>
      </c>
      <c r="H8" s="172"/>
      <c r="I8" s="210">
        <f t="shared" si="1"/>
        <v>4652261</v>
      </c>
      <c r="J8" s="374"/>
    </row>
    <row r="9" spans="1:10" ht="12.95" customHeight="1" x14ac:dyDescent="0.2">
      <c r="A9" s="169" t="s">
        <v>240</v>
      </c>
      <c r="B9" s="170" t="s">
        <v>339</v>
      </c>
      <c r="C9" s="171">
        <f>'[1]KV_2.2.sz.mell.'!C9</f>
        <v>0</v>
      </c>
      <c r="D9" s="172"/>
      <c r="E9" s="166">
        <f t="shared" si="0"/>
        <v>0</v>
      </c>
      <c r="F9" s="170" t="s">
        <v>340</v>
      </c>
      <c r="G9" s="171">
        <f>'[1]KV_2.2.sz.mell.'!E9</f>
        <v>0</v>
      </c>
      <c r="H9" s="172"/>
      <c r="I9" s="210">
        <f t="shared" si="1"/>
        <v>0</v>
      </c>
      <c r="J9" s="374"/>
    </row>
    <row r="10" spans="1:10" ht="12.75" customHeight="1" x14ac:dyDescent="0.2">
      <c r="A10" s="169" t="s">
        <v>73</v>
      </c>
      <c r="B10" s="170" t="s">
        <v>341</v>
      </c>
      <c r="C10" s="171">
        <f>'[1]KV_2.2.sz.mell.'!C10</f>
        <v>0</v>
      </c>
      <c r="D10" s="172"/>
      <c r="E10" s="166">
        <f t="shared" si="0"/>
        <v>0</v>
      </c>
      <c r="F10" s="170" t="s">
        <v>225</v>
      </c>
      <c r="G10" s="171">
        <f>'[1]KV_2.2.sz.mell.'!E10</f>
        <v>0</v>
      </c>
      <c r="H10" s="172"/>
      <c r="I10" s="210">
        <f t="shared" si="1"/>
        <v>0</v>
      </c>
      <c r="J10" s="374"/>
    </row>
    <row r="11" spans="1:10" ht="12.95" customHeight="1" x14ac:dyDescent="0.2">
      <c r="A11" s="169" t="s">
        <v>97</v>
      </c>
      <c r="B11" s="170" t="s">
        <v>342</v>
      </c>
      <c r="C11" s="174">
        <f>'[1]KV_2.2.sz.mell.'!C11</f>
        <v>0</v>
      </c>
      <c r="D11" s="175"/>
      <c r="E11" s="176">
        <f t="shared" si="0"/>
        <v>0</v>
      </c>
      <c r="F11" s="211">
        <f>'[1]KV_2.2.sz.mell.'!D11</f>
        <v>0</v>
      </c>
      <c r="G11" s="171">
        <f>'[1]KV_2.2.sz.mell.'!E11</f>
        <v>0</v>
      </c>
      <c r="H11" s="172"/>
      <c r="I11" s="210">
        <f t="shared" si="1"/>
        <v>0</v>
      </c>
      <c r="J11" s="374"/>
    </row>
    <row r="12" spans="1:10" ht="12.95" customHeight="1" x14ac:dyDescent="0.2">
      <c r="A12" s="169" t="s">
        <v>257</v>
      </c>
      <c r="B12" s="171">
        <f>'[1]KV_2.2.sz.mell.'!B12</f>
        <v>0</v>
      </c>
      <c r="C12" s="171">
        <f>'[1]KV_2.2.sz.mell.'!C12</f>
        <v>0</v>
      </c>
      <c r="D12" s="172"/>
      <c r="E12" s="176">
        <f t="shared" si="0"/>
        <v>0</v>
      </c>
      <c r="F12" s="211">
        <f>'[1]KV_2.2.sz.mell.'!D12</f>
        <v>0</v>
      </c>
      <c r="G12" s="171">
        <f>'[1]KV_2.2.sz.mell.'!E12</f>
        <v>0</v>
      </c>
      <c r="H12" s="172"/>
      <c r="I12" s="210">
        <f t="shared" si="1"/>
        <v>0</v>
      </c>
      <c r="J12" s="374"/>
    </row>
    <row r="13" spans="1:10" ht="12.95" customHeight="1" x14ac:dyDescent="0.2">
      <c r="A13" s="169" t="s">
        <v>119</v>
      </c>
      <c r="B13" s="171">
        <f>'[1]KV_2.2.sz.mell.'!B13</f>
        <v>0</v>
      </c>
      <c r="C13" s="171">
        <f>'[1]KV_2.2.sz.mell.'!C13</f>
        <v>0</v>
      </c>
      <c r="D13" s="172"/>
      <c r="E13" s="176">
        <f t="shared" si="0"/>
        <v>0</v>
      </c>
      <c r="F13" s="211">
        <f>'[1]KV_2.2.sz.mell.'!D13</f>
        <v>0</v>
      </c>
      <c r="G13" s="171">
        <f>'[1]KV_2.2.sz.mell.'!E13</f>
        <v>0</v>
      </c>
      <c r="H13" s="172"/>
      <c r="I13" s="210">
        <f t="shared" si="1"/>
        <v>0</v>
      </c>
      <c r="J13" s="374"/>
    </row>
    <row r="14" spans="1:10" ht="12.95" customHeight="1" x14ac:dyDescent="0.2">
      <c r="A14" s="169" t="s">
        <v>266</v>
      </c>
      <c r="B14" s="171">
        <f>'[1]KV_2.2.sz.mell.'!B14</f>
        <v>0</v>
      </c>
      <c r="C14" s="174">
        <f>'[1]KV_2.2.sz.mell.'!C14</f>
        <v>0</v>
      </c>
      <c r="D14" s="175"/>
      <c r="E14" s="176">
        <f t="shared" si="0"/>
        <v>0</v>
      </c>
      <c r="F14" s="211">
        <f>'[1]KV_2.2.sz.mell.'!D14</f>
        <v>0</v>
      </c>
      <c r="G14" s="171">
        <f>'[1]KV_2.2.sz.mell.'!E14</f>
        <v>0</v>
      </c>
      <c r="H14" s="172"/>
      <c r="I14" s="210">
        <f t="shared" si="1"/>
        <v>0</v>
      </c>
      <c r="J14" s="374"/>
    </row>
    <row r="15" spans="1:10" x14ac:dyDescent="0.2">
      <c r="A15" s="169" t="s">
        <v>268</v>
      </c>
      <c r="B15" s="171">
        <f>'[1]KV_2.2.sz.mell.'!B15</f>
        <v>0</v>
      </c>
      <c r="C15" s="174">
        <f>'[1]KV_2.2.sz.mell.'!C15</f>
        <v>0</v>
      </c>
      <c r="D15" s="175"/>
      <c r="E15" s="176">
        <f t="shared" si="0"/>
        <v>0</v>
      </c>
      <c r="F15" s="211">
        <f>'[1]KV_2.2.sz.mell.'!D15</f>
        <v>0</v>
      </c>
      <c r="G15" s="171">
        <f>'[1]KV_2.2.sz.mell.'!E15</f>
        <v>0</v>
      </c>
      <c r="H15" s="172"/>
      <c r="I15" s="210">
        <f t="shared" si="1"/>
        <v>0</v>
      </c>
      <c r="J15" s="374"/>
    </row>
    <row r="16" spans="1:10" ht="12.95" customHeight="1" thickBot="1" x14ac:dyDescent="0.25">
      <c r="A16" s="199" t="s">
        <v>270</v>
      </c>
      <c r="B16" s="171">
        <f>'[1]KV_2.2.sz.mell.'!B16</f>
        <v>0</v>
      </c>
      <c r="C16" s="212">
        <f>'[1]KV_2.2.sz.mell.'!C16</f>
        <v>0</v>
      </c>
      <c r="D16" s="213"/>
      <c r="E16" s="166">
        <f t="shared" si="0"/>
        <v>0</v>
      </c>
      <c r="F16" s="214" t="s">
        <v>215</v>
      </c>
      <c r="G16" s="215">
        <f>'[1]KV_2.2.sz.mell.'!E16</f>
        <v>0</v>
      </c>
      <c r="H16" s="216"/>
      <c r="I16" s="217">
        <f t="shared" si="1"/>
        <v>0</v>
      </c>
      <c r="J16" s="374"/>
    </row>
    <row r="17" spans="1:10" ht="15.95" customHeight="1" thickBot="1" x14ac:dyDescent="0.25">
      <c r="A17" s="182" t="s">
        <v>293</v>
      </c>
      <c r="B17" s="183" t="s">
        <v>343</v>
      </c>
      <c r="C17" s="184">
        <f>'[1]KV_2.2.sz.mell.'!C17</f>
        <v>0</v>
      </c>
      <c r="D17" s="184">
        <f>+D6+D8+D9+D11+D12+D13+D14+D15+D16</f>
        <v>8327800</v>
      </c>
      <c r="E17" s="184">
        <f>+E6+E8+E9+E11+E12+E13+E14+E15+E16</f>
        <v>8327800</v>
      </c>
      <c r="F17" s="183" t="s">
        <v>344</v>
      </c>
      <c r="G17" s="184">
        <f>'[1]KV_2.2.sz.mell.'!E17</f>
        <v>335728633</v>
      </c>
      <c r="H17" s="184">
        <f>+H6+H8+H10+H11+H12+H13+H14+H15+H16</f>
        <v>116253563</v>
      </c>
      <c r="I17" s="185">
        <f>+I6+I8+I10+I11+I12+I13+I14+I15+I16</f>
        <v>451982196</v>
      </c>
      <c r="J17" s="374"/>
    </row>
    <row r="18" spans="1:10" ht="12.95" customHeight="1" x14ac:dyDescent="0.2">
      <c r="A18" s="164" t="s">
        <v>294</v>
      </c>
      <c r="B18" s="218" t="s">
        <v>345</v>
      </c>
      <c r="C18" s="219">
        <f>'[1]KV_2.2.sz.mell.'!C18</f>
        <v>335728633</v>
      </c>
      <c r="D18" s="219">
        <f>+D19+D20+D21+D22+D23</f>
        <v>107925763</v>
      </c>
      <c r="E18" s="219">
        <f>+E19+E20+E21+E22+E23</f>
        <v>443654396</v>
      </c>
      <c r="F18" s="189" t="s">
        <v>299</v>
      </c>
      <c r="G18" s="220">
        <f>'[1]KV_2.2.sz.mell.'!E18</f>
        <v>0</v>
      </c>
      <c r="H18" s="221"/>
      <c r="I18" s="222">
        <f t="shared" si="1"/>
        <v>0</v>
      </c>
      <c r="J18" s="374"/>
    </row>
    <row r="19" spans="1:10" ht="12.95" customHeight="1" x14ac:dyDescent="0.2">
      <c r="A19" s="169" t="s">
        <v>297</v>
      </c>
      <c r="B19" s="197" t="s">
        <v>346</v>
      </c>
      <c r="C19" s="194">
        <f>'[1]KV_2.2.sz.mell.'!C19</f>
        <v>335728633</v>
      </c>
      <c r="D19" s="195">
        <v>107925763</v>
      </c>
      <c r="E19" s="194">
        <f t="shared" ref="E19:E29" si="2">C19+D19</f>
        <v>443654396</v>
      </c>
      <c r="F19" s="189" t="s">
        <v>347</v>
      </c>
      <c r="G19" s="194">
        <f>'[1]KV_2.2.sz.mell.'!E19</f>
        <v>0</v>
      </c>
      <c r="H19" s="195"/>
      <c r="I19" s="196">
        <f t="shared" si="1"/>
        <v>0</v>
      </c>
      <c r="J19" s="374"/>
    </row>
    <row r="20" spans="1:10" ht="12.95" customHeight="1" x14ac:dyDescent="0.2">
      <c r="A20" s="164" t="s">
        <v>300</v>
      </c>
      <c r="B20" s="197" t="s">
        <v>348</v>
      </c>
      <c r="C20" s="194">
        <f>'[1]KV_2.2.sz.mell.'!C20</f>
        <v>0</v>
      </c>
      <c r="D20" s="195"/>
      <c r="E20" s="194">
        <f t="shared" si="2"/>
        <v>0</v>
      </c>
      <c r="F20" s="189" t="s">
        <v>305</v>
      </c>
      <c r="G20" s="194">
        <f>'[1]KV_2.2.sz.mell.'!E20</f>
        <v>0</v>
      </c>
      <c r="H20" s="195"/>
      <c r="I20" s="196">
        <f t="shared" si="1"/>
        <v>0</v>
      </c>
      <c r="J20" s="374"/>
    </row>
    <row r="21" spans="1:10" ht="12.95" customHeight="1" x14ac:dyDescent="0.2">
      <c r="A21" s="169" t="s">
        <v>303</v>
      </c>
      <c r="B21" s="197" t="s">
        <v>349</v>
      </c>
      <c r="C21" s="194">
        <f>'[1]KV_2.2.sz.mell.'!C21</f>
        <v>0</v>
      </c>
      <c r="D21" s="195"/>
      <c r="E21" s="194">
        <f t="shared" si="2"/>
        <v>0</v>
      </c>
      <c r="F21" s="189" t="s">
        <v>308</v>
      </c>
      <c r="G21" s="194">
        <f>'[1]KV_2.2.sz.mell.'!E21</f>
        <v>0</v>
      </c>
      <c r="H21" s="195"/>
      <c r="I21" s="196">
        <f t="shared" si="1"/>
        <v>0</v>
      </c>
      <c r="J21" s="374"/>
    </row>
    <row r="22" spans="1:10" ht="12.95" customHeight="1" x14ac:dyDescent="0.2">
      <c r="A22" s="164" t="s">
        <v>306</v>
      </c>
      <c r="B22" s="197" t="s">
        <v>310</v>
      </c>
      <c r="C22" s="194">
        <f>'[1]KV_2.2.sz.mell.'!C22</f>
        <v>0</v>
      </c>
      <c r="D22" s="195"/>
      <c r="E22" s="194">
        <f t="shared" si="2"/>
        <v>0</v>
      </c>
      <c r="F22" s="187" t="s">
        <v>311</v>
      </c>
      <c r="G22" s="194">
        <f>'[1]KV_2.2.sz.mell.'!E22</f>
        <v>0</v>
      </c>
      <c r="H22" s="195"/>
      <c r="I22" s="196">
        <f t="shared" si="1"/>
        <v>0</v>
      </c>
      <c r="J22" s="374"/>
    </row>
    <row r="23" spans="1:10" ht="12.95" customHeight="1" x14ac:dyDescent="0.2">
      <c r="A23" s="169" t="s">
        <v>309</v>
      </c>
      <c r="B23" s="223" t="s">
        <v>350</v>
      </c>
      <c r="C23" s="194">
        <f>'[1]KV_2.2.sz.mell.'!C23</f>
        <v>0</v>
      </c>
      <c r="D23" s="195"/>
      <c r="E23" s="194">
        <f t="shared" si="2"/>
        <v>0</v>
      </c>
      <c r="F23" s="189" t="s">
        <v>351</v>
      </c>
      <c r="G23" s="194">
        <f>'[1]KV_2.2.sz.mell.'!E23</f>
        <v>0</v>
      </c>
      <c r="H23" s="195"/>
      <c r="I23" s="196">
        <f t="shared" si="1"/>
        <v>0</v>
      </c>
      <c r="J23" s="374"/>
    </row>
    <row r="24" spans="1:10" ht="12.95" customHeight="1" x14ac:dyDescent="0.2">
      <c r="A24" s="164" t="s">
        <v>312</v>
      </c>
      <c r="B24" s="224" t="s">
        <v>352</v>
      </c>
      <c r="C24" s="198">
        <f>'[1]KV_2.2.sz.mell.'!C24</f>
        <v>0</v>
      </c>
      <c r="D24" s="198">
        <f>+D25+D26+D27+D28+D29</f>
        <v>0</v>
      </c>
      <c r="E24" s="198">
        <f>+E25+E26+E27+E28+E29</f>
        <v>0</v>
      </c>
      <c r="F24" s="225" t="s">
        <v>353</v>
      </c>
      <c r="G24" s="194">
        <f>'[1]KV_2.2.sz.mell.'!E24</f>
        <v>0</v>
      </c>
      <c r="H24" s="195"/>
      <c r="I24" s="196">
        <f t="shared" si="1"/>
        <v>0</v>
      </c>
      <c r="J24" s="374"/>
    </row>
    <row r="25" spans="1:10" ht="12.95" customHeight="1" x14ac:dyDescent="0.2">
      <c r="A25" s="169" t="s">
        <v>315</v>
      </c>
      <c r="B25" s="223" t="s">
        <v>354</v>
      </c>
      <c r="C25" s="194">
        <f>'[1]KV_2.2.sz.mell.'!C25</f>
        <v>0</v>
      </c>
      <c r="D25" s="195"/>
      <c r="E25" s="194">
        <f t="shared" si="2"/>
        <v>0</v>
      </c>
      <c r="F25" s="225" t="s">
        <v>256</v>
      </c>
      <c r="G25" s="194">
        <f>'[1]KV_2.2.sz.mell.'!E25</f>
        <v>0</v>
      </c>
      <c r="H25" s="195"/>
      <c r="I25" s="196">
        <f t="shared" si="1"/>
        <v>0</v>
      </c>
      <c r="J25" s="374"/>
    </row>
    <row r="26" spans="1:10" ht="12.95" customHeight="1" x14ac:dyDescent="0.2">
      <c r="A26" s="164" t="s">
        <v>317</v>
      </c>
      <c r="B26" s="223" t="s">
        <v>355</v>
      </c>
      <c r="C26" s="194">
        <f>'[1]KV_2.2.sz.mell.'!C26</f>
        <v>0</v>
      </c>
      <c r="D26" s="195"/>
      <c r="E26" s="226">
        <f t="shared" si="2"/>
        <v>0</v>
      </c>
      <c r="F26" s="227">
        <f>'[1]KV_2.2.sz.mell.'!D26</f>
        <v>0</v>
      </c>
      <c r="G26" s="194">
        <f>'[1]KV_2.2.sz.mell.'!E26</f>
        <v>0</v>
      </c>
      <c r="H26" s="195"/>
      <c r="I26" s="196">
        <f t="shared" si="1"/>
        <v>0</v>
      </c>
      <c r="J26" s="374"/>
    </row>
    <row r="27" spans="1:10" ht="12.95" customHeight="1" x14ac:dyDescent="0.2">
      <c r="A27" s="169" t="s">
        <v>319</v>
      </c>
      <c r="B27" s="197" t="s">
        <v>356</v>
      </c>
      <c r="C27" s="194">
        <f>'[1]KV_2.2.sz.mell.'!C27</f>
        <v>0</v>
      </c>
      <c r="D27" s="195"/>
      <c r="E27" s="226">
        <f t="shared" si="2"/>
        <v>0</v>
      </c>
      <c r="F27" s="227">
        <f>'[1]KV_2.2.sz.mell.'!D27</f>
        <v>0</v>
      </c>
      <c r="G27" s="194">
        <f>'[1]KV_2.2.sz.mell.'!E27</f>
        <v>0</v>
      </c>
      <c r="H27" s="195"/>
      <c r="I27" s="196">
        <f t="shared" si="1"/>
        <v>0</v>
      </c>
      <c r="J27" s="374"/>
    </row>
    <row r="28" spans="1:10" ht="12.95" customHeight="1" x14ac:dyDescent="0.2">
      <c r="A28" s="164" t="s">
        <v>321</v>
      </c>
      <c r="B28" s="228" t="s">
        <v>357</v>
      </c>
      <c r="C28" s="194">
        <f>'[1]KV_2.2.sz.mell.'!C28</f>
        <v>0</v>
      </c>
      <c r="D28" s="195"/>
      <c r="E28" s="226">
        <f t="shared" si="2"/>
        <v>0</v>
      </c>
      <c r="F28" s="227">
        <f>'[1]KV_2.2.sz.mell.'!D28</f>
        <v>0</v>
      </c>
      <c r="G28" s="194">
        <f>'[1]KV_2.2.sz.mell.'!E28</f>
        <v>0</v>
      </c>
      <c r="H28" s="195"/>
      <c r="I28" s="196">
        <f t="shared" si="1"/>
        <v>0</v>
      </c>
      <c r="J28" s="374"/>
    </row>
    <row r="29" spans="1:10" ht="12.95" customHeight="1" thickBot="1" x14ac:dyDescent="0.25">
      <c r="A29" s="169" t="s">
        <v>322</v>
      </c>
      <c r="B29" s="229" t="s">
        <v>358</v>
      </c>
      <c r="C29" s="194">
        <f>'[1]KV_2.2.sz.mell.'!C29</f>
        <v>0</v>
      </c>
      <c r="D29" s="195"/>
      <c r="E29" s="226">
        <f t="shared" si="2"/>
        <v>0</v>
      </c>
      <c r="F29" s="230">
        <f>'[1]KV_2.2.sz.mell.'!D29</f>
        <v>0</v>
      </c>
      <c r="G29" s="194">
        <f>'[1]KV_2.2.sz.mell.'!E29</f>
        <v>0</v>
      </c>
      <c r="H29" s="195"/>
      <c r="I29" s="196">
        <f t="shared" si="1"/>
        <v>0</v>
      </c>
      <c r="J29" s="374"/>
    </row>
    <row r="30" spans="1:10" ht="21.75" customHeight="1" thickBot="1" x14ac:dyDescent="0.25">
      <c r="A30" s="182" t="s">
        <v>325</v>
      </c>
      <c r="B30" s="183" t="s">
        <v>359</v>
      </c>
      <c r="C30" s="184">
        <f>'[1]KV_2.2.sz.mell.'!C30</f>
        <v>335728633</v>
      </c>
      <c r="D30" s="184">
        <f>+D18+D24</f>
        <v>107925763</v>
      </c>
      <c r="E30" s="184">
        <f>+E18+E24</f>
        <v>443654396</v>
      </c>
      <c r="F30" s="183" t="s">
        <v>360</v>
      </c>
      <c r="G30" s="184">
        <f>'[1]KV_2.2.sz.mell.'!E30</f>
        <v>0</v>
      </c>
      <c r="H30" s="184">
        <f>SUM(H18:H29)</f>
        <v>0</v>
      </c>
      <c r="I30" s="185">
        <f>SUM(I18:I29)</f>
        <v>0</v>
      </c>
      <c r="J30" s="374"/>
    </row>
    <row r="31" spans="1:10" ht="13.5" thickBot="1" x14ac:dyDescent="0.25">
      <c r="A31" s="182" t="s">
        <v>328</v>
      </c>
      <c r="B31" s="203" t="s">
        <v>361</v>
      </c>
      <c r="C31" s="204">
        <f>'[1]KV_2.2.sz.mell.'!C31</f>
        <v>335728633</v>
      </c>
      <c r="D31" s="204">
        <f>+D17+D30</f>
        <v>116253563</v>
      </c>
      <c r="E31" s="205">
        <f>+E17+E30</f>
        <v>451982196</v>
      </c>
      <c r="F31" s="203" t="s">
        <v>362</v>
      </c>
      <c r="G31" s="204">
        <f>'[1]KV_2.2.sz.mell.'!E31</f>
        <v>335728633</v>
      </c>
      <c r="H31" s="204">
        <f>+H17+H30</f>
        <v>116253563</v>
      </c>
      <c r="I31" s="205">
        <f>+I17+I30</f>
        <v>451982196</v>
      </c>
      <c r="J31" s="374"/>
    </row>
    <row r="32" spans="1:10" ht="13.5" thickBot="1" x14ac:dyDescent="0.25">
      <c r="A32" s="182" t="s">
        <v>331</v>
      </c>
      <c r="B32" s="203" t="s">
        <v>329</v>
      </c>
      <c r="C32" s="204">
        <f>'[1]KV_2.2.sz.mell.'!C32</f>
        <v>335728633</v>
      </c>
      <c r="D32" s="204">
        <f>IF(D17-H17&lt;0,H17-D17,"-")</f>
        <v>107925763</v>
      </c>
      <c r="E32" s="205">
        <f>IF(E17-I17&lt;0,I17-E17,"-")</f>
        <v>443654396</v>
      </c>
      <c r="F32" s="203" t="s">
        <v>330</v>
      </c>
      <c r="G32" s="204" t="str">
        <f>'[1]KV_2.2.sz.mell.'!E32</f>
        <v>-</v>
      </c>
      <c r="H32" s="204" t="str">
        <f>IF(D17-H17&gt;0,D17-H17,"-")</f>
        <v>-</v>
      </c>
      <c r="I32" s="205" t="str">
        <f>IF(E17-I17&gt;0,E17-I17,"-")</f>
        <v>-</v>
      </c>
      <c r="J32" s="374"/>
    </row>
    <row r="33" spans="1:10" ht="13.5" thickBot="1" x14ac:dyDescent="0.25">
      <c r="A33" s="182" t="s">
        <v>363</v>
      </c>
      <c r="B33" s="203" t="s">
        <v>332</v>
      </c>
      <c r="C33" s="204" t="str">
        <f>'[1]KV_2.2.sz.mell.'!C33</f>
        <v>-</v>
      </c>
      <c r="D33" s="204" t="str">
        <f>IF(D31-H31&lt;0,H31-D31,"-")</f>
        <v>-</v>
      </c>
      <c r="E33" s="204" t="str">
        <f>IF(E31-I31&lt;0,I31-E31,"-")</f>
        <v>-</v>
      </c>
      <c r="F33" s="203" t="s">
        <v>333</v>
      </c>
      <c r="G33" s="204" t="str">
        <f>'[1]KV_2.2.sz.mell.'!E33</f>
        <v>-</v>
      </c>
      <c r="H33" s="204" t="str">
        <f>IF(D31-H31&gt;0,D31-H31,"-")</f>
        <v>-</v>
      </c>
      <c r="I33" s="206" t="str">
        <f>IF(E31-I31&gt;0,E31-I31,"-")</f>
        <v>-</v>
      </c>
      <c r="J33" s="374"/>
    </row>
  </sheetData>
  <sheetProtection sheet="1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E057-0D13-4ECC-8C8C-D494D20426FD}">
  <sheetPr>
    <tabColor theme="2"/>
  </sheetPr>
  <dimension ref="A1:J25"/>
  <sheetViews>
    <sheetView topLeftCell="A19" zoomScale="120" zoomScaleNormal="120" workbookViewId="0">
      <selection activeCell="M16" sqref="M16"/>
    </sheetView>
  </sheetViews>
  <sheetFormatPr defaultRowHeight="12.75" x14ac:dyDescent="0.2"/>
  <cols>
    <col min="1" max="1" width="38.83203125" style="143" customWidth="1"/>
    <col min="2" max="10" width="15.83203125" style="140" customWidth="1"/>
    <col min="11" max="12" width="12.83203125" style="140" customWidth="1"/>
    <col min="13" max="13" width="13.83203125" style="140" customWidth="1"/>
    <col min="14" max="256" width="9.33203125" style="140"/>
    <col min="257" max="257" width="38.83203125" style="140" customWidth="1"/>
    <col min="258" max="266" width="15.83203125" style="140" customWidth="1"/>
    <col min="267" max="268" width="12.83203125" style="140" customWidth="1"/>
    <col min="269" max="269" width="13.83203125" style="140" customWidth="1"/>
    <col min="270" max="512" width="9.33203125" style="140"/>
    <col min="513" max="513" width="38.83203125" style="140" customWidth="1"/>
    <col min="514" max="522" width="15.83203125" style="140" customWidth="1"/>
    <col min="523" max="524" width="12.83203125" style="140" customWidth="1"/>
    <col min="525" max="525" width="13.83203125" style="140" customWidth="1"/>
    <col min="526" max="768" width="9.33203125" style="140"/>
    <col min="769" max="769" width="38.83203125" style="140" customWidth="1"/>
    <col min="770" max="778" width="15.83203125" style="140" customWidth="1"/>
    <col min="779" max="780" width="12.83203125" style="140" customWidth="1"/>
    <col min="781" max="781" width="13.83203125" style="140" customWidth="1"/>
    <col min="782" max="1024" width="9.33203125" style="140"/>
    <col min="1025" max="1025" width="38.83203125" style="140" customWidth="1"/>
    <col min="1026" max="1034" width="15.83203125" style="140" customWidth="1"/>
    <col min="1035" max="1036" width="12.83203125" style="140" customWidth="1"/>
    <col min="1037" max="1037" width="13.83203125" style="140" customWidth="1"/>
    <col min="1038" max="1280" width="9.33203125" style="140"/>
    <col min="1281" max="1281" width="38.83203125" style="140" customWidth="1"/>
    <col min="1282" max="1290" width="15.83203125" style="140" customWidth="1"/>
    <col min="1291" max="1292" width="12.83203125" style="140" customWidth="1"/>
    <col min="1293" max="1293" width="13.83203125" style="140" customWidth="1"/>
    <col min="1294" max="1536" width="9.33203125" style="140"/>
    <col min="1537" max="1537" width="38.83203125" style="140" customWidth="1"/>
    <col min="1538" max="1546" width="15.83203125" style="140" customWidth="1"/>
    <col min="1547" max="1548" width="12.83203125" style="140" customWidth="1"/>
    <col min="1549" max="1549" width="13.83203125" style="140" customWidth="1"/>
    <col min="1550" max="1792" width="9.33203125" style="140"/>
    <col min="1793" max="1793" width="38.83203125" style="140" customWidth="1"/>
    <col min="1794" max="1802" width="15.83203125" style="140" customWidth="1"/>
    <col min="1803" max="1804" width="12.83203125" style="140" customWidth="1"/>
    <col min="1805" max="1805" width="13.83203125" style="140" customWidth="1"/>
    <col min="1806" max="2048" width="9.33203125" style="140"/>
    <col min="2049" max="2049" width="38.83203125" style="140" customWidth="1"/>
    <col min="2050" max="2058" width="15.83203125" style="140" customWidth="1"/>
    <col min="2059" max="2060" width="12.83203125" style="140" customWidth="1"/>
    <col min="2061" max="2061" width="13.83203125" style="140" customWidth="1"/>
    <col min="2062" max="2304" width="9.33203125" style="140"/>
    <col min="2305" max="2305" width="38.83203125" style="140" customWidth="1"/>
    <col min="2306" max="2314" width="15.83203125" style="140" customWidth="1"/>
    <col min="2315" max="2316" width="12.83203125" style="140" customWidth="1"/>
    <col min="2317" max="2317" width="13.83203125" style="140" customWidth="1"/>
    <col min="2318" max="2560" width="9.33203125" style="140"/>
    <col min="2561" max="2561" width="38.83203125" style="140" customWidth="1"/>
    <col min="2562" max="2570" width="15.83203125" style="140" customWidth="1"/>
    <col min="2571" max="2572" width="12.83203125" style="140" customWidth="1"/>
    <col min="2573" max="2573" width="13.83203125" style="140" customWidth="1"/>
    <col min="2574" max="2816" width="9.33203125" style="140"/>
    <col min="2817" max="2817" width="38.83203125" style="140" customWidth="1"/>
    <col min="2818" max="2826" width="15.83203125" style="140" customWidth="1"/>
    <col min="2827" max="2828" width="12.83203125" style="140" customWidth="1"/>
    <col min="2829" max="2829" width="13.83203125" style="140" customWidth="1"/>
    <col min="2830" max="3072" width="9.33203125" style="140"/>
    <col min="3073" max="3073" width="38.83203125" style="140" customWidth="1"/>
    <col min="3074" max="3082" width="15.83203125" style="140" customWidth="1"/>
    <col min="3083" max="3084" width="12.83203125" style="140" customWidth="1"/>
    <col min="3085" max="3085" width="13.83203125" style="140" customWidth="1"/>
    <col min="3086" max="3328" width="9.33203125" style="140"/>
    <col min="3329" max="3329" width="38.83203125" style="140" customWidth="1"/>
    <col min="3330" max="3338" width="15.83203125" style="140" customWidth="1"/>
    <col min="3339" max="3340" width="12.83203125" style="140" customWidth="1"/>
    <col min="3341" max="3341" width="13.83203125" style="140" customWidth="1"/>
    <col min="3342" max="3584" width="9.33203125" style="140"/>
    <col min="3585" max="3585" width="38.83203125" style="140" customWidth="1"/>
    <col min="3586" max="3594" width="15.83203125" style="140" customWidth="1"/>
    <col min="3595" max="3596" width="12.83203125" style="140" customWidth="1"/>
    <col min="3597" max="3597" width="13.83203125" style="140" customWidth="1"/>
    <col min="3598" max="3840" width="9.33203125" style="140"/>
    <col min="3841" max="3841" width="38.83203125" style="140" customWidth="1"/>
    <col min="3842" max="3850" width="15.83203125" style="140" customWidth="1"/>
    <col min="3851" max="3852" width="12.83203125" style="140" customWidth="1"/>
    <col min="3853" max="3853" width="13.83203125" style="140" customWidth="1"/>
    <col min="3854" max="4096" width="9.33203125" style="140"/>
    <col min="4097" max="4097" width="38.83203125" style="140" customWidth="1"/>
    <col min="4098" max="4106" width="15.83203125" style="140" customWidth="1"/>
    <col min="4107" max="4108" width="12.83203125" style="140" customWidth="1"/>
    <col min="4109" max="4109" width="13.83203125" style="140" customWidth="1"/>
    <col min="4110" max="4352" width="9.33203125" style="140"/>
    <col min="4353" max="4353" width="38.83203125" style="140" customWidth="1"/>
    <col min="4354" max="4362" width="15.83203125" style="140" customWidth="1"/>
    <col min="4363" max="4364" width="12.83203125" style="140" customWidth="1"/>
    <col min="4365" max="4365" width="13.83203125" style="140" customWidth="1"/>
    <col min="4366" max="4608" width="9.33203125" style="140"/>
    <col min="4609" max="4609" width="38.83203125" style="140" customWidth="1"/>
    <col min="4610" max="4618" width="15.83203125" style="140" customWidth="1"/>
    <col min="4619" max="4620" width="12.83203125" style="140" customWidth="1"/>
    <col min="4621" max="4621" width="13.83203125" style="140" customWidth="1"/>
    <col min="4622" max="4864" width="9.33203125" style="140"/>
    <col min="4865" max="4865" width="38.83203125" style="140" customWidth="1"/>
    <col min="4866" max="4874" width="15.83203125" style="140" customWidth="1"/>
    <col min="4875" max="4876" width="12.83203125" style="140" customWidth="1"/>
    <col min="4877" max="4877" width="13.83203125" style="140" customWidth="1"/>
    <col min="4878" max="5120" width="9.33203125" style="140"/>
    <col min="5121" max="5121" width="38.83203125" style="140" customWidth="1"/>
    <col min="5122" max="5130" width="15.83203125" style="140" customWidth="1"/>
    <col min="5131" max="5132" width="12.83203125" style="140" customWidth="1"/>
    <col min="5133" max="5133" width="13.83203125" style="140" customWidth="1"/>
    <col min="5134" max="5376" width="9.33203125" style="140"/>
    <col min="5377" max="5377" width="38.83203125" style="140" customWidth="1"/>
    <col min="5378" max="5386" width="15.83203125" style="140" customWidth="1"/>
    <col min="5387" max="5388" width="12.83203125" style="140" customWidth="1"/>
    <col min="5389" max="5389" width="13.83203125" style="140" customWidth="1"/>
    <col min="5390" max="5632" width="9.33203125" style="140"/>
    <col min="5633" max="5633" width="38.83203125" style="140" customWidth="1"/>
    <col min="5634" max="5642" width="15.83203125" style="140" customWidth="1"/>
    <col min="5643" max="5644" width="12.83203125" style="140" customWidth="1"/>
    <col min="5645" max="5645" width="13.83203125" style="140" customWidth="1"/>
    <col min="5646" max="5888" width="9.33203125" style="140"/>
    <col min="5889" max="5889" width="38.83203125" style="140" customWidth="1"/>
    <col min="5890" max="5898" width="15.83203125" style="140" customWidth="1"/>
    <col min="5899" max="5900" width="12.83203125" style="140" customWidth="1"/>
    <col min="5901" max="5901" width="13.83203125" style="140" customWidth="1"/>
    <col min="5902" max="6144" width="9.33203125" style="140"/>
    <col min="6145" max="6145" width="38.83203125" style="140" customWidth="1"/>
    <col min="6146" max="6154" width="15.83203125" style="140" customWidth="1"/>
    <col min="6155" max="6156" width="12.83203125" style="140" customWidth="1"/>
    <col min="6157" max="6157" width="13.83203125" style="140" customWidth="1"/>
    <col min="6158" max="6400" width="9.33203125" style="140"/>
    <col min="6401" max="6401" width="38.83203125" style="140" customWidth="1"/>
    <col min="6402" max="6410" width="15.83203125" style="140" customWidth="1"/>
    <col min="6411" max="6412" width="12.83203125" style="140" customWidth="1"/>
    <col min="6413" max="6413" width="13.83203125" style="140" customWidth="1"/>
    <col min="6414" max="6656" width="9.33203125" style="140"/>
    <col min="6657" max="6657" width="38.83203125" style="140" customWidth="1"/>
    <col min="6658" max="6666" width="15.83203125" style="140" customWidth="1"/>
    <col min="6667" max="6668" width="12.83203125" style="140" customWidth="1"/>
    <col min="6669" max="6669" width="13.83203125" style="140" customWidth="1"/>
    <col min="6670" max="6912" width="9.33203125" style="140"/>
    <col min="6913" max="6913" width="38.83203125" style="140" customWidth="1"/>
    <col min="6914" max="6922" width="15.83203125" style="140" customWidth="1"/>
    <col min="6923" max="6924" width="12.83203125" style="140" customWidth="1"/>
    <col min="6925" max="6925" width="13.83203125" style="140" customWidth="1"/>
    <col min="6926" max="7168" width="9.33203125" style="140"/>
    <col min="7169" max="7169" width="38.83203125" style="140" customWidth="1"/>
    <col min="7170" max="7178" width="15.83203125" style="140" customWidth="1"/>
    <col min="7179" max="7180" width="12.83203125" style="140" customWidth="1"/>
    <col min="7181" max="7181" width="13.83203125" style="140" customWidth="1"/>
    <col min="7182" max="7424" width="9.33203125" style="140"/>
    <col min="7425" max="7425" width="38.83203125" style="140" customWidth="1"/>
    <col min="7426" max="7434" width="15.83203125" style="140" customWidth="1"/>
    <col min="7435" max="7436" width="12.83203125" style="140" customWidth="1"/>
    <col min="7437" max="7437" width="13.83203125" style="140" customWidth="1"/>
    <col min="7438" max="7680" width="9.33203125" style="140"/>
    <col min="7681" max="7681" width="38.83203125" style="140" customWidth="1"/>
    <col min="7682" max="7690" width="15.83203125" style="140" customWidth="1"/>
    <col min="7691" max="7692" width="12.83203125" style="140" customWidth="1"/>
    <col min="7693" max="7693" width="13.83203125" style="140" customWidth="1"/>
    <col min="7694" max="7936" width="9.33203125" style="140"/>
    <col min="7937" max="7937" width="38.83203125" style="140" customWidth="1"/>
    <col min="7938" max="7946" width="15.83203125" style="140" customWidth="1"/>
    <col min="7947" max="7948" width="12.83203125" style="140" customWidth="1"/>
    <col min="7949" max="7949" width="13.83203125" style="140" customWidth="1"/>
    <col min="7950" max="8192" width="9.33203125" style="140"/>
    <col min="8193" max="8193" width="38.83203125" style="140" customWidth="1"/>
    <col min="8194" max="8202" width="15.83203125" style="140" customWidth="1"/>
    <col min="8203" max="8204" width="12.83203125" style="140" customWidth="1"/>
    <col min="8205" max="8205" width="13.83203125" style="140" customWidth="1"/>
    <col min="8206" max="8448" width="9.33203125" style="140"/>
    <col min="8449" max="8449" width="38.83203125" style="140" customWidth="1"/>
    <col min="8450" max="8458" width="15.83203125" style="140" customWidth="1"/>
    <col min="8459" max="8460" width="12.83203125" style="140" customWidth="1"/>
    <col min="8461" max="8461" width="13.83203125" style="140" customWidth="1"/>
    <col min="8462" max="8704" width="9.33203125" style="140"/>
    <col min="8705" max="8705" width="38.83203125" style="140" customWidth="1"/>
    <col min="8706" max="8714" width="15.83203125" style="140" customWidth="1"/>
    <col min="8715" max="8716" width="12.83203125" style="140" customWidth="1"/>
    <col min="8717" max="8717" width="13.83203125" style="140" customWidth="1"/>
    <col min="8718" max="8960" width="9.33203125" style="140"/>
    <col min="8961" max="8961" width="38.83203125" style="140" customWidth="1"/>
    <col min="8962" max="8970" width="15.83203125" style="140" customWidth="1"/>
    <col min="8971" max="8972" width="12.83203125" style="140" customWidth="1"/>
    <col min="8973" max="8973" width="13.83203125" style="140" customWidth="1"/>
    <col min="8974" max="9216" width="9.33203125" style="140"/>
    <col min="9217" max="9217" width="38.83203125" style="140" customWidth="1"/>
    <col min="9218" max="9226" width="15.83203125" style="140" customWidth="1"/>
    <col min="9227" max="9228" width="12.83203125" style="140" customWidth="1"/>
    <col min="9229" max="9229" width="13.83203125" style="140" customWidth="1"/>
    <col min="9230" max="9472" width="9.33203125" style="140"/>
    <col min="9473" max="9473" width="38.83203125" style="140" customWidth="1"/>
    <col min="9474" max="9482" width="15.83203125" style="140" customWidth="1"/>
    <col min="9483" max="9484" width="12.83203125" style="140" customWidth="1"/>
    <col min="9485" max="9485" width="13.83203125" style="140" customWidth="1"/>
    <col min="9486" max="9728" width="9.33203125" style="140"/>
    <col min="9729" max="9729" width="38.83203125" style="140" customWidth="1"/>
    <col min="9730" max="9738" width="15.83203125" style="140" customWidth="1"/>
    <col min="9739" max="9740" width="12.83203125" style="140" customWidth="1"/>
    <col min="9741" max="9741" width="13.83203125" style="140" customWidth="1"/>
    <col min="9742" max="9984" width="9.33203125" style="140"/>
    <col min="9985" max="9985" width="38.83203125" style="140" customWidth="1"/>
    <col min="9986" max="9994" width="15.83203125" style="140" customWidth="1"/>
    <col min="9995" max="9996" width="12.83203125" style="140" customWidth="1"/>
    <col min="9997" max="9997" width="13.83203125" style="140" customWidth="1"/>
    <col min="9998" max="10240" width="9.33203125" style="140"/>
    <col min="10241" max="10241" width="38.83203125" style="140" customWidth="1"/>
    <col min="10242" max="10250" width="15.83203125" style="140" customWidth="1"/>
    <col min="10251" max="10252" width="12.83203125" style="140" customWidth="1"/>
    <col min="10253" max="10253" width="13.83203125" style="140" customWidth="1"/>
    <col min="10254" max="10496" width="9.33203125" style="140"/>
    <col min="10497" max="10497" width="38.83203125" style="140" customWidth="1"/>
    <col min="10498" max="10506" width="15.83203125" style="140" customWidth="1"/>
    <col min="10507" max="10508" width="12.83203125" style="140" customWidth="1"/>
    <col min="10509" max="10509" width="13.83203125" style="140" customWidth="1"/>
    <col min="10510" max="10752" width="9.33203125" style="140"/>
    <col min="10753" max="10753" width="38.83203125" style="140" customWidth="1"/>
    <col min="10754" max="10762" width="15.83203125" style="140" customWidth="1"/>
    <col min="10763" max="10764" width="12.83203125" style="140" customWidth="1"/>
    <col min="10765" max="10765" width="13.83203125" style="140" customWidth="1"/>
    <col min="10766" max="11008" width="9.33203125" style="140"/>
    <col min="11009" max="11009" width="38.83203125" style="140" customWidth="1"/>
    <col min="11010" max="11018" width="15.83203125" style="140" customWidth="1"/>
    <col min="11019" max="11020" width="12.83203125" style="140" customWidth="1"/>
    <col min="11021" max="11021" width="13.83203125" style="140" customWidth="1"/>
    <col min="11022" max="11264" width="9.33203125" style="140"/>
    <col min="11265" max="11265" width="38.83203125" style="140" customWidth="1"/>
    <col min="11266" max="11274" width="15.83203125" style="140" customWidth="1"/>
    <col min="11275" max="11276" width="12.83203125" style="140" customWidth="1"/>
    <col min="11277" max="11277" width="13.83203125" style="140" customWidth="1"/>
    <col min="11278" max="11520" width="9.33203125" style="140"/>
    <col min="11521" max="11521" width="38.83203125" style="140" customWidth="1"/>
    <col min="11522" max="11530" width="15.83203125" style="140" customWidth="1"/>
    <col min="11531" max="11532" width="12.83203125" style="140" customWidth="1"/>
    <col min="11533" max="11533" width="13.83203125" style="140" customWidth="1"/>
    <col min="11534" max="11776" width="9.33203125" style="140"/>
    <col min="11777" max="11777" width="38.83203125" style="140" customWidth="1"/>
    <col min="11778" max="11786" width="15.83203125" style="140" customWidth="1"/>
    <col min="11787" max="11788" width="12.83203125" style="140" customWidth="1"/>
    <col min="11789" max="11789" width="13.83203125" style="140" customWidth="1"/>
    <col min="11790" max="12032" width="9.33203125" style="140"/>
    <col min="12033" max="12033" width="38.83203125" style="140" customWidth="1"/>
    <col min="12034" max="12042" width="15.83203125" style="140" customWidth="1"/>
    <col min="12043" max="12044" width="12.83203125" style="140" customWidth="1"/>
    <col min="12045" max="12045" width="13.83203125" style="140" customWidth="1"/>
    <col min="12046" max="12288" width="9.33203125" style="140"/>
    <col min="12289" max="12289" width="38.83203125" style="140" customWidth="1"/>
    <col min="12290" max="12298" width="15.83203125" style="140" customWidth="1"/>
    <col min="12299" max="12300" width="12.83203125" style="140" customWidth="1"/>
    <col min="12301" max="12301" width="13.83203125" style="140" customWidth="1"/>
    <col min="12302" max="12544" width="9.33203125" style="140"/>
    <col min="12545" max="12545" width="38.83203125" style="140" customWidth="1"/>
    <col min="12546" max="12554" width="15.83203125" style="140" customWidth="1"/>
    <col min="12555" max="12556" width="12.83203125" style="140" customWidth="1"/>
    <col min="12557" max="12557" width="13.83203125" style="140" customWidth="1"/>
    <col min="12558" max="12800" width="9.33203125" style="140"/>
    <col min="12801" max="12801" width="38.83203125" style="140" customWidth="1"/>
    <col min="12802" max="12810" width="15.83203125" style="140" customWidth="1"/>
    <col min="12811" max="12812" width="12.83203125" style="140" customWidth="1"/>
    <col min="12813" max="12813" width="13.83203125" style="140" customWidth="1"/>
    <col min="12814" max="13056" width="9.33203125" style="140"/>
    <col min="13057" max="13057" width="38.83203125" style="140" customWidth="1"/>
    <col min="13058" max="13066" width="15.83203125" style="140" customWidth="1"/>
    <col min="13067" max="13068" width="12.83203125" style="140" customWidth="1"/>
    <col min="13069" max="13069" width="13.83203125" style="140" customWidth="1"/>
    <col min="13070" max="13312" width="9.33203125" style="140"/>
    <col min="13313" max="13313" width="38.83203125" style="140" customWidth="1"/>
    <col min="13314" max="13322" width="15.83203125" style="140" customWidth="1"/>
    <col min="13323" max="13324" width="12.83203125" style="140" customWidth="1"/>
    <col min="13325" max="13325" width="13.83203125" style="140" customWidth="1"/>
    <col min="13326" max="13568" width="9.33203125" style="140"/>
    <col min="13569" max="13569" width="38.83203125" style="140" customWidth="1"/>
    <col min="13570" max="13578" width="15.83203125" style="140" customWidth="1"/>
    <col min="13579" max="13580" width="12.83203125" style="140" customWidth="1"/>
    <col min="13581" max="13581" width="13.83203125" style="140" customWidth="1"/>
    <col min="13582" max="13824" width="9.33203125" style="140"/>
    <col min="13825" max="13825" width="38.83203125" style="140" customWidth="1"/>
    <col min="13826" max="13834" width="15.83203125" style="140" customWidth="1"/>
    <col min="13835" max="13836" width="12.83203125" style="140" customWidth="1"/>
    <col min="13837" max="13837" width="13.83203125" style="140" customWidth="1"/>
    <col min="13838" max="14080" width="9.33203125" style="140"/>
    <col min="14081" max="14081" width="38.83203125" style="140" customWidth="1"/>
    <col min="14082" max="14090" width="15.83203125" style="140" customWidth="1"/>
    <col min="14091" max="14092" width="12.83203125" style="140" customWidth="1"/>
    <col min="14093" max="14093" width="13.83203125" style="140" customWidth="1"/>
    <col min="14094" max="14336" width="9.33203125" style="140"/>
    <col min="14337" max="14337" width="38.83203125" style="140" customWidth="1"/>
    <col min="14338" max="14346" width="15.83203125" style="140" customWidth="1"/>
    <col min="14347" max="14348" width="12.83203125" style="140" customWidth="1"/>
    <col min="14349" max="14349" width="13.83203125" style="140" customWidth="1"/>
    <col min="14350" max="14592" width="9.33203125" style="140"/>
    <col min="14593" max="14593" width="38.83203125" style="140" customWidth="1"/>
    <col min="14594" max="14602" width="15.83203125" style="140" customWidth="1"/>
    <col min="14603" max="14604" width="12.83203125" style="140" customWidth="1"/>
    <col min="14605" max="14605" width="13.83203125" style="140" customWidth="1"/>
    <col min="14606" max="14848" width="9.33203125" style="140"/>
    <col min="14849" max="14849" width="38.83203125" style="140" customWidth="1"/>
    <col min="14850" max="14858" width="15.83203125" style="140" customWidth="1"/>
    <col min="14859" max="14860" width="12.83203125" style="140" customWidth="1"/>
    <col min="14861" max="14861" width="13.83203125" style="140" customWidth="1"/>
    <col min="14862" max="15104" width="9.33203125" style="140"/>
    <col min="15105" max="15105" width="38.83203125" style="140" customWidth="1"/>
    <col min="15106" max="15114" width="15.83203125" style="140" customWidth="1"/>
    <col min="15115" max="15116" width="12.83203125" style="140" customWidth="1"/>
    <col min="15117" max="15117" width="13.83203125" style="140" customWidth="1"/>
    <col min="15118" max="15360" width="9.33203125" style="140"/>
    <col min="15361" max="15361" width="38.83203125" style="140" customWidth="1"/>
    <col min="15362" max="15370" width="15.83203125" style="140" customWidth="1"/>
    <col min="15371" max="15372" width="12.83203125" style="140" customWidth="1"/>
    <col min="15373" max="15373" width="13.83203125" style="140" customWidth="1"/>
    <col min="15374" max="15616" width="9.33203125" style="140"/>
    <col min="15617" max="15617" width="38.83203125" style="140" customWidth="1"/>
    <col min="15618" max="15626" width="15.83203125" style="140" customWidth="1"/>
    <col min="15627" max="15628" width="12.83203125" style="140" customWidth="1"/>
    <col min="15629" max="15629" width="13.83203125" style="140" customWidth="1"/>
    <col min="15630" max="15872" width="9.33203125" style="140"/>
    <col min="15873" max="15873" width="38.83203125" style="140" customWidth="1"/>
    <col min="15874" max="15882" width="15.83203125" style="140" customWidth="1"/>
    <col min="15883" max="15884" width="12.83203125" style="140" customWidth="1"/>
    <col min="15885" max="15885" width="13.83203125" style="140" customWidth="1"/>
    <col min="15886" max="16128" width="9.33203125" style="140"/>
    <col min="16129" max="16129" width="38.83203125" style="140" customWidth="1"/>
    <col min="16130" max="16138" width="15.83203125" style="140" customWidth="1"/>
    <col min="16139" max="16140" width="12.83203125" style="140" customWidth="1"/>
    <col min="16141" max="16141" width="13.83203125" style="140" customWidth="1"/>
    <col min="16142" max="16384" width="9.33203125" style="140"/>
  </cols>
  <sheetData>
    <row r="1" spans="1:10" ht="15" x14ac:dyDescent="0.2">
      <c r="C1" s="378" t="str">
        <f>CONCATENATE("3. melléklet ",[1]RM_ALAPADATOK!A7," ",[1]RM_ALAPADATOK!B7," ",[1]RM_ALAPADATOK!C7," ",[1]RM_ALAPADATOK!D7," ",[1]RM_ALAPADATOK!E7," ",[1]RM_ALAPADATOK!F7," ",[1]RM_ALAPADATOK!G7," ",[1]RM_ALAPADATOK!H7)</f>
        <v>3. melléklet a … / 2020. ( ……. ) önkormányzati rendelethez</v>
      </c>
      <c r="D1" s="379"/>
      <c r="E1" s="379"/>
      <c r="F1" s="379"/>
      <c r="G1" s="379"/>
      <c r="H1" s="379"/>
      <c r="I1" s="379"/>
      <c r="J1" s="379"/>
    </row>
    <row r="3" spans="1:10" ht="25.5" customHeight="1" x14ac:dyDescent="0.2">
      <c r="A3" s="380" t="s">
        <v>364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22.5" customHeight="1" thickBot="1" x14ac:dyDescent="0.3">
      <c r="J4" s="231" t="str">
        <f>'[1]RM_2.2.sz.mell.'!I2</f>
        <v>Forintban!</v>
      </c>
    </row>
    <row r="5" spans="1:10" s="157" customFormat="1" ht="44.45" customHeight="1" thickBot="1" x14ac:dyDescent="0.25">
      <c r="A5" s="151" t="s">
        <v>365</v>
      </c>
      <c r="B5" s="232" t="s">
        <v>366</v>
      </c>
      <c r="C5" s="232" t="s">
        <v>367</v>
      </c>
      <c r="D5" s="232" t="str">
        <f>+CONCATENATE("Felhasználás   ",LEFT([1]RM_ÖSSZEFÜGGÉSEK!A6,4)-1,". XII. 31-ig")</f>
        <v>Felhasználás   2019. XII. 31-ig</v>
      </c>
      <c r="E5" s="232" t="str">
        <f>+CONCATENATE(LEFT([1]RM_ÖSSZEFÜGGÉSEK!A6,4),". évi",CHAR(10),"eredeti előirányzat")</f>
        <v>2020. évi
eredeti előirányzat</v>
      </c>
      <c r="F5" s="155" t="s">
        <v>368</v>
      </c>
      <c r="G5" s="155" t="s">
        <v>369</v>
      </c>
      <c r="H5" s="155" t="s">
        <v>370</v>
      </c>
      <c r="I5" s="155" t="s">
        <v>371</v>
      </c>
      <c r="J5" s="233" t="str">
        <f>'[1]RM_1.1.sz.mell.'!K9</f>
        <v>….számú módosítás utáni előirányzat</v>
      </c>
    </row>
    <row r="6" spans="1:10" ht="12" customHeight="1" thickBot="1" x14ac:dyDescent="0.25">
      <c r="A6" s="234" t="s">
        <v>11</v>
      </c>
      <c r="B6" s="235" t="s">
        <v>12</v>
      </c>
      <c r="C6" s="235" t="s">
        <v>13</v>
      </c>
      <c r="D6" s="235" t="s">
        <v>14</v>
      </c>
      <c r="E6" s="235" t="s">
        <v>15</v>
      </c>
      <c r="F6" s="235" t="s">
        <v>16</v>
      </c>
      <c r="G6" s="235" t="s">
        <v>17</v>
      </c>
      <c r="H6" s="235" t="s">
        <v>18</v>
      </c>
      <c r="I6" s="236" t="s">
        <v>372</v>
      </c>
      <c r="J6" s="237" t="s">
        <v>373</v>
      </c>
    </row>
    <row r="7" spans="1:10" ht="15.95" customHeight="1" x14ac:dyDescent="0.2">
      <c r="A7" s="238" t="str">
        <f>'[1]KV_6.sz.mell.'!A8</f>
        <v xml:space="preserve"> 5 csoportos óvoda építése</v>
      </c>
      <c r="B7" s="239">
        <f>'[1]KV_6.sz.mell.'!B8</f>
        <v>302703174</v>
      </c>
      <c r="C7" s="239" t="str">
        <f>'[1]KV_6.sz.mell.'!C8</f>
        <v>2018-2020</v>
      </c>
      <c r="D7" s="239">
        <f>'[1]KV_6.sz.mell.'!D8</f>
        <v>89920174</v>
      </c>
      <c r="E7" s="239">
        <f>'[1]KV_6.sz.mell.'!E8</f>
        <v>212783000</v>
      </c>
      <c r="F7" s="239"/>
      <c r="G7" s="239"/>
      <c r="H7" s="239">
        <v>89907000</v>
      </c>
      <c r="I7" s="240">
        <f>SUM(G7:H7)</f>
        <v>89907000</v>
      </c>
      <c r="J7" s="241">
        <f>E7+I7</f>
        <v>302690000</v>
      </c>
    </row>
    <row r="8" spans="1:10" ht="15.95" customHeight="1" x14ac:dyDescent="0.2">
      <c r="A8" s="238" t="str">
        <f>'[1]KV_6.sz.mell.'!A9</f>
        <v>Nyírség turisztikai kínálatának integrált fejlesztése</v>
      </c>
      <c r="B8" s="239">
        <f>'[1]KV_6.sz.mell.'!B9</f>
        <v>105530000</v>
      </c>
      <c r="C8" s="239" t="str">
        <f>'[1]KV_6.sz.mell.'!C9</f>
        <v>2019-2020</v>
      </c>
      <c r="D8" s="239">
        <f>'[1]KV_6.sz.mell.'!D9</f>
        <v>5275000</v>
      </c>
      <c r="E8" s="239">
        <f>'[1]KV_6.sz.mell.'!E9</f>
        <v>100255000</v>
      </c>
      <c r="F8" s="239"/>
      <c r="G8" s="239"/>
      <c r="H8" s="239">
        <v>-19853180</v>
      </c>
      <c r="I8" s="240">
        <f>SUM(G8:H8)</f>
        <v>-19853180</v>
      </c>
      <c r="J8" s="241">
        <f>E8+I8</f>
        <v>80401820</v>
      </c>
    </row>
    <row r="9" spans="1:10" ht="15.95" customHeight="1" x14ac:dyDescent="0.2">
      <c r="A9" s="238" t="str">
        <f>'[1]KV_6.sz.mell.'!A10</f>
        <v>Új óvoda vízbekötése</v>
      </c>
      <c r="B9" s="239">
        <f>'[1]KV_6.sz.mell.'!B10</f>
        <v>2424915</v>
      </c>
      <c r="C9" s="239" t="str">
        <f>'[1]KV_6.sz.mell.'!C10</f>
        <v>2020</v>
      </c>
      <c r="D9" s="239">
        <f>'[1]KV_6.sz.mell.'!D10</f>
        <v>0</v>
      </c>
      <c r="E9" s="239">
        <f>'[1]KV_6.sz.mell.'!E10</f>
        <v>2424915</v>
      </c>
      <c r="F9" s="239"/>
      <c r="G9" s="239"/>
      <c r="H9" s="239"/>
      <c r="I9" s="240">
        <f t="shared" ref="I9:I22" si="0">SUM(G9:H9)</f>
        <v>0</v>
      </c>
      <c r="J9" s="241">
        <f t="shared" ref="J9:J24" si="1">E9+I9</f>
        <v>2424915</v>
      </c>
    </row>
    <row r="10" spans="1:10" ht="15.95" customHeight="1" x14ac:dyDescent="0.2">
      <c r="A10" s="238" t="str">
        <f>'[1]KV_6.sz.mell.'!A11</f>
        <v>Védőnői szoba bútor vásárlás</v>
      </c>
      <c r="B10" s="239">
        <f>'[1]KV_6.sz.mell.'!B11</f>
        <v>262700</v>
      </c>
      <c r="C10" s="239" t="str">
        <f>'[1]KV_6.sz.mell.'!C11</f>
        <v>2020</v>
      </c>
      <c r="D10" s="239">
        <f>'[1]KV_6.sz.mell.'!D11</f>
        <v>0</v>
      </c>
      <c r="E10" s="239">
        <f>'[1]KV_6.sz.mell.'!E11</f>
        <v>262700</v>
      </c>
      <c r="F10" s="239"/>
      <c r="G10" s="239"/>
      <c r="H10" s="239"/>
      <c r="I10" s="240">
        <f t="shared" si="0"/>
        <v>0</v>
      </c>
      <c r="J10" s="241">
        <f t="shared" si="1"/>
        <v>262700</v>
      </c>
    </row>
    <row r="11" spans="1:10" ht="18.75" customHeight="1" x14ac:dyDescent="0.2">
      <c r="A11" s="238" t="str">
        <f>'[1]KV_6.sz.mell.'!A12</f>
        <v>Önkormányzat tárgyi eszköz vásárlása</v>
      </c>
      <c r="B11" s="239">
        <f>'[1]KV_6.sz.mell.'!B12</f>
        <v>635000</v>
      </c>
      <c r="C11" s="239" t="str">
        <f>'[1]KV_6.sz.mell.'!C12</f>
        <v>2020</v>
      </c>
      <c r="D11" s="239">
        <f>'[1]KV_6.sz.mell.'!D12</f>
        <v>0</v>
      </c>
      <c r="E11" s="239">
        <f>'[1]KV_6.sz.mell.'!E12</f>
        <v>635000</v>
      </c>
      <c r="F11" s="239"/>
      <c r="G11" s="239"/>
      <c r="H11" s="239"/>
      <c r="I11" s="240">
        <f t="shared" si="0"/>
        <v>0</v>
      </c>
      <c r="J11" s="241">
        <f t="shared" si="1"/>
        <v>635000</v>
      </c>
    </row>
    <row r="12" spans="1:10" ht="23.25" customHeight="1" x14ac:dyDescent="0.2">
      <c r="A12" s="238" t="str">
        <f>'[1]KV_6.sz.mell.'!A13</f>
        <v>Magyar Falu projket keretén belül megvalósított óvoda udvar építés</v>
      </c>
      <c r="B12" s="239">
        <f>'[1]KV_6.sz.mell.'!B13</f>
        <v>4654757</v>
      </c>
      <c r="C12" s="239" t="str">
        <f>'[1]KV_6.sz.mell.'!C13</f>
        <v>2020</v>
      </c>
      <c r="D12" s="239">
        <f>'[1]KV_6.sz.mell.'!D13</f>
        <v>0</v>
      </c>
      <c r="E12" s="239">
        <f>'[1]KV_6.sz.mell.'!E13</f>
        <v>4654757</v>
      </c>
      <c r="F12" s="239"/>
      <c r="G12" s="239"/>
      <c r="H12" s="239"/>
      <c r="I12" s="240">
        <f t="shared" si="0"/>
        <v>0</v>
      </c>
      <c r="J12" s="241">
        <f t="shared" si="1"/>
        <v>4654757</v>
      </c>
    </row>
    <row r="13" spans="1:10" ht="15.95" customHeight="1" x14ac:dyDescent="0.2">
      <c r="A13" s="238" t="str">
        <f>'[1]KV_6.sz.mell.'!A14</f>
        <v>934. hrsz ingatlan megvásárlása</v>
      </c>
      <c r="B13" s="239">
        <f>'[1]KV_6.sz.mell.'!B14</f>
        <v>4000000</v>
      </c>
      <c r="C13" s="239" t="str">
        <f>'[1]KV_6.sz.mell.'!C14</f>
        <v>2020</v>
      </c>
      <c r="D13" s="239">
        <f>'[1]KV_6.sz.mell.'!D14</f>
        <v>100000</v>
      </c>
      <c r="E13" s="239">
        <f>'[1]KV_6.sz.mell.'!E14</f>
        <v>3900000</v>
      </c>
      <c r="F13" s="239"/>
      <c r="G13" s="239"/>
      <c r="H13" s="239"/>
      <c r="I13" s="240">
        <f t="shared" si="0"/>
        <v>0</v>
      </c>
      <c r="J13" s="241">
        <f t="shared" si="1"/>
        <v>3900000</v>
      </c>
    </row>
    <row r="14" spans="1:10" ht="15.95" customHeight="1" x14ac:dyDescent="0.2">
      <c r="A14" s="238" t="str">
        <f>'[1]KV_6.sz.mell.'!A15</f>
        <v>parkoló építés</v>
      </c>
      <c r="B14" s="239">
        <f>'[1]KV_6.sz.mell.'!B15</f>
        <v>5461000</v>
      </c>
      <c r="C14" s="239" t="str">
        <f>'[1]KV_6.sz.mell.'!C15</f>
        <v>2020</v>
      </c>
      <c r="D14" s="239">
        <f>'[1]KV_6.sz.mell.'!D15</f>
        <v>0</v>
      </c>
      <c r="E14" s="239">
        <f>'[1]KV_6.sz.mell.'!E15</f>
        <v>5461000</v>
      </c>
      <c r="F14" s="239"/>
      <c r="G14" s="239"/>
      <c r="H14" s="239"/>
      <c r="I14" s="240">
        <f t="shared" si="0"/>
        <v>0</v>
      </c>
      <c r="J14" s="241">
        <f t="shared" si="1"/>
        <v>5461000</v>
      </c>
    </row>
    <row r="15" spans="1:10" ht="15.95" customHeight="1" x14ac:dyDescent="0.2">
      <c r="A15" s="238" t="str">
        <f>'[1]KV_6.sz.mell.'!A16</f>
        <v>Közös Hivatal eszköz beszerzés</v>
      </c>
      <c r="B15" s="239">
        <f>'[1]KV_6.sz.mell.'!B16</f>
        <v>500000</v>
      </c>
      <c r="C15" s="239" t="str">
        <f>'[1]KV_6.sz.mell.'!C16</f>
        <v>2020</v>
      </c>
      <c r="D15" s="239">
        <f>'[1]KV_6.sz.mell.'!D16</f>
        <v>0</v>
      </c>
      <c r="E15" s="239">
        <f>'[1]KV_6.sz.mell.'!E16</f>
        <v>500000</v>
      </c>
      <c r="F15" s="239"/>
      <c r="G15" s="239"/>
      <c r="H15" s="239"/>
      <c r="I15" s="240">
        <f t="shared" si="0"/>
        <v>0</v>
      </c>
      <c r="J15" s="241">
        <f t="shared" si="1"/>
        <v>500000</v>
      </c>
    </row>
    <row r="16" spans="1:10" ht="27" customHeight="1" x14ac:dyDescent="0.2">
      <c r="A16" s="238" t="str">
        <f>'[1]KV_6.sz.mell.'!A17</f>
        <v>Leveleki Kastélykert Óvoda és Konyha eszközbeszerzés</v>
      </c>
      <c r="B16" s="239">
        <f>'[1]KV_6.sz.mell.'!B17</f>
        <v>200000</v>
      </c>
      <c r="C16" s="239" t="str">
        <f>'[1]KV_6.sz.mell.'!C17</f>
        <v>2020</v>
      </c>
      <c r="D16" s="239">
        <f>'[1]KV_6.sz.mell.'!D17</f>
        <v>0</v>
      </c>
      <c r="E16" s="239">
        <f>'[1]KV_6.sz.mell.'!E17</f>
        <v>200000</v>
      </c>
      <c r="F16" s="239"/>
      <c r="G16" s="239"/>
      <c r="H16" s="239"/>
      <c r="I16" s="240">
        <f t="shared" si="0"/>
        <v>0</v>
      </c>
      <c r="J16" s="241">
        <f t="shared" si="1"/>
        <v>200000</v>
      </c>
    </row>
    <row r="17" spans="1:10" ht="15.95" customHeight="1" x14ac:dyDescent="0.2">
      <c r="A17" s="238" t="s">
        <v>374</v>
      </c>
      <c r="B17" s="239">
        <v>10576306</v>
      </c>
      <c r="C17" s="239">
        <v>2020</v>
      </c>
      <c r="D17" s="239">
        <f>'[1]KV_6.sz.mell.'!D18</f>
        <v>0</v>
      </c>
      <c r="E17" s="239">
        <f>'[1]KV_6.sz.mell.'!E18</f>
        <v>0</v>
      </c>
      <c r="F17" s="239">
        <v>10576306</v>
      </c>
      <c r="G17" s="239">
        <v>10576306</v>
      </c>
      <c r="H17" s="239"/>
      <c r="I17" s="240"/>
      <c r="J17" s="241">
        <v>10576306</v>
      </c>
    </row>
    <row r="18" spans="1:10" ht="15.95" customHeight="1" x14ac:dyDescent="0.2">
      <c r="A18" s="238" t="s">
        <v>375</v>
      </c>
      <c r="B18" s="239">
        <f>'[1]KV_6.sz.mell.'!B19</f>
        <v>0</v>
      </c>
      <c r="C18" s="239">
        <f>'[1]KV_6.sz.mell.'!C19</f>
        <v>0</v>
      </c>
      <c r="D18" s="239">
        <f>'[1]KV_6.sz.mell.'!D19</f>
        <v>0</v>
      </c>
      <c r="E18" s="239">
        <f>'[1]KV_6.sz.mell.'!E19</f>
        <v>0</v>
      </c>
      <c r="F18" s="239"/>
      <c r="G18" s="239"/>
      <c r="H18" s="239">
        <v>8597900</v>
      </c>
      <c r="I18" s="240">
        <f t="shared" si="0"/>
        <v>8597900</v>
      </c>
      <c r="J18" s="241">
        <f t="shared" si="1"/>
        <v>8597900</v>
      </c>
    </row>
    <row r="19" spans="1:10" ht="15.95" customHeight="1" x14ac:dyDescent="0.2">
      <c r="A19" s="238" t="s">
        <v>376</v>
      </c>
      <c r="B19" s="239">
        <f>'[1]KV_6.sz.mell.'!B20</f>
        <v>0</v>
      </c>
      <c r="C19" s="239">
        <f>'[1]KV_6.sz.mell.'!C20</f>
        <v>0</v>
      </c>
      <c r="D19" s="239">
        <f>'[1]KV_6.sz.mell.'!D20</f>
        <v>0</v>
      </c>
      <c r="E19" s="239">
        <f>'[1]KV_6.sz.mell.'!E20</f>
        <v>0</v>
      </c>
      <c r="F19" s="239"/>
      <c r="G19" s="239"/>
      <c r="H19" s="239">
        <v>1625600</v>
      </c>
      <c r="I19" s="240">
        <f t="shared" si="0"/>
        <v>1625600</v>
      </c>
      <c r="J19" s="241">
        <f t="shared" si="1"/>
        <v>1625600</v>
      </c>
    </row>
    <row r="20" spans="1:10" ht="15.95" customHeight="1" x14ac:dyDescent="0.2">
      <c r="A20" s="238" t="s">
        <v>377</v>
      </c>
      <c r="B20" s="239">
        <f>'[1]KV_6.sz.mell.'!B21</f>
        <v>0</v>
      </c>
      <c r="C20" s="239">
        <f>'[1]KV_6.sz.mell.'!C21</f>
        <v>0</v>
      </c>
      <c r="D20" s="239">
        <f>'[1]KV_6.sz.mell.'!D21</f>
        <v>0</v>
      </c>
      <c r="E20" s="239">
        <f>'[1]KV_6.sz.mell.'!E21</f>
        <v>0</v>
      </c>
      <c r="F20" s="239"/>
      <c r="G20" s="239"/>
      <c r="H20" s="239">
        <v>25399937</v>
      </c>
      <c r="I20" s="240">
        <f t="shared" si="0"/>
        <v>25399937</v>
      </c>
      <c r="J20" s="241">
        <f t="shared" si="1"/>
        <v>25399937</v>
      </c>
    </row>
    <row r="21" spans="1:10" ht="15.95" customHeight="1" x14ac:dyDescent="0.2">
      <c r="A21" s="238"/>
      <c r="B21" s="239">
        <f>'[1]KV_6.sz.mell.'!B22</f>
        <v>0</v>
      </c>
      <c r="C21" s="239">
        <f>'[1]KV_6.sz.mell.'!C22</f>
        <v>0</v>
      </c>
      <c r="D21" s="239">
        <f>'[1]KV_6.sz.mell.'!D22</f>
        <v>0</v>
      </c>
      <c r="E21" s="239">
        <f>'[1]KV_6.sz.mell.'!E22</f>
        <v>0</v>
      </c>
      <c r="F21" s="239"/>
      <c r="G21" s="239"/>
      <c r="H21" s="239"/>
      <c r="I21" s="240">
        <f t="shared" si="0"/>
        <v>0</v>
      </c>
      <c r="J21" s="241">
        <f t="shared" si="1"/>
        <v>0</v>
      </c>
    </row>
    <row r="22" spans="1:10" ht="15.95" customHeight="1" x14ac:dyDescent="0.2">
      <c r="A22" s="238">
        <f>'[1]KV_6.sz.mell.'!A23</f>
        <v>0</v>
      </c>
      <c r="B22" s="239">
        <f>'[1]KV_6.sz.mell.'!B23</f>
        <v>0</v>
      </c>
      <c r="C22" s="239">
        <f>'[1]KV_6.sz.mell.'!C23</f>
        <v>0</v>
      </c>
      <c r="D22" s="239">
        <f>'[1]KV_6.sz.mell.'!D23</f>
        <v>0</v>
      </c>
      <c r="E22" s="239">
        <f>'[1]KV_6.sz.mell.'!E23</f>
        <v>0</v>
      </c>
      <c r="F22" s="239"/>
      <c r="G22" s="239"/>
      <c r="H22" s="239"/>
      <c r="I22" s="240">
        <f t="shared" si="0"/>
        <v>0</v>
      </c>
      <c r="J22" s="241">
        <f t="shared" si="1"/>
        <v>0</v>
      </c>
    </row>
    <row r="23" spans="1:10" ht="15.95" customHeight="1" x14ac:dyDescent="0.2">
      <c r="A23" s="238"/>
      <c r="B23" s="239"/>
      <c r="C23" s="239"/>
      <c r="D23" s="239"/>
      <c r="E23" s="239"/>
      <c r="F23" s="239"/>
      <c r="G23" s="239"/>
      <c r="H23" s="239"/>
      <c r="I23" s="240">
        <f t="shared" ref="I23:I24" si="2">F23+G23</f>
        <v>0</v>
      </c>
      <c r="J23" s="241">
        <f t="shared" si="1"/>
        <v>0</v>
      </c>
    </row>
    <row r="24" spans="1:10" ht="15.95" customHeight="1" thickBot="1" x14ac:dyDescent="0.25">
      <c r="A24" s="238"/>
      <c r="B24" s="242"/>
      <c r="C24" s="243"/>
      <c r="D24" s="242"/>
      <c r="E24" s="242"/>
      <c r="F24" s="242"/>
      <c r="G24" s="242"/>
      <c r="H24" s="242"/>
      <c r="I24" s="240">
        <f t="shared" si="2"/>
        <v>0</v>
      </c>
      <c r="J24" s="244">
        <f t="shared" si="1"/>
        <v>0</v>
      </c>
    </row>
    <row r="25" spans="1:10" s="249" customFormat="1" ht="18" customHeight="1" thickBot="1" x14ac:dyDescent="0.25">
      <c r="A25" s="245" t="s">
        <v>378</v>
      </c>
      <c r="B25" s="246">
        <f>SUM(B7:B24)</f>
        <v>436947852</v>
      </c>
      <c r="C25" s="247"/>
      <c r="D25" s="246">
        <f>SUM(D7:D24)</f>
        <v>95295174</v>
      </c>
      <c r="E25" s="246">
        <f>SUM(E7:E24)</f>
        <v>331076372</v>
      </c>
      <c r="F25" s="246"/>
      <c r="G25" s="246"/>
      <c r="H25" s="246"/>
      <c r="I25" s="246">
        <f>SUM(I7:I24)</f>
        <v>105677257</v>
      </c>
      <c r="J25" s="248">
        <f>SUM(J7:J24)</f>
        <v>447329935</v>
      </c>
    </row>
  </sheetData>
  <mergeCells count="2">
    <mergeCell ref="C1:J1"/>
    <mergeCell ref="A3:J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68F2-3754-4851-A302-9908CE9BC666}">
  <sheetPr>
    <tabColor rgb="FF00B0F0"/>
  </sheetPr>
  <dimension ref="A1:K158"/>
  <sheetViews>
    <sheetView topLeftCell="A58" zoomScale="120" zoomScaleNormal="120" zoomScaleSheetLayoutView="100" workbookViewId="0">
      <selection activeCell="J12" sqref="J12"/>
    </sheetView>
  </sheetViews>
  <sheetFormatPr defaultRowHeight="12.75" x14ac:dyDescent="0.2"/>
  <cols>
    <col min="1" max="1" width="12.5" style="344" customWidth="1"/>
    <col min="2" max="2" width="62" style="345" customWidth="1"/>
    <col min="3" max="3" width="15.83203125" style="354" customWidth="1"/>
    <col min="4" max="7" width="14.83203125" style="354" customWidth="1"/>
    <col min="8" max="9" width="14.83203125" style="140" customWidth="1"/>
    <col min="10" max="11" width="15.83203125" style="140" customWidth="1"/>
    <col min="12" max="256" width="9.33203125" style="140"/>
    <col min="257" max="257" width="12.5" style="140" customWidth="1"/>
    <col min="258" max="258" width="62" style="140" customWidth="1"/>
    <col min="259" max="259" width="15.83203125" style="140" customWidth="1"/>
    <col min="260" max="265" width="14.83203125" style="140" customWidth="1"/>
    <col min="266" max="267" width="15.83203125" style="140" customWidth="1"/>
    <col min="268" max="512" width="9.33203125" style="140"/>
    <col min="513" max="513" width="12.5" style="140" customWidth="1"/>
    <col min="514" max="514" width="62" style="140" customWidth="1"/>
    <col min="515" max="515" width="15.83203125" style="140" customWidth="1"/>
    <col min="516" max="521" width="14.83203125" style="140" customWidth="1"/>
    <col min="522" max="523" width="15.83203125" style="140" customWidth="1"/>
    <col min="524" max="768" width="9.33203125" style="140"/>
    <col min="769" max="769" width="12.5" style="140" customWidth="1"/>
    <col min="770" max="770" width="62" style="140" customWidth="1"/>
    <col min="771" max="771" width="15.83203125" style="140" customWidth="1"/>
    <col min="772" max="777" width="14.83203125" style="140" customWidth="1"/>
    <col min="778" max="779" width="15.83203125" style="140" customWidth="1"/>
    <col min="780" max="1024" width="9.33203125" style="140"/>
    <col min="1025" max="1025" width="12.5" style="140" customWidth="1"/>
    <col min="1026" max="1026" width="62" style="140" customWidth="1"/>
    <col min="1027" max="1027" width="15.83203125" style="140" customWidth="1"/>
    <col min="1028" max="1033" width="14.83203125" style="140" customWidth="1"/>
    <col min="1034" max="1035" width="15.83203125" style="140" customWidth="1"/>
    <col min="1036" max="1280" width="9.33203125" style="140"/>
    <col min="1281" max="1281" width="12.5" style="140" customWidth="1"/>
    <col min="1282" max="1282" width="62" style="140" customWidth="1"/>
    <col min="1283" max="1283" width="15.83203125" style="140" customWidth="1"/>
    <col min="1284" max="1289" width="14.83203125" style="140" customWidth="1"/>
    <col min="1290" max="1291" width="15.83203125" style="140" customWidth="1"/>
    <col min="1292" max="1536" width="9.33203125" style="140"/>
    <col min="1537" max="1537" width="12.5" style="140" customWidth="1"/>
    <col min="1538" max="1538" width="62" style="140" customWidth="1"/>
    <col min="1539" max="1539" width="15.83203125" style="140" customWidth="1"/>
    <col min="1540" max="1545" width="14.83203125" style="140" customWidth="1"/>
    <col min="1546" max="1547" width="15.83203125" style="140" customWidth="1"/>
    <col min="1548" max="1792" width="9.33203125" style="140"/>
    <col min="1793" max="1793" width="12.5" style="140" customWidth="1"/>
    <col min="1794" max="1794" width="62" style="140" customWidth="1"/>
    <col min="1795" max="1795" width="15.83203125" style="140" customWidth="1"/>
    <col min="1796" max="1801" width="14.83203125" style="140" customWidth="1"/>
    <col min="1802" max="1803" width="15.83203125" style="140" customWidth="1"/>
    <col min="1804" max="2048" width="9.33203125" style="140"/>
    <col min="2049" max="2049" width="12.5" style="140" customWidth="1"/>
    <col min="2050" max="2050" width="62" style="140" customWidth="1"/>
    <col min="2051" max="2051" width="15.83203125" style="140" customWidth="1"/>
    <col min="2052" max="2057" width="14.83203125" style="140" customWidth="1"/>
    <col min="2058" max="2059" width="15.83203125" style="140" customWidth="1"/>
    <col min="2060" max="2304" width="9.33203125" style="140"/>
    <col min="2305" max="2305" width="12.5" style="140" customWidth="1"/>
    <col min="2306" max="2306" width="62" style="140" customWidth="1"/>
    <col min="2307" max="2307" width="15.83203125" style="140" customWidth="1"/>
    <col min="2308" max="2313" width="14.83203125" style="140" customWidth="1"/>
    <col min="2314" max="2315" width="15.83203125" style="140" customWidth="1"/>
    <col min="2316" max="2560" width="9.33203125" style="140"/>
    <col min="2561" max="2561" width="12.5" style="140" customWidth="1"/>
    <col min="2562" max="2562" width="62" style="140" customWidth="1"/>
    <col min="2563" max="2563" width="15.83203125" style="140" customWidth="1"/>
    <col min="2564" max="2569" width="14.83203125" style="140" customWidth="1"/>
    <col min="2570" max="2571" width="15.83203125" style="140" customWidth="1"/>
    <col min="2572" max="2816" width="9.33203125" style="140"/>
    <col min="2817" max="2817" width="12.5" style="140" customWidth="1"/>
    <col min="2818" max="2818" width="62" style="140" customWidth="1"/>
    <col min="2819" max="2819" width="15.83203125" style="140" customWidth="1"/>
    <col min="2820" max="2825" width="14.83203125" style="140" customWidth="1"/>
    <col min="2826" max="2827" width="15.83203125" style="140" customWidth="1"/>
    <col min="2828" max="3072" width="9.33203125" style="140"/>
    <col min="3073" max="3073" width="12.5" style="140" customWidth="1"/>
    <col min="3074" max="3074" width="62" style="140" customWidth="1"/>
    <col min="3075" max="3075" width="15.83203125" style="140" customWidth="1"/>
    <col min="3076" max="3081" width="14.83203125" style="140" customWidth="1"/>
    <col min="3082" max="3083" width="15.83203125" style="140" customWidth="1"/>
    <col min="3084" max="3328" width="9.33203125" style="140"/>
    <col min="3329" max="3329" width="12.5" style="140" customWidth="1"/>
    <col min="3330" max="3330" width="62" style="140" customWidth="1"/>
    <col min="3331" max="3331" width="15.83203125" style="140" customWidth="1"/>
    <col min="3332" max="3337" width="14.83203125" style="140" customWidth="1"/>
    <col min="3338" max="3339" width="15.83203125" style="140" customWidth="1"/>
    <col min="3340" max="3584" width="9.33203125" style="140"/>
    <col min="3585" max="3585" width="12.5" style="140" customWidth="1"/>
    <col min="3586" max="3586" width="62" style="140" customWidth="1"/>
    <col min="3587" max="3587" width="15.83203125" style="140" customWidth="1"/>
    <col min="3588" max="3593" width="14.83203125" style="140" customWidth="1"/>
    <col min="3594" max="3595" width="15.83203125" style="140" customWidth="1"/>
    <col min="3596" max="3840" width="9.33203125" style="140"/>
    <col min="3841" max="3841" width="12.5" style="140" customWidth="1"/>
    <col min="3842" max="3842" width="62" style="140" customWidth="1"/>
    <col min="3843" max="3843" width="15.83203125" style="140" customWidth="1"/>
    <col min="3844" max="3849" width="14.83203125" style="140" customWidth="1"/>
    <col min="3850" max="3851" width="15.83203125" style="140" customWidth="1"/>
    <col min="3852" max="4096" width="9.33203125" style="140"/>
    <col min="4097" max="4097" width="12.5" style="140" customWidth="1"/>
    <col min="4098" max="4098" width="62" style="140" customWidth="1"/>
    <col min="4099" max="4099" width="15.83203125" style="140" customWidth="1"/>
    <col min="4100" max="4105" width="14.83203125" style="140" customWidth="1"/>
    <col min="4106" max="4107" width="15.83203125" style="140" customWidth="1"/>
    <col min="4108" max="4352" width="9.33203125" style="140"/>
    <col min="4353" max="4353" width="12.5" style="140" customWidth="1"/>
    <col min="4354" max="4354" width="62" style="140" customWidth="1"/>
    <col min="4355" max="4355" width="15.83203125" style="140" customWidth="1"/>
    <col min="4356" max="4361" width="14.83203125" style="140" customWidth="1"/>
    <col min="4362" max="4363" width="15.83203125" style="140" customWidth="1"/>
    <col min="4364" max="4608" width="9.33203125" style="140"/>
    <col min="4609" max="4609" width="12.5" style="140" customWidth="1"/>
    <col min="4610" max="4610" width="62" style="140" customWidth="1"/>
    <col min="4611" max="4611" width="15.83203125" style="140" customWidth="1"/>
    <col min="4612" max="4617" width="14.83203125" style="140" customWidth="1"/>
    <col min="4618" max="4619" width="15.83203125" style="140" customWidth="1"/>
    <col min="4620" max="4864" width="9.33203125" style="140"/>
    <col min="4865" max="4865" width="12.5" style="140" customWidth="1"/>
    <col min="4866" max="4866" width="62" style="140" customWidth="1"/>
    <col min="4867" max="4867" width="15.83203125" style="140" customWidth="1"/>
    <col min="4868" max="4873" width="14.83203125" style="140" customWidth="1"/>
    <col min="4874" max="4875" width="15.83203125" style="140" customWidth="1"/>
    <col min="4876" max="5120" width="9.33203125" style="140"/>
    <col min="5121" max="5121" width="12.5" style="140" customWidth="1"/>
    <col min="5122" max="5122" width="62" style="140" customWidth="1"/>
    <col min="5123" max="5123" width="15.83203125" style="140" customWidth="1"/>
    <col min="5124" max="5129" width="14.83203125" style="140" customWidth="1"/>
    <col min="5130" max="5131" width="15.83203125" style="140" customWidth="1"/>
    <col min="5132" max="5376" width="9.33203125" style="140"/>
    <col min="5377" max="5377" width="12.5" style="140" customWidth="1"/>
    <col min="5378" max="5378" width="62" style="140" customWidth="1"/>
    <col min="5379" max="5379" width="15.83203125" style="140" customWidth="1"/>
    <col min="5380" max="5385" width="14.83203125" style="140" customWidth="1"/>
    <col min="5386" max="5387" width="15.83203125" style="140" customWidth="1"/>
    <col min="5388" max="5632" width="9.33203125" style="140"/>
    <col min="5633" max="5633" width="12.5" style="140" customWidth="1"/>
    <col min="5634" max="5634" width="62" style="140" customWidth="1"/>
    <col min="5635" max="5635" width="15.83203125" style="140" customWidth="1"/>
    <col min="5636" max="5641" width="14.83203125" style="140" customWidth="1"/>
    <col min="5642" max="5643" width="15.83203125" style="140" customWidth="1"/>
    <col min="5644" max="5888" width="9.33203125" style="140"/>
    <col min="5889" max="5889" width="12.5" style="140" customWidth="1"/>
    <col min="5890" max="5890" width="62" style="140" customWidth="1"/>
    <col min="5891" max="5891" width="15.83203125" style="140" customWidth="1"/>
    <col min="5892" max="5897" width="14.83203125" style="140" customWidth="1"/>
    <col min="5898" max="5899" width="15.83203125" style="140" customWidth="1"/>
    <col min="5900" max="6144" width="9.33203125" style="140"/>
    <col min="6145" max="6145" width="12.5" style="140" customWidth="1"/>
    <col min="6146" max="6146" width="62" style="140" customWidth="1"/>
    <col min="6147" max="6147" width="15.83203125" style="140" customWidth="1"/>
    <col min="6148" max="6153" width="14.83203125" style="140" customWidth="1"/>
    <col min="6154" max="6155" width="15.83203125" style="140" customWidth="1"/>
    <col min="6156" max="6400" width="9.33203125" style="140"/>
    <col min="6401" max="6401" width="12.5" style="140" customWidth="1"/>
    <col min="6402" max="6402" width="62" style="140" customWidth="1"/>
    <col min="6403" max="6403" width="15.83203125" style="140" customWidth="1"/>
    <col min="6404" max="6409" width="14.83203125" style="140" customWidth="1"/>
    <col min="6410" max="6411" width="15.83203125" style="140" customWidth="1"/>
    <col min="6412" max="6656" width="9.33203125" style="140"/>
    <col min="6657" max="6657" width="12.5" style="140" customWidth="1"/>
    <col min="6658" max="6658" width="62" style="140" customWidth="1"/>
    <col min="6659" max="6659" width="15.83203125" style="140" customWidth="1"/>
    <col min="6660" max="6665" width="14.83203125" style="140" customWidth="1"/>
    <col min="6666" max="6667" width="15.83203125" style="140" customWidth="1"/>
    <col min="6668" max="6912" width="9.33203125" style="140"/>
    <col min="6913" max="6913" width="12.5" style="140" customWidth="1"/>
    <col min="6914" max="6914" width="62" style="140" customWidth="1"/>
    <col min="6915" max="6915" width="15.83203125" style="140" customWidth="1"/>
    <col min="6916" max="6921" width="14.83203125" style="140" customWidth="1"/>
    <col min="6922" max="6923" width="15.83203125" style="140" customWidth="1"/>
    <col min="6924" max="7168" width="9.33203125" style="140"/>
    <col min="7169" max="7169" width="12.5" style="140" customWidth="1"/>
    <col min="7170" max="7170" width="62" style="140" customWidth="1"/>
    <col min="7171" max="7171" width="15.83203125" style="140" customWidth="1"/>
    <col min="7172" max="7177" width="14.83203125" style="140" customWidth="1"/>
    <col min="7178" max="7179" width="15.83203125" style="140" customWidth="1"/>
    <col min="7180" max="7424" width="9.33203125" style="140"/>
    <col min="7425" max="7425" width="12.5" style="140" customWidth="1"/>
    <col min="7426" max="7426" width="62" style="140" customWidth="1"/>
    <col min="7427" max="7427" width="15.83203125" style="140" customWidth="1"/>
    <col min="7428" max="7433" width="14.83203125" style="140" customWidth="1"/>
    <col min="7434" max="7435" width="15.83203125" style="140" customWidth="1"/>
    <col min="7436" max="7680" width="9.33203125" style="140"/>
    <col min="7681" max="7681" width="12.5" style="140" customWidth="1"/>
    <col min="7682" max="7682" width="62" style="140" customWidth="1"/>
    <col min="7683" max="7683" width="15.83203125" style="140" customWidth="1"/>
    <col min="7684" max="7689" width="14.83203125" style="140" customWidth="1"/>
    <col min="7690" max="7691" width="15.83203125" style="140" customWidth="1"/>
    <col min="7692" max="7936" width="9.33203125" style="140"/>
    <col min="7937" max="7937" width="12.5" style="140" customWidth="1"/>
    <col min="7938" max="7938" width="62" style="140" customWidth="1"/>
    <col min="7939" max="7939" width="15.83203125" style="140" customWidth="1"/>
    <col min="7940" max="7945" width="14.83203125" style="140" customWidth="1"/>
    <col min="7946" max="7947" width="15.83203125" style="140" customWidth="1"/>
    <col min="7948" max="8192" width="9.33203125" style="140"/>
    <col min="8193" max="8193" width="12.5" style="140" customWidth="1"/>
    <col min="8194" max="8194" width="62" style="140" customWidth="1"/>
    <col min="8195" max="8195" width="15.83203125" style="140" customWidth="1"/>
    <col min="8196" max="8201" width="14.83203125" style="140" customWidth="1"/>
    <col min="8202" max="8203" width="15.83203125" style="140" customWidth="1"/>
    <col min="8204" max="8448" width="9.33203125" style="140"/>
    <col min="8449" max="8449" width="12.5" style="140" customWidth="1"/>
    <col min="8450" max="8450" width="62" style="140" customWidth="1"/>
    <col min="8451" max="8451" width="15.83203125" style="140" customWidth="1"/>
    <col min="8452" max="8457" width="14.83203125" style="140" customWidth="1"/>
    <col min="8458" max="8459" width="15.83203125" style="140" customWidth="1"/>
    <col min="8460" max="8704" width="9.33203125" style="140"/>
    <col min="8705" max="8705" width="12.5" style="140" customWidth="1"/>
    <col min="8706" max="8706" width="62" style="140" customWidth="1"/>
    <col min="8707" max="8707" width="15.83203125" style="140" customWidth="1"/>
    <col min="8708" max="8713" width="14.83203125" style="140" customWidth="1"/>
    <col min="8714" max="8715" width="15.83203125" style="140" customWidth="1"/>
    <col min="8716" max="8960" width="9.33203125" style="140"/>
    <col min="8961" max="8961" width="12.5" style="140" customWidth="1"/>
    <col min="8962" max="8962" width="62" style="140" customWidth="1"/>
    <col min="8963" max="8963" width="15.83203125" style="140" customWidth="1"/>
    <col min="8964" max="8969" width="14.83203125" style="140" customWidth="1"/>
    <col min="8970" max="8971" width="15.83203125" style="140" customWidth="1"/>
    <col min="8972" max="9216" width="9.33203125" style="140"/>
    <col min="9217" max="9217" width="12.5" style="140" customWidth="1"/>
    <col min="9218" max="9218" width="62" style="140" customWidth="1"/>
    <col min="9219" max="9219" width="15.83203125" style="140" customWidth="1"/>
    <col min="9220" max="9225" width="14.83203125" style="140" customWidth="1"/>
    <col min="9226" max="9227" width="15.83203125" style="140" customWidth="1"/>
    <col min="9228" max="9472" width="9.33203125" style="140"/>
    <col min="9473" max="9473" width="12.5" style="140" customWidth="1"/>
    <col min="9474" max="9474" width="62" style="140" customWidth="1"/>
    <col min="9475" max="9475" width="15.83203125" style="140" customWidth="1"/>
    <col min="9476" max="9481" width="14.83203125" style="140" customWidth="1"/>
    <col min="9482" max="9483" width="15.83203125" style="140" customWidth="1"/>
    <col min="9484" max="9728" width="9.33203125" style="140"/>
    <col min="9729" max="9729" width="12.5" style="140" customWidth="1"/>
    <col min="9730" max="9730" width="62" style="140" customWidth="1"/>
    <col min="9731" max="9731" width="15.83203125" style="140" customWidth="1"/>
    <col min="9732" max="9737" width="14.83203125" style="140" customWidth="1"/>
    <col min="9738" max="9739" width="15.83203125" style="140" customWidth="1"/>
    <col min="9740" max="9984" width="9.33203125" style="140"/>
    <col min="9985" max="9985" width="12.5" style="140" customWidth="1"/>
    <col min="9986" max="9986" width="62" style="140" customWidth="1"/>
    <col min="9987" max="9987" width="15.83203125" style="140" customWidth="1"/>
    <col min="9988" max="9993" width="14.83203125" style="140" customWidth="1"/>
    <col min="9994" max="9995" width="15.83203125" style="140" customWidth="1"/>
    <col min="9996" max="10240" width="9.33203125" style="140"/>
    <col min="10241" max="10241" width="12.5" style="140" customWidth="1"/>
    <col min="10242" max="10242" width="62" style="140" customWidth="1"/>
    <col min="10243" max="10243" width="15.83203125" style="140" customWidth="1"/>
    <col min="10244" max="10249" width="14.83203125" style="140" customWidth="1"/>
    <col min="10250" max="10251" width="15.83203125" style="140" customWidth="1"/>
    <col min="10252" max="10496" width="9.33203125" style="140"/>
    <col min="10497" max="10497" width="12.5" style="140" customWidth="1"/>
    <col min="10498" max="10498" width="62" style="140" customWidth="1"/>
    <col min="10499" max="10499" width="15.83203125" style="140" customWidth="1"/>
    <col min="10500" max="10505" width="14.83203125" style="140" customWidth="1"/>
    <col min="10506" max="10507" width="15.83203125" style="140" customWidth="1"/>
    <col min="10508" max="10752" width="9.33203125" style="140"/>
    <col min="10753" max="10753" width="12.5" style="140" customWidth="1"/>
    <col min="10754" max="10754" width="62" style="140" customWidth="1"/>
    <col min="10755" max="10755" width="15.83203125" style="140" customWidth="1"/>
    <col min="10756" max="10761" width="14.83203125" style="140" customWidth="1"/>
    <col min="10762" max="10763" width="15.83203125" style="140" customWidth="1"/>
    <col min="10764" max="11008" width="9.33203125" style="140"/>
    <col min="11009" max="11009" width="12.5" style="140" customWidth="1"/>
    <col min="11010" max="11010" width="62" style="140" customWidth="1"/>
    <col min="11011" max="11011" width="15.83203125" style="140" customWidth="1"/>
    <col min="11012" max="11017" width="14.83203125" style="140" customWidth="1"/>
    <col min="11018" max="11019" width="15.83203125" style="140" customWidth="1"/>
    <col min="11020" max="11264" width="9.33203125" style="140"/>
    <col min="11265" max="11265" width="12.5" style="140" customWidth="1"/>
    <col min="11266" max="11266" width="62" style="140" customWidth="1"/>
    <col min="11267" max="11267" width="15.83203125" style="140" customWidth="1"/>
    <col min="11268" max="11273" width="14.83203125" style="140" customWidth="1"/>
    <col min="11274" max="11275" width="15.83203125" style="140" customWidth="1"/>
    <col min="11276" max="11520" width="9.33203125" style="140"/>
    <col min="11521" max="11521" width="12.5" style="140" customWidth="1"/>
    <col min="11522" max="11522" width="62" style="140" customWidth="1"/>
    <col min="11523" max="11523" width="15.83203125" style="140" customWidth="1"/>
    <col min="11524" max="11529" width="14.83203125" style="140" customWidth="1"/>
    <col min="11530" max="11531" width="15.83203125" style="140" customWidth="1"/>
    <col min="11532" max="11776" width="9.33203125" style="140"/>
    <col min="11777" max="11777" width="12.5" style="140" customWidth="1"/>
    <col min="11778" max="11778" width="62" style="140" customWidth="1"/>
    <col min="11779" max="11779" width="15.83203125" style="140" customWidth="1"/>
    <col min="11780" max="11785" width="14.83203125" style="140" customWidth="1"/>
    <col min="11786" max="11787" width="15.83203125" style="140" customWidth="1"/>
    <col min="11788" max="12032" width="9.33203125" style="140"/>
    <col min="12033" max="12033" width="12.5" style="140" customWidth="1"/>
    <col min="12034" max="12034" width="62" style="140" customWidth="1"/>
    <col min="12035" max="12035" width="15.83203125" style="140" customWidth="1"/>
    <col min="12036" max="12041" width="14.83203125" style="140" customWidth="1"/>
    <col min="12042" max="12043" width="15.83203125" style="140" customWidth="1"/>
    <col min="12044" max="12288" width="9.33203125" style="140"/>
    <col min="12289" max="12289" width="12.5" style="140" customWidth="1"/>
    <col min="12290" max="12290" width="62" style="140" customWidth="1"/>
    <col min="12291" max="12291" width="15.83203125" style="140" customWidth="1"/>
    <col min="12292" max="12297" width="14.83203125" style="140" customWidth="1"/>
    <col min="12298" max="12299" width="15.83203125" style="140" customWidth="1"/>
    <col min="12300" max="12544" width="9.33203125" style="140"/>
    <col min="12545" max="12545" width="12.5" style="140" customWidth="1"/>
    <col min="12546" max="12546" width="62" style="140" customWidth="1"/>
    <col min="12547" max="12547" width="15.83203125" style="140" customWidth="1"/>
    <col min="12548" max="12553" width="14.83203125" style="140" customWidth="1"/>
    <col min="12554" max="12555" width="15.83203125" style="140" customWidth="1"/>
    <col min="12556" max="12800" width="9.33203125" style="140"/>
    <col min="12801" max="12801" width="12.5" style="140" customWidth="1"/>
    <col min="12802" max="12802" width="62" style="140" customWidth="1"/>
    <col min="12803" max="12803" width="15.83203125" style="140" customWidth="1"/>
    <col min="12804" max="12809" width="14.83203125" style="140" customWidth="1"/>
    <col min="12810" max="12811" width="15.83203125" style="140" customWidth="1"/>
    <col min="12812" max="13056" width="9.33203125" style="140"/>
    <col min="13057" max="13057" width="12.5" style="140" customWidth="1"/>
    <col min="13058" max="13058" width="62" style="140" customWidth="1"/>
    <col min="13059" max="13059" width="15.83203125" style="140" customWidth="1"/>
    <col min="13060" max="13065" width="14.83203125" style="140" customWidth="1"/>
    <col min="13066" max="13067" width="15.83203125" style="140" customWidth="1"/>
    <col min="13068" max="13312" width="9.33203125" style="140"/>
    <col min="13313" max="13313" width="12.5" style="140" customWidth="1"/>
    <col min="13314" max="13314" width="62" style="140" customWidth="1"/>
    <col min="13315" max="13315" width="15.83203125" style="140" customWidth="1"/>
    <col min="13316" max="13321" width="14.83203125" style="140" customWidth="1"/>
    <col min="13322" max="13323" width="15.83203125" style="140" customWidth="1"/>
    <col min="13324" max="13568" width="9.33203125" style="140"/>
    <col min="13569" max="13569" width="12.5" style="140" customWidth="1"/>
    <col min="13570" max="13570" width="62" style="140" customWidth="1"/>
    <col min="13571" max="13571" width="15.83203125" style="140" customWidth="1"/>
    <col min="13572" max="13577" width="14.83203125" style="140" customWidth="1"/>
    <col min="13578" max="13579" width="15.83203125" style="140" customWidth="1"/>
    <col min="13580" max="13824" width="9.33203125" style="140"/>
    <col min="13825" max="13825" width="12.5" style="140" customWidth="1"/>
    <col min="13826" max="13826" width="62" style="140" customWidth="1"/>
    <col min="13827" max="13827" width="15.83203125" style="140" customWidth="1"/>
    <col min="13828" max="13833" width="14.83203125" style="140" customWidth="1"/>
    <col min="13834" max="13835" width="15.83203125" style="140" customWidth="1"/>
    <col min="13836" max="14080" width="9.33203125" style="140"/>
    <col min="14081" max="14081" width="12.5" style="140" customWidth="1"/>
    <col min="14082" max="14082" width="62" style="140" customWidth="1"/>
    <col min="14083" max="14083" width="15.83203125" style="140" customWidth="1"/>
    <col min="14084" max="14089" width="14.83203125" style="140" customWidth="1"/>
    <col min="14090" max="14091" width="15.83203125" style="140" customWidth="1"/>
    <col min="14092" max="14336" width="9.33203125" style="140"/>
    <col min="14337" max="14337" width="12.5" style="140" customWidth="1"/>
    <col min="14338" max="14338" width="62" style="140" customWidth="1"/>
    <col min="14339" max="14339" width="15.83203125" style="140" customWidth="1"/>
    <col min="14340" max="14345" width="14.83203125" style="140" customWidth="1"/>
    <col min="14346" max="14347" width="15.83203125" style="140" customWidth="1"/>
    <col min="14348" max="14592" width="9.33203125" style="140"/>
    <col min="14593" max="14593" width="12.5" style="140" customWidth="1"/>
    <col min="14594" max="14594" width="62" style="140" customWidth="1"/>
    <col min="14595" max="14595" width="15.83203125" style="140" customWidth="1"/>
    <col min="14596" max="14601" width="14.83203125" style="140" customWidth="1"/>
    <col min="14602" max="14603" width="15.83203125" style="140" customWidth="1"/>
    <col min="14604" max="14848" width="9.33203125" style="140"/>
    <col min="14849" max="14849" width="12.5" style="140" customWidth="1"/>
    <col min="14850" max="14850" width="62" style="140" customWidth="1"/>
    <col min="14851" max="14851" width="15.83203125" style="140" customWidth="1"/>
    <col min="14852" max="14857" width="14.83203125" style="140" customWidth="1"/>
    <col min="14858" max="14859" width="15.83203125" style="140" customWidth="1"/>
    <col min="14860" max="15104" width="9.33203125" style="140"/>
    <col min="15105" max="15105" width="12.5" style="140" customWidth="1"/>
    <col min="15106" max="15106" width="62" style="140" customWidth="1"/>
    <col min="15107" max="15107" width="15.83203125" style="140" customWidth="1"/>
    <col min="15108" max="15113" width="14.83203125" style="140" customWidth="1"/>
    <col min="15114" max="15115" width="15.83203125" style="140" customWidth="1"/>
    <col min="15116" max="15360" width="9.33203125" style="140"/>
    <col min="15361" max="15361" width="12.5" style="140" customWidth="1"/>
    <col min="15362" max="15362" width="62" style="140" customWidth="1"/>
    <col min="15363" max="15363" width="15.83203125" style="140" customWidth="1"/>
    <col min="15364" max="15369" width="14.83203125" style="140" customWidth="1"/>
    <col min="15370" max="15371" width="15.83203125" style="140" customWidth="1"/>
    <col min="15372" max="15616" width="9.33203125" style="140"/>
    <col min="15617" max="15617" width="12.5" style="140" customWidth="1"/>
    <col min="15618" max="15618" width="62" style="140" customWidth="1"/>
    <col min="15619" max="15619" width="15.83203125" style="140" customWidth="1"/>
    <col min="15620" max="15625" width="14.83203125" style="140" customWidth="1"/>
    <col min="15626" max="15627" width="15.83203125" style="140" customWidth="1"/>
    <col min="15628" max="15872" width="9.33203125" style="140"/>
    <col min="15873" max="15873" width="12.5" style="140" customWidth="1"/>
    <col min="15874" max="15874" width="62" style="140" customWidth="1"/>
    <col min="15875" max="15875" width="15.83203125" style="140" customWidth="1"/>
    <col min="15876" max="15881" width="14.83203125" style="140" customWidth="1"/>
    <col min="15882" max="15883" width="15.83203125" style="140" customWidth="1"/>
    <col min="15884" max="16128" width="9.33203125" style="140"/>
    <col min="16129" max="16129" width="12.5" style="140" customWidth="1"/>
    <col min="16130" max="16130" width="62" style="140" customWidth="1"/>
    <col min="16131" max="16131" width="15.83203125" style="140" customWidth="1"/>
    <col min="16132" max="16137" width="14.83203125" style="140" customWidth="1"/>
    <col min="16138" max="16139" width="15.83203125" style="140" customWidth="1"/>
    <col min="16140" max="16384" width="9.33203125" style="140"/>
  </cols>
  <sheetData>
    <row r="1" spans="1:11" s="251" customFormat="1" ht="16.5" customHeight="1" thickBot="1" x14ac:dyDescent="0.3">
      <c r="A1" s="250"/>
      <c r="B1" s="381" t="str">
        <f>CONCATENATE("9.1. melléklet ",[1]RM_ALAPADATOK!A7," ",[1]RM_ALAPADATOK!B7," ",[1]RM_ALAPADATOK!C7," ",[1]RM_ALAPADATOK!D7," ",[1]RM_ALAPADATOK!E7," ",[1]RM_ALAPADATOK!F7," ",[1]RM_ALAPADATOK!G7," ",[1]RM_ALAPADATOK!H7)</f>
        <v>9.1. melléklet a … / 2020. ( ……. ) önkormányzati rendelethez</v>
      </c>
      <c r="C1" s="382"/>
      <c r="D1" s="382"/>
      <c r="E1" s="382"/>
      <c r="F1" s="382"/>
      <c r="G1" s="382"/>
      <c r="H1" s="382"/>
      <c r="I1" s="382"/>
      <c r="J1" s="382"/>
      <c r="K1" s="382"/>
    </row>
    <row r="2" spans="1:11" s="254" customFormat="1" ht="16.5" thickBot="1" x14ac:dyDescent="0.25">
      <c r="A2" s="252" t="s">
        <v>279</v>
      </c>
      <c r="B2" s="383" t="str">
        <f>CONCATENATE([1]RM_ALAPADATOK!A3)</f>
        <v>Levelek Nagyközség Önkormányzata</v>
      </c>
      <c r="C2" s="384"/>
      <c r="D2" s="384"/>
      <c r="E2" s="384"/>
      <c r="F2" s="384"/>
      <c r="G2" s="384"/>
      <c r="H2" s="384"/>
      <c r="I2" s="385"/>
      <c r="J2" s="386"/>
      <c r="K2" s="253" t="s">
        <v>379</v>
      </c>
    </row>
    <row r="3" spans="1:11" s="254" customFormat="1" ht="36.75" thickBot="1" x14ac:dyDescent="0.25">
      <c r="A3" s="252" t="s">
        <v>380</v>
      </c>
      <c r="B3" s="387" t="s">
        <v>381</v>
      </c>
      <c r="C3" s="388"/>
      <c r="D3" s="388"/>
      <c r="E3" s="388"/>
      <c r="F3" s="388"/>
      <c r="G3" s="388"/>
      <c r="H3" s="388"/>
      <c r="I3" s="389"/>
      <c r="J3" s="390"/>
      <c r="K3" s="253" t="s">
        <v>382</v>
      </c>
    </row>
    <row r="4" spans="1:11" s="259" customFormat="1" ht="15.95" customHeight="1" thickBot="1" x14ac:dyDescent="0.3">
      <c r="A4" s="255"/>
      <c r="B4" s="255"/>
      <c r="C4" s="256"/>
      <c r="D4" s="256"/>
      <c r="E4" s="256"/>
      <c r="F4" s="256"/>
      <c r="G4" s="256"/>
      <c r="H4" s="257"/>
      <c r="I4" s="257"/>
      <c r="J4" s="257"/>
      <c r="K4" s="258" t="str">
        <f>CONCATENATE('[1]RM_2.2.sz.mell.'!I2)</f>
        <v>Forintban!</v>
      </c>
    </row>
    <row r="5" spans="1:11" ht="40.5" customHeight="1" thickBot="1" x14ac:dyDescent="0.25">
      <c r="A5" s="260" t="s">
        <v>383</v>
      </c>
      <c r="B5" s="261" t="s">
        <v>384</v>
      </c>
      <c r="C5" s="262" t="str">
        <f>CONCATENATE('[1]RM_1.1.sz.mell.'!C9:K9)</f>
        <v>Eredeti
előirányzat</v>
      </c>
      <c r="D5" s="263" t="str">
        <f>CONCATENATE('[1]RM_1.1.sz.mell.'!D9)</f>
        <v xml:space="preserve">1 . sz. módosítás </v>
      </c>
      <c r="E5" s="263" t="str">
        <f>CONCATENATE('[1]RM_1.1.sz.mell.'!E9)</f>
        <v xml:space="preserve">2. sz. módosítás </v>
      </c>
      <c r="F5" s="263" t="str">
        <f>CONCATENATE('[1]RM_1.1.sz.mell.'!F9)</f>
        <v xml:space="preserve">… . sz. módosítás </v>
      </c>
      <c r="G5" s="263" t="str">
        <f>CONCATENATE('[1]RM_1.1.sz.mell.'!G9)</f>
        <v xml:space="preserve">… . sz. módosítás </v>
      </c>
      <c r="H5" s="263" t="str">
        <f>CONCATENATE('[1]RM_1.1.sz.mell.'!H9)</f>
        <v xml:space="preserve">… . sz. módosítás </v>
      </c>
      <c r="I5" s="263" t="str">
        <f>CONCATENATE('[1]RM_1.1.sz.mell.'!I9)</f>
        <v xml:space="preserve">… . sz. módosítás </v>
      </c>
      <c r="J5" s="263" t="s">
        <v>9</v>
      </c>
      <c r="K5" s="264" t="str">
        <f>CONCATENATE('[1]RM_1.1.sz.mell.'!K9)</f>
        <v>….számú módosítás utáni előirányzat</v>
      </c>
    </row>
    <row r="6" spans="1:11" s="270" customFormat="1" ht="12.95" customHeight="1" thickBot="1" x14ac:dyDescent="0.25">
      <c r="A6" s="265" t="s">
        <v>11</v>
      </c>
      <c r="B6" s="266" t="s">
        <v>12</v>
      </c>
      <c r="C6" s="267" t="s">
        <v>13</v>
      </c>
      <c r="D6" s="267" t="s">
        <v>14</v>
      </c>
      <c r="E6" s="268" t="s">
        <v>15</v>
      </c>
      <c r="F6" s="268" t="s">
        <v>16</v>
      </c>
      <c r="G6" s="268" t="s">
        <v>17</v>
      </c>
      <c r="H6" s="268" t="s">
        <v>18</v>
      </c>
      <c r="I6" s="268" t="s">
        <v>19</v>
      </c>
      <c r="J6" s="268" t="s">
        <v>20</v>
      </c>
      <c r="K6" s="269" t="s">
        <v>21</v>
      </c>
    </row>
    <row r="7" spans="1:11" s="270" customFormat="1" ht="15.95" customHeight="1" thickBot="1" x14ac:dyDescent="0.25">
      <c r="A7" s="391" t="s">
        <v>277</v>
      </c>
      <c r="B7" s="392"/>
      <c r="C7" s="392"/>
      <c r="D7" s="392"/>
      <c r="E7" s="392"/>
      <c r="F7" s="392"/>
      <c r="G7" s="392"/>
      <c r="H7" s="392"/>
      <c r="I7" s="392"/>
      <c r="J7" s="392"/>
      <c r="K7" s="393"/>
    </row>
    <row r="8" spans="1:11" s="270" customFormat="1" ht="12" customHeight="1" thickBot="1" x14ac:dyDescent="0.25">
      <c r="A8" s="271" t="s">
        <v>22</v>
      </c>
      <c r="B8" s="272" t="s">
        <v>23</v>
      </c>
      <c r="C8" s="109">
        <f>'[1]KV_9.1.sz.mell'!C8</f>
        <v>302940936</v>
      </c>
      <c r="D8" s="109">
        <f t="shared" ref="D8:I8" si="0">+D9+D10+D11+D12+D13+D14</f>
        <v>0</v>
      </c>
      <c r="E8" s="109">
        <f t="shared" si="0"/>
        <v>0</v>
      </c>
      <c r="F8" s="109">
        <f t="shared" si="0"/>
        <v>0</v>
      </c>
      <c r="G8" s="109">
        <f t="shared" si="0"/>
        <v>0</v>
      </c>
      <c r="H8" s="109">
        <f t="shared" si="0"/>
        <v>0</v>
      </c>
      <c r="I8" s="17">
        <f t="shared" si="0"/>
        <v>0</v>
      </c>
      <c r="J8" s="17">
        <f>+J9+J10+J11+J12+J13+J14</f>
        <v>0</v>
      </c>
      <c r="K8" s="273">
        <f>+K9+K10+K11+K12+K13+K14</f>
        <v>302940936</v>
      </c>
    </row>
    <row r="9" spans="1:11" s="277" customFormat="1" ht="12" customHeight="1" x14ac:dyDescent="0.2">
      <c r="A9" s="274" t="s">
        <v>24</v>
      </c>
      <c r="B9" s="275" t="s">
        <v>25</v>
      </c>
      <c r="C9" s="136">
        <f>'[1]KV_9.1.sz.mell'!C9</f>
        <v>98199795</v>
      </c>
      <c r="D9" s="41"/>
      <c r="E9" s="41"/>
      <c r="F9" s="41"/>
      <c r="G9" s="41"/>
      <c r="H9" s="41"/>
      <c r="I9" s="23"/>
      <c r="J9" s="22">
        <f>D9+E9+F9+G9+H9+I9</f>
        <v>0</v>
      </c>
      <c r="K9" s="276">
        <f t="shared" ref="K9:K14" si="1">C9+J9</f>
        <v>98199795</v>
      </c>
    </row>
    <row r="10" spans="1:11" s="280" customFormat="1" ht="12" customHeight="1" x14ac:dyDescent="0.2">
      <c r="A10" s="278" t="s">
        <v>26</v>
      </c>
      <c r="B10" s="279" t="s">
        <v>27</v>
      </c>
      <c r="C10" s="137">
        <f>'[1]KV_9.1.sz.mell'!C10</f>
        <v>74395850</v>
      </c>
      <c r="D10" s="33"/>
      <c r="E10" s="33"/>
      <c r="F10" s="33"/>
      <c r="G10" s="33"/>
      <c r="H10" s="33"/>
      <c r="I10" s="28"/>
      <c r="J10" s="22">
        <f t="shared" ref="J10:J64" si="2">D10+E10+F10+G10+H10+I10</f>
        <v>0</v>
      </c>
      <c r="K10" s="276">
        <f t="shared" si="1"/>
        <v>74395850</v>
      </c>
    </row>
    <row r="11" spans="1:11" s="280" customFormat="1" ht="12" customHeight="1" x14ac:dyDescent="0.2">
      <c r="A11" s="278" t="s">
        <v>28</v>
      </c>
      <c r="B11" s="279" t="s">
        <v>29</v>
      </c>
      <c r="C11" s="137">
        <f>'[1]KV_9.1.sz.mell'!C11</f>
        <v>112395775</v>
      </c>
      <c r="D11" s="33"/>
      <c r="E11" s="33"/>
      <c r="F11" s="33"/>
      <c r="G11" s="33"/>
      <c r="H11" s="33"/>
      <c r="I11" s="28"/>
      <c r="J11" s="22">
        <f t="shared" si="2"/>
        <v>0</v>
      </c>
      <c r="K11" s="276">
        <f t="shared" si="1"/>
        <v>112395775</v>
      </c>
    </row>
    <row r="12" spans="1:11" s="280" customFormat="1" ht="12" customHeight="1" x14ac:dyDescent="0.2">
      <c r="A12" s="278" t="s">
        <v>30</v>
      </c>
      <c r="B12" s="279" t="s">
        <v>31</v>
      </c>
      <c r="C12" s="137">
        <f>'[1]KV_9.1.sz.mell'!C12</f>
        <v>3742992</v>
      </c>
      <c r="D12" s="33"/>
      <c r="E12" s="33"/>
      <c r="F12" s="33"/>
      <c r="G12" s="33"/>
      <c r="H12" s="33"/>
      <c r="I12" s="28"/>
      <c r="J12" s="22">
        <f t="shared" si="2"/>
        <v>0</v>
      </c>
      <c r="K12" s="276">
        <f t="shared" si="1"/>
        <v>3742992</v>
      </c>
    </row>
    <row r="13" spans="1:11" s="280" customFormat="1" ht="12" customHeight="1" x14ac:dyDescent="0.2">
      <c r="A13" s="278" t="s">
        <v>32</v>
      </c>
      <c r="B13" s="279" t="s">
        <v>385</v>
      </c>
      <c r="C13" s="137">
        <f>'[1]KV_9.1.sz.mell'!C13</f>
        <v>14206524</v>
      </c>
      <c r="D13" s="33"/>
      <c r="E13" s="33"/>
      <c r="F13" s="33"/>
      <c r="G13" s="33"/>
      <c r="H13" s="33"/>
      <c r="I13" s="28"/>
      <c r="J13" s="22">
        <f t="shared" si="2"/>
        <v>0</v>
      </c>
      <c r="K13" s="276">
        <f t="shared" si="1"/>
        <v>14206524</v>
      </c>
    </row>
    <row r="14" spans="1:11" s="277" customFormat="1" ht="12" customHeight="1" thickBot="1" x14ac:dyDescent="0.25">
      <c r="A14" s="281" t="s">
        <v>34</v>
      </c>
      <c r="B14" s="282" t="s">
        <v>35</v>
      </c>
      <c r="C14" s="137">
        <f>'[1]KV_9.1.sz.mell'!C14</f>
        <v>0</v>
      </c>
      <c r="D14" s="33"/>
      <c r="E14" s="33"/>
      <c r="F14" s="33"/>
      <c r="G14" s="33"/>
      <c r="H14" s="33"/>
      <c r="I14" s="28"/>
      <c r="J14" s="22">
        <f t="shared" si="2"/>
        <v>0</v>
      </c>
      <c r="K14" s="276">
        <f t="shared" si="1"/>
        <v>0</v>
      </c>
    </row>
    <row r="15" spans="1:11" s="277" customFormat="1" ht="12" customHeight="1" thickBot="1" x14ac:dyDescent="0.25">
      <c r="A15" s="271" t="s">
        <v>36</v>
      </c>
      <c r="B15" s="283" t="s">
        <v>37</v>
      </c>
      <c r="C15" s="109">
        <f>'[1]KV_9.1.sz.mell'!C15</f>
        <v>27069525</v>
      </c>
      <c r="D15" s="109">
        <f t="shared" ref="D15:K15" si="3">+D16+D17+D18+D19+D20</f>
        <v>134056111</v>
      </c>
      <c r="E15" s="109">
        <f t="shared" si="3"/>
        <v>0</v>
      </c>
      <c r="F15" s="109">
        <f t="shared" si="3"/>
        <v>0</v>
      </c>
      <c r="G15" s="109">
        <f t="shared" si="3"/>
        <v>0</v>
      </c>
      <c r="H15" s="109">
        <f t="shared" si="3"/>
        <v>0</v>
      </c>
      <c r="I15" s="17">
        <f t="shared" si="3"/>
        <v>0</v>
      </c>
      <c r="J15" s="17">
        <f t="shared" si="3"/>
        <v>134056111</v>
      </c>
      <c r="K15" s="273">
        <f t="shared" si="3"/>
        <v>161125636</v>
      </c>
    </row>
    <row r="16" spans="1:11" s="277" customFormat="1" ht="12" customHeight="1" x14ac:dyDescent="0.2">
      <c r="A16" s="274" t="s">
        <v>38</v>
      </c>
      <c r="B16" s="275" t="s">
        <v>39</v>
      </c>
      <c r="C16" s="136">
        <f>'[1]KV_9.1.sz.mell'!C16</f>
        <v>0</v>
      </c>
      <c r="D16" s="41"/>
      <c r="E16" s="41"/>
      <c r="F16" s="41"/>
      <c r="G16" s="41"/>
      <c r="H16" s="41"/>
      <c r="I16" s="23"/>
      <c r="J16" s="22">
        <f t="shared" si="2"/>
        <v>0</v>
      </c>
      <c r="K16" s="276">
        <f t="shared" ref="K16:K21" si="4">C16+J16</f>
        <v>0</v>
      </c>
    </row>
    <row r="17" spans="1:11" s="277" customFormat="1" ht="12" customHeight="1" x14ac:dyDescent="0.2">
      <c r="A17" s="278" t="s">
        <v>40</v>
      </c>
      <c r="B17" s="279" t="s">
        <v>41</v>
      </c>
      <c r="C17" s="137">
        <f>'[1]KV_9.1.sz.mell'!C17</f>
        <v>0</v>
      </c>
      <c r="D17" s="33"/>
      <c r="E17" s="33"/>
      <c r="F17" s="33"/>
      <c r="G17" s="33"/>
      <c r="H17" s="33"/>
      <c r="I17" s="28"/>
      <c r="J17" s="27">
        <f t="shared" si="2"/>
        <v>0</v>
      </c>
      <c r="K17" s="284">
        <f t="shared" si="4"/>
        <v>0</v>
      </c>
    </row>
    <row r="18" spans="1:11" s="277" customFormat="1" ht="12" customHeight="1" x14ac:dyDescent="0.2">
      <c r="A18" s="278" t="s">
        <v>42</v>
      </c>
      <c r="B18" s="279" t="s">
        <v>43</v>
      </c>
      <c r="C18" s="137">
        <f>'[1]KV_9.1.sz.mell'!C18</f>
        <v>0</v>
      </c>
      <c r="D18" s="33"/>
      <c r="E18" s="33"/>
      <c r="F18" s="33"/>
      <c r="G18" s="33"/>
      <c r="H18" s="33"/>
      <c r="I18" s="28"/>
      <c r="J18" s="27">
        <f t="shared" si="2"/>
        <v>0</v>
      </c>
      <c r="K18" s="284">
        <f t="shared" si="4"/>
        <v>0</v>
      </c>
    </row>
    <row r="19" spans="1:11" s="277" customFormat="1" ht="12" customHeight="1" x14ac:dyDescent="0.2">
      <c r="A19" s="278" t="s">
        <v>44</v>
      </c>
      <c r="B19" s="279" t="s">
        <v>45</v>
      </c>
      <c r="C19" s="137">
        <f>'[1]KV_9.1.sz.mell'!C19</f>
        <v>0</v>
      </c>
      <c r="D19" s="33"/>
      <c r="E19" s="33"/>
      <c r="F19" s="33"/>
      <c r="G19" s="33"/>
      <c r="H19" s="33"/>
      <c r="I19" s="28"/>
      <c r="J19" s="27">
        <f t="shared" si="2"/>
        <v>0</v>
      </c>
      <c r="K19" s="284">
        <f t="shared" si="4"/>
        <v>0</v>
      </c>
    </row>
    <row r="20" spans="1:11" s="277" customFormat="1" ht="12" customHeight="1" x14ac:dyDescent="0.2">
      <c r="A20" s="278" t="s">
        <v>46</v>
      </c>
      <c r="B20" s="279" t="s">
        <v>47</v>
      </c>
      <c r="C20" s="137">
        <f>'[1]KV_9.1.sz.mell'!C20</f>
        <v>27069525</v>
      </c>
      <c r="D20" s="33">
        <v>134056111</v>
      </c>
      <c r="E20" s="33"/>
      <c r="F20" s="33"/>
      <c r="G20" s="33"/>
      <c r="H20" s="33"/>
      <c r="I20" s="28"/>
      <c r="J20" s="27">
        <f t="shared" si="2"/>
        <v>134056111</v>
      </c>
      <c r="K20" s="284">
        <f t="shared" si="4"/>
        <v>161125636</v>
      </c>
    </row>
    <row r="21" spans="1:11" s="280" customFormat="1" ht="12" customHeight="1" thickBot="1" x14ac:dyDescent="0.25">
      <c r="A21" s="281" t="s">
        <v>48</v>
      </c>
      <c r="B21" s="282" t="s">
        <v>49</v>
      </c>
      <c r="C21" s="138">
        <f>'[1]KV_9.1.sz.mell'!C21</f>
        <v>0</v>
      </c>
      <c r="D21" s="106"/>
      <c r="E21" s="106"/>
      <c r="F21" s="106"/>
      <c r="G21" s="106"/>
      <c r="H21" s="106"/>
      <c r="I21" s="35"/>
      <c r="J21" s="34">
        <f t="shared" si="2"/>
        <v>0</v>
      </c>
      <c r="K21" s="285">
        <f t="shared" si="4"/>
        <v>0</v>
      </c>
    </row>
    <row r="22" spans="1:11" s="280" customFormat="1" ht="12" customHeight="1" thickBot="1" x14ac:dyDescent="0.25">
      <c r="A22" s="271" t="s">
        <v>50</v>
      </c>
      <c r="B22" s="272" t="s">
        <v>51</v>
      </c>
      <c r="C22" s="109">
        <f>'[1]KV_9.1.sz.mell'!C22</f>
        <v>0</v>
      </c>
      <c r="D22" s="109">
        <f t="shared" ref="D22:K22" si="5">+D23+D24+D25+D26+D27</f>
        <v>8327800</v>
      </c>
      <c r="E22" s="109">
        <f t="shared" si="5"/>
        <v>0</v>
      </c>
      <c r="F22" s="109">
        <f t="shared" si="5"/>
        <v>0</v>
      </c>
      <c r="G22" s="109">
        <f t="shared" si="5"/>
        <v>0</v>
      </c>
      <c r="H22" s="109">
        <f t="shared" si="5"/>
        <v>0</v>
      </c>
      <c r="I22" s="17">
        <f t="shared" si="5"/>
        <v>0</v>
      </c>
      <c r="J22" s="17">
        <f t="shared" si="5"/>
        <v>8327800</v>
      </c>
      <c r="K22" s="273">
        <f t="shared" si="5"/>
        <v>8327800</v>
      </c>
    </row>
    <row r="23" spans="1:11" s="280" customFormat="1" ht="12" customHeight="1" x14ac:dyDescent="0.2">
      <c r="A23" s="274" t="s">
        <v>52</v>
      </c>
      <c r="B23" s="275" t="s">
        <v>53</v>
      </c>
      <c r="C23" s="136">
        <f>'[1]KV_9.1.sz.mell'!C23</f>
        <v>0</v>
      </c>
      <c r="D23" s="41"/>
      <c r="E23" s="41"/>
      <c r="F23" s="41"/>
      <c r="G23" s="41"/>
      <c r="H23" s="41"/>
      <c r="I23" s="23"/>
      <c r="J23" s="22">
        <f t="shared" si="2"/>
        <v>0</v>
      </c>
      <c r="K23" s="276">
        <f t="shared" ref="K23:K28" si="6">C23+J23</f>
        <v>0</v>
      </c>
    </row>
    <row r="24" spans="1:11" s="277" customFormat="1" ht="12" customHeight="1" x14ac:dyDescent="0.2">
      <c r="A24" s="278" t="s">
        <v>54</v>
      </c>
      <c r="B24" s="279" t="s">
        <v>55</v>
      </c>
      <c r="C24" s="137">
        <f>'[1]KV_9.1.sz.mell'!C24</f>
        <v>0</v>
      </c>
      <c r="D24" s="33"/>
      <c r="E24" s="33"/>
      <c r="F24" s="33"/>
      <c r="G24" s="33"/>
      <c r="H24" s="33"/>
      <c r="I24" s="28"/>
      <c r="J24" s="27">
        <f t="shared" si="2"/>
        <v>0</v>
      </c>
      <c r="K24" s="284">
        <f t="shared" si="6"/>
        <v>0</v>
      </c>
    </row>
    <row r="25" spans="1:11" s="280" customFormat="1" ht="12" customHeight="1" x14ac:dyDescent="0.2">
      <c r="A25" s="278" t="s">
        <v>56</v>
      </c>
      <c r="B25" s="279" t="s">
        <v>57</v>
      </c>
      <c r="C25" s="137">
        <f>'[1]KV_9.1.sz.mell'!C25</f>
        <v>0</v>
      </c>
      <c r="D25" s="33"/>
      <c r="E25" s="33"/>
      <c r="F25" s="33"/>
      <c r="G25" s="33"/>
      <c r="H25" s="33"/>
      <c r="I25" s="28"/>
      <c r="J25" s="27">
        <f t="shared" si="2"/>
        <v>0</v>
      </c>
      <c r="K25" s="284">
        <f t="shared" si="6"/>
        <v>0</v>
      </c>
    </row>
    <row r="26" spans="1:11" s="280" customFormat="1" ht="12" customHeight="1" x14ac:dyDescent="0.2">
      <c r="A26" s="278" t="s">
        <v>58</v>
      </c>
      <c r="B26" s="279" t="s">
        <v>59</v>
      </c>
      <c r="C26" s="137">
        <f>'[1]KV_9.1.sz.mell'!C26</f>
        <v>0</v>
      </c>
      <c r="D26" s="33"/>
      <c r="E26" s="33"/>
      <c r="F26" s="33"/>
      <c r="G26" s="33"/>
      <c r="H26" s="33"/>
      <c r="I26" s="28"/>
      <c r="J26" s="27">
        <f t="shared" si="2"/>
        <v>0</v>
      </c>
      <c r="K26" s="284">
        <f t="shared" si="6"/>
        <v>0</v>
      </c>
    </row>
    <row r="27" spans="1:11" s="280" customFormat="1" ht="12" customHeight="1" x14ac:dyDescent="0.2">
      <c r="A27" s="278" t="s">
        <v>60</v>
      </c>
      <c r="B27" s="279" t="s">
        <v>61</v>
      </c>
      <c r="C27" s="137">
        <f>'[1]KV_9.1.sz.mell'!C27</f>
        <v>0</v>
      </c>
      <c r="D27" s="33">
        <v>8327800</v>
      </c>
      <c r="E27" s="33"/>
      <c r="F27" s="33"/>
      <c r="G27" s="33"/>
      <c r="H27" s="33"/>
      <c r="I27" s="28"/>
      <c r="J27" s="27">
        <f t="shared" si="2"/>
        <v>8327800</v>
      </c>
      <c r="K27" s="284">
        <f t="shared" si="6"/>
        <v>8327800</v>
      </c>
    </row>
    <row r="28" spans="1:11" s="280" customFormat="1" ht="12" customHeight="1" thickBot="1" x14ac:dyDescent="0.25">
      <c r="A28" s="281" t="s">
        <v>62</v>
      </c>
      <c r="B28" s="282" t="s">
        <v>63</v>
      </c>
      <c r="C28" s="138">
        <f>'[1]KV_9.1.sz.mell'!C28</f>
        <v>0</v>
      </c>
      <c r="D28" s="106"/>
      <c r="E28" s="106"/>
      <c r="F28" s="106"/>
      <c r="G28" s="106"/>
      <c r="H28" s="106"/>
      <c r="I28" s="35"/>
      <c r="J28" s="34">
        <f t="shared" si="2"/>
        <v>0</v>
      </c>
      <c r="K28" s="285">
        <f t="shared" si="6"/>
        <v>0</v>
      </c>
    </row>
    <row r="29" spans="1:11" s="280" customFormat="1" ht="12" customHeight="1" thickBot="1" x14ac:dyDescent="0.25">
      <c r="A29" s="271" t="s">
        <v>64</v>
      </c>
      <c r="B29" s="272" t="s">
        <v>65</v>
      </c>
      <c r="C29" s="39">
        <f>'[1]KV_9.1.sz.mell'!C29</f>
        <v>53750000</v>
      </c>
      <c r="D29" s="39">
        <f t="shared" ref="D29:K29" si="7">+D30+D31+D32+D33+D34+D35+D36</f>
        <v>-7700000</v>
      </c>
      <c r="E29" s="39">
        <f t="shared" si="7"/>
        <v>0</v>
      </c>
      <c r="F29" s="39">
        <f t="shared" si="7"/>
        <v>0</v>
      </c>
      <c r="G29" s="39">
        <f t="shared" si="7"/>
        <v>0</v>
      </c>
      <c r="H29" s="39">
        <f t="shared" si="7"/>
        <v>0</v>
      </c>
      <c r="I29" s="39">
        <f t="shared" si="7"/>
        <v>0</v>
      </c>
      <c r="J29" s="39">
        <f t="shared" si="7"/>
        <v>-7700000</v>
      </c>
      <c r="K29" s="286">
        <f t="shared" si="7"/>
        <v>46050000</v>
      </c>
    </row>
    <row r="30" spans="1:11" s="280" customFormat="1" ht="12" customHeight="1" x14ac:dyDescent="0.2">
      <c r="A30" s="274" t="s">
        <v>66</v>
      </c>
      <c r="B30" s="275" t="str">
        <f>'[1]RM_1.1.sz.mell.'!B33</f>
        <v>Építményadó</v>
      </c>
      <c r="C30" s="22">
        <f>'[1]KV_9.1.sz.mell'!C30</f>
        <v>0</v>
      </c>
      <c r="D30" s="23"/>
      <c r="E30" s="23"/>
      <c r="F30" s="23"/>
      <c r="G30" s="23"/>
      <c r="H30" s="23"/>
      <c r="I30" s="23"/>
      <c r="J30" s="22">
        <f t="shared" si="2"/>
        <v>0</v>
      </c>
      <c r="K30" s="276">
        <f t="shared" ref="K30:K36" si="8">C30+J30</f>
        <v>0</v>
      </c>
    </row>
    <row r="31" spans="1:11" s="280" customFormat="1" ht="12" customHeight="1" x14ac:dyDescent="0.2">
      <c r="A31" s="278" t="s">
        <v>67</v>
      </c>
      <c r="B31" s="275" t="str">
        <f>'[1]RM_1.1.sz.mell.'!B34</f>
        <v>Idegenforgalmi adó</v>
      </c>
      <c r="C31" s="27">
        <f>'[1]KV_9.1.sz.mell'!C31</f>
        <v>800000</v>
      </c>
      <c r="D31" s="28"/>
      <c r="E31" s="28"/>
      <c r="F31" s="28"/>
      <c r="G31" s="28"/>
      <c r="H31" s="28"/>
      <c r="I31" s="28"/>
      <c r="J31" s="27">
        <f t="shared" si="2"/>
        <v>0</v>
      </c>
      <c r="K31" s="284">
        <f t="shared" si="8"/>
        <v>800000</v>
      </c>
    </row>
    <row r="32" spans="1:11" s="280" customFormat="1" ht="12" customHeight="1" x14ac:dyDescent="0.2">
      <c r="A32" s="278" t="s">
        <v>68</v>
      </c>
      <c r="B32" s="275" t="str">
        <f>'[1]RM_1.1.sz.mell.'!B35</f>
        <v>Iparűzési adó</v>
      </c>
      <c r="C32" s="27">
        <f>'[1]KV_9.1.sz.mell'!C32</f>
        <v>35000000</v>
      </c>
      <c r="D32" s="28"/>
      <c r="E32" s="28"/>
      <c r="F32" s="28"/>
      <c r="G32" s="28"/>
      <c r="H32" s="28"/>
      <c r="I32" s="28"/>
      <c r="J32" s="27">
        <f t="shared" si="2"/>
        <v>0</v>
      </c>
      <c r="K32" s="284">
        <f t="shared" si="8"/>
        <v>35000000</v>
      </c>
    </row>
    <row r="33" spans="1:11" s="280" customFormat="1" ht="12" customHeight="1" x14ac:dyDescent="0.2">
      <c r="A33" s="278" t="s">
        <v>69</v>
      </c>
      <c r="B33" s="275" t="str">
        <f>'[1]RM_1.1.sz.mell.'!B36</f>
        <v xml:space="preserve">Talajterhelési díj </v>
      </c>
      <c r="C33" s="27">
        <f>'[1]KV_9.1.sz.mell'!C33</f>
        <v>250000</v>
      </c>
      <c r="D33" s="28"/>
      <c r="E33" s="28"/>
      <c r="F33" s="28"/>
      <c r="G33" s="28"/>
      <c r="H33" s="28"/>
      <c r="I33" s="28"/>
      <c r="J33" s="27">
        <f t="shared" si="2"/>
        <v>0</v>
      </c>
      <c r="K33" s="284">
        <f t="shared" si="8"/>
        <v>250000</v>
      </c>
    </row>
    <row r="34" spans="1:11" s="280" customFormat="1" ht="12" customHeight="1" x14ac:dyDescent="0.2">
      <c r="A34" s="278" t="s">
        <v>70</v>
      </c>
      <c r="B34" s="275" t="str">
        <f>'[1]RM_1.1.sz.mell.'!B37</f>
        <v>Gépjárműadó</v>
      </c>
      <c r="C34" s="27">
        <f>'[1]KV_9.1.sz.mell'!C34</f>
        <v>7700000</v>
      </c>
      <c r="D34" s="28">
        <v>-7700000</v>
      </c>
      <c r="E34" s="28"/>
      <c r="F34" s="28"/>
      <c r="G34" s="28"/>
      <c r="H34" s="28"/>
      <c r="I34" s="28"/>
      <c r="J34" s="27">
        <f t="shared" si="2"/>
        <v>-7700000</v>
      </c>
      <c r="K34" s="284">
        <f t="shared" si="8"/>
        <v>0</v>
      </c>
    </row>
    <row r="35" spans="1:11" s="280" customFormat="1" ht="12" customHeight="1" x14ac:dyDescent="0.2">
      <c r="A35" s="278" t="s">
        <v>71</v>
      </c>
      <c r="B35" s="275" t="str">
        <f>'[1]RM_1.1.sz.mell.'!B38</f>
        <v>Egyéb adó</v>
      </c>
      <c r="C35" s="27">
        <f>'[1]KV_9.1.sz.mell'!C35</f>
        <v>2500000</v>
      </c>
      <c r="D35" s="28"/>
      <c r="E35" s="28"/>
      <c r="F35" s="28"/>
      <c r="G35" s="28"/>
      <c r="H35" s="28"/>
      <c r="I35" s="28"/>
      <c r="J35" s="27">
        <f t="shared" si="2"/>
        <v>0</v>
      </c>
      <c r="K35" s="284">
        <f t="shared" si="8"/>
        <v>2500000</v>
      </c>
    </row>
    <row r="36" spans="1:11" s="280" customFormat="1" ht="12" customHeight="1" thickBot="1" x14ac:dyDescent="0.25">
      <c r="A36" s="281" t="s">
        <v>72</v>
      </c>
      <c r="B36" s="275" t="str">
        <f>'[1]RM_1.1.sz.mell.'!B39</f>
        <v>Kommunális adó</v>
      </c>
      <c r="C36" s="34">
        <f>'[1]KV_9.1.sz.mell'!C36</f>
        <v>7500000</v>
      </c>
      <c r="D36" s="35"/>
      <c r="E36" s="35"/>
      <c r="F36" s="35"/>
      <c r="G36" s="35"/>
      <c r="H36" s="35"/>
      <c r="I36" s="35"/>
      <c r="J36" s="34">
        <f t="shared" si="2"/>
        <v>0</v>
      </c>
      <c r="K36" s="285">
        <f t="shared" si="8"/>
        <v>7500000</v>
      </c>
    </row>
    <row r="37" spans="1:11" s="280" customFormat="1" ht="12" customHeight="1" thickBot="1" x14ac:dyDescent="0.25">
      <c r="A37" s="271" t="s">
        <v>73</v>
      </c>
      <c r="B37" s="272" t="s">
        <v>74</v>
      </c>
      <c r="C37" s="109">
        <f>'[1]KV_9.1.sz.mell'!C37</f>
        <v>48713098</v>
      </c>
      <c r="D37" s="109">
        <f t="shared" ref="D37:K37" si="9">SUM(D38:D48)</f>
        <v>16486488</v>
      </c>
      <c r="E37" s="109">
        <f t="shared" si="9"/>
        <v>0</v>
      </c>
      <c r="F37" s="109">
        <f t="shared" si="9"/>
        <v>0</v>
      </c>
      <c r="G37" s="109">
        <f t="shared" si="9"/>
        <v>0</v>
      </c>
      <c r="H37" s="109">
        <f t="shared" si="9"/>
        <v>0</v>
      </c>
      <c r="I37" s="17">
        <f t="shared" si="9"/>
        <v>0</v>
      </c>
      <c r="J37" s="17">
        <f t="shared" si="9"/>
        <v>16486488</v>
      </c>
      <c r="K37" s="273">
        <f t="shared" si="9"/>
        <v>65199586</v>
      </c>
    </row>
    <row r="38" spans="1:11" s="280" customFormat="1" ht="12" customHeight="1" x14ac:dyDescent="0.2">
      <c r="A38" s="274" t="s">
        <v>75</v>
      </c>
      <c r="B38" s="275" t="s">
        <v>76</v>
      </c>
      <c r="C38" s="136">
        <f>'[1]KV_9.1.sz.mell'!C38</f>
        <v>32140000</v>
      </c>
      <c r="D38" s="41">
        <v>5865072</v>
      </c>
      <c r="E38" s="41"/>
      <c r="F38" s="41"/>
      <c r="G38" s="41"/>
      <c r="H38" s="41"/>
      <c r="I38" s="23"/>
      <c r="J38" s="22">
        <f t="shared" si="2"/>
        <v>5865072</v>
      </c>
      <c r="K38" s="276">
        <f t="shared" ref="K38:K48" si="10">C38+J38</f>
        <v>38005072</v>
      </c>
    </row>
    <row r="39" spans="1:11" s="280" customFormat="1" ht="12" customHeight="1" x14ac:dyDescent="0.2">
      <c r="A39" s="278" t="s">
        <v>77</v>
      </c>
      <c r="B39" s="279" t="s">
        <v>78</v>
      </c>
      <c r="C39" s="137">
        <f>'[1]KV_9.1.sz.mell'!C39</f>
        <v>3481440</v>
      </c>
      <c r="D39" s="33"/>
      <c r="E39" s="33"/>
      <c r="F39" s="33"/>
      <c r="G39" s="33"/>
      <c r="H39" s="33"/>
      <c r="I39" s="28"/>
      <c r="J39" s="27">
        <f t="shared" si="2"/>
        <v>0</v>
      </c>
      <c r="K39" s="284">
        <f t="shared" si="10"/>
        <v>3481440</v>
      </c>
    </row>
    <row r="40" spans="1:11" s="280" customFormat="1" ht="12" customHeight="1" x14ac:dyDescent="0.2">
      <c r="A40" s="278" t="s">
        <v>79</v>
      </c>
      <c r="B40" s="279" t="s">
        <v>80</v>
      </c>
      <c r="C40" s="137">
        <f>'[1]KV_9.1.sz.mell'!C40</f>
        <v>1760000</v>
      </c>
      <c r="D40" s="33"/>
      <c r="E40" s="33"/>
      <c r="F40" s="33"/>
      <c r="G40" s="33"/>
      <c r="H40" s="33"/>
      <c r="I40" s="28"/>
      <c r="J40" s="27">
        <f t="shared" si="2"/>
        <v>0</v>
      </c>
      <c r="K40" s="284">
        <f t="shared" si="10"/>
        <v>1760000</v>
      </c>
    </row>
    <row r="41" spans="1:11" s="280" customFormat="1" ht="12" customHeight="1" x14ac:dyDescent="0.2">
      <c r="A41" s="278" t="s">
        <v>81</v>
      </c>
      <c r="B41" s="279" t="s">
        <v>82</v>
      </c>
      <c r="C41" s="137">
        <f>'[1]KV_9.1.sz.mell'!C41</f>
        <v>0</v>
      </c>
      <c r="D41" s="33"/>
      <c r="E41" s="33"/>
      <c r="F41" s="33"/>
      <c r="G41" s="33"/>
      <c r="H41" s="33"/>
      <c r="I41" s="28"/>
      <c r="J41" s="27">
        <f t="shared" si="2"/>
        <v>0</v>
      </c>
      <c r="K41" s="284">
        <f t="shared" si="10"/>
        <v>0</v>
      </c>
    </row>
    <row r="42" spans="1:11" s="280" customFormat="1" ht="12" customHeight="1" x14ac:dyDescent="0.2">
      <c r="A42" s="278" t="s">
        <v>83</v>
      </c>
      <c r="B42" s="279" t="s">
        <v>84</v>
      </c>
      <c r="C42" s="137">
        <f>'[1]KV_9.1.sz.mell'!C42</f>
        <v>0</v>
      </c>
      <c r="D42" s="33"/>
      <c r="E42" s="33"/>
      <c r="F42" s="33"/>
      <c r="G42" s="33"/>
      <c r="H42" s="33"/>
      <c r="I42" s="28"/>
      <c r="J42" s="27">
        <f t="shared" si="2"/>
        <v>0</v>
      </c>
      <c r="K42" s="284">
        <f t="shared" si="10"/>
        <v>0</v>
      </c>
    </row>
    <row r="43" spans="1:11" s="280" customFormat="1" ht="12" customHeight="1" x14ac:dyDescent="0.2">
      <c r="A43" s="278" t="s">
        <v>85</v>
      </c>
      <c r="B43" s="279" t="s">
        <v>86</v>
      </c>
      <c r="C43" s="137">
        <f>'[1]KV_9.1.sz.mell'!C43</f>
        <v>8260000</v>
      </c>
      <c r="D43" s="33">
        <v>1516569</v>
      </c>
      <c r="E43" s="33"/>
      <c r="F43" s="33"/>
      <c r="G43" s="33"/>
      <c r="H43" s="33"/>
      <c r="I43" s="28"/>
      <c r="J43" s="27">
        <f t="shared" si="2"/>
        <v>1516569</v>
      </c>
      <c r="K43" s="284">
        <f t="shared" si="10"/>
        <v>9776569</v>
      </c>
    </row>
    <row r="44" spans="1:11" s="280" customFormat="1" ht="12" customHeight="1" x14ac:dyDescent="0.2">
      <c r="A44" s="278" t="s">
        <v>87</v>
      </c>
      <c r="B44" s="279" t="s">
        <v>88</v>
      </c>
      <c r="C44" s="137">
        <f>'[1]KV_9.1.sz.mell'!C44</f>
        <v>0</v>
      </c>
      <c r="D44" s="33">
        <v>9104847</v>
      </c>
      <c r="E44" s="33"/>
      <c r="F44" s="33"/>
      <c r="G44" s="33"/>
      <c r="H44" s="33"/>
      <c r="I44" s="28"/>
      <c r="J44" s="27">
        <f t="shared" si="2"/>
        <v>9104847</v>
      </c>
      <c r="K44" s="284">
        <f t="shared" si="10"/>
        <v>9104847</v>
      </c>
    </row>
    <row r="45" spans="1:11" s="280" customFormat="1" ht="12" customHeight="1" x14ac:dyDescent="0.2">
      <c r="A45" s="278" t="s">
        <v>89</v>
      </c>
      <c r="B45" s="279" t="s">
        <v>386</v>
      </c>
      <c r="C45" s="137">
        <f>'[1]KV_9.1.sz.mell'!C45</f>
        <v>0</v>
      </c>
      <c r="D45" s="33"/>
      <c r="E45" s="33"/>
      <c r="F45" s="33"/>
      <c r="G45" s="33"/>
      <c r="H45" s="33"/>
      <c r="I45" s="28"/>
      <c r="J45" s="27">
        <f t="shared" si="2"/>
        <v>0</v>
      </c>
      <c r="K45" s="284">
        <f t="shared" si="10"/>
        <v>0</v>
      </c>
    </row>
    <row r="46" spans="1:11" s="280" customFormat="1" ht="12" customHeight="1" x14ac:dyDescent="0.2">
      <c r="A46" s="278" t="s">
        <v>91</v>
      </c>
      <c r="B46" s="279" t="s">
        <v>92</v>
      </c>
      <c r="C46" s="287">
        <f>'[1]KV_9.1.sz.mell'!C46</f>
        <v>0</v>
      </c>
      <c r="D46" s="288"/>
      <c r="E46" s="288"/>
      <c r="F46" s="288"/>
      <c r="G46" s="288"/>
      <c r="H46" s="288"/>
      <c r="I46" s="43"/>
      <c r="J46" s="42">
        <f t="shared" si="2"/>
        <v>0</v>
      </c>
      <c r="K46" s="289">
        <f t="shared" si="10"/>
        <v>0</v>
      </c>
    </row>
    <row r="47" spans="1:11" s="280" customFormat="1" ht="12" customHeight="1" x14ac:dyDescent="0.2">
      <c r="A47" s="281" t="s">
        <v>93</v>
      </c>
      <c r="B47" s="282" t="s">
        <v>94</v>
      </c>
      <c r="C47" s="290">
        <f>'[1]KV_9.1.sz.mell'!C47</f>
        <v>0</v>
      </c>
      <c r="D47" s="291"/>
      <c r="E47" s="291"/>
      <c r="F47" s="291"/>
      <c r="G47" s="291"/>
      <c r="H47" s="291"/>
      <c r="I47" s="47"/>
      <c r="J47" s="46">
        <f t="shared" si="2"/>
        <v>0</v>
      </c>
      <c r="K47" s="292">
        <f t="shared" si="10"/>
        <v>0</v>
      </c>
    </row>
    <row r="48" spans="1:11" s="280" customFormat="1" ht="12" customHeight="1" thickBot="1" x14ac:dyDescent="0.25">
      <c r="A48" s="281" t="s">
        <v>95</v>
      </c>
      <c r="B48" s="282" t="s">
        <v>96</v>
      </c>
      <c r="C48" s="290">
        <f>'[1]KV_9.1.sz.mell'!C48</f>
        <v>3071658</v>
      </c>
      <c r="D48" s="291"/>
      <c r="E48" s="291"/>
      <c r="F48" s="291"/>
      <c r="G48" s="291"/>
      <c r="H48" s="291"/>
      <c r="I48" s="47"/>
      <c r="J48" s="46">
        <f t="shared" si="2"/>
        <v>0</v>
      </c>
      <c r="K48" s="292">
        <f t="shared" si="10"/>
        <v>3071658</v>
      </c>
    </row>
    <row r="49" spans="1:11" s="280" customFormat="1" ht="12" customHeight="1" thickBot="1" x14ac:dyDescent="0.25">
      <c r="A49" s="271" t="s">
        <v>97</v>
      </c>
      <c r="B49" s="272" t="s">
        <v>98</v>
      </c>
      <c r="C49" s="109">
        <f>'[1]KV_9.1.sz.mell'!C49</f>
        <v>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 t="shared" si="11"/>
        <v>0</v>
      </c>
      <c r="I49" s="17">
        <f t="shared" si="11"/>
        <v>0</v>
      </c>
      <c r="J49" s="17">
        <f t="shared" si="11"/>
        <v>0</v>
      </c>
      <c r="K49" s="273">
        <f t="shared" si="11"/>
        <v>0</v>
      </c>
    </row>
    <row r="50" spans="1:11" s="280" customFormat="1" ht="12" customHeight="1" x14ac:dyDescent="0.2">
      <c r="A50" s="274" t="s">
        <v>99</v>
      </c>
      <c r="B50" s="275" t="s">
        <v>100</v>
      </c>
      <c r="C50" s="293">
        <f>'[1]KV_9.1.sz.mell'!C50</f>
        <v>0</v>
      </c>
      <c r="D50" s="294"/>
      <c r="E50" s="294"/>
      <c r="F50" s="294"/>
      <c r="G50" s="294"/>
      <c r="H50" s="294"/>
      <c r="I50" s="44"/>
      <c r="J50" s="45">
        <f t="shared" si="2"/>
        <v>0</v>
      </c>
      <c r="K50" s="295">
        <f>C50+J50</f>
        <v>0</v>
      </c>
    </row>
    <row r="51" spans="1:11" s="280" customFormat="1" ht="12" customHeight="1" x14ac:dyDescent="0.2">
      <c r="A51" s="278" t="s">
        <v>101</v>
      </c>
      <c r="B51" s="279" t="s">
        <v>102</v>
      </c>
      <c r="C51" s="287">
        <f>'[1]KV_9.1.sz.mell'!C51</f>
        <v>0</v>
      </c>
      <c r="D51" s="288"/>
      <c r="E51" s="288"/>
      <c r="F51" s="288"/>
      <c r="G51" s="288"/>
      <c r="H51" s="288"/>
      <c r="I51" s="43"/>
      <c r="J51" s="42">
        <f t="shared" si="2"/>
        <v>0</v>
      </c>
      <c r="K51" s="289">
        <f>C51+J51</f>
        <v>0</v>
      </c>
    </row>
    <row r="52" spans="1:11" s="280" customFormat="1" ht="12" customHeight="1" x14ac:dyDescent="0.2">
      <c r="A52" s="278" t="s">
        <v>103</v>
      </c>
      <c r="B52" s="279" t="s">
        <v>104</v>
      </c>
      <c r="C52" s="287">
        <f>'[1]KV_9.1.sz.mell'!C52</f>
        <v>0</v>
      </c>
      <c r="D52" s="288"/>
      <c r="E52" s="288"/>
      <c r="F52" s="288"/>
      <c r="G52" s="288"/>
      <c r="H52" s="288"/>
      <c r="I52" s="43"/>
      <c r="J52" s="42">
        <f t="shared" si="2"/>
        <v>0</v>
      </c>
      <c r="K52" s="289">
        <f>C52+J52</f>
        <v>0</v>
      </c>
    </row>
    <row r="53" spans="1:11" s="280" customFormat="1" ht="12" customHeight="1" x14ac:dyDescent="0.2">
      <c r="A53" s="278" t="s">
        <v>105</v>
      </c>
      <c r="B53" s="279" t="s">
        <v>106</v>
      </c>
      <c r="C53" s="287">
        <f>'[1]KV_9.1.sz.mell'!C53</f>
        <v>0</v>
      </c>
      <c r="D53" s="288"/>
      <c r="E53" s="288"/>
      <c r="F53" s="288"/>
      <c r="G53" s="288"/>
      <c r="H53" s="288"/>
      <c r="I53" s="43"/>
      <c r="J53" s="42">
        <f t="shared" si="2"/>
        <v>0</v>
      </c>
      <c r="K53" s="289">
        <f>C53+J53</f>
        <v>0</v>
      </c>
    </row>
    <row r="54" spans="1:11" s="280" customFormat="1" ht="12" customHeight="1" thickBot="1" x14ac:dyDescent="0.25">
      <c r="A54" s="296" t="s">
        <v>107</v>
      </c>
      <c r="B54" s="297" t="s">
        <v>108</v>
      </c>
      <c r="C54" s="298">
        <f>'[1]KV_9.1.sz.mell'!C54</f>
        <v>0</v>
      </c>
      <c r="D54" s="299"/>
      <c r="E54" s="299"/>
      <c r="F54" s="299"/>
      <c r="G54" s="299"/>
      <c r="H54" s="299"/>
      <c r="I54" s="53"/>
      <c r="J54" s="52">
        <f t="shared" si="2"/>
        <v>0</v>
      </c>
      <c r="K54" s="300">
        <f>C54+J54</f>
        <v>0</v>
      </c>
    </row>
    <row r="55" spans="1:11" s="280" customFormat="1" ht="12" customHeight="1" thickBot="1" x14ac:dyDescent="0.25">
      <c r="A55" s="271" t="s">
        <v>109</v>
      </c>
      <c r="B55" s="272" t="s">
        <v>110</v>
      </c>
      <c r="C55" s="109">
        <f>'[1]KV_9.1.sz.mell'!C55</f>
        <v>3607000</v>
      </c>
      <c r="D55" s="109">
        <f t="shared" ref="D55:K55" si="12">SUM(D56:D58)</f>
        <v>0</v>
      </c>
      <c r="E55" s="109">
        <f t="shared" si="12"/>
        <v>1600000</v>
      </c>
      <c r="F55" s="109">
        <f t="shared" si="12"/>
        <v>0</v>
      </c>
      <c r="G55" s="109">
        <f t="shared" si="12"/>
        <v>0</v>
      </c>
      <c r="H55" s="109">
        <f t="shared" si="12"/>
        <v>0</v>
      </c>
      <c r="I55" s="17">
        <f t="shared" si="12"/>
        <v>0</v>
      </c>
      <c r="J55" s="17">
        <f t="shared" si="12"/>
        <v>1600000</v>
      </c>
      <c r="K55" s="273">
        <f t="shared" si="12"/>
        <v>5207000</v>
      </c>
    </row>
    <row r="56" spans="1:11" s="280" customFormat="1" ht="12" customHeight="1" x14ac:dyDescent="0.2">
      <c r="A56" s="274" t="s">
        <v>111</v>
      </c>
      <c r="B56" s="275" t="s">
        <v>112</v>
      </c>
      <c r="C56" s="136">
        <f>'[1]KV_9.1.sz.mell'!C56</f>
        <v>0</v>
      </c>
      <c r="D56" s="41"/>
      <c r="E56" s="41"/>
      <c r="F56" s="41"/>
      <c r="G56" s="41"/>
      <c r="H56" s="41"/>
      <c r="I56" s="23"/>
      <c r="J56" s="22">
        <f t="shared" si="2"/>
        <v>0</v>
      </c>
      <c r="K56" s="276">
        <f>C56+J56</f>
        <v>0</v>
      </c>
    </row>
    <row r="57" spans="1:11" s="280" customFormat="1" ht="12" customHeight="1" x14ac:dyDescent="0.2">
      <c r="A57" s="278" t="s">
        <v>113</v>
      </c>
      <c r="B57" s="279" t="s">
        <v>114</v>
      </c>
      <c r="C57" s="137">
        <f>'[1]KV_9.1.sz.mell'!C57</f>
        <v>0</v>
      </c>
      <c r="D57" s="33"/>
      <c r="E57" s="33"/>
      <c r="F57" s="33"/>
      <c r="G57" s="33"/>
      <c r="H57" s="33"/>
      <c r="I57" s="28"/>
      <c r="J57" s="27">
        <f t="shared" si="2"/>
        <v>0</v>
      </c>
      <c r="K57" s="284">
        <f>C57+J57</f>
        <v>0</v>
      </c>
    </row>
    <row r="58" spans="1:11" s="280" customFormat="1" ht="12" customHeight="1" x14ac:dyDescent="0.2">
      <c r="A58" s="278" t="s">
        <v>115</v>
      </c>
      <c r="B58" s="279" t="s">
        <v>116</v>
      </c>
      <c r="C58" s="137">
        <f>'[1]KV_9.1.sz.mell'!C58</f>
        <v>3607000</v>
      </c>
      <c r="D58" s="33"/>
      <c r="E58" s="33">
        <v>1600000</v>
      </c>
      <c r="F58" s="33"/>
      <c r="G58" s="33"/>
      <c r="H58" s="33"/>
      <c r="I58" s="28"/>
      <c r="J58" s="27">
        <f t="shared" si="2"/>
        <v>1600000</v>
      </c>
      <c r="K58" s="284">
        <f>C58+J58</f>
        <v>5207000</v>
      </c>
    </row>
    <row r="59" spans="1:11" s="280" customFormat="1" ht="12" customHeight="1" thickBot="1" x14ac:dyDescent="0.25">
      <c r="A59" s="281" t="s">
        <v>117</v>
      </c>
      <c r="B59" s="282" t="s">
        <v>118</v>
      </c>
      <c r="C59" s="138">
        <f>'[1]KV_9.1.sz.mell'!C59</f>
        <v>0</v>
      </c>
      <c r="D59" s="106"/>
      <c r="E59" s="106"/>
      <c r="F59" s="106"/>
      <c r="G59" s="106"/>
      <c r="H59" s="106"/>
      <c r="I59" s="35"/>
      <c r="J59" s="34">
        <f t="shared" si="2"/>
        <v>0</v>
      </c>
      <c r="K59" s="285">
        <f>C59+J59</f>
        <v>0</v>
      </c>
    </row>
    <row r="60" spans="1:11" s="280" customFormat="1" ht="12" customHeight="1" thickBot="1" x14ac:dyDescent="0.25">
      <c r="A60" s="271" t="s">
        <v>119</v>
      </c>
      <c r="B60" s="283" t="s">
        <v>120</v>
      </c>
      <c r="C60" s="109">
        <f>'[1]KV_9.1.sz.mell'!C60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 t="shared" si="13"/>
        <v>0</v>
      </c>
      <c r="I60" s="17">
        <f t="shared" si="13"/>
        <v>0</v>
      </c>
      <c r="J60" s="17">
        <f t="shared" si="13"/>
        <v>0</v>
      </c>
      <c r="K60" s="273">
        <f t="shared" si="13"/>
        <v>0</v>
      </c>
    </row>
    <row r="61" spans="1:11" s="280" customFormat="1" ht="12" customHeight="1" x14ac:dyDescent="0.2">
      <c r="A61" s="274" t="s">
        <v>121</v>
      </c>
      <c r="B61" s="275" t="s">
        <v>122</v>
      </c>
      <c r="C61" s="287">
        <f>'[1]KV_9.1.sz.mell'!C61</f>
        <v>0</v>
      </c>
      <c r="D61" s="288"/>
      <c r="E61" s="288"/>
      <c r="F61" s="288"/>
      <c r="G61" s="288"/>
      <c r="H61" s="288"/>
      <c r="I61" s="43"/>
      <c r="J61" s="42">
        <f t="shared" si="2"/>
        <v>0</v>
      </c>
      <c r="K61" s="289">
        <f>C61+J61</f>
        <v>0</v>
      </c>
    </row>
    <row r="62" spans="1:11" s="280" customFormat="1" ht="12" customHeight="1" x14ac:dyDescent="0.2">
      <c r="A62" s="278" t="s">
        <v>123</v>
      </c>
      <c r="B62" s="279" t="s">
        <v>124</v>
      </c>
      <c r="C62" s="287">
        <f>'[1]KV_9.1.sz.mell'!C62</f>
        <v>0</v>
      </c>
      <c r="D62" s="288"/>
      <c r="E62" s="288"/>
      <c r="F62" s="288"/>
      <c r="G62" s="288"/>
      <c r="H62" s="288"/>
      <c r="I62" s="43"/>
      <c r="J62" s="42">
        <f t="shared" si="2"/>
        <v>0</v>
      </c>
      <c r="K62" s="289">
        <f>C62+J62</f>
        <v>0</v>
      </c>
    </row>
    <row r="63" spans="1:11" s="280" customFormat="1" ht="12" customHeight="1" x14ac:dyDescent="0.2">
      <c r="A63" s="278" t="s">
        <v>125</v>
      </c>
      <c r="B63" s="279" t="s">
        <v>126</v>
      </c>
      <c r="C63" s="287">
        <f>'[1]KV_9.1.sz.mell'!C63</f>
        <v>0</v>
      </c>
      <c r="D63" s="288"/>
      <c r="E63" s="288"/>
      <c r="F63" s="288"/>
      <c r="G63" s="288"/>
      <c r="H63" s="288"/>
      <c r="I63" s="43"/>
      <c r="J63" s="42">
        <f t="shared" si="2"/>
        <v>0</v>
      </c>
      <c r="K63" s="289">
        <f>C63+J63</f>
        <v>0</v>
      </c>
    </row>
    <row r="64" spans="1:11" s="280" customFormat="1" ht="12" customHeight="1" thickBot="1" x14ac:dyDescent="0.25">
      <c r="A64" s="281" t="s">
        <v>127</v>
      </c>
      <c r="B64" s="282" t="s">
        <v>128</v>
      </c>
      <c r="C64" s="287">
        <f>'[1]KV_9.1.sz.mell'!C64</f>
        <v>0</v>
      </c>
      <c r="D64" s="288"/>
      <c r="E64" s="288"/>
      <c r="F64" s="288"/>
      <c r="G64" s="288"/>
      <c r="H64" s="288"/>
      <c r="I64" s="43"/>
      <c r="J64" s="42">
        <f t="shared" si="2"/>
        <v>0</v>
      </c>
      <c r="K64" s="289">
        <f>C64+J64</f>
        <v>0</v>
      </c>
    </row>
    <row r="65" spans="1:11" s="280" customFormat="1" ht="12" customHeight="1" thickBot="1" x14ac:dyDescent="0.25">
      <c r="A65" s="271" t="s">
        <v>266</v>
      </c>
      <c r="B65" s="272" t="s">
        <v>130</v>
      </c>
      <c r="C65" s="112">
        <f>'[1]KV_9.1.sz.mell'!C65</f>
        <v>436080559</v>
      </c>
      <c r="D65" s="112">
        <f t="shared" ref="D65:K65" si="14">+D8+D15+D22+D29+D37+D49+D55+D60</f>
        <v>151170399</v>
      </c>
      <c r="E65" s="112">
        <f t="shared" si="14"/>
        <v>1600000</v>
      </c>
      <c r="F65" s="112">
        <f t="shared" si="14"/>
        <v>0</v>
      </c>
      <c r="G65" s="112">
        <f t="shared" si="14"/>
        <v>0</v>
      </c>
      <c r="H65" s="112">
        <f t="shared" si="14"/>
        <v>0</v>
      </c>
      <c r="I65" s="39">
        <f t="shared" si="14"/>
        <v>0</v>
      </c>
      <c r="J65" s="39">
        <f t="shared" si="14"/>
        <v>152770399</v>
      </c>
      <c r="K65" s="286">
        <f t="shared" si="14"/>
        <v>588850958</v>
      </c>
    </row>
    <row r="66" spans="1:11" s="280" customFormat="1" ht="12" customHeight="1" thickBot="1" x14ac:dyDescent="0.2">
      <c r="A66" s="301" t="s">
        <v>387</v>
      </c>
      <c r="B66" s="283" t="s">
        <v>132</v>
      </c>
      <c r="C66" s="109">
        <f>'[1]KV_9.1.sz.mell'!C66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 t="shared" si="15"/>
        <v>0</v>
      </c>
      <c r="I66" s="17">
        <f t="shared" si="15"/>
        <v>0</v>
      </c>
      <c r="J66" s="17">
        <f t="shared" si="15"/>
        <v>0</v>
      </c>
      <c r="K66" s="273">
        <f t="shared" si="15"/>
        <v>0</v>
      </c>
    </row>
    <row r="67" spans="1:11" s="280" customFormat="1" ht="12" customHeight="1" x14ac:dyDescent="0.2">
      <c r="A67" s="274" t="s">
        <v>133</v>
      </c>
      <c r="B67" s="275" t="s">
        <v>134</v>
      </c>
      <c r="C67" s="287">
        <f>'[1]KV_9.1.sz.mell'!C67</f>
        <v>0</v>
      </c>
      <c r="D67" s="288"/>
      <c r="E67" s="288"/>
      <c r="F67" s="288"/>
      <c r="G67" s="288"/>
      <c r="H67" s="288"/>
      <c r="I67" s="43"/>
      <c r="J67" s="42">
        <f>D67+E67+F67+G67+H67+I67</f>
        <v>0</v>
      </c>
      <c r="K67" s="289">
        <f>C67+J67</f>
        <v>0</v>
      </c>
    </row>
    <row r="68" spans="1:11" s="280" customFormat="1" ht="12" customHeight="1" x14ac:dyDescent="0.2">
      <c r="A68" s="278" t="s">
        <v>135</v>
      </c>
      <c r="B68" s="279" t="s">
        <v>136</v>
      </c>
      <c r="C68" s="287">
        <f>'[1]KV_9.1.sz.mell'!C68</f>
        <v>0</v>
      </c>
      <c r="D68" s="288"/>
      <c r="E68" s="288"/>
      <c r="F68" s="288"/>
      <c r="G68" s="288"/>
      <c r="H68" s="288"/>
      <c r="I68" s="43"/>
      <c r="J68" s="42">
        <f>D68+E68+F68+G68+H68+I68</f>
        <v>0</v>
      </c>
      <c r="K68" s="289">
        <f>C68+J68</f>
        <v>0</v>
      </c>
    </row>
    <row r="69" spans="1:11" s="280" customFormat="1" ht="12" customHeight="1" thickBot="1" x14ac:dyDescent="0.25">
      <c r="A69" s="296" t="s">
        <v>137</v>
      </c>
      <c r="B69" s="302" t="s">
        <v>388</v>
      </c>
      <c r="C69" s="298">
        <f>'[1]KV_9.1.sz.mell'!C69</f>
        <v>0</v>
      </c>
      <c r="D69" s="299"/>
      <c r="E69" s="299"/>
      <c r="F69" s="299"/>
      <c r="G69" s="299"/>
      <c r="H69" s="299"/>
      <c r="I69" s="53"/>
      <c r="J69" s="52">
        <f>D69+E69+F69+G69+H69+I69</f>
        <v>0</v>
      </c>
      <c r="K69" s="300">
        <f>C69+J69</f>
        <v>0</v>
      </c>
    </row>
    <row r="70" spans="1:11" s="280" customFormat="1" ht="12" customHeight="1" thickBot="1" x14ac:dyDescent="0.2">
      <c r="A70" s="301" t="s">
        <v>139</v>
      </c>
      <c r="B70" s="283" t="s">
        <v>140</v>
      </c>
      <c r="C70" s="17">
        <f>'[1]KV_9.1.sz.mell'!C70</f>
        <v>0</v>
      </c>
      <c r="D70" s="17">
        <f t="shared" ref="D70:K70" si="16">SUM(D71:D74)</f>
        <v>0</v>
      </c>
      <c r="E70" s="17">
        <f t="shared" si="16"/>
        <v>0</v>
      </c>
      <c r="F70" s="17">
        <f t="shared" si="16"/>
        <v>0</v>
      </c>
      <c r="G70" s="17">
        <f t="shared" si="16"/>
        <v>0</v>
      </c>
      <c r="H70" s="17">
        <f t="shared" si="16"/>
        <v>0</v>
      </c>
      <c r="I70" s="17">
        <f t="shared" si="16"/>
        <v>0</v>
      </c>
      <c r="J70" s="17">
        <f t="shared" si="16"/>
        <v>0</v>
      </c>
      <c r="K70" s="273">
        <f t="shared" si="16"/>
        <v>0</v>
      </c>
    </row>
    <row r="71" spans="1:11" s="280" customFormat="1" ht="12" customHeight="1" x14ac:dyDescent="0.2">
      <c r="A71" s="274" t="s">
        <v>141</v>
      </c>
      <c r="B71" s="275" t="s">
        <v>142</v>
      </c>
      <c r="C71" s="42">
        <f>'[1]KV_9.1.sz.mell'!C71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289">
        <f>C71+J71</f>
        <v>0</v>
      </c>
    </row>
    <row r="72" spans="1:11" s="280" customFormat="1" ht="12" customHeight="1" x14ac:dyDescent="0.2">
      <c r="A72" s="278" t="s">
        <v>143</v>
      </c>
      <c r="B72" s="275" t="s">
        <v>144</v>
      </c>
      <c r="C72" s="42">
        <f>'[1]KV_9.1.sz.mell'!C72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289">
        <f>C72+J72</f>
        <v>0</v>
      </c>
    </row>
    <row r="73" spans="1:11" s="280" customFormat="1" ht="12" customHeight="1" x14ac:dyDescent="0.2">
      <c r="A73" s="278" t="s">
        <v>145</v>
      </c>
      <c r="B73" s="275" t="s">
        <v>146</v>
      </c>
      <c r="C73" s="42">
        <f>'[1]KV_9.1.sz.mell'!C73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289">
        <f>C73+J73</f>
        <v>0</v>
      </c>
    </row>
    <row r="74" spans="1:11" s="280" customFormat="1" ht="12" customHeight="1" thickBot="1" x14ac:dyDescent="0.25">
      <c r="A74" s="281" t="s">
        <v>147</v>
      </c>
      <c r="B74" s="303" t="s">
        <v>148</v>
      </c>
      <c r="C74" s="42">
        <f>'[1]KV_9.1.sz.mell'!C74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289">
        <f>C74+J74</f>
        <v>0</v>
      </c>
    </row>
    <row r="75" spans="1:11" s="280" customFormat="1" ht="12" customHeight="1" thickBot="1" x14ac:dyDescent="0.2">
      <c r="A75" s="301" t="s">
        <v>149</v>
      </c>
      <c r="B75" s="283" t="s">
        <v>150</v>
      </c>
      <c r="C75" s="17">
        <f>'[1]KV_9.1.sz.mell'!C75</f>
        <v>453068876</v>
      </c>
      <c r="D75" s="17">
        <f t="shared" ref="D75:K75" si="17">SUM(D76:D77)</f>
        <v>0</v>
      </c>
      <c r="E75" s="17">
        <f t="shared" si="17"/>
        <v>105677257</v>
      </c>
      <c r="F75" s="17">
        <f t="shared" si="17"/>
        <v>0</v>
      </c>
      <c r="G75" s="17">
        <f t="shared" si="17"/>
        <v>0</v>
      </c>
      <c r="H75" s="17">
        <f t="shared" si="17"/>
        <v>0</v>
      </c>
      <c r="I75" s="17">
        <f t="shared" si="17"/>
        <v>0</v>
      </c>
      <c r="J75" s="17">
        <f t="shared" si="17"/>
        <v>105677257</v>
      </c>
      <c r="K75" s="273">
        <f t="shared" si="17"/>
        <v>558746133</v>
      </c>
    </row>
    <row r="76" spans="1:11" s="280" customFormat="1" ht="12" customHeight="1" x14ac:dyDescent="0.2">
      <c r="A76" s="274" t="s">
        <v>151</v>
      </c>
      <c r="B76" s="275" t="s">
        <v>152</v>
      </c>
      <c r="C76" s="42">
        <f>'[1]KV_9.1.sz.mell'!C76</f>
        <v>453068876</v>
      </c>
      <c r="D76" s="43"/>
      <c r="E76" s="43">
        <v>105677257</v>
      </c>
      <c r="F76" s="43"/>
      <c r="G76" s="43"/>
      <c r="H76" s="43"/>
      <c r="I76" s="43"/>
      <c r="J76" s="42">
        <f>D76+E76+F76+G76+H76+I76</f>
        <v>105677257</v>
      </c>
      <c r="K76" s="289">
        <f>C76+J76</f>
        <v>558746133</v>
      </c>
    </row>
    <row r="77" spans="1:11" s="280" customFormat="1" ht="12" customHeight="1" thickBot="1" x14ac:dyDescent="0.25">
      <c r="A77" s="281" t="s">
        <v>153</v>
      </c>
      <c r="B77" s="282" t="s">
        <v>154</v>
      </c>
      <c r="C77" s="42">
        <f>'[1]KV_9.1.sz.mell'!C77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289">
        <f>C77+J77</f>
        <v>0</v>
      </c>
    </row>
    <row r="78" spans="1:11" s="277" customFormat="1" ht="12" customHeight="1" thickBot="1" x14ac:dyDescent="0.2">
      <c r="A78" s="301" t="s">
        <v>155</v>
      </c>
      <c r="B78" s="283" t="s">
        <v>156</v>
      </c>
      <c r="C78" s="17">
        <f>'[1]KV_9.1.sz.mell'!C78</f>
        <v>0</v>
      </c>
      <c r="D78" s="17">
        <f t="shared" ref="D78:K78" si="18">SUM(D79:D81)</f>
        <v>0</v>
      </c>
      <c r="E78" s="17">
        <f t="shared" si="18"/>
        <v>0</v>
      </c>
      <c r="F78" s="17">
        <f t="shared" si="18"/>
        <v>0</v>
      </c>
      <c r="G78" s="17">
        <f t="shared" si="18"/>
        <v>0</v>
      </c>
      <c r="H78" s="17">
        <f t="shared" si="18"/>
        <v>0</v>
      </c>
      <c r="I78" s="17">
        <f t="shared" si="18"/>
        <v>0</v>
      </c>
      <c r="J78" s="17">
        <f t="shared" si="18"/>
        <v>0</v>
      </c>
      <c r="K78" s="273">
        <f t="shared" si="18"/>
        <v>0</v>
      </c>
    </row>
    <row r="79" spans="1:11" s="280" customFormat="1" ht="12" customHeight="1" x14ac:dyDescent="0.2">
      <c r="A79" s="274" t="s">
        <v>157</v>
      </c>
      <c r="B79" s="275" t="s">
        <v>158</v>
      </c>
      <c r="C79" s="42">
        <f>'[1]KV_9.1.sz.mell'!C79</f>
        <v>0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289">
        <f>C79+J79</f>
        <v>0</v>
      </c>
    </row>
    <row r="80" spans="1:11" s="280" customFormat="1" ht="12" customHeight="1" x14ac:dyDescent="0.2">
      <c r="A80" s="278" t="s">
        <v>159</v>
      </c>
      <c r="B80" s="279" t="s">
        <v>160</v>
      </c>
      <c r="C80" s="42">
        <f>'[1]KV_9.1.sz.mell'!C80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289">
        <f>C80+J80</f>
        <v>0</v>
      </c>
    </row>
    <row r="81" spans="1:11" s="280" customFormat="1" ht="12" customHeight="1" thickBot="1" x14ac:dyDescent="0.25">
      <c r="A81" s="281" t="s">
        <v>161</v>
      </c>
      <c r="B81" s="304" t="s">
        <v>162</v>
      </c>
      <c r="C81" s="42">
        <f>'[1]KV_9.1.sz.mell'!C81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289">
        <f>C81+J81</f>
        <v>0</v>
      </c>
    </row>
    <row r="82" spans="1:11" s="280" customFormat="1" ht="12" customHeight="1" thickBot="1" x14ac:dyDescent="0.2">
      <c r="A82" s="301" t="s">
        <v>163</v>
      </c>
      <c r="B82" s="283" t="s">
        <v>164</v>
      </c>
      <c r="C82" s="17">
        <f>'[1]KV_9.1.sz.mell'!C82</f>
        <v>0</v>
      </c>
      <c r="D82" s="17">
        <f t="shared" ref="D82:K82" si="19">SUM(D83:D86)</f>
        <v>0</v>
      </c>
      <c r="E82" s="17">
        <f t="shared" si="19"/>
        <v>0</v>
      </c>
      <c r="F82" s="17">
        <f t="shared" si="19"/>
        <v>0</v>
      </c>
      <c r="G82" s="17">
        <f t="shared" si="19"/>
        <v>0</v>
      </c>
      <c r="H82" s="17">
        <f t="shared" si="19"/>
        <v>0</v>
      </c>
      <c r="I82" s="17">
        <f t="shared" si="19"/>
        <v>0</v>
      </c>
      <c r="J82" s="17">
        <f t="shared" si="19"/>
        <v>0</v>
      </c>
      <c r="K82" s="273">
        <f t="shared" si="19"/>
        <v>0</v>
      </c>
    </row>
    <row r="83" spans="1:11" s="280" customFormat="1" ht="12" customHeight="1" x14ac:dyDescent="0.2">
      <c r="A83" s="305" t="s">
        <v>165</v>
      </c>
      <c r="B83" s="275" t="s">
        <v>166</v>
      </c>
      <c r="C83" s="42">
        <f>'[1]KV_9.1.sz.mell'!C83</f>
        <v>0</v>
      </c>
      <c r="D83" s="43"/>
      <c r="E83" s="43"/>
      <c r="F83" s="43"/>
      <c r="G83" s="43"/>
      <c r="H83" s="43"/>
      <c r="I83" s="43"/>
      <c r="J83" s="42">
        <f t="shared" ref="J83:J88" si="20">D83+E83+F83+G83+H83+I83</f>
        <v>0</v>
      </c>
      <c r="K83" s="289">
        <f t="shared" ref="K83:K88" si="21">C83+J83</f>
        <v>0</v>
      </c>
    </row>
    <row r="84" spans="1:11" s="280" customFormat="1" ht="12" customHeight="1" x14ac:dyDescent="0.2">
      <c r="A84" s="306" t="s">
        <v>167</v>
      </c>
      <c r="B84" s="279" t="s">
        <v>168</v>
      </c>
      <c r="C84" s="42">
        <f>'[1]KV_9.1.sz.mell'!C84</f>
        <v>0</v>
      </c>
      <c r="D84" s="43"/>
      <c r="E84" s="43"/>
      <c r="F84" s="43"/>
      <c r="G84" s="43"/>
      <c r="H84" s="43"/>
      <c r="I84" s="43"/>
      <c r="J84" s="42">
        <f t="shared" si="20"/>
        <v>0</v>
      </c>
      <c r="K84" s="289">
        <f t="shared" si="21"/>
        <v>0</v>
      </c>
    </row>
    <row r="85" spans="1:11" s="280" customFormat="1" ht="12" customHeight="1" x14ac:dyDescent="0.2">
      <c r="A85" s="306" t="s">
        <v>169</v>
      </c>
      <c r="B85" s="279" t="s">
        <v>170</v>
      </c>
      <c r="C85" s="42">
        <f>'[1]KV_9.1.sz.mell'!C85</f>
        <v>0</v>
      </c>
      <c r="D85" s="43"/>
      <c r="E85" s="43"/>
      <c r="F85" s="43"/>
      <c r="G85" s="43"/>
      <c r="H85" s="43"/>
      <c r="I85" s="43"/>
      <c r="J85" s="42">
        <f t="shared" si="20"/>
        <v>0</v>
      </c>
      <c r="K85" s="289">
        <f t="shared" si="21"/>
        <v>0</v>
      </c>
    </row>
    <row r="86" spans="1:11" s="277" customFormat="1" ht="12" customHeight="1" thickBot="1" x14ac:dyDescent="0.25">
      <c r="A86" s="307" t="s">
        <v>171</v>
      </c>
      <c r="B86" s="282" t="s">
        <v>172</v>
      </c>
      <c r="C86" s="42">
        <f>'[1]KV_9.1.sz.mell'!C86</f>
        <v>0</v>
      </c>
      <c r="D86" s="43"/>
      <c r="E86" s="43"/>
      <c r="F86" s="43"/>
      <c r="G86" s="43"/>
      <c r="H86" s="43"/>
      <c r="I86" s="43"/>
      <c r="J86" s="42">
        <f t="shared" si="20"/>
        <v>0</v>
      </c>
      <c r="K86" s="289">
        <f t="shared" si="21"/>
        <v>0</v>
      </c>
    </row>
    <row r="87" spans="1:11" s="277" customFormat="1" ht="12" customHeight="1" thickBot="1" x14ac:dyDescent="0.2">
      <c r="A87" s="301" t="s">
        <v>173</v>
      </c>
      <c r="B87" s="283" t="s">
        <v>174</v>
      </c>
      <c r="C87" s="17">
        <f>'[1]KV_9.1.sz.mell'!C87</f>
        <v>0</v>
      </c>
      <c r="D87" s="66"/>
      <c r="E87" s="66"/>
      <c r="F87" s="66"/>
      <c r="G87" s="66"/>
      <c r="H87" s="66"/>
      <c r="I87" s="66"/>
      <c r="J87" s="17">
        <f t="shared" si="20"/>
        <v>0</v>
      </c>
      <c r="K87" s="273">
        <f t="shared" si="21"/>
        <v>0</v>
      </c>
    </row>
    <row r="88" spans="1:11" s="277" customFormat="1" ht="12" customHeight="1" thickBot="1" x14ac:dyDescent="0.2">
      <c r="A88" s="301" t="s">
        <v>389</v>
      </c>
      <c r="B88" s="283" t="s">
        <v>176</v>
      </c>
      <c r="C88" s="17">
        <f>'[1]KV_9.1.sz.mell'!C88</f>
        <v>0</v>
      </c>
      <c r="D88" s="66"/>
      <c r="E88" s="66"/>
      <c r="F88" s="66"/>
      <c r="G88" s="66"/>
      <c r="H88" s="66"/>
      <c r="I88" s="66"/>
      <c r="J88" s="17">
        <f t="shared" si="20"/>
        <v>0</v>
      </c>
      <c r="K88" s="273">
        <f t="shared" si="21"/>
        <v>0</v>
      </c>
    </row>
    <row r="89" spans="1:11" s="277" customFormat="1" ht="12" customHeight="1" thickBot="1" x14ac:dyDescent="0.2">
      <c r="A89" s="301" t="s">
        <v>390</v>
      </c>
      <c r="B89" s="283" t="s">
        <v>178</v>
      </c>
      <c r="C89" s="39">
        <f>'[1]KV_9.1.sz.mell'!C89</f>
        <v>453068876</v>
      </c>
      <c r="D89" s="39">
        <f t="shared" ref="D89:K89" si="22">+D66+D70+D75+D78+D82+D88+D87</f>
        <v>0</v>
      </c>
      <c r="E89" s="39">
        <f t="shared" si="22"/>
        <v>105677257</v>
      </c>
      <c r="F89" s="39">
        <f t="shared" si="22"/>
        <v>0</v>
      </c>
      <c r="G89" s="39">
        <f t="shared" si="22"/>
        <v>0</v>
      </c>
      <c r="H89" s="39">
        <f t="shared" si="22"/>
        <v>0</v>
      </c>
      <c r="I89" s="39">
        <f t="shared" si="22"/>
        <v>0</v>
      </c>
      <c r="J89" s="39">
        <f t="shared" si="22"/>
        <v>105677257</v>
      </c>
      <c r="K89" s="286">
        <f t="shared" si="22"/>
        <v>558746133</v>
      </c>
    </row>
    <row r="90" spans="1:11" s="277" customFormat="1" ht="12" customHeight="1" thickBot="1" x14ac:dyDescent="0.2">
      <c r="A90" s="308" t="s">
        <v>391</v>
      </c>
      <c r="B90" s="309" t="s">
        <v>392</v>
      </c>
      <c r="C90" s="39">
        <f>'[1]KV_9.1.sz.mell'!C90</f>
        <v>889149435</v>
      </c>
      <c r="D90" s="39">
        <f t="shared" ref="D90:K90" si="23">+D65+D89</f>
        <v>151170399</v>
      </c>
      <c r="E90" s="39">
        <f t="shared" si="23"/>
        <v>107277257</v>
      </c>
      <c r="F90" s="39">
        <f t="shared" si="23"/>
        <v>0</v>
      </c>
      <c r="G90" s="39">
        <f t="shared" si="23"/>
        <v>0</v>
      </c>
      <c r="H90" s="39">
        <f t="shared" si="23"/>
        <v>0</v>
      </c>
      <c r="I90" s="39">
        <f t="shared" si="23"/>
        <v>0</v>
      </c>
      <c r="J90" s="39">
        <f t="shared" si="23"/>
        <v>258447656</v>
      </c>
      <c r="K90" s="286">
        <f t="shared" si="23"/>
        <v>1147597091</v>
      </c>
    </row>
    <row r="91" spans="1:11" s="280" customFormat="1" ht="15.2" customHeight="1" thickBot="1" x14ac:dyDescent="0.25">
      <c r="A91" s="310"/>
      <c r="B91" s="311"/>
      <c r="C91" s="312"/>
      <c r="D91" s="312"/>
      <c r="E91" s="312"/>
      <c r="F91" s="312"/>
      <c r="G91" s="312"/>
    </row>
    <row r="92" spans="1:11" s="270" customFormat="1" ht="16.5" customHeight="1" thickBot="1" x14ac:dyDescent="0.25">
      <c r="A92" s="391" t="s">
        <v>278</v>
      </c>
      <c r="B92" s="392"/>
      <c r="C92" s="392"/>
      <c r="D92" s="392"/>
      <c r="E92" s="392"/>
      <c r="F92" s="392"/>
      <c r="G92" s="392"/>
      <c r="H92" s="392"/>
      <c r="I92" s="392"/>
      <c r="J92" s="392"/>
      <c r="K92" s="393"/>
    </row>
    <row r="93" spans="1:11" s="317" customFormat="1" ht="12" customHeight="1" thickBot="1" x14ac:dyDescent="0.25">
      <c r="A93" s="313" t="s">
        <v>22</v>
      </c>
      <c r="B93" s="314" t="s">
        <v>393</v>
      </c>
      <c r="C93" s="315">
        <f>'[1]KV_9.1.sz.mell'!C93</f>
        <v>335442804</v>
      </c>
      <c r="D93" s="315">
        <f t="shared" ref="D93:K93" si="24">+D94+D95+D96+D97+D98+D111</f>
        <v>140594093</v>
      </c>
      <c r="E93" s="315">
        <f t="shared" si="24"/>
        <v>1600000</v>
      </c>
      <c r="F93" s="315">
        <f t="shared" si="24"/>
        <v>0</v>
      </c>
      <c r="G93" s="315">
        <f t="shared" si="24"/>
        <v>0</v>
      </c>
      <c r="H93" s="315">
        <f t="shared" si="24"/>
        <v>0</v>
      </c>
      <c r="I93" s="81">
        <f t="shared" si="24"/>
        <v>0</v>
      </c>
      <c r="J93" s="81">
        <f t="shared" si="24"/>
        <v>142194093</v>
      </c>
      <c r="K93" s="316">
        <f t="shared" si="24"/>
        <v>477636897</v>
      </c>
    </row>
    <row r="94" spans="1:11" ht="12" customHeight="1" x14ac:dyDescent="0.2">
      <c r="A94" s="318" t="s">
        <v>24</v>
      </c>
      <c r="B94" s="319" t="s">
        <v>185</v>
      </c>
      <c r="C94" s="320">
        <f>'[1]KV_9.1.sz.mell'!C94</f>
        <v>76773621</v>
      </c>
      <c r="D94" s="321">
        <v>100953736</v>
      </c>
      <c r="E94" s="321"/>
      <c r="F94" s="321"/>
      <c r="G94" s="321"/>
      <c r="H94" s="321"/>
      <c r="I94" s="85"/>
      <c r="J94" s="86">
        <f t="shared" ref="J94:J113" si="25">D94+E94+F94+G94+H94+I94</f>
        <v>100953736</v>
      </c>
      <c r="K94" s="322">
        <f t="shared" ref="K94:K113" si="26">C94+J94</f>
        <v>177727357</v>
      </c>
    </row>
    <row r="95" spans="1:11" ht="12" customHeight="1" x14ac:dyDescent="0.2">
      <c r="A95" s="278" t="s">
        <v>26</v>
      </c>
      <c r="B95" s="323" t="s">
        <v>186</v>
      </c>
      <c r="C95" s="27">
        <f>'[1]KV_9.1.sz.mell'!C95</f>
        <v>10755984</v>
      </c>
      <c r="D95" s="28">
        <v>8833452</v>
      </c>
      <c r="E95" s="28"/>
      <c r="F95" s="28"/>
      <c r="G95" s="28"/>
      <c r="H95" s="28"/>
      <c r="I95" s="28"/>
      <c r="J95" s="27">
        <f t="shared" si="25"/>
        <v>8833452</v>
      </c>
      <c r="K95" s="284">
        <f t="shared" si="26"/>
        <v>19589436</v>
      </c>
    </row>
    <row r="96" spans="1:11" ht="12" customHeight="1" x14ac:dyDescent="0.2">
      <c r="A96" s="278" t="s">
        <v>28</v>
      </c>
      <c r="B96" s="323" t="s">
        <v>187</v>
      </c>
      <c r="C96" s="34">
        <f>'[1]KV_9.1.sz.mell'!C96</f>
        <v>159097972</v>
      </c>
      <c r="D96" s="35">
        <v>35417688</v>
      </c>
      <c r="E96" s="35">
        <v>2000000</v>
      </c>
      <c r="F96" s="35"/>
      <c r="G96" s="35"/>
      <c r="H96" s="28"/>
      <c r="I96" s="35"/>
      <c r="J96" s="34">
        <f t="shared" si="25"/>
        <v>37417688</v>
      </c>
      <c r="K96" s="285">
        <f t="shared" si="26"/>
        <v>196515660</v>
      </c>
    </row>
    <row r="97" spans="1:11" ht="12" customHeight="1" x14ac:dyDescent="0.2">
      <c r="A97" s="278" t="s">
        <v>30</v>
      </c>
      <c r="B97" s="324" t="s">
        <v>188</v>
      </c>
      <c r="C97" s="34">
        <f>'[1]KV_9.1.sz.mell'!C97</f>
        <v>28186000</v>
      </c>
      <c r="D97" s="35"/>
      <c r="E97" s="35"/>
      <c r="F97" s="35"/>
      <c r="G97" s="35"/>
      <c r="H97" s="35"/>
      <c r="I97" s="35"/>
      <c r="J97" s="34">
        <f t="shared" si="25"/>
        <v>0</v>
      </c>
      <c r="K97" s="285">
        <f t="shared" si="26"/>
        <v>28186000</v>
      </c>
    </row>
    <row r="98" spans="1:11" ht="12" customHeight="1" x14ac:dyDescent="0.2">
      <c r="A98" s="278" t="s">
        <v>189</v>
      </c>
      <c r="B98" s="325" t="s">
        <v>190</v>
      </c>
      <c r="C98" s="34">
        <f>'[1]KV_9.1.sz.mell'!C98</f>
        <v>48450613</v>
      </c>
      <c r="D98" s="35">
        <f>SUM(D99:D110)</f>
        <v>-4610783</v>
      </c>
      <c r="E98" s="35"/>
      <c r="F98" s="35"/>
      <c r="G98" s="35"/>
      <c r="H98" s="35"/>
      <c r="I98" s="35"/>
      <c r="J98" s="34">
        <f t="shared" si="25"/>
        <v>-4610783</v>
      </c>
      <c r="K98" s="285">
        <f t="shared" si="26"/>
        <v>43839830</v>
      </c>
    </row>
    <row r="99" spans="1:11" ht="12" customHeight="1" x14ac:dyDescent="0.2">
      <c r="A99" s="278" t="s">
        <v>34</v>
      </c>
      <c r="B99" s="323" t="s">
        <v>394</v>
      </c>
      <c r="C99" s="34">
        <f>'[1]KV_9.1.sz.mell'!C99</f>
        <v>0</v>
      </c>
      <c r="D99" s="35">
        <v>192689</v>
      </c>
      <c r="E99" s="35"/>
      <c r="F99" s="35"/>
      <c r="G99" s="35"/>
      <c r="H99" s="35"/>
      <c r="I99" s="35"/>
      <c r="J99" s="34">
        <f t="shared" si="25"/>
        <v>192689</v>
      </c>
      <c r="K99" s="285">
        <f t="shared" si="26"/>
        <v>192689</v>
      </c>
    </row>
    <row r="100" spans="1:11" ht="12" customHeight="1" x14ac:dyDescent="0.2">
      <c r="A100" s="278" t="s">
        <v>192</v>
      </c>
      <c r="B100" s="326" t="s">
        <v>193</v>
      </c>
      <c r="C100" s="34">
        <f>'[1]KV_9.1.sz.mell'!C100</f>
        <v>0</v>
      </c>
      <c r="D100" s="35"/>
      <c r="E100" s="35"/>
      <c r="F100" s="35"/>
      <c r="G100" s="35"/>
      <c r="H100" s="35"/>
      <c r="I100" s="35"/>
      <c r="J100" s="34">
        <f t="shared" si="25"/>
        <v>0</v>
      </c>
      <c r="K100" s="285">
        <f t="shared" si="26"/>
        <v>0</v>
      </c>
    </row>
    <row r="101" spans="1:11" ht="12" customHeight="1" x14ac:dyDescent="0.2">
      <c r="A101" s="278" t="s">
        <v>194</v>
      </c>
      <c r="B101" s="326" t="s">
        <v>195</v>
      </c>
      <c r="C101" s="34">
        <f>'[1]KV_9.1.sz.mell'!C101</f>
        <v>0</v>
      </c>
      <c r="D101" s="35"/>
      <c r="E101" s="35"/>
      <c r="F101" s="35"/>
      <c r="G101" s="35"/>
      <c r="H101" s="35"/>
      <c r="I101" s="35"/>
      <c r="J101" s="34">
        <f t="shared" si="25"/>
        <v>0</v>
      </c>
      <c r="K101" s="285">
        <f t="shared" si="26"/>
        <v>0</v>
      </c>
    </row>
    <row r="102" spans="1:11" ht="12" customHeight="1" x14ac:dyDescent="0.2">
      <c r="A102" s="278" t="s">
        <v>196</v>
      </c>
      <c r="B102" s="326" t="s">
        <v>197</v>
      </c>
      <c r="C102" s="34">
        <f>'[1]KV_9.1.sz.mell'!C102</f>
        <v>0</v>
      </c>
      <c r="D102" s="35"/>
      <c r="E102" s="35"/>
      <c r="F102" s="35"/>
      <c r="G102" s="35"/>
      <c r="H102" s="35"/>
      <c r="I102" s="35"/>
      <c r="J102" s="34">
        <f t="shared" si="25"/>
        <v>0</v>
      </c>
      <c r="K102" s="285">
        <f t="shared" si="26"/>
        <v>0</v>
      </c>
    </row>
    <row r="103" spans="1:11" ht="12" customHeight="1" x14ac:dyDescent="0.2">
      <c r="A103" s="278" t="s">
        <v>198</v>
      </c>
      <c r="B103" s="327" t="s">
        <v>199</v>
      </c>
      <c r="C103" s="34">
        <f>'[1]KV_9.1.sz.mell'!C103</f>
        <v>0</v>
      </c>
      <c r="D103" s="35"/>
      <c r="E103" s="35"/>
      <c r="F103" s="35"/>
      <c r="G103" s="35"/>
      <c r="H103" s="35"/>
      <c r="I103" s="35"/>
      <c r="J103" s="34">
        <f t="shared" si="25"/>
        <v>0</v>
      </c>
      <c r="K103" s="285">
        <f t="shared" si="26"/>
        <v>0</v>
      </c>
    </row>
    <row r="104" spans="1:11" ht="12" customHeight="1" x14ac:dyDescent="0.2">
      <c r="A104" s="278" t="s">
        <v>200</v>
      </c>
      <c r="B104" s="327" t="s">
        <v>201</v>
      </c>
      <c r="C104" s="34">
        <f>'[1]KV_9.1.sz.mell'!C104</f>
        <v>0</v>
      </c>
      <c r="D104" s="35"/>
      <c r="E104" s="35"/>
      <c r="F104" s="35"/>
      <c r="G104" s="35"/>
      <c r="H104" s="35"/>
      <c r="I104" s="35"/>
      <c r="J104" s="34">
        <f t="shared" si="25"/>
        <v>0</v>
      </c>
      <c r="K104" s="285">
        <f t="shared" si="26"/>
        <v>0</v>
      </c>
    </row>
    <row r="105" spans="1:11" ht="12" customHeight="1" x14ac:dyDescent="0.2">
      <c r="A105" s="278" t="s">
        <v>202</v>
      </c>
      <c r="B105" s="326" t="s">
        <v>203</v>
      </c>
      <c r="C105" s="34">
        <f>'[1]KV_9.1.sz.mell'!C105</f>
        <v>28950613</v>
      </c>
      <c r="D105" s="35"/>
      <c r="E105" s="35"/>
      <c r="F105" s="35"/>
      <c r="G105" s="35"/>
      <c r="H105" s="35"/>
      <c r="I105" s="35"/>
      <c r="J105" s="34">
        <f t="shared" si="25"/>
        <v>0</v>
      </c>
      <c r="K105" s="285">
        <f t="shared" si="26"/>
        <v>28950613</v>
      </c>
    </row>
    <row r="106" spans="1:11" ht="12" customHeight="1" x14ac:dyDescent="0.2">
      <c r="A106" s="278" t="s">
        <v>204</v>
      </c>
      <c r="B106" s="326" t="s">
        <v>205</v>
      </c>
      <c r="C106" s="34">
        <f>'[1]KV_9.1.sz.mell'!C106</f>
        <v>0</v>
      </c>
      <c r="D106" s="35"/>
      <c r="E106" s="35"/>
      <c r="F106" s="35"/>
      <c r="G106" s="35"/>
      <c r="H106" s="35"/>
      <c r="I106" s="35"/>
      <c r="J106" s="34">
        <f t="shared" si="25"/>
        <v>0</v>
      </c>
      <c r="K106" s="285">
        <f t="shared" si="26"/>
        <v>0</v>
      </c>
    </row>
    <row r="107" spans="1:11" ht="12" customHeight="1" x14ac:dyDescent="0.2">
      <c r="A107" s="278" t="s">
        <v>206</v>
      </c>
      <c r="B107" s="327" t="s">
        <v>207</v>
      </c>
      <c r="C107" s="34">
        <f>'[1]KV_9.1.sz.mell'!C107</f>
        <v>0</v>
      </c>
      <c r="D107" s="35"/>
      <c r="E107" s="35"/>
      <c r="F107" s="35"/>
      <c r="G107" s="35"/>
      <c r="H107" s="35"/>
      <c r="I107" s="35"/>
      <c r="J107" s="34">
        <f t="shared" si="25"/>
        <v>0</v>
      </c>
      <c r="K107" s="285">
        <f t="shared" si="26"/>
        <v>0</v>
      </c>
    </row>
    <row r="108" spans="1:11" ht="12" customHeight="1" x14ac:dyDescent="0.2">
      <c r="A108" s="328" t="s">
        <v>208</v>
      </c>
      <c r="B108" s="329" t="s">
        <v>209</v>
      </c>
      <c r="C108" s="34">
        <f>'[1]KV_9.1.sz.mell'!C108</f>
        <v>0</v>
      </c>
      <c r="D108" s="35"/>
      <c r="E108" s="35"/>
      <c r="F108" s="35"/>
      <c r="G108" s="35"/>
      <c r="H108" s="35"/>
      <c r="I108" s="35"/>
      <c r="J108" s="34">
        <f t="shared" si="25"/>
        <v>0</v>
      </c>
      <c r="K108" s="285">
        <f t="shared" si="26"/>
        <v>0</v>
      </c>
    </row>
    <row r="109" spans="1:11" ht="12" customHeight="1" x14ac:dyDescent="0.2">
      <c r="A109" s="278" t="s">
        <v>210</v>
      </c>
      <c r="B109" s="329" t="s">
        <v>211</v>
      </c>
      <c r="C109" s="34">
        <f>'[1]KV_9.1.sz.mell'!C109</f>
        <v>0</v>
      </c>
      <c r="D109" s="35"/>
      <c r="E109" s="35"/>
      <c r="F109" s="35"/>
      <c r="G109" s="35"/>
      <c r="H109" s="35"/>
      <c r="I109" s="35"/>
      <c r="J109" s="34">
        <f t="shared" si="25"/>
        <v>0</v>
      </c>
      <c r="K109" s="285">
        <f t="shared" si="26"/>
        <v>0</v>
      </c>
    </row>
    <row r="110" spans="1:11" ht="12" customHeight="1" x14ac:dyDescent="0.2">
      <c r="A110" s="278" t="s">
        <v>212</v>
      </c>
      <c r="B110" s="327" t="s">
        <v>213</v>
      </c>
      <c r="C110" s="27">
        <f>'[1]KV_9.1.sz.mell'!C110</f>
        <v>19500000</v>
      </c>
      <c r="D110" s="28">
        <v>-4803472</v>
      </c>
      <c r="E110" s="28"/>
      <c r="F110" s="28"/>
      <c r="G110" s="28"/>
      <c r="H110" s="28"/>
      <c r="I110" s="28"/>
      <c r="J110" s="27">
        <f t="shared" si="25"/>
        <v>-4803472</v>
      </c>
      <c r="K110" s="284">
        <f t="shared" si="26"/>
        <v>14696528</v>
      </c>
    </row>
    <row r="111" spans="1:11" ht="12" customHeight="1" x14ac:dyDescent="0.2">
      <c r="A111" s="278" t="s">
        <v>214</v>
      </c>
      <c r="B111" s="324" t="s">
        <v>215</v>
      </c>
      <c r="C111" s="27">
        <f>'[1]KV_9.1.sz.mell'!C111</f>
        <v>12178614</v>
      </c>
      <c r="D111" s="28"/>
      <c r="E111" s="28">
        <v>-400000</v>
      </c>
      <c r="F111" s="28"/>
      <c r="G111" s="28"/>
      <c r="H111" s="28"/>
      <c r="I111" s="28"/>
      <c r="J111" s="27">
        <f t="shared" si="25"/>
        <v>-400000</v>
      </c>
      <c r="K111" s="284">
        <f t="shared" si="26"/>
        <v>11778614</v>
      </c>
    </row>
    <row r="112" spans="1:11" ht="12" customHeight="1" x14ac:dyDescent="0.2">
      <c r="A112" s="281" t="s">
        <v>216</v>
      </c>
      <c r="B112" s="323" t="s">
        <v>395</v>
      </c>
      <c r="C112" s="34">
        <f>'[1]KV_9.1.sz.mell'!C112</f>
        <v>6178614</v>
      </c>
      <c r="D112" s="35"/>
      <c r="E112" s="35">
        <v>-400000</v>
      </c>
      <c r="F112" s="35"/>
      <c r="G112" s="35"/>
      <c r="H112" s="35"/>
      <c r="I112" s="35"/>
      <c r="J112" s="34">
        <f t="shared" si="25"/>
        <v>-400000</v>
      </c>
      <c r="K112" s="285">
        <f t="shared" si="26"/>
        <v>5778614</v>
      </c>
    </row>
    <row r="113" spans="1:11" ht="12" customHeight="1" thickBot="1" x14ac:dyDescent="0.25">
      <c r="A113" s="296" t="s">
        <v>218</v>
      </c>
      <c r="B113" s="330" t="s">
        <v>396</v>
      </c>
      <c r="C113" s="99">
        <f>'[1]KV_9.1.sz.mell'!C113</f>
        <v>6000000</v>
      </c>
      <c r="D113" s="98"/>
      <c r="E113" s="98"/>
      <c r="F113" s="98"/>
      <c r="G113" s="98"/>
      <c r="H113" s="98"/>
      <c r="I113" s="98"/>
      <c r="J113" s="99">
        <f t="shared" si="25"/>
        <v>0</v>
      </c>
      <c r="K113" s="331">
        <f t="shared" si="26"/>
        <v>6000000</v>
      </c>
    </row>
    <row r="114" spans="1:11" ht="12" customHeight="1" thickBot="1" x14ac:dyDescent="0.25">
      <c r="A114" s="271" t="s">
        <v>36</v>
      </c>
      <c r="B114" s="332" t="s">
        <v>220</v>
      </c>
      <c r="C114" s="17">
        <f>'[1]KV_9.1.sz.mell'!C114</f>
        <v>335028633</v>
      </c>
      <c r="D114" s="17">
        <f t="shared" ref="D114:K114" si="27">+D115+D117+D119</f>
        <v>10576306</v>
      </c>
      <c r="E114" s="17">
        <f t="shared" si="27"/>
        <v>105677257</v>
      </c>
      <c r="F114" s="17">
        <f t="shared" si="27"/>
        <v>0</v>
      </c>
      <c r="G114" s="17">
        <f t="shared" si="27"/>
        <v>0</v>
      </c>
      <c r="H114" s="17">
        <f t="shared" si="27"/>
        <v>0</v>
      </c>
      <c r="I114" s="17">
        <f t="shared" si="27"/>
        <v>0</v>
      </c>
      <c r="J114" s="17">
        <f t="shared" si="27"/>
        <v>116253563</v>
      </c>
      <c r="K114" s="273">
        <f t="shared" si="27"/>
        <v>451282196</v>
      </c>
    </row>
    <row r="115" spans="1:11" ht="12" customHeight="1" x14ac:dyDescent="0.2">
      <c r="A115" s="274" t="s">
        <v>38</v>
      </c>
      <c r="B115" s="323" t="s">
        <v>221</v>
      </c>
      <c r="C115" s="22">
        <f>'[1]KV_9.1.sz.mell'!C115</f>
        <v>330376372</v>
      </c>
      <c r="D115" s="23">
        <v>10576306</v>
      </c>
      <c r="E115" s="23">
        <v>105677257</v>
      </c>
      <c r="F115" s="23"/>
      <c r="G115" s="23"/>
      <c r="H115" s="23"/>
      <c r="I115" s="23"/>
      <c r="J115" s="22">
        <f t="shared" ref="J115:J127" si="28">D115+E115+F115+G115+H115+I115</f>
        <v>116253563</v>
      </c>
      <c r="K115" s="276">
        <f t="shared" ref="K115:K127" si="29">C115+J115</f>
        <v>446629935</v>
      </c>
    </row>
    <row r="116" spans="1:11" ht="12" customHeight="1" x14ac:dyDescent="0.2">
      <c r="A116" s="274" t="s">
        <v>40</v>
      </c>
      <c r="B116" s="333" t="s">
        <v>222</v>
      </c>
      <c r="C116" s="22">
        <f>'[1]KV_9.1.sz.mell'!C116</f>
        <v>0</v>
      </c>
      <c r="D116" s="23"/>
      <c r="E116" s="23"/>
      <c r="F116" s="23"/>
      <c r="G116" s="23"/>
      <c r="H116" s="23"/>
      <c r="I116" s="23"/>
      <c r="J116" s="22">
        <f t="shared" si="28"/>
        <v>0</v>
      </c>
      <c r="K116" s="276">
        <f t="shared" si="29"/>
        <v>0</v>
      </c>
    </row>
    <row r="117" spans="1:11" ht="12" customHeight="1" x14ac:dyDescent="0.2">
      <c r="A117" s="274" t="s">
        <v>42</v>
      </c>
      <c r="B117" s="333" t="s">
        <v>223</v>
      </c>
      <c r="C117" s="27">
        <f>'[1]KV_9.1.sz.mell'!C117</f>
        <v>4652261</v>
      </c>
      <c r="D117" s="28"/>
      <c r="E117" s="28"/>
      <c r="F117" s="28"/>
      <c r="G117" s="28"/>
      <c r="H117" s="28"/>
      <c r="I117" s="28"/>
      <c r="J117" s="27">
        <f t="shared" si="28"/>
        <v>0</v>
      </c>
      <c r="K117" s="284">
        <f t="shared" si="29"/>
        <v>4652261</v>
      </c>
    </row>
    <row r="118" spans="1:11" ht="12" customHeight="1" x14ac:dyDescent="0.2">
      <c r="A118" s="274" t="s">
        <v>44</v>
      </c>
      <c r="B118" s="333" t="s">
        <v>224</v>
      </c>
      <c r="C118" s="27">
        <f>'[1]KV_9.1.sz.mell'!C118</f>
        <v>0</v>
      </c>
      <c r="D118" s="28"/>
      <c r="E118" s="28"/>
      <c r="F118" s="28"/>
      <c r="G118" s="28"/>
      <c r="H118" s="28"/>
      <c r="I118" s="28"/>
      <c r="J118" s="27">
        <f t="shared" si="28"/>
        <v>0</v>
      </c>
      <c r="K118" s="284">
        <f t="shared" si="29"/>
        <v>0</v>
      </c>
    </row>
    <row r="119" spans="1:11" ht="12" customHeight="1" x14ac:dyDescent="0.2">
      <c r="A119" s="274" t="s">
        <v>46</v>
      </c>
      <c r="B119" s="304" t="s">
        <v>225</v>
      </c>
      <c r="C119" s="27">
        <f>'[1]KV_9.1.sz.mell'!C119</f>
        <v>0</v>
      </c>
      <c r="D119" s="28"/>
      <c r="E119" s="28"/>
      <c r="F119" s="28"/>
      <c r="G119" s="28"/>
      <c r="H119" s="28"/>
      <c r="I119" s="28"/>
      <c r="J119" s="27">
        <f t="shared" si="28"/>
        <v>0</v>
      </c>
      <c r="K119" s="284">
        <f t="shared" si="29"/>
        <v>0</v>
      </c>
    </row>
    <row r="120" spans="1:11" ht="12" customHeight="1" x14ac:dyDescent="0.2">
      <c r="A120" s="274" t="s">
        <v>48</v>
      </c>
      <c r="B120" s="334" t="s">
        <v>226</v>
      </c>
      <c r="C120" s="27">
        <f>'[1]KV_9.1.sz.mell'!C120</f>
        <v>0</v>
      </c>
      <c r="D120" s="28"/>
      <c r="E120" s="28"/>
      <c r="F120" s="28"/>
      <c r="G120" s="28"/>
      <c r="H120" s="28"/>
      <c r="I120" s="28"/>
      <c r="J120" s="27">
        <f t="shared" si="28"/>
        <v>0</v>
      </c>
      <c r="K120" s="284">
        <f t="shared" si="29"/>
        <v>0</v>
      </c>
    </row>
    <row r="121" spans="1:11" ht="12" customHeight="1" x14ac:dyDescent="0.2">
      <c r="A121" s="274" t="s">
        <v>227</v>
      </c>
      <c r="B121" s="335" t="s">
        <v>228</v>
      </c>
      <c r="C121" s="27">
        <f>'[1]KV_9.1.sz.mell'!C121</f>
        <v>0</v>
      </c>
      <c r="D121" s="28"/>
      <c r="E121" s="28"/>
      <c r="F121" s="28"/>
      <c r="G121" s="28"/>
      <c r="H121" s="28"/>
      <c r="I121" s="28"/>
      <c r="J121" s="27">
        <f t="shared" si="28"/>
        <v>0</v>
      </c>
      <c r="K121" s="284">
        <f t="shared" si="29"/>
        <v>0</v>
      </c>
    </row>
    <row r="122" spans="1:11" ht="12" customHeight="1" x14ac:dyDescent="0.2">
      <c r="A122" s="274" t="s">
        <v>229</v>
      </c>
      <c r="B122" s="327" t="s">
        <v>201</v>
      </c>
      <c r="C122" s="27">
        <f>'[1]KV_9.1.sz.mell'!C122</f>
        <v>0</v>
      </c>
      <c r="D122" s="28"/>
      <c r="E122" s="28"/>
      <c r="F122" s="28"/>
      <c r="G122" s="28"/>
      <c r="H122" s="28"/>
      <c r="I122" s="28"/>
      <c r="J122" s="27">
        <f t="shared" si="28"/>
        <v>0</v>
      </c>
      <c r="K122" s="284">
        <f t="shared" si="29"/>
        <v>0</v>
      </c>
    </row>
    <row r="123" spans="1:11" ht="12" customHeight="1" x14ac:dyDescent="0.2">
      <c r="A123" s="274" t="s">
        <v>230</v>
      </c>
      <c r="B123" s="327" t="s">
        <v>231</v>
      </c>
      <c r="C123" s="27">
        <f>'[1]KV_9.1.sz.mell'!C123</f>
        <v>0</v>
      </c>
      <c r="D123" s="28"/>
      <c r="E123" s="28"/>
      <c r="F123" s="28"/>
      <c r="G123" s="28"/>
      <c r="H123" s="28"/>
      <c r="I123" s="28"/>
      <c r="J123" s="27">
        <f t="shared" si="28"/>
        <v>0</v>
      </c>
      <c r="K123" s="284">
        <f t="shared" si="29"/>
        <v>0</v>
      </c>
    </row>
    <row r="124" spans="1:11" ht="12" customHeight="1" x14ac:dyDescent="0.2">
      <c r="A124" s="274" t="s">
        <v>232</v>
      </c>
      <c r="B124" s="327" t="s">
        <v>233</v>
      </c>
      <c r="C124" s="27">
        <f>'[1]KV_9.1.sz.mell'!C124</f>
        <v>0</v>
      </c>
      <c r="D124" s="28"/>
      <c r="E124" s="28"/>
      <c r="F124" s="28"/>
      <c r="G124" s="28"/>
      <c r="H124" s="28"/>
      <c r="I124" s="28"/>
      <c r="J124" s="27">
        <f t="shared" si="28"/>
        <v>0</v>
      </c>
      <c r="K124" s="284">
        <f t="shared" si="29"/>
        <v>0</v>
      </c>
    </row>
    <row r="125" spans="1:11" ht="12" customHeight="1" x14ac:dyDescent="0.2">
      <c r="A125" s="274" t="s">
        <v>234</v>
      </c>
      <c r="B125" s="327" t="s">
        <v>207</v>
      </c>
      <c r="C125" s="27">
        <f>'[1]KV_9.1.sz.mell'!C125</f>
        <v>0</v>
      </c>
      <c r="D125" s="28"/>
      <c r="E125" s="28"/>
      <c r="F125" s="28"/>
      <c r="G125" s="28"/>
      <c r="H125" s="28"/>
      <c r="I125" s="28"/>
      <c r="J125" s="27">
        <f t="shared" si="28"/>
        <v>0</v>
      </c>
      <c r="K125" s="284">
        <f t="shared" si="29"/>
        <v>0</v>
      </c>
    </row>
    <row r="126" spans="1:11" ht="12" customHeight="1" x14ac:dyDescent="0.2">
      <c r="A126" s="274" t="s">
        <v>235</v>
      </c>
      <c r="B126" s="327" t="s">
        <v>236</v>
      </c>
      <c r="C126" s="27">
        <f>'[1]KV_9.1.sz.mell'!C126</f>
        <v>0</v>
      </c>
      <c r="D126" s="28"/>
      <c r="E126" s="28"/>
      <c r="F126" s="28"/>
      <c r="G126" s="28"/>
      <c r="H126" s="28"/>
      <c r="I126" s="28"/>
      <c r="J126" s="27">
        <f t="shared" si="28"/>
        <v>0</v>
      </c>
      <c r="K126" s="284">
        <f t="shared" si="29"/>
        <v>0</v>
      </c>
    </row>
    <row r="127" spans="1:11" ht="12" customHeight="1" thickBot="1" x14ac:dyDescent="0.25">
      <c r="A127" s="328" t="s">
        <v>237</v>
      </c>
      <c r="B127" s="327" t="s">
        <v>238</v>
      </c>
      <c r="C127" s="34">
        <f>'[1]KV_9.1.sz.mell'!C127</f>
        <v>0</v>
      </c>
      <c r="D127" s="35"/>
      <c r="E127" s="35"/>
      <c r="F127" s="35"/>
      <c r="G127" s="35"/>
      <c r="H127" s="35"/>
      <c r="I127" s="35"/>
      <c r="J127" s="34">
        <f t="shared" si="28"/>
        <v>0</v>
      </c>
      <c r="K127" s="285">
        <f t="shared" si="29"/>
        <v>0</v>
      </c>
    </row>
    <row r="128" spans="1:11" ht="12" customHeight="1" thickBot="1" x14ac:dyDescent="0.25">
      <c r="A128" s="271" t="s">
        <v>50</v>
      </c>
      <c r="B128" s="336" t="s">
        <v>239</v>
      </c>
      <c r="C128" s="17">
        <f>'[1]KV_9.1.sz.mell'!C128</f>
        <v>670471437</v>
      </c>
      <c r="D128" s="17">
        <f t="shared" ref="D128:K128" si="30">+D93+D114</f>
        <v>151170399</v>
      </c>
      <c r="E128" s="17">
        <f t="shared" si="30"/>
        <v>107277257</v>
      </c>
      <c r="F128" s="17">
        <f t="shared" si="30"/>
        <v>0</v>
      </c>
      <c r="G128" s="17">
        <f t="shared" si="30"/>
        <v>0</v>
      </c>
      <c r="H128" s="17">
        <f t="shared" si="30"/>
        <v>0</v>
      </c>
      <c r="I128" s="17">
        <f t="shared" si="30"/>
        <v>0</v>
      </c>
      <c r="J128" s="17">
        <f t="shared" si="30"/>
        <v>258447656</v>
      </c>
      <c r="K128" s="273">
        <f t="shared" si="30"/>
        <v>928919093</v>
      </c>
    </row>
    <row r="129" spans="1:11" ht="12" customHeight="1" thickBot="1" x14ac:dyDescent="0.25">
      <c r="A129" s="271" t="s">
        <v>240</v>
      </c>
      <c r="B129" s="336" t="s">
        <v>397</v>
      </c>
      <c r="C129" s="17">
        <f>'[1]KV_9.1.sz.mell'!C129</f>
        <v>0</v>
      </c>
      <c r="D129" s="17">
        <f t="shared" ref="D129:K129" si="31">+D130+D131+D132</f>
        <v>0</v>
      </c>
      <c r="E129" s="17">
        <f t="shared" si="31"/>
        <v>0</v>
      </c>
      <c r="F129" s="17">
        <f t="shared" si="31"/>
        <v>0</v>
      </c>
      <c r="G129" s="17">
        <f t="shared" si="31"/>
        <v>0</v>
      </c>
      <c r="H129" s="17">
        <f t="shared" si="31"/>
        <v>0</v>
      </c>
      <c r="I129" s="17">
        <f t="shared" si="31"/>
        <v>0</v>
      </c>
      <c r="J129" s="17">
        <f t="shared" si="31"/>
        <v>0</v>
      </c>
      <c r="K129" s="273">
        <f t="shared" si="31"/>
        <v>0</v>
      </c>
    </row>
    <row r="130" spans="1:11" s="317" customFormat="1" ht="12" customHeight="1" x14ac:dyDescent="0.2">
      <c r="A130" s="274" t="s">
        <v>66</v>
      </c>
      <c r="B130" s="337" t="s">
        <v>398</v>
      </c>
      <c r="C130" s="27">
        <f>'[1]KV_9.1.sz.mell'!C130</f>
        <v>0</v>
      </c>
      <c r="D130" s="28"/>
      <c r="E130" s="28"/>
      <c r="F130" s="28"/>
      <c r="G130" s="28"/>
      <c r="H130" s="28"/>
      <c r="I130" s="28"/>
      <c r="J130" s="27">
        <f>D130+E130+F130+G130+H130+I130</f>
        <v>0</v>
      </c>
      <c r="K130" s="284">
        <f>C130+J130</f>
        <v>0</v>
      </c>
    </row>
    <row r="131" spans="1:11" ht="12" customHeight="1" x14ac:dyDescent="0.2">
      <c r="A131" s="274" t="s">
        <v>67</v>
      </c>
      <c r="B131" s="337" t="s">
        <v>243</v>
      </c>
      <c r="C131" s="27">
        <f>'[1]KV_9.1.sz.mell'!C131</f>
        <v>0</v>
      </c>
      <c r="D131" s="28"/>
      <c r="E131" s="28"/>
      <c r="F131" s="28"/>
      <c r="G131" s="28"/>
      <c r="H131" s="28"/>
      <c r="I131" s="28"/>
      <c r="J131" s="27">
        <f>D131+E131+F131+G131+H131+I131</f>
        <v>0</v>
      </c>
      <c r="K131" s="284">
        <f>C131+J131</f>
        <v>0</v>
      </c>
    </row>
    <row r="132" spans="1:11" ht="12" customHeight="1" thickBot="1" x14ac:dyDescent="0.25">
      <c r="A132" s="328" t="s">
        <v>68</v>
      </c>
      <c r="B132" s="338" t="s">
        <v>399</v>
      </c>
      <c r="C132" s="27">
        <f>'[1]KV_9.1.sz.mell'!C132</f>
        <v>0</v>
      </c>
      <c r="D132" s="28"/>
      <c r="E132" s="28"/>
      <c r="F132" s="28"/>
      <c r="G132" s="28"/>
      <c r="H132" s="28"/>
      <c r="I132" s="28"/>
      <c r="J132" s="27">
        <f>D132+E132+F132+G132+H132+I132</f>
        <v>0</v>
      </c>
      <c r="K132" s="284">
        <f>C132+J132</f>
        <v>0</v>
      </c>
    </row>
    <row r="133" spans="1:11" ht="12" customHeight="1" thickBot="1" x14ac:dyDescent="0.25">
      <c r="A133" s="271" t="s">
        <v>73</v>
      </c>
      <c r="B133" s="336" t="s">
        <v>245</v>
      </c>
      <c r="C133" s="17">
        <f>'[1]KV_9.1.sz.mell'!C133</f>
        <v>0</v>
      </c>
      <c r="D133" s="17">
        <f t="shared" ref="D133:K133" si="32">+D134+D135+D136+D137+D138+D139</f>
        <v>0</v>
      </c>
      <c r="E133" s="17">
        <f t="shared" si="32"/>
        <v>0</v>
      </c>
      <c r="F133" s="17">
        <f t="shared" si="32"/>
        <v>0</v>
      </c>
      <c r="G133" s="17">
        <f t="shared" si="32"/>
        <v>0</v>
      </c>
      <c r="H133" s="17">
        <f t="shared" si="32"/>
        <v>0</v>
      </c>
      <c r="I133" s="17">
        <f t="shared" si="32"/>
        <v>0</v>
      </c>
      <c r="J133" s="17">
        <f t="shared" si="32"/>
        <v>0</v>
      </c>
      <c r="K133" s="273">
        <f t="shared" si="32"/>
        <v>0</v>
      </c>
    </row>
    <row r="134" spans="1:11" ht="12" customHeight="1" x14ac:dyDescent="0.2">
      <c r="A134" s="274" t="s">
        <v>75</v>
      </c>
      <c r="B134" s="337" t="s">
        <v>246</v>
      </c>
      <c r="C134" s="27">
        <f>'[1]KV_9.1.sz.mell'!C134</f>
        <v>0</v>
      </c>
      <c r="D134" s="28"/>
      <c r="E134" s="28"/>
      <c r="F134" s="28"/>
      <c r="G134" s="28"/>
      <c r="H134" s="28"/>
      <c r="I134" s="28"/>
      <c r="J134" s="27">
        <f t="shared" ref="J134:J139" si="33">D134+E134+F134+G134+H134+I134</f>
        <v>0</v>
      </c>
      <c r="K134" s="284">
        <f t="shared" ref="K134:K139" si="34">C134+J134</f>
        <v>0</v>
      </c>
    </row>
    <row r="135" spans="1:11" ht="12" customHeight="1" x14ac:dyDescent="0.2">
      <c r="A135" s="274" t="s">
        <v>77</v>
      </c>
      <c r="B135" s="337" t="s">
        <v>247</v>
      </c>
      <c r="C135" s="27">
        <f>'[1]KV_9.1.sz.mell'!C135</f>
        <v>0</v>
      </c>
      <c r="D135" s="28"/>
      <c r="E135" s="28"/>
      <c r="F135" s="28"/>
      <c r="G135" s="28"/>
      <c r="H135" s="28"/>
      <c r="I135" s="28"/>
      <c r="J135" s="27">
        <f t="shared" si="33"/>
        <v>0</v>
      </c>
      <c r="K135" s="284">
        <f t="shared" si="34"/>
        <v>0</v>
      </c>
    </row>
    <row r="136" spans="1:11" ht="12" customHeight="1" x14ac:dyDescent="0.2">
      <c r="A136" s="274" t="s">
        <v>79</v>
      </c>
      <c r="B136" s="337" t="s">
        <v>248</v>
      </c>
      <c r="C136" s="27">
        <f>'[1]KV_9.1.sz.mell'!C136</f>
        <v>0</v>
      </c>
      <c r="D136" s="28"/>
      <c r="E136" s="28"/>
      <c r="F136" s="28"/>
      <c r="G136" s="28"/>
      <c r="H136" s="28"/>
      <c r="I136" s="28"/>
      <c r="J136" s="27">
        <f t="shared" si="33"/>
        <v>0</v>
      </c>
      <c r="K136" s="284">
        <f t="shared" si="34"/>
        <v>0</v>
      </c>
    </row>
    <row r="137" spans="1:11" ht="12" customHeight="1" x14ac:dyDescent="0.2">
      <c r="A137" s="274" t="s">
        <v>81</v>
      </c>
      <c r="B137" s="337" t="s">
        <v>400</v>
      </c>
      <c r="C137" s="27">
        <f>'[1]KV_9.1.sz.mell'!C137</f>
        <v>0</v>
      </c>
      <c r="D137" s="28"/>
      <c r="E137" s="28"/>
      <c r="F137" s="28"/>
      <c r="G137" s="28"/>
      <c r="H137" s="28"/>
      <c r="I137" s="28"/>
      <c r="J137" s="27">
        <f t="shared" si="33"/>
        <v>0</v>
      </c>
      <c r="K137" s="284">
        <f t="shared" si="34"/>
        <v>0</v>
      </c>
    </row>
    <row r="138" spans="1:11" ht="12" customHeight="1" x14ac:dyDescent="0.2">
      <c r="A138" s="274" t="s">
        <v>83</v>
      </c>
      <c r="B138" s="337" t="s">
        <v>250</v>
      </c>
      <c r="C138" s="27">
        <f>'[1]KV_9.1.sz.mell'!C138</f>
        <v>0</v>
      </c>
      <c r="D138" s="28"/>
      <c r="E138" s="28"/>
      <c r="F138" s="28"/>
      <c r="G138" s="28"/>
      <c r="H138" s="28"/>
      <c r="I138" s="28"/>
      <c r="J138" s="27">
        <f t="shared" si="33"/>
        <v>0</v>
      </c>
      <c r="K138" s="284">
        <f t="shared" si="34"/>
        <v>0</v>
      </c>
    </row>
    <row r="139" spans="1:11" s="317" customFormat="1" ht="12" customHeight="1" thickBot="1" x14ac:dyDescent="0.25">
      <c r="A139" s="328" t="s">
        <v>85</v>
      </c>
      <c r="B139" s="338" t="s">
        <v>251</v>
      </c>
      <c r="C139" s="27">
        <f>'[1]KV_9.1.sz.mell'!C139</f>
        <v>0</v>
      </c>
      <c r="D139" s="28"/>
      <c r="E139" s="28"/>
      <c r="F139" s="28"/>
      <c r="G139" s="28"/>
      <c r="H139" s="28"/>
      <c r="I139" s="28"/>
      <c r="J139" s="27">
        <f t="shared" si="33"/>
        <v>0</v>
      </c>
      <c r="K139" s="284">
        <f t="shared" si="34"/>
        <v>0</v>
      </c>
    </row>
    <row r="140" spans="1:11" ht="12" customHeight="1" thickBot="1" x14ac:dyDescent="0.25">
      <c r="A140" s="271" t="s">
        <v>97</v>
      </c>
      <c r="B140" s="336" t="s">
        <v>401</v>
      </c>
      <c r="C140" s="39">
        <f>'[1]KV_9.1.sz.mell'!C140</f>
        <v>218677998</v>
      </c>
      <c r="D140" s="39">
        <f t="shared" ref="D140:K140" si="35">+D141+D142+D144+D145+D143</f>
        <v>0</v>
      </c>
      <c r="E140" s="39">
        <f t="shared" si="35"/>
        <v>0</v>
      </c>
      <c r="F140" s="39">
        <f t="shared" si="35"/>
        <v>0</v>
      </c>
      <c r="G140" s="39">
        <f t="shared" si="35"/>
        <v>0</v>
      </c>
      <c r="H140" s="39">
        <f t="shared" si="35"/>
        <v>0</v>
      </c>
      <c r="I140" s="39">
        <f t="shared" si="35"/>
        <v>0</v>
      </c>
      <c r="J140" s="39">
        <f t="shared" si="35"/>
        <v>0</v>
      </c>
      <c r="K140" s="286">
        <f t="shared" si="35"/>
        <v>218677998</v>
      </c>
    </row>
    <row r="141" spans="1:11" x14ac:dyDescent="0.2">
      <c r="A141" s="274" t="s">
        <v>99</v>
      </c>
      <c r="B141" s="337" t="s">
        <v>253</v>
      </c>
      <c r="C141" s="27">
        <f>'[1]KV_9.1.sz.mell'!C141</f>
        <v>0</v>
      </c>
      <c r="D141" s="28"/>
      <c r="E141" s="28"/>
      <c r="F141" s="28"/>
      <c r="G141" s="28"/>
      <c r="H141" s="28"/>
      <c r="I141" s="28"/>
      <c r="J141" s="27">
        <f>D141+E141+F141+G141+H141+I141</f>
        <v>0</v>
      </c>
      <c r="K141" s="284">
        <f>C141+J141</f>
        <v>0</v>
      </c>
    </row>
    <row r="142" spans="1:11" ht="12" customHeight="1" x14ac:dyDescent="0.2">
      <c r="A142" s="274" t="s">
        <v>101</v>
      </c>
      <c r="B142" s="337" t="s">
        <v>254</v>
      </c>
      <c r="C142" s="27">
        <f>'[1]KV_9.1.sz.mell'!C142</f>
        <v>11549377</v>
      </c>
      <c r="D142" s="28"/>
      <c r="E142" s="28"/>
      <c r="F142" s="28"/>
      <c r="G142" s="28"/>
      <c r="H142" s="28"/>
      <c r="I142" s="28"/>
      <c r="J142" s="27">
        <f>D142+E142+F142+G142+H142+I142</f>
        <v>0</v>
      </c>
      <c r="K142" s="284">
        <f>C142+J142</f>
        <v>11549377</v>
      </c>
    </row>
    <row r="143" spans="1:11" ht="12" customHeight="1" x14ac:dyDescent="0.2">
      <c r="A143" s="274" t="s">
        <v>103</v>
      </c>
      <c r="B143" s="337" t="s">
        <v>402</v>
      </c>
      <c r="C143" s="27">
        <f>'[1]KV_9.1.sz.mell'!C143</f>
        <v>207128621</v>
      </c>
      <c r="D143" s="28"/>
      <c r="E143" s="28"/>
      <c r="F143" s="28"/>
      <c r="G143" s="28"/>
      <c r="H143" s="28"/>
      <c r="I143" s="28"/>
      <c r="J143" s="27">
        <f>D143+E143+F143+G143+H143+I143</f>
        <v>0</v>
      </c>
      <c r="K143" s="284">
        <f>C143+J143</f>
        <v>207128621</v>
      </c>
    </row>
    <row r="144" spans="1:11" s="317" customFormat="1" ht="12" customHeight="1" x14ac:dyDescent="0.2">
      <c r="A144" s="274" t="s">
        <v>105</v>
      </c>
      <c r="B144" s="337" t="s">
        <v>255</v>
      </c>
      <c r="C144" s="27">
        <f>'[1]KV_9.1.sz.mell'!C144</f>
        <v>0</v>
      </c>
      <c r="D144" s="28"/>
      <c r="E144" s="28"/>
      <c r="F144" s="28"/>
      <c r="G144" s="28"/>
      <c r="H144" s="28"/>
      <c r="I144" s="28"/>
      <c r="J144" s="27">
        <f>D144+E144+F144+G144+H144+I144</f>
        <v>0</v>
      </c>
      <c r="K144" s="284">
        <f>C144+J144</f>
        <v>0</v>
      </c>
    </row>
    <row r="145" spans="1:11" s="317" customFormat="1" ht="12" customHeight="1" thickBot="1" x14ac:dyDescent="0.25">
      <c r="A145" s="328" t="s">
        <v>107</v>
      </c>
      <c r="B145" s="338" t="s">
        <v>256</v>
      </c>
      <c r="C145" s="27">
        <f>'[1]KV_9.1.sz.mell'!C145</f>
        <v>0</v>
      </c>
      <c r="D145" s="28"/>
      <c r="E145" s="28"/>
      <c r="F145" s="28"/>
      <c r="G145" s="28"/>
      <c r="H145" s="28"/>
      <c r="I145" s="28"/>
      <c r="J145" s="27">
        <f>D145+E145+F145+G145+H145+I145</f>
        <v>0</v>
      </c>
      <c r="K145" s="284">
        <f>C145+J145</f>
        <v>0</v>
      </c>
    </row>
    <row r="146" spans="1:11" s="317" customFormat="1" ht="12" customHeight="1" thickBot="1" x14ac:dyDescent="0.25">
      <c r="A146" s="271" t="s">
        <v>257</v>
      </c>
      <c r="B146" s="336" t="s">
        <v>258</v>
      </c>
      <c r="C146" s="116">
        <f>'[1]KV_9.1.sz.mell'!C146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339">
        <f t="shared" si="36"/>
        <v>0</v>
      </c>
    </row>
    <row r="147" spans="1:11" s="317" customFormat="1" ht="12" customHeight="1" x14ac:dyDescent="0.2">
      <c r="A147" s="274" t="s">
        <v>111</v>
      </c>
      <c r="B147" s="337" t="s">
        <v>259</v>
      </c>
      <c r="C147" s="27">
        <f>'[1]KV_9.1.sz.mell'!C147</f>
        <v>0</v>
      </c>
      <c r="D147" s="28"/>
      <c r="E147" s="28"/>
      <c r="F147" s="28"/>
      <c r="G147" s="28"/>
      <c r="H147" s="28"/>
      <c r="I147" s="28"/>
      <c r="J147" s="27">
        <f t="shared" ref="J147:J153" si="37">D147+E147+F147+G147+H147+I147</f>
        <v>0</v>
      </c>
      <c r="K147" s="284">
        <f t="shared" ref="K147:K153" si="38">C147+J147</f>
        <v>0</v>
      </c>
    </row>
    <row r="148" spans="1:11" s="317" customFormat="1" ht="12" customHeight="1" x14ac:dyDescent="0.2">
      <c r="A148" s="274" t="s">
        <v>113</v>
      </c>
      <c r="B148" s="337" t="s">
        <v>260</v>
      </c>
      <c r="C148" s="27">
        <f>'[1]KV_9.1.sz.mell'!C148</f>
        <v>0</v>
      </c>
      <c r="D148" s="28"/>
      <c r="E148" s="28"/>
      <c r="F148" s="28"/>
      <c r="G148" s="28"/>
      <c r="H148" s="28"/>
      <c r="I148" s="28"/>
      <c r="J148" s="27">
        <f t="shared" si="37"/>
        <v>0</v>
      </c>
      <c r="K148" s="284">
        <f t="shared" si="38"/>
        <v>0</v>
      </c>
    </row>
    <row r="149" spans="1:11" s="317" customFormat="1" ht="12" customHeight="1" x14ac:dyDescent="0.2">
      <c r="A149" s="274" t="s">
        <v>115</v>
      </c>
      <c r="B149" s="337" t="s">
        <v>261</v>
      </c>
      <c r="C149" s="27">
        <f>'[1]KV_9.1.sz.mell'!C149</f>
        <v>0</v>
      </c>
      <c r="D149" s="28"/>
      <c r="E149" s="28"/>
      <c r="F149" s="28"/>
      <c r="G149" s="28"/>
      <c r="H149" s="28"/>
      <c r="I149" s="28"/>
      <c r="J149" s="27">
        <f t="shared" si="37"/>
        <v>0</v>
      </c>
      <c r="K149" s="284">
        <f t="shared" si="38"/>
        <v>0</v>
      </c>
    </row>
    <row r="150" spans="1:11" s="317" customFormat="1" ht="12" customHeight="1" x14ac:dyDescent="0.2">
      <c r="A150" s="274" t="s">
        <v>117</v>
      </c>
      <c r="B150" s="337" t="s">
        <v>403</v>
      </c>
      <c r="C150" s="27">
        <f>'[1]KV_9.1.sz.mell'!C150</f>
        <v>0</v>
      </c>
      <c r="D150" s="28"/>
      <c r="E150" s="28"/>
      <c r="F150" s="28"/>
      <c r="G150" s="28"/>
      <c r="H150" s="28"/>
      <c r="I150" s="28"/>
      <c r="J150" s="27">
        <f t="shared" si="37"/>
        <v>0</v>
      </c>
      <c r="K150" s="284">
        <f t="shared" si="38"/>
        <v>0</v>
      </c>
    </row>
    <row r="151" spans="1:11" ht="12.75" customHeight="1" thickBot="1" x14ac:dyDescent="0.25">
      <c r="A151" s="328" t="s">
        <v>263</v>
      </c>
      <c r="B151" s="338" t="s">
        <v>264</v>
      </c>
      <c r="C151" s="34">
        <f>'[1]KV_9.1.sz.mell'!C151</f>
        <v>0</v>
      </c>
      <c r="D151" s="35"/>
      <c r="E151" s="35"/>
      <c r="F151" s="35"/>
      <c r="G151" s="35"/>
      <c r="H151" s="35"/>
      <c r="I151" s="35"/>
      <c r="J151" s="34">
        <f t="shared" si="37"/>
        <v>0</v>
      </c>
      <c r="K151" s="285">
        <f t="shared" si="38"/>
        <v>0</v>
      </c>
    </row>
    <row r="152" spans="1:11" ht="12.75" customHeight="1" thickBot="1" x14ac:dyDescent="0.25">
      <c r="A152" s="340" t="s">
        <v>119</v>
      </c>
      <c r="B152" s="336" t="s">
        <v>265</v>
      </c>
      <c r="C152" s="116">
        <f>'[1]KV_9.1.sz.mell'!C152</f>
        <v>0</v>
      </c>
      <c r="D152" s="118"/>
      <c r="E152" s="118"/>
      <c r="F152" s="118"/>
      <c r="G152" s="118"/>
      <c r="H152" s="118"/>
      <c r="I152" s="118"/>
      <c r="J152" s="116">
        <f t="shared" si="37"/>
        <v>0</v>
      </c>
      <c r="K152" s="339">
        <f t="shared" si="38"/>
        <v>0</v>
      </c>
    </row>
    <row r="153" spans="1:11" ht="12.75" customHeight="1" thickBot="1" x14ac:dyDescent="0.25">
      <c r="A153" s="340" t="s">
        <v>266</v>
      </c>
      <c r="B153" s="336" t="s">
        <v>267</v>
      </c>
      <c r="C153" s="116">
        <f>'[1]KV_9.1.sz.mell'!C153</f>
        <v>0</v>
      </c>
      <c r="D153" s="118"/>
      <c r="E153" s="118"/>
      <c r="F153" s="118"/>
      <c r="G153" s="118"/>
      <c r="H153" s="118"/>
      <c r="I153" s="118"/>
      <c r="J153" s="116">
        <f t="shared" si="37"/>
        <v>0</v>
      </c>
      <c r="K153" s="339">
        <f t="shared" si="38"/>
        <v>0</v>
      </c>
    </row>
    <row r="154" spans="1:11" ht="12" customHeight="1" thickBot="1" x14ac:dyDescent="0.25">
      <c r="A154" s="271" t="s">
        <v>268</v>
      </c>
      <c r="B154" s="336" t="s">
        <v>269</v>
      </c>
      <c r="C154" s="125">
        <f>'[1]KV_9.1.sz.mell'!C154</f>
        <v>218677998</v>
      </c>
      <c r="D154" s="125">
        <f t="shared" ref="D154:K154" si="39">+D129+D133+D140+D146+D152+D153</f>
        <v>0</v>
      </c>
      <c r="E154" s="125">
        <f t="shared" si="39"/>
        <v>0</v>
      </c>
      <c r="F154" s="125">
        <f t="shared" si="39"/>
        <v>0</v>
      </c>
      <c r="G154" s="125">
        <f t="shared" si="39"/>
        <v>0</v>
      </c>
      <c r="H154" s="125">
        <f t="shared" si="39"/>
        <v>0</v>
      </c>
      <c r="I154" s="125">
        <f t="shared" si="39"/>
        <v>0</v>
      </c>
      <c r="J154" s="125">
        <f t="shared" si="39"/>
        <v>0</v>
      </c>
      <c r="K154" s="341">
        <f t="shared" si="39"/>
        <v>218677998</v>
      </c>
    </row>
    <row r="155" spans="1:11" ht="15.2" customHeight="1" thickBot="1" x14ac:dyDescent="0.25">
      <c r="A155" s="342" t="s">
        <v>270</v>
      </c>
      <c r="B155" s="343" t="s">
        <v>271</v>
      </c>
      <c r="C155" s="125">
        <f>'[1]KV_9.1.sz.mell'!C155</f>
        <v>889149435</v>
      </c>
      <c r="D155" s="125">
        <f t="shared" ref="D155:K155" si="40">+D128+D154</f>
        <v>151170399</v>
      </c>
      <c r="E155" s="125">
        <f t="shared" si="40"/>
        <v>107277257</v>
      </c>
      <c r="F155" s="125">
        <f t="shared" si="40"/>
        <v>0</v>
      </c>
      <c r="G155" s="125">
        <f t="shared" si="40"/>
        <v>0</v>
      </c>
      <c r="H155" s="125">
        <f t="shared" si="40"/>
        <v>0</v>
      </c>
      <c r="I155" s="125">
        <f t="shared" si="40"/>
        <v>0</v>
      </c>
      <c r="J155" s="125">
        <f t="shared" si="40"/>
        <v>258447656</v>
      </c>
      <c r="K155" s="341">
        <f t="shared" si="40"/>
        <v>1147597091</v>
      </c>
    </row>
    <row r="156" spans="1:11" ht="13.5" thickBot="1" x14ac:dyDescent="0.25">
      <c r="C156" s="346">
        <f>'[1]KV_9.1.sz.mell'!C156</f>
        <v>0</v>
      </c>
      <c r="D156" s="346"/>
      <c r="E156" s="346"/>
      <c r="F156" s="346"/>
      <c r="G156" s="346"/>
      <c r="H156" s="346"/>
      <c r="I156" s="347"/>
      <c r="J156" s="347"/>
      <c r="K156" s="347">
        <f>K90-K155</f>
        <v>0</v>
      </c>
    </row>
    <row r="157" spans="1:11" ht="15.2" customHeight="1" thickBot="1" x14ac:dyDescent="0.25">
      <c r="A157" s="348" t="s">
        <v>404</v>
      </c>
      <c r="B157" s="349"/>
      <c r="C157" s="350">
        <f>'[1]KV_9.1.sz.mell'!C157</f>
        <v>12</v>
      </c>
      <c r="D157" s="351"/>
      <c r="E157" s="351"/>
      <c r="F157" s="351"/>
      <c r="G157" s="351"/>
      <c r="H157" s="351"/>
      <c r="I157" s="352"/>
      <c r="J157" s="353">
        <f>D157+E157+F157+G157+H157+I157</f>
        <v>0</v>
      </c>
      <c r="K157" s="339">
        <f>C157+J157</f>
        <v>12</v>
      </c>
    </row>
    <row r="158" spans="1:11" ht="14.45" customHeight="1" thickBot="1" x14ac:dyDescent="0.25">
      <c r="A158" s="348" t="s">
        <v>405</v>
      </c>
      <c r="B158" s="349"/>
      <c r="C158" s="350">
        <f>'[1]KV_9.1.sz.mell'!C158</f>
        <v>112</v>
      </c>
      <c r="D158" s="351"/>
      <c r="E158" s="351"/>
      <c r="F158" s="351"/>
      <c r="G158" s="351"/>
      <c r="H158" s="351"/>
      <c r="I158" s="352"/>
      <c r="J158" s="353">
        <f>D158+E158+F158+G158+H158+I158</f>
        <v>0</v>
      </c>
      <c r="K158" s="339">
        <f>C158+J158</f>
        <v>112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B41A-A596-430A-96E5-5A137B7513A6}">
  <sheetPr>
    <tabColor rgb="FF00B0F0"/>
  </sheetPr>
  <dimension ref="A1:K158"/>
  <sheetViews>
    <sheetView zoomScale="120" zoomScaleNormal="120" zoomScaleSheetLayoutView="100" workbookViewId="0">
      <selection activeCell="O2" sqref="O2"/>
    </sheetView>
  </sheetViews>
  <sheetFormatPr defaultRowHeight="12.75" x14ac:dyDescent="0.2"/>
  <cols>
    <col min="1" max="1" width="12.5" style="344" customWidth="1"/>
    <col min="2" max="2" width="62" style="345" customWidth="1"/>
    <col min="3" max="3" width="15.83203125" style="354" customWidth="1"/>
    <col min="4" max="7" width="14.83203125" style="354" customWidth="1"/>
    <col min="8" max="9" width="14.83203125" style="140" customWidth="1"/>
    <col min="10" max="11" width="15.83203125" style="140" customWidth="1"/>
    <col min="12" max="256" width="9.33203125" style="140"/>
    <col min="257" max="257" width="12.5" style="140" customWidth="1"/>
    <col min="258" max="258" width="62" style="140" customWidth="1"/>
    <col min="259" max="259" width="15.83203125" style="140" customWidth="1"/>
    <col min="260" max="265" width="14.83203125" style="140" customWidth="1"/>
    <col min="266" max="267" width="15.83203125" style="140" customWidth="1"/>
    <col min="268" max="512" width="9.33203125" style="140"/>
    <col min="513" max="513" width="12.5" style="140" customWidth="1"/>
    <col min="514" max="514" width="62" style="140" customWidth="1"/>
    <col min="515" max="515" width="15.83203125" style="140" customWidth="1"/>
    <col min="516" max="521" width="14.83203125" style="140" customWidth="1"/>
    <col min="522" max="523" width="15.83203125" style="140" customWidth="1"/>
    <col min="524" max="768" width="9.33203125" style="140"/>
    <col min="769" max="769" width="12.5" style="140" customWidth="1"/>
    <col min="770" max="770" width="62" style="140" customWidth="1"/>
    <col min="771" max="771" width="15.83203125" style="140" customWidth="1"/>
    <col min="772" max="777" width="14.83203125" style="140" customWidth="1"/>
    <col min="778" max="779" width="15.83203125" style="140" customWidth="1"/>
    <col min="780" max="1024" width="9.33203125" style="140"/>
    <col min="1025" max="1025" width="12.5" style="140" customWidth="1"/>
    <col min="1026" max="1026" width="62" style="140" customWidth="1"/>
    <col min="1027" max="1027" width="15.83203125" style="140" customWidth="1"/>
    <col min="1028" max="1033" width="14.83203125" style="140" customWidth="1"/>
    <col min="1034" max="1035" width="15.83203125" style="140" customWidth="1"/>
    <col min="1036" max="1280" width="9.33203125" style="140"/>
    <col min="1281" max="1281" width="12.5" style="140" customWidth="1"/>
    <col min="1282" max="1282" width="62" style="140" customWidth="1"/>
    <col min="1283" max="1283" width="15.83203125" style="140" customWidth="1"/>
    <col min="1284" max="1289" width="14.83203125" style="140" customWidth="1"/>
    <col min="1290" max="1291" width="15.83203125" style="140" customWidth="1"/>
    <col min="1292" max="1536" width="9.33203125" style="140"/>
    <col min="1537" max="1537" width="12.5" style="140" customWidth="1"/>
    <col min="1538" max="1538" width="62" style="140" customWidth="1"/>
    <col min="1539" max="1539" width="15.83203125" style="140" customWidth="1"/>
    <col min="1540" max="1545" width="14.83203125" style="140" customWidth="1"/>
    <col min="1546" max="1547" width="15.83203125" style="140" customWidth="1"/>
    <col min="1548" max="1792" width="9.33203125" style="140"/>
    <col min="1793" max="1793" width="12.5" style="140" customWidth="1"/>
    <col min="1794" max="1794" width="62" style="140" customWidth="1"/>
    <col min="1795" max="1795" width="15.83203125" style="140" customWidth="1"/>
    <col min="1796" max="1801" width="14.83203125" style="140" customWidth="1"/>
    <col min="1802" max="1803" width="15.83203125" style="140" customWidth="1"/>
    <col min="1804" max="2048" width="9.33203125" style="140"/>
    <col min="2049" max="2049" width="12.5" style="140" customWidth="1"/>
    <col min="2050" max="2050" width="62" style="140" customWidth="1"/>
    <col min="2051" max="2051" width="15.83203125" style="140" customWidth="1"/>
    <col min="2052" max="2057" width="14.83203125" style="140" customWidth="1"/>
    <col min="2058" max="2059" width="15.83203125" style="140" customWidth="1"/>
    <col min="2060" max="2304" width="9.33203125" style="140"/>
    <col min="2305" max="2305" width="12.5" style="140" customWidth="1"/>
    <col min="2306" max="2306" width="62" style="140" customWidth="1"/>
    <col min="2307" max="2307" width="15.83203125" style="140" customWidth="1"/>
    <col min="2308" max="2313" width="14.83203125" style="140" customWidth="1"/>
    <col min="2314" max="2315" width="15.83203125" style="140" customWidth="1"/>
    <col min="2316" max="2560" width="9.33203125" style="140"/>
    <col min="2561" max="2561" width="12.5" style="140" customWidth="1"/>
    <col min="2562" max="2562" width="62" style="140" customWidth="1"/>
    <col min="2563" max="2563" width="15.83203125" style="140" customWidth="1"/>
    <col min="2564" max="2569" width="14.83203125" style="140" customWidth="1"/>
    <col min="2570" max="2571" width="15.83203125" style="140" customWidth="1"/>
    <col min="2572" max="2816" width="9.33203125" style="140"/>
    <col min="2817" max="2817" width="12.5" style="140" customWidth="1"/>
    <col min="2818" max="2818" width="62" style="140" customWidth="1"/>
    <col min="2819" max="2819" width="15.83203125" style="140" customWidth="1"/>
    <col min="2820" max="2825" width="14.83203125" style="140" customWidth="1"/>
    <col min="2826" max="2827" width="15.83203125" style="140" customWidth="1"/>
    <col min="2828" max="3072" width="9.33203125" style="140"/>
    <col min="3073" max="3073" width="12.5" style="140" customWidth="1"/>
    <col min="3074" max="3074" width="62" style="140" customWidth="1"/>
    <col min="3075" max="3075" width="15.83203125" style="140" customWidth="1"/>
    <col min="3076" max="3081" width="14.83203125" style="140" customWidth="1"/>
    <col min="3082" max="3083" width="15.83203125" style="140" customWidth="1"/>
    <col min="3084" max="3328" width="9.33203125" style="140"/>
    <col min="3329" max="3329" width="12.5" style="140" customWidth="1"/>
    <col min="3330" max="3330" width="62" style="140" customWidth="1"/>
    <col min="3331" max="3331" width="15.83203125" style="140" customWidth="1"/>
    <col min="3332" max="3337" width="14.83203125" style="140" customWidth="1"/>
    <col min="3338" max="3339" width="15.83203125" style="140" customWidth="1"/>
    <col min="3340" max="3584" width="9.33203125" style="140"/>
    <col min="3585" max="3585" width="12.5" style="140" customWidth="1"/>
    <col min="3586" max="3586" width="62" style="140" customWidth="1"/>
    <col min="3587" max="3587" width="15.83203125" style="140" customWidth="1"/>
    <col min="3588" max="3593" width="14.83203125" style="140" customWidth="1"/>
    <col min="3594" max="3595" width="15.83203125" style="140" customWidth="1"/>
    <col min="3596" max="3840" width="9.33203125" style="140"/>
    <col min="3841" max="3841" width="12.5" style="140" customWidth="1"/>
    <col min="3842" max="3842" width="62" style="140" customWidth="1"/>
    <col min="3843" max="3843" width="15.83203125" style="140" customWidth="1"/>
    <col min="3844" max="3849" width="14.83203125" style="140" customWidth="1"/>
    <col min="3850" max="3851" width="15.83203125" style="140" customWidth="1"/>
    <col min="3852" max="4096" width="9.33203125" style="140"/>
    <col min="4097" max="4097" width="12.5" style="140" customWidth="1"/>
    <col min="4098" max="4098" width="62" style="140" customWidth="1"/>
    <col min="4099" max="4099" width="15.83203125" style="140" customWidth="1"/>
    <col min="4100" max="4105" width="14.83203125" style="140" customWidth="1"/>
    <col min="4106" max="4107" width="15.83203125" style="140" customWidth="1"/>
    <col min="4108" max="4352" width="9.33203125" style="140"/>
    <col min="4353" max="4353" width="12.5" style="140" customWidth="1"/>
    <col min="4354" max="4354" width="62" style="140" customWidth="1"/>
    <col min="4355" max="4355" width="15.83203125" style="140" customWidth="1"/>
    <col min="4356" max="4361" width="14.83203125" style="140" customWidth="1"/>
    <col min="4362" max="4363" width="15.83203125" style="140" customWidth="1"/>
    <col min="4364" max="4608" width="9.33203125" style="140"/>
    <col min="4609" max="4609" width="12.5" style="140" customWidth="1"/>
    <col min="4610" max="4610" width="62" style="140" customWidth="1"/>
    <col min="4611" max="4611" width="15.83203125" style="140" customWidth="1"/>
    <col min="4612" max="4617" width="14.83203125" style="140" customWidth="1"/>
    <col min="4618" max="4619" width="15.83203125" style="140" customWidth="1"/>
    <col min="4620" max="4864" width="9.33203125" style="140"/>
    <col min="4865" max="4865" width="12.5" style="140" customWidth="1"/>
    <col min="4866" max="4866" width="62" style="140" customWidth="1"/>
    <col min="4867" max="4867" width="15.83203125" style="140" customWidth="1"/>
    <col min="4868" max="4873" width="14.83203125" style="140" customWidth="1"/>
    <col min="4874" max="4875" width="15.83203125" style="140" customWidth="1"/>
    <col min="4876" max="5120" width="9.33203125" style="140"/>
    <col min="5121" max="5121" width="12.5" style="140" customWidth="1"/>
    <col min="5122" max="5122" width="62" style="140" customWidth="1"/>
    <col min="5123" max="5123" width="15.83203125" style="140" customWidth="1"/>
    <col min="5124" max="5129" width="14.83203125" style="140" customWidth="1"/>
    <col min="5130" max="5131" width="15.83203125" style="140" customWidth="1"/>
    <col min="5132" max="5376" width="9.33203125" style="140"/>
    <col min="5377" max="5377" width="12.5" style="140" customWidth="1"/>
    <col min="5378" max="5378" width="62" style="140" customWidth="1"/>
    <col min="5379" max="5379" width="15.83203125" style="140" customWidth="1"/>
    <col min="5380" max="5385" width="14.83203125" style="140" customWidth="1"/>
    <col min="5386" max="5387" width="15.83203125" style="140" customWidth="1"/>
    <col min="5388" max="5632" width="9.33203125" style="140"/>
    <col min="5633" max="5633" width="12.5" style="140" customWidth="1"/>
    <col min="5634" max="5634" width="62" style="140" customWidth="1"/>
    <col min="5635" max="5635" width="15.83203125" style="140" customWidth="1"/>
    <col min="5636" max="5641" width="14.83203125" style="140" customWidth="1"/>
    <col min="5642" max="5643" width="15.83203125" style="140" customWidth="1"/>
    <col min="5644" max="5888" width="9.33203125" style="140"/>
    <col min="5889" max="5889" width="12.5" style="140" customWidth="1"/>
    <col min="5890" max="5890" width="62" style="140" customWidth="1"/>
    <col min="5891" max="5891" width="15.83203125" style="140" customWidth="1"/>
    <col min="5892" max="5897" width="14.83203125" style="140" customWidth="1"/>
    <col min="5898" max="5899" width="15.83203125" style="140" customWidth="1"/>
    <col min="5900" max="6144" width="9.33203125" style="140"/>
    <col min="6145" max="6145" width="12.5" style="140" customWidth="1"/>
    <col min="6146" max="6146" width="62" style="140" customWidth="1"/>
    <col min="6147" max="6147" width="15.83203125" style="140" customWidth="1"/>
    <col min="6148" max="6153" width="14.83203125" style="140" customWidth="1"/>
    <col min="6154" max="6155" width="15.83203125" style="140" customWidth="1"/>
    <col min="6156" max="6400" width="9.33203125" style="140"/>
    <col min="6401" max="6401" width="12.5" style="140" customWidth="1"/>
    <col min="6402" max="6402" width="62" style="140" customWidth="1"/>
    <col min="6403" max="6403" width="15.83203125" style="140" customWidth="1"/>
    <col min="6404" max="6409" width="14.83203125" style="140" customWidth="1"/>
    <col min="6410" max="6411" width="15.83203125" style="140" customWidth="1"/>
    <col min="6412" max="6656" width="9.33203125" style="140"/>
    <col min="6657" max="6657" width="12.5" style="140" customWidth="1"/>
    <col min="6658" max="6658" width="62" style="140" customWidth="1"/>
    <col min="6659" max="6659" width="15.83203125" style="140" customWidth="1"/>
    <col min="6660" max="6665" width="14.83203125" style="140" customWidth="1"/>
    <col min="6666" max="6667" width="15.83203125" style="140" customWidth="1"/>
    <col min="6668" max="6912" width="9.33203125" style="140"/>
    <col min="6913" max="6913" width="12.5" style="140" customWidth="1"/>
    <col min="6914" max="6914" width="62" style="140" customWidth="1"/>
    <col min="6915" max="6915" width="15.83203125" style="140" customWidth="1"/>
    <col min="6916" max="6921" width="14.83203125" style="140" customWidth="1"/>
    <col min="6922" max="6923" width="15.83203125" style="140" customWidth="1"/>
    <col min="6924" max="7168" width="9.33203125" style="140"/>
    <col min="7169" max="7169" width="12.5" style="140" customWidth="1"/>
    <col min="7170" max="7170" width="62" style="140" customWidth="1"/>
    <col min="7171" max="7171" width="15.83203125" style="140" customWidth="1"/>
    <col min="7172" max="7177" width="14.83203125" style="140" customWidth="1"/>
    <col min="7178" max="7179" width="15.83203125" style="140" customWidth="1"/>
    <col min="7180" max="7424" width="9.33203125" style="140"/>
    <col min="7425" max="7425" width="12.5" style="140" customWidth="1"/>
    <col min="7426" max="7426" width="62" style="140" customWidth="1"/>
    <col min="7427" max="7427" width="15.83203125" style="140" customWidth="1"/>
    <col min="7428" max="7433" width="14.83203125" style="140" customWidth="1"/>
    <col min="7434" max="7435" width="15.83203125" style="140" customWidth="1"/>
    <col min="7436" max="7680" width="9.33203125" style="140"/>
    <col min="7681" max="7681" width="12.5" style="140" customWidth="1"/>
    <col min="7682" max="7682" width="62" style="140" customWidth="1"/>
    <col min="7683" max="7683" width="15.83203125" style="140" customWidth="1"/>
    <col min="7684" max="7689" width="14.83203125" style="140" customWidth="1"/>
    <col min="7690" max="7691" width="15.83203125" style="140" customWidth="1"/>
    <col min="7692" max="7936" width="9.33203125" style="140"/>
    <col min="7937" max="7937" width="12.5" style="140" customWidth="1"/>
    <col min="7938" max="7938" width="62" style="140" customWidth="1"/>
    <col min="7939" max="7939" width="15.83203125" style="140" customWidth="1"/>
    <col min="7940" max="7945" width="14.83203125" style="140" customWidth="1"/>
    <col min="7946" max="7947" width="15.83203125" style="140" customWidth="1"/>
    <col min="7948" max="8192" width="9.33203125" style="140"/>
    <col min="8193" max="8193" width="12.5" style="140" customWidth="1"/>
    <col min="8194" max="8194" width="62" style="140" customWidth="1"/>
    <col min="8195" max="8195" width="15.83203125" style="140" customWidth="1"/>
    <col min="8196" max="8201" width="14.83203125" style="140" customWidth="1"/>
    <col min="8202" max="8203" width="15.83203125" style="140" customWidth="1"/>
    <col min="8204" max="8448" width="9.33203125" style="140"/>
    <col min="8449" max="8449" width="12.5" style="140" customWidth="1"/>
    <col min="8450" max="8450" width="62" style="140" customWidth="1"/>
    <col min="8451" max="8451" width="15.83203125" style="140" customWidth="1"/>
    <col min="8452" max="8457" width="14.83203125" style="140" customWidth="1"/>
    <col min="8458" max="8459" width="15.83203125" style="140" customWidth="1"/>
    <col min="8460" max="8704" width="9.33203125" style="140"/>
    <col min="8705" max="8705" width="12.5" style="140" customWidth="1"/>
    <col min="8706" max="8706" width="62" style="140" customWidth="1"/>
    <col min="8707" max="8707" width="15.83203125" style="140" customWidth="1"/>
    <col min="8708" max="8713" width="14.83203125" style="140" customWidth="1"/>
    <col min="8714" max="8715" width="15.83203125" style="140" customWidth="1"/>
    <col min="8716" max="8960" width="9.33203125" style="140"/>
    <col min="8961" max="8961" width="12.5" style="140" customWidth="1"/>
    <col min="8962" max="8962" width="62" style="140" customWidth="1"/>
    <col min="8963" max="8963" width="15.83203125" style="140" customWidth="1"/>
    <col min="8964" max="8969" width="14.83203125" style="140" customWidth="1"/>
    <col min="8970" max="8971" width="15.83203125" style="140" customWidth="1"/>
    <col min="8972" max="9216" width="9.33203125" style="140"/>
    <col min="9217" max="9217" width="12.5" style="140" customWidth="1"/>
    <col min="9218" max="9218" width="62" style="140" customWidth="1"/>
    <col min="9219" max="9219" width="15.83203125" style="140" customWidth="1"/>
    <col min="9220" max="9225" width="14.83203125" style="140" customWidth="1"/>
    <col min="9226" max="9227" width="15.83203125" style="140" customWidth="1"/>
    <col min="9228" max="9472" width="9.33203125" style="140"/>
    <col min="9473" max="9473" width="12.5" style="140" customWidth="1"/>
    <col min="9474" max="9474" width="62" style="140" customWidth="1"/>
    <col min="9475" max="9475" width="15.83203125" style="140" customWidth="1"/>
    <col min="9476" max="9481" width="14.83203125" style="140" customWidth="1"/>
    <col min="9482" max="9483" width="15.83203125" style="140" customWidth="1"/>
    <col min="9484" max="9728" width="9.33203125" style="140"/>
    <col min="9729" max="9729" width="12.5" style="140" customWidth="1"/>
    <col min="9730" max="9730" width="62" style="140" customWidth="1"/>
    <col min="9731" max="9731" width="15.83203125" style="140" customWidth="1"/>
    <col min="9732" max="9737" width="14.83203125" style="140" customWidth="1"/>
    <col min="9738" max="9739" width="15.83203125" style="140" customWidth="1"/>
    <col min="9740" max="9984" width="9.33203125" style="140"/>
    <col min="9985" max="9985" width="12.5" style="140" customWidth="1"/>
    <col min="9986" max="9986" width="62" style="140" customWidth="1"/>
    <col min="9987" max="9987" width="15.83203125" style="140" customWidth="1"/>
    <col min="9988" max="9993" width="14.83203125" style="140" customWidth="1"/>
    <col min="9994" max="9995" width="15.83203125" style="140" customWidth="1"/>
    <col min="9996" max="10240" width="9.33203125" style="140"/>
    <col min="10241" max="10241" width="12.5" style="140" customWidth="1"/>
    <col min="10242" max="10242" width="62" style="140" customWidth="1"/>
    <col min="10243" max="10243" width="15.83203125" style="140" customWidth="1"/>
    <col min="10244" max="10249" width="14.83203125" style="140" customWidth="1"/>
    <col min="10250" max="10251" width="15.83203125" style="140" customWidth="1"/>
    <col min="10252" max="10496" width="9.33203125" style="140"/>
    <col min="10497" max="10497" width="12.5" style="140" customWidth="1"/>
    <col min="10498" max="10498" width="62" style="140" customWidth="1"/>
    <col min="10499" max="10499" width="15.83203125" style="140" customWidth="1"/>
    <col min="10500" max="10505" width="14.83203125" style="140" customWidth="1"/>
    <col min="10506" max="10507" width="15.83203125" style="140" customWidth="1"/>
    <col min="10508" max="10752" width="9.33203125" style="140"/>
    <col min="10753" max="10753" width="12.5" style="140" customWidth="1"/>
    <col min="10754" max="10754" width="62" style="140" customWidth="1"/>
    <col min="10755" max="10755" width="15.83203125" style="140" customWidth="1"/>
    <col min="10756" max="10761" width="14.83203125" style="140" customWidth="1"/>
    <col min="10762" max="10763" width="15.83203125" style="140" customWidth="1"/>
    <col min="10764" max="11008" width="9.33203125" style="140"/>
    <col min="11009" max="11009" width="12.5" style="140" customWidth="1"/>
    <col min="11010" max="11010" width="62" style="140" customWidth="1"/>
    <col min="11011" max="11011" width="15.83203125" style="140" customWidth="1"/>
    <col min="11012" max="11017" width="14.83203125" style="140" customWidth="1"/>
    <col min="11018" max="11019" width="15.83203125" style="140" customWidth="1"/>
    <col min="11020" max="11264" width="9.33203125" style="140"/>
    <col min="11265" max="11265" width="12.5" style="140" customWidth="1"/>
    <col min="11266" max="11266" width="62" style="140" customWidth="1"/>
    <col min="11267" max="11267" width="15.83203125" style="140" customWidth="1"/>
    <col min="11268" max="11273" width="14.83203125" style="140" customWidth="1"/>
    <col min="11274" max="11275" width="15.83203125" style="140" customWidth="1"/>
    <col min="11276" max="11520" width="9.33203125" style="140"/>
    <col min="11521" max="11521" width="12.5" style="140" customWidth="1"/>
    <col min="11522" max="11522" width="62" style="140" customWidth="1"/>
    <col min="11523" max="11523" width="15.83203125" style="140" customWidth="1"/>
    <col min="11524" max="11529" width="14.83203125" style="140" customWidth="1"/>
    <col min="11530" max="11531" width="15.83203125" style="140" customWidth="1"/>
    <col min="11532" max="11776" width="9.33203125" style="140"/>
    <col min="11777" max="11777" width="12.5" style="140" customWidth="1"/>
    <col min="11778" max="11778" width="62" style="140" customWidth="1"/>
    <col min="11779" max="11779" width="15.83203125" style="140" customWidth="1"/>
    <col min="11780" max="11785" width="14.83203125" style="140" customWidth="1"/>
    <col min="11786" max="11787" width="15.83203125" style="140" customWidth="1"/>
    <col min="11788" max="12032" width="9.33203125" style="140"/>
    <col min="12033" max="12033" width="12.5" style="140" customWidth="1"/>
    <col min="12034" max="12034" width="62" style="140" customWidth="1"/>
    <col min="12035" max="12035" width="15.83203125" style="140" customWidth="1"/>
    <col min="12036" max="12041" width="14.83203125" style="140" customWidth="1"/>
    <col min="12042" max="12043" width="15.83203125" style="140" customWidth="1"/>
    <col min="12044" max="12288" width="9.33203125" style="140"/>
    <col min="12289" max="12289" width="12.5" style="140" customWidth="1"/>
    <col min="12290" max="12290" width="62" style="140" customWidth="1"/>
    <col min="12291" max="12291" width="15.83203125" style="140" customWidth="1"/>
    <col min="12292" max="12297" width="14.83203125" style="140" customWidth="1"/>
    <col min="12298" max="12299" width="15.83203125" style="140" customWidth="1"/>
    <col min="12300" max="12544" width="9.33203125" style="140"/>
    <col min="12545" max="12545" width="12.5" style="140" customWidth="1"/>
    <col min="12546" max="12546" width="62" style="140" customWidth="1"/>
    <col min="12547" max="12547" width="15.83203125" style="140" customWidth="1"/>
    <col min="12548" max="12553" width="14.83203125" style="140" customWidth="1"/>
    <col min="12554" max="12555" width="15.83203125" style="140" customWidth="1"/>
    <col min="12556" max="12800" width="9.33203125" style="140"/>
    <col min="12801" max="12801" width="12.5" style="140" customWidth="1"/>
    <col min="12802" max="12802" width="62" style="140" customWidth="1"/>
    <col min="12803" max="12803" width="15.83203125" style="140" customWidth="1"/>
    <col min="12804" max="12809" width="14.83203125" style="140" customWidth="1"/>
    <col min="12810" max="12811" width="15.83203125" style="140" customWidth="1"/>
    <col min="12812" max="13056" width="9.33203125" style="140"/>
    <col min="13057" max="13057" width="12.5" style="140" customWidth="1"/>
    <col min="13058" max="13058" width="62" style="140" customWidth="1"/>
    <col min="13059" max="13059" width="15.83203125" style="140" customWidth="1"/>
    <col min="13060" max="13065" width="14.83203125" style="140" customWidth="1"/>
    <col min="13066" max="13067" width="15.83203125" style="140" customWidth="1"/>
    <col min="13068" max="13312" width="9.33203125" style="140"/>
    <col min="13313" max="13313" width="12.5" style="140" customWidth="1"/>
    <col min="13314" max="13314" width="62" style="140" customWidth="1"/>
    <col min="13315" max="13315" width="15.83203125" style="140" customWidth="1"/>
    <col min="13316" max="13321" width="14.83203125" style="140" customWidth="1"/>
    <col min="13322" max="13323" width="15.83203125" style="140" customWidth="1"/>
    <col min="13324" max="13568" width="9.33203125" style="140"/>
    <col min="13569" max="13569" width="12.5" style="140" customWidth="1"/>
    <col min="13570" max="13570" width="62" style="140" customWidth="1"/>
    <col min="13571" max="13571" width="15.83203125" style="140" customWidth="1"/>
    <col min="13572" max="13577" width="14.83203125" style="140" customWidth="1"/>
    <col min="13578" max="13579" width="15.83203125" style="140" customWidth="1"/>
    <col min="13580" max="13824" width="9.33203125" style="140"/>
    <col min="13825" max="13825" width="12.5" style="140" customWidth="1"/>
    <col min="13826" max="13826" width="62" style="140" customWidth="1"/>
    <col min="13827" max="13827" width="15.83203125" style="140" customWidth="1"/>
    <col min="13828" max="13833" width="14.83203125" style="140" customWidth="1"/>
    <col min="13834" max="13835" width="15.83203125" style="140" customWidth="1"/>
    <col min="13836" max="14080" width="9.33203125" style="140"/>
    <col min="14081" max="14081" width="12.5" style="140" customWidth="1"/>
    <col min="14082" max="14082" width="62" style="140" customWidth="1"/>
    <col min="14083" max="14083" width="15.83203125" style="140" customWidth="1"/>
    <col min="14084" max="14089" width="14.83203125" style="140" customWidth="1"/>
    <col min="14090" max="14091" width="15.83203125" style="140" customWidth="1"/>
    <col min="14092" max="14336" width="9.33203125" style="140"/>
    <col min="14337" max="14337" width="12.5" style="140" customWidth="1"/>
    <col min="14338" max="14338" width="62" style="140" customWidth="1"/>
    <col min="14339" max="14339" width="15.83203125" style="140" customWidth="1"/>
    <col min="14340" max="14345" width="14.83203125" style="140" customWidth="1"/>
    <col min="14346" max="14347" width="15.83203125" style="140" customWidth="1"/>
    <col min="14348" max="14592" width="9.33203125" style="140"/>
    <col min="14593" max="14593" width="12.5" style="140" customWidth="1"/>
    <col min="14594" max="14594" width="62" style="140" customWidth="1"/>
    <col min="14595" max="14595" width="15.83203125" style="140" customWidth="1"/>
    <col min="14596" max="14601" width="14.83203125" style="140" customWidth="1"/>
    <col min="14602" max="14603" width="15.83203125" style="140" customWidth="1"/>
    <col min="14604" max="14848" width="9.33203125" style="140"/>
    <col min="14849" max="14849" width="12.5" style="140" customWidth="1"/>
    <col min="14850" max="14850" width="62" style="140" customWidth="1"/>
    <col min="14851" max="14851" width="15.83203125" style="140" customWidth="1"/>
    <col min="14852" max="14857" width="14.83203125" style="140" customWidth="1"/>
    <col min="14858" max="14859" width="15.83203125" style="140" customWidth="1"/>
    <col min="14860" max="15104" width="9.33203125" style="140"/>
    <col min="15105" max="15105" width="12.5" style="140" customWidth="1"/>
    <col min="15106" max="15106" width="62" style="140" customWidth="1"/>
    <col min="15107" max="15107" width="15.83203125" style="140" customWidth="1"/>
    <col min="15108" max="15113" width="14.83203125" style="140" customWidth="1"/>
    <col min="15114" max="15115" width="15.83203125" style="140" customWidth="1"/>
    <col min="15116" max="15360" width="9.33203125" style="140"/>
    <col min="15361" max="15361" width="12.5" style="140" customWidth="1"/>
    <col min="15362" max="15362" width="62" style="140" customWidth="1"/>
    <col min="15363" max="15363" width="15.83203125" style="140" customWidth="1"/>
    <col min="15364" max="15369" width="14.83203125" style="140" customWidth="1"/>
    <col min="15370" max="15371" width="15.83203125" style="140" customWidth="1"/>
    <col min="15372" max="15616" width="9.33203125" style="140"/>
    <col min="15617" max="15617" width="12.5" style="140" customWidth="1"/>
    <col min="15618" max="15618" width="62" style="140" customWidth="1"/>
    <col min="15619" max="15619" width="15.83203125" style="140" customWidth="1"/>
    <col min="15620" max="15625" width="14.83203125" style="140" customWidth="1"/>
    <col min="15626" max="15627" width="15.83203125" style="140" customWidth="1"/>
    <col min="15628" max="15872" width="9.33203125" style="140"/>
    <col min="15873" max="15873" width="12.5" style="140" customWidth="1"/>
    <col min="15874" max="15874" width="62" style="140" customWidth="1"/>
    <col min="15875" max="15875" width="15.83203125" style="140" customWidth="1"/>
    <col min="15876" max="15881" width="14.83203125" style="140" customWidth="1"/>
    <col min="15882" max="15883" width="15.83203125" style="140" customWidth="1"/>
    <col min="15884" max="16128" width="9.33203125" style="140"/>
    <col min="16129" max="16129" width="12.5" style="140" customWidth="1"/>
    <col min="16130" max="16130" width="62" style="140" customWidth="1"/>
    <col min="16131" max="16131" width="15.83203125" style="140" customWidth="1"/>
    <col min="16132" max="16137" width="14.83203125" style="140" customWidth="1"/>
    <col min="16138" max="16139" width="15.83203125" style="140" customWidth="1"/>
    <col min="16140" max="16384" width="9.33203125" style="140"/>
  </cols>
  <sheetData>
    <row r="1" spans="1:11" s="251" customFormat="1" ht="16.5" customHeight="1" thickBot="1" x14ac:dyDescent="0.3">
      <c r="A1" s="250"/>
      <c r="B1" s="381" t="str">
        <f>CONCATENATE("9.1.1. melléklet ",[1]RM_ALAPADATOK!A7," ",[1]RM_ALAPADATOK!B7," ",[1]RM_ALAPADATOK!C7," ",[1]RM_ALAPADATOK!D7," ",[1]RM_ALAPADATOK!E7," ",[1]RM_ALAPADATOK!F7," ",[1]RM_ALAPADATOK!G7," ",[1]RM_ALAPADATOK!H7)</f>
        <v>9.1.1. melléklet a … / 2020. ( ……. ) önkormányzati rendelethez</v>
      </c>
      <c r="C1" s="382"/>
      <c r="D1" s="382"/>
      <c r="E1" s="382"/>
      <c r="F1" s="382"/>
      <c r="G1" s="382"/>
      <c r="H1" s="382"/>
      <c r="I1" s="382"/>
      <c r="J1" s="382"/>
      <c r="K1" s="382"/>
    </row>
    <row r="2" spans="1:11" s="254" customFormat="1" ht="21.2" customHeight="1" thickBot="1" x14ac:dyDescent="0.25">
      <c r="A2" s="252" t="s">
        <v>279</v>
      </c>
      <c r="B2" s="383" t="str">
        <f>CONCATENATE([1]RM_ALAPADATOK!A3)</f>
        <v>Levelek Nagyközség Önkormányzata</v>
      </c>
      <c r="C2" s="384"/>
      <c r="D2" s="384"/>
      <c r="E2" s="384"/>
      <c r="F2" s="384"/>
      <c r="G2" s="384"/>
      <c r="H2" s="384"/>
      <c r="I2" s="385"/>
      <c r="J2" s="386"/>
      <c r="K2" s="355" t="s">
        <v>382</v>
      </c>
    </row>
    <row r="3" spans="1:11" s="254" customFormat="1" ht="36.75" thickBot="1" x14ac:dyDescent="0.25">
      <c r="A3" s="252" t="s">
        <v>380</v>
      </c>
      <c r="B3" s="387" t="s">
        <v>406</v>
      </c>
      <c r="C3" s="388"/>
      <c r="D3" s="388"/>
      <c r="E3" s="388"/>
      <c r="F3" s="388"/>
      <c r="G3" s="388"/>
      <c r="H3" s="388"/>
      <c r="I3" s="389"/>
      <c r="J3" s="390"/>
      <c r="K3" s="253" t="s">
        <v>407</v>
      </c>
    </row>
    <row r="4" spans="1:11" s="259" customFormat="1" ht="15.95" customHeight="1" thickBot="1" x14ac:dyDescent="0.3">
      <c r="A4" s="255"/>
      <c r="B4" s="255"/>
      <c r="C4" s="256"/>
      <c r="D4" s="256"/>
      <c r="E4" s="256"/>
      <c r="F4" s="256"/>
      <c r="G4" s="256"/>
      <c r="H4" s="257"/>
      <c r="I4" s="257"/>
      <c r="J4" s="257"/>
      <c r="K4" s="258" t="str">
        <f>CONCATENATE('[1]RM_2.2.sz.mell.'!I2)</f>
        <v>Forintban!</v>
      </c>
    </row>
    <row r="5" spans="1:11" ht="40.5" customHeight="1" thickBot="1" x14ac:dyDescent="0.25">
      <c r="A5" s="260" t="s">
        <v>383</v>
      </c>
      <c r="B5" s="261" t="s">
        <v>384</v>
      </c>
      <c r="C5" s="262" t="str">
        <f>CONCATENATE('[1]RM_1.1.sz.mell.'!C9:K9)</f>
        <v>Eredeti
előirányzat</v>
      </c>
      <c r="D5" s="263" t="str">
        <f>CONCATENATE('[1]RM_1.1.sz.mell.'!D9)</f>
        <v xml:space="preserve">1 . sz. módosítás </v>
      </c>
      <c r="E5" s="263" t="str">
        <f>CONCATENATE('[1]RM_1.1.sz.mell.'!E9)</f>
        <v xml:space="preserve">2. sz. módosítás </v>
      </c>
      <c r="F5" s="263" t="str">
        <f>CONCATENATE('[1]RM_1.1.sz.mell.'!F9)</f>
        <v xml:space="preserve">… . sz. módosítás </v>
      </c>
      <c r="G5" s="263" t="str">
        <f>CONCATENATE('[1]RM_1.1.sz.mell.'!G9)</f>
        <v xml:space="preserve">… . sz. módosítás </v>
      </c>
      <c r="H5" s="263" t="str">
        <f>CONCATENATE('[1]RM_1.1.sz.mell.'!H9)</f>
        <v xml:space="preserve">… . sz. módosítás </v>
      </c>
      <c r="I5" s="263" t="str">
        <f>CONCATENATE('[1]RM_1.1.sz.mell.'!I9)</f>
        <v xml:space="preserve">… . sz. módosítás </v>
      </c>
      <c r="J5" s="263" t="s">
        <v>9</v>
      </c>
      <c r="K5" s="264" t="str">
        <f>CONCATENATE('[1]RM_1.1.sz.mell.'!K9)</f>
        <v>….számú módosítás utáni előirányzat</v>
      </c>
    </row>
    <row r="6" spans="1:11" s="270" customFormat="1" ht="12.95" customHeight="1" thickBot="1" x14ac:dyDescent="0.25">
      <c r="A6" s="265" t="s">
        <v>11</v>
      </c>
      <c r="B6" s="266" t="s">
        <v>12</v>
      </c>
      <c r="C6" s="267" t="s">
        <v>13</v>
      </c>
      <c r="D6" s="267" t="s">
        <v>14</v>
      </c>
      <c r="E6" s="268" t="s">
        <v>15</v>
      </c>
      <c r="F6" s="268" t="s">
        <v>16</v>
      </c>
      <c r="G6" s="268" t="s">
        <v>17</v>
      </c>
      <c r="H6" s="268" t="s">
        <v>18</v>
      </c>
      <c r="I6" s="268" t="s">
        <v>19</v>
      </c>
      <c r="J6" s="268" t="s">
        <v>20</v>
      </c>
      <c r="K6" s="269" t="s">
        <v>21</v>
      </c>
    </row>
    <row r="7" spans="1:11" s="270" customFormat="1" ht="15.95" customHeight="1" thickBot="1" x14ac:dyDescent="0.25">
      <c r="A7" s="391" t="s">
        <v>277</v>
      </c>
      <c r="B7" s="392"/>
      <c r="C7" s="392"/>
      <c r="D7" s="392"/>
      <c r="E7" s="392"/>
      <c r="F7" s="392"/>
      <c r="G7" s="392"/>
      <c r="H7" s="392"/>
      <c r="I7" s="392"/>
      <c r="J7" s="392"/>
      <c r="K7" s="393"/>
    </row>
    <row r="8" spans="1:11" s="270" customFormat="1" ht="12" customHeight="1" thickBot="1" x14ac:dyDescent="0.25">
      <c r="A8" s="271" t="s">
        <v>22</v>
      </c>
      <c r="B8" s="272" t="s">
        <v>23</v>
      </c>
      <c r="C8" s="109">
        <f>'[1]KV_9.1.1.sz.mell'!C8</f>
        <v>302940936</v>
      </c>
      <c r="D8" s="109">
        <f t="shared" ref="D8:I8" si="0">+D9+D10+D11+D12+D13+D14</f>
        <v>0</v>
      </c>
      <c r="E8" s="109">
        <f t="shared" si="0"/>
        <v>0</v>
      </c>
      <c r="F8" s="109">
        <f t="shared" si="0"/>
        <v>0</v>
      </c>
      <c r="G8" s="109">
        <f t="shared" si="0"/>
        <v>0</v>
      </c>
      <c r="H8" s="109">
        <f t="shared" si="0"/>
        <v>0</v>
      </c>
      <c r="I8" s="17">
        <f t="shared" si="0"/>
        <v>0</v>
      </c>
      <c r="J8" s="17">
        <f>+J9+J10+J11+J12+J13+J14</f>
        <v>0</v>
      </c>
      <c r="K8" s="273">
        <f>+K9+K10+K11+K12+K13+K14</f>
        <v>302940936</v>
      </c>
    </row>
    <row r="9" spans="1:11" s="277" customFormat="1" ht="12" customHeight="1" x14ac:dyDescent="0.2">
      <c r="A9" s="274" t="s">
        <v>24</v>
      </c>
      <c r="B9" s="275" t="s">
        <v>25</v>
      </c>
      <c r="C9" s="136">
        <f>'[1]KV_9.1.1.sz.mell'!C9</f>
        <v>98199795</v>
      </c>
      <c r="D9" s="41"/>
      <c r="E9" s="41"/>
      <c r="F9" s="41"/>
      <c r="G9" s="41"/>
      <c r="H9" s="41"/>
      <c r="I9" s="23"/>
      <c r="J9" s="22">
        <f>D9+E9+F9+G9+H9+I9</f>
        <v>0</v>
      </c>
      <c r="K9" s="276">
        <f t="shared" ref="K9:K14" si="1">C9+J9</f>
        <v>98199795</v>
      </c>
    </row>
    <row r="10" spans="1:11" s="280" customFormat="1" ht="12" customHeight="1" x14ac:dyDescent="0.2">
      <c r="A10" s="278" t="s">
        <v>26</v>
      </c>
      <c r="B10" s="279" t="s">
        <v>27</v>
      </c>
      <c r="C10" s="137">
        <f>'[1]KV_9.1.1.sz.mell'!C10</f>
        <v>74395850</v>
      </c>
      <c r="D10" s="33"/>
      <c r="E10" s="33"/>
      <c r="F10" s="33"/>
      <c r="G10" s="33"/>
      <c r="H10" s="33"/>
      <c r="I10" s="28"/>
      <c r="J10" s="22">
        <f t="shared" ref="J10:J64" si="2">D10+E10+F10+G10+H10+I10</f>
        <v>0</v>
      </c>
      <c r="K10" s="276">
        <f t="shared" si="1"/>
        <v>74395850</v>
      </c>
    </row>
    <row r="11" spans="1:11" s="280" customFormat="1" ht="12" customHeight="1" x14ac:dyDescent="0.2">
      <c r="A11" s="278" t="s">
        <v>28</v>
      </c>
      <c r="B11" s="279" t="s">
        <v>29</v>
      </c>
      <c r="C11" s="137">
        <f>'[1]KV_9.1.1.sz.mell'!C11</f>
        <v>112395775</v>
      </c>
      <c r="D11" s="33"/>
      <c r="E11" s="33"/>
      <c r="F11" s="33"/>
      <c r="G11" s="33"/>
      <c r="H11" s="33"/>
      <c r="I11" s="28"/>
      <c r="J11" s="22">
        <f t="shared" si="2"/>
        <v>0</v>
      </c>
      <c r="K11" s="276">
        <f t="shared" si="1"/>
        <v>112395775</v>
      </c>
    </row>
    <row r="12" spans="1:11" s="280" customFormat="1" ht="12" customHeight="1" x14ac:dyDescent="0.2">
      <c r="A12" s="278" t="s">
        <v>30</v>
      </c>
      <c r="B12" s="279" t="s">
        <v>31</v>
      </c>
      <c r="C12" s="137">
        <f>'[1]KV_9.1.1.sz.mell'!C12</f>
        <v>3742992</v>
      </c>
      <c r="D12" s="33"/>
      <c r="E12" s="33"/>
      <c r="F12" s="33"/>
      <c r="G12" s="33"/>
      <c r="H12" s="33"/>
      <c r="I12" s="28"/>
      <c r="J12" s="22">
        <f t="shared" si="2"/>
        <v>0</v>
      </c>
      <c r="K12" s="276">
        <f t="shared" si="1"/>
        <v>3742992</v>
      </c>
    </row>
    <row r="13" spans="1:11" s="280" customFormat="1" ht="12" customHeight="1" x14ac:dyDescent="0.2">
      <c r="A13" s="278" t="s">
        <v>32</v>
      </c>
      <c r="B13" s="279" t="s">
        <v>385</v>
      </c>
      <c r="C13" s="137">
        <f>'[1]KV_9.1.1.sz.mell'!C13</f>
        <v>14206524</v>
      </c>
      <c r="D13" s="33"/>
      <c r="E13" s="33"/>
      <c r="F13" s="33"/>
      <c r="G13" s="33"/>
      <c r="H13" s="33"/>
      <c r="I13" s="28"/>
      <c r="J13" s="22">
        <f t="shared" si="2"/>
        <v>0</v>
      </c>
      <c r="K13" s="276">
        <f t="shared" si="1"/>
        <v>14206524</v>
      </c>
    </row>
    <row r="14" spans="1:11" s="277" customFormat="1" ht="12" customHeight="1" thickBot="1" x14ac:dyDescent="0.25">
      <c r="A14" s="281" t="s">
        <v>34</v>
      </c>
      <c r="B14" s="282" t="s">
        <v>35</v>
      </c>
      <c r="C14" s="137">
        <f>'[1]KV_9.1.1.sz.mell'!C14</f>
        <v>0</v>
      </c>
      <c r="D14" s="33"/>
      <c r="E14" s="33"/>
      <c r="F14" s="33"/>
      <c r="G14" s="33"/>
      <c r="H14" s="33"/>
      <c r="I14" s="28"/>
      <c r="J14" s="22">
        <f t="shared" si="2"/>
        <v>0</v>
      </c>
      <c r="K14" s="276">
        <f t="shared" si="1"/>
        <v>0</v>
      </c>
    </row>
    <row r="15" spans="1:11" s="277" customFormat="1" ht="12" customHeight="1" thickBot="1" x14ac:dyDescent="0.25">
      <c r="A15" s="271" t="s">
        <v>36</v>
      </c>
      <c r="B15" s="283" t="s">
        <v>37</v>
      </c>
      <c r="C15" s="109">
        <f>'[1]KV_9.1.1.sz.mell'!C15</f>
        <v>27069525</v>
      </c>
      <c r="D15" s="109">
        <f t="shared" ref="D15:K15" si="3">+D16+D17+D18+D19+D20</f>
        <v>134056111</v>
      </c>
      <c r="E15" s="109">
        <f t="shared" si="3"/>
        <v>0</v>
      </c>
      <c r="F15" s="109">
        <f t="shared" si="3"/>
        <v>0</v>
      </c>
      <c r="G15" s="109">
        <f t="shared" si="3"/>
        <v>0</v>
      </c>
      <c r="H15" s="109">
        <f t="shared" si="3"/>
        <v>0</v>
      </c>
      <c r="I15" s="17">
        <f t="shared" si="3"/>
        <v>0</v>
      </c>
      <c r="J15" s="17">
        <f t="shared" si="3"/>
        <v>134056111</v>
      </c>
      <c r="K15" s="273">
        <f t="shared" si="3"/>
        <v>161125636</v>
      </c>
    </row>
    <row r="16" spans="1:11" s="277" customFormat="1" ht="12" customHeight="1" x14ac:dyDescent="0.2">
      <c r="A16" s="274" t="s">
        <v>38</v>
      </c>
      <c r="B16" s="275" t="s">
        <v>39</v>
      </c>
      <c r="C16" s="136">
        <f>'[1]KV_9.1.1.sz.mell'!C16</f>
        <v>0</v>
      </c>
      <c r="D16" s="41"/>
      <c r="E16" s="41"/>
      <c r="F16" s="41"/>
      <c r="G16" s="41"/>
      <c r="H16" s="41"/>
      <c r="I16" s="23"/>
      <c r="J16" s="22">
        <f t="shared" si="2"/>
        <v>0</v>
      </c>
      <c r="K16" s="276">
        <f t="shared" ref="K16:K21" si="4">C16+J16</f>
        <v>0</v>
      </c>
    </row>
    <row r="17" spans="1:11" s="277" customFormat="1" ht="12" customHeight="1" x14ac:dyDescent="0.2">
      <c r="A17" s="278" t="s">
        <v>40</v>
      </c>
      <c r="B17" s="279" t="s">
        <v>41</v>
      </c>
      <c r="C17" s="137">
        <f>'[1]KV_9.1.1.sz.mell'!C17</f>
        <v>0</v>
      </c>
      <c r="D17" s="33"/>
      <c r="E17" s="33"/>
      <c r="F17" s="33"/>
      <c r="G17" s="33"/>
      <c r="H17" s="33"/>
      <c r="I17" s="28"/>
      <c r="J17" s="27">
        <f t="shared" si="2"/>
        <v>0</v>
      </c>
      <c r="K17" s="284">
        <f t="shared" si="4"/>
        <v>0</v>
      </c>
    </row>
    <row r="18" spans="1:11" s="277" customFormat="1" ht="12" customHeight="1" x14ac:dyDescent="0.2">
      <c r="A18" s="278" t="s">
        <v>42</v>
      </c>
      <c r="B18" s="279" t="s">
        <v>43</v>
      </c>
      <c r="C18" s="137">
        <f>'[1]KV_9.1.1.sz.mell'!C18</f>
        <v>0</v>
      </c>
      <c r="D18" s="33"/>
      <c r="E18" s="33"/>
      <c r="F18" s="33"/>
      <c r="G18" s="33"/>
      <c r="H18" s="33"/>
      <c r="I18" s="28"/>
      <c r="J18" s="27">
        <f t="shared" si="2"/>
        <v>0</v>
      </c>
      <c r="K18" s="284">
        <f t="shared" si="4"/>
        <v>0</v>
      </c>
    </row>
    <row r="19" spans="1:11" s="277" customFormat="1" ht="12" customHeight="1" x14ac:dyDescent="0.2">
      <c r="A19" s="278" t="s">
        <v>44</v>
      </c>
      <c r="B19" s="279" t="s">
        <v>45</v>
      </c>
      <c r="C19" s="137">
        <f>'[1]KV_9.1.1.sz.mell'!C19</f>
        <v>0</v>
      </c>
      <c r="D19" s="33"/>
      <c r="E19" s="33"/>
      <c r="F19" s="33"/>
      <c r="G19" s="33"/>
      <c r="H19" s="33"/>
      <c r="I19" s="28"/>
      <c r="J19" s="27">
        <f t="shared" si="2"/>
        <v>0</v>
      </c>
      <c r="K19" s="284">
        <f t="shared" si="4"/>
        <v>0</v>
      </c>
    </row>
    <row r="20" spans="1:11" s="277" customFormat="1" ht="12" customHeight="1" x14ac:dyDescent="0.2">
      <c r="A20" s="278" t="s">
        <v>46</v>
      </c>
      <c r="B20" s="279" t="s">
        <v>47</v>
      </c>
      <c r="C20" s="137">
        <f>'[1]KV_9.1.1.sz.mell'!C20</f>
        <v>27069525</v>
      </c>
      <c r="D20" s="33">
        <v>134056111</v>
      </c>
      <c r="E20" s="33"/>
      <c r="F20" s="33"/>
      <c r="G20" s="33"/>
      <c r="H20" s="33"/>
      <c r="I20" s="28"/>
      <c r="J20" s="27">
        <f t="shared" si="2"/>
        <v>134056111</v>
      </c>
      <c r="K20" s="284">
        <f t="shared" si="4"/>
        <v>161125636</v>
      </c>
    </row>
    <row r="21" spans="1:11" s="280" customFormat="1" ht="12" customHeight="1" thickBot="1" x14ac:dyDescent="0.25">
      <c r="A21" s="281" t="s">
        <v>48</v>
      </c>
      <c r="B21" s="282" t="s">
        <v>49</v>
      </c>
      <c r="C21" s="138">
        <f>'[1]KV_9.1.1.sz.mell'!C21</f>
        <v>0</v>
      </c>
      <c r="D21" s="106"/>
      <c r="E21" s="106"/>
      <c r="F21" s="106"/>
      <c r="G21" s="106"/>
      <c r="H21" s="106"/>
      <c r="I21" s="35"/>
      <c r="J21" s="34">
        <f t="shared" si="2"/>
        <v>0</v>
      </c>
      <c r="K21" s="285">
        <f t="shared" si="4"/>
        <v>0</v>
      </c>
    </row>
    <row r="22" spans="1:11" s="280" customFormat="1" ht="12" customHeight="1" thickBot="1" x14ac:dyDescent="0.25">
      <c r="A22" s="271" t="s">
        <v>50</v>
      </c>
      <c r="B22" s="272" t="s">
        <v>51</v>
      </c>
      <c r="C22" s="109">
        <f>'[1]KV_9.1.1.sz.mell'!C22</f>
        <v>0</v>
      </c>
      <c r="D22" s="109">
        <f t="shared" ref="D22:K22" si="5">+D23+D24+D25+D26+D27</f>
        <v>8327800</v>
      </c>
      <c r="E22" s="109">
        <f t="shared" si="5"/>
        <v>0</v>
      </c>
      <c r="F22" s="109">
        <f t="shared" si="5"/>
        <v>0</v>
      </c>
      <c r="G22" s="109">
        <f t="shared" si="5"/>
        <v>0</v>
      </c>
      <c r="H22" s="109">
        <f t="shared" si="5"/>
        <v>0</v>
      </c>
      <c r="I22" s="17">
        <f t="shared" si="5"/>
        <v>0</v>
      </c>
      <c r="J22" s="17">
        <f t="shared" si="5"/>
        <v>8327800</v>
      </c>
      <c r="K22" s="273">
        <f t="shared" si="5"/>
        <v>8327800</v>
      </c>
    </row>
    <row r="23" spans="1:11" s="280" customFormat="1" ht="12" customHeight="1" x14ac:dyDescent="0.2">
      <c r="A23" s="274" t="s">
        <v>52</v>
      </c>
      <c r="B23" s="275" t="s">
        <v>53</v>
      </c>
      <c r="C23" s="136">
        <f>'[1]KV_9.1.1.sz.mell'!C23</f>
        <v>0</v>
      </c>
      <c r="D23" s="41"/>
      <c r="E23" s="41"/>
      <c r="F23" s="41"/>
      <c r="G23" s="41"/>
      <c r="H23" s="41"/>
      <c r="I23" s="23"/>
      <c r="J23" s="22">
        <f t="shared" si="2"/>
        <v>0</v>
      </c>
      <c r="K23" s="276">
        <f t="shared" ref="K23:K28" si="6">C23+J23</f>
        <v>0</v>
      </c>
    </row>
    <row r="24" spans="1:11" s="277" customFormat="1" ht="12" customHeight="1" x14ac:dyDescent="0.2">
      <c r="A24" s="278" t="s">
        <v>54</v>
      </c>
      <c r="B24" s="279" t="s">
        <v>55</v>
      </c>
      <c r="C24" s="137">
        <f>'[1]KV_9.1.1.sz.mell'!C24</f>
        <v>0</v>
      </c>
      <c r="D24" s="33"/>
      <c r="E24" s="33"/>
      <c r="F24" s="33"/>
      <c r="G24" s="33"/>
      <c r="H24" s="33"/>
      <c r="I24" s="28"/>
      <c r="J24" s="27">
        <f t="shared" si="2"/>
        <v>0</v>
      </c>
      <c r="K24" s="284">
        <f t="shared" si="6"/>
        <v>0</v>
      </c>
    </row>
    <row r="25" spans="1:11" s="280" customFormat="1" ht="12" customHeight="1" x14ac:dyDescent="0.2">
      <c r="A25" s="278" t="s">
        <v>56</v>
      </c>
      <c r="B25" s="279" t="s">
        <v>57</v>
      </c>
      <c r="C25" s="137">
        <f>'[1]KV_9.1.1.sz.mell'!C25</f>
        <v>0</v>
      </c>
      <c r="D25" s="33"/>
      <c r="E25" s="33"/>
      <c r="F25" s="33"/>
      <c r="G25" s="33"/>
      <c r="H25" s="33"/>
      <c r="I25" s="28"/>
      <c r="J25" s="27">
        <f t="shared" si="2"/>
        <v>0</v>
      </c>
      <c r="K25" s="284">
        <f t="shared" si="6"/>
        <v>0</v>
      </c>
    </row>
    <row r="26" spans="1:11" s="280" customFormat="1" ht="12" customHeight="1" x14ac:dyDescent="0.2">
      <c r="A26" s="278" t="s">
        <v>58</v>
      </c>
      <c r="B26" s="279" t="s">
        <v>59</v>
      </c>
      <c r="C26" s="137">
        <f>'[1]KV_9.1.1.sz.mell'!C26</f>
        <v>0</v>
      </c>
      <c r="D26" s="33"/>
      <c r="E26" s="33"/>
      <c r="F26" s="33"/>
      <c r="G26" s="33"/>
      <c r="H26" s="33"/>
      <c r="I26" s="28"/>
      <c r="J26" s="27">
        <f t="shared" si="2"/>
        <v>0</v>
      </c>
      <c r="K26" s="284">
        <f t="shared" si="6"/>
        <v>0</v>
      </c>
    </row>
    <row r="27" spans="1:11" s="280" customFormat="1" ht="12" customHeight="1" x14ac:dyDescent="0.2">
      <c r="A27" s="278" t="s">
        <v>60</v>
      </c>
      <c r="B27" s="279" t="s">
        <v>61</v>
      </c>
      <c r="C27" s="137">
        <f>'[1]KV_9.1.1.sz.mell'!C27</f>
        <v>0</v>
      </c>
      <c r="D27" s="33">
        <v>8327800</v>
      </c>
      <c r="E27" s="33"/>
      <c r="F27" s="33"/>
      <c r="G27" s="33"/>
      <c r="H27" s="33"/>
      <c r="I27" s="28"/>
      <c r="J27" s="27">
        <f t="shared" si="2"/>
        <v>8327800</v>
      </c>
      <c r="K27" s="284">
        <f t="shared" si="6"/>
        <v>8327800</v>
      </c>
    </row>
    <row r="28" spans="1:11" s="280" customFormat="1" ht="12" customHeight="1" thickBot="1" x14ac:dyDescent="0.25">
      <c r="A28" s="281" t="s">
        <v>62</v>
      </c>
      <c r="B28" s="282" t="s">
        <v>63</v>
      </c>
      <c r="C28" s="138">
        <f>'[1]KV_9.1.1.sz.mell'!C28</f>
        <v>0</v>
      </c>
      <c r="D28" s="106"/>
      <c r="E28" s="106"/>
      <c r="F28" s="106"/>
      <c r="G28" s="106"/>
      <c r="H28" s="106"/>
      <c r="I28" s="35"/>
      <c r="J28" s="34">
        <f t="shared" si="2"/>
        <v>0</v>
      </c>
      <c r="K28" s="285">
        <f t="shared" si="6"/>
        <v>0</v>
      </c>
    </row>
    <row r="29" spans="1:11" s="280" customFormat="1" ht="12" customHeight="1" thickBot="1" x14ac:dyDescent="0.25">
      <c r="A29" s="271" t="s">
        <v>64</v>
      </c>
      <c r="B29" s="272" t="s">
        <v>65</v>
      </c>
      <c r="C29" s="39">
        <f>'[1]KV_9.1.1.sz.mell'!C29</f>
        <v>53750000</v>
      </c>
      <c r="D29" s="39">
        <f t="shared" ref="D29:K29" si="7">+D30+D31+D32+D33+D34+D35+D36</f>
        <v>-7700000</v>
      </c>
      <c r="E29" s="39">
        <f t="shared" si="7"/>
        <v>0</v>
      </c>
      <c r="F29" s="39">
        <f t="shared" si="7"/>
        <v>0</v>
      </c>
      <c r="G29" s="39">
        <f t="shared" si="7"/>
        <v>0</v>
      </c>
      <c r="H29" s="39">
        <f t="shared" si="7"/>
        <v>0</v>
      </c>
      <c r="I29" s="39">
        <f t="shared" si="7"/>
        <v>0</v>
      </c>
      <c r="J29" s="39">
        <f t="shared" si="7"/>
        <v>-7700000</v>
      </c>
      <c r="K29" s="286">
        <f t="shared" si="7"/>
        <v>46050000</v>
      </c>
    </row>
    <row r="30" spans="1:11" s="280" customFormat="1" ht="12" customHeight="1" x14ac:dyDescent="0.2">
      <c r="A30" s="274" t="s">
        <v>66</v>
      </c>
      <c r="B30" s="275" t="str">
        <f>'[1]RM_1.1.sz.mell.'!B33</f>
        <v>Építményadó</v>
      </c>
      <c r="C30" s="22">
        <f>'[1]KV_9.1.1.sz.mell'!C30</f>
        <v>0</v>
      </c>
      <c r="D30" s="23"/>
      <c r="E30" s="23"/>
      <c r="F30" s="23"/>
      <c r="G30" s="23"/>
      <c r="H30" s="23"/>
      <c r="I30" s="23"/>
      <c r="J30" s="22">
        <f t="shared" si="2"/>
        <v>0</v>
      </c>
      <c r="K30" s="276">
        <f t="shared" ref="K30:K36" si="8">C30+J30</f>
        <v>0</v>
      </c>
    </row>
    <row r="31" spans="1:11" s="280" customFormat="1" ht="12" customHeight="1" x14ac:dyDescent="0.2">
      <c r="A31" s="278" t="s">
        <v>67</v>
      </c>
      <c r="B31" s="275" t="str">
        <f>'[1]RM_1.1.sz.mell.'!B34</f>
        <v>Idegenforgalmi adó</v>
      </c>
      <c r="C31" s="27">
        <f>'[1]KV_9.1.1.sz.mell'!C31</f>
        <v>800000</v>
      </c>
      <c r="D31" s="28"/>
      <c r="E31" s="28"/>
      <c r="F31" s="28"/>
      <c r="G31" s="28"/>
      <c r="H31" s="28"/>
      <c r="I31" s="28"/>
      <c r="J31" s="27">
        <f t="shared" si="2"/>
        <v>0</v>
      </c>
      <c r="K31" s="284">
        <f t="shared" si="8"/>
        <v>800000</v>
      </c>
    </row>
    <row r="32" spans="1:11" s="280" customFormat="1" ht="12" customHeight="1" x14ac:dyDescent="0.2">
      <c r="A32" s="278" t="s">
        <v>68</v>
      </c>
      <c r="B32" s="275" t="str">
        <f>'[1]RM_1.1.sz.mell.'!B35</f>
        <v>Iparűzési adó</v>
      </c>
      <c r="C32" s="27">
        <f>'[1]KV_9.1.1.sz.mell'!C32</f>
        <v>35000000</v>
      </c>
      <c r="D32" s="28"/>
      <c r="E32" s="28"/>
      <c r="F32" s="28"/>
      <c r="G32" s="28"/>
      <c r="H32" s="28"/>
      <c r="I32" s="28"/>
      <c r="J32" s="27">
        <f t="shared" si="2"/>
        <v>0</v>
      </c>
      <c r="K32" s="284">
        <f t="shared" si="8"/>
        <v>35000000</v>
      </c>
    </row>
    <row r="33" spans="1:11" s="280" customFormat="1" ht="12" customHeight="1" x14ac:dyDescent="0.2">
      <c r="A33" s="278" t="s">
        <v>69</v>
      </c>
      <c r="B33" s="275" t="str">
        <f>'[1]RM_1.1.sz.mell.'!B36</f>
        <v xml:space="preserve">Talajterhelési díj </v>
      </c>
      <c r="C33" s="27">
        <f>'[1]KV_9.1.1.sz.mell'!C33</f>
        <v>250000</v>
      </c>
      <c r="D33" s="28"/>
      <c r="E33" s="28"/>
      <c r="F33" s="28"/>
      <c r="G33" s="28"/>
      <c r="H33" s="28"/>
      <c r="I33" s="28"/>
      <c r="J33" s="27">
        <f t="shared" si="2"/>
        <v>0</v>
      </c>
      <c r="K33" s="284">
        <f t="shared" si="8"/>
        <v>250000</v>
      </c>
    </row>
    <row r="34" spans="1:11" s="280" customFormat="1" ht="12" customHeight="1" x14ac:dyDescent="0.2">
      <c r="A34" s="278" t="s">
        <v>70</v>
      </c>
      <c r="B34" s="275" t="str">
        <f>'[1]RM_1.1.sz.mell.'!B37</f>
        <v>Gépjárműadó</v>
      </c>
      <c r="C34" s="27">
        <f>'[1]KV_9.1.1.sz.mell'!C34</f>
        <v>7700000</v>
      </c>
      <c r="D34" s="28">
        <v>-7700000</v>
      </c>
      <c r="E34" s="28"/>
      <c r="F34" s="28"/>
      <c r="G34" s="28"/>
      <c r="H34" s="28"/>
      <c r="I34" s="28"/>
      <c r="J34" s="27">
        <f t="shared" si="2"/>
        <v>-7700000</v>
      </c>
      <c r="K34" s="284">
        <f t="shared" si="8"/>
        <v>0</v>
      </c>
    </row>
    <row r="35" spans="1:11" s="280" customFormat="1" ht="12" customHeight="1" x14ac:dyDescent="0.2">
      <c r="A35" s="278" t="s">
        <v>71</v>
      </c>
      <c r="B35" s="275" t="str">
        <f>'[1]RM_1.1.sz.mell.'!B38</f>
        <v>Egyéb adó</v>
      </c>
      <c r="C35" s="27">
        <f>'[1]KV_9.1.1.sz.mell'!C35</f>
        <v>2500000</v>
      </c>
      <c r="D35" s="28"/>
      <c r="E35" s="28"/>
      <c r="F35" s="28"/>
      <c r="G35" s="28"/>
      <c r="H35" s="28"/>
      <c r="I35" s="28"/>
      <c r="J35" s="27">
        <f t="shared" si="2"/>
        <v>0</v>
      </c>
      <c r="K35" s="284">
        <f t="shared" si="8"/>
        <v>2500000</v>
      </c>
    </row>
    <row r="36" spans="1:11" s="280" customFormat="1" ht="12" customHeight="1" thickBot="1" x14ac:dyDescent="0.25">
      <c r="A36" s="281" t="s">
        <v>72</v>
      </c>
      <c r="B36" s="275" t="str">
        <f>'[1]RM_1.1.sz.mell.'!B39</f>
        <v>Kommunális adó</v>
      </c>
      <c r="C36" s="34">
        <f>'[1]KV_9.1.1.sz.mell'!C36</f>
        <v>7500000</v>
      </c>
      <c r="D36" s="35"/>
      <c r="E36" s="35"/>
      <c r="F36" s="35"/>
      <c r="G36" s="35"/>
      <c r="H36" s="35"/>
      <c r="I36" s="35"/>
      <c r="J36" s="34">
        <f t="shared" si="2"/>
        <v>0</v>
      </c>
      <c r="K36" s="285">
        <f t="shared" si="8"/>
        <v>7500000</v>
      </c>
    </row>
    <row r="37" spans="1:11" s="280" customFormat="1" ht="12" customHeight="1" thickBot="1" x14ac:dyDescent="0.25">
      <c r="A37" s="271" t="s">
        <v>73</v>
      </c>
      <c r="B37" s="272" t="s">
        <v>74</v>
      </c>
      <c r="C37" s="109">
        <f>'[1]KV_9.1.1.sz.mell'!C37</f>
        <v>48713098</v>
      </c>
      <c r="D37" s="109">
        <f t="shared" ref="D37:K37" si="9">SUM(D38:D48)</f>
        <v>16486488</v>
      </c>
      <c r="E37" s="109">
        <f t="shared" si="9"/>
        <v>0</v>
      </c>
      <c r="F37" s="109">
        <f t="shared" si="9"/>
        <v>0</v>
      </c>
      <c r="G37" s="109">
        <f t="shared" si="9"/>
        <v>0</v>
      </c>
      <c r="H37" s="109">
        <f t="shared" si="9"/>
        <v>0</v>
      </c>
      <c r="I37" s="17">
        <f t="shared" si="9"/>
        <v>0</v>
      </c>
      <c r="J37" s="17">
        <f t="shared" si="9"/>
        <v>16486488</v>
      </c>
      <c r="K37" s="273">
        <f t="shared" si="9"/>
        <v>65199586</v>
      </c>
    </row>
    <row r="38" spans="1:11" s="280" customFormat="1" ht="12" customHeight="1" x14ac:dyDescent="0.2">
      <c r="A38" s="274" t="s">
        <v>75</v>
      </c>
      <c r="B38" s="275" t="s">
        <v>76</v>
      </c>
      <c r="C38" s="136">
        <f>'[1]KV_9.1.1.sz.mell'!C38</f>
        <v>32140000</v>
      </c>
      <c r="D38" s="41">
        <v>5865072</v>
      </c>
      <c r="E38" s="41"/>
      <c r="F38" s="41"/>
      <c r="G38" s="41"/>
      <c r="H38" s="41"/>
      <c r="I38" s="23"/>
      <c r="J38" s="22">
        <f t="shared" si="2"/>
        <v>5865072</v>
      </c>
      <c r="K38" s="276">
        <f t="shared" ref="K38:K48" si="10">C38+J38</f>
        <v>38005072</v>
      </c>
    </row>
    <row r="39" spans="1:11" s="280" customFormat="1" ht="12" customHeight="1" x14ac:dyDescent="0.2">
      <c r="A39" s="278" t="s">
        <v>77</v>
      </c>
      <c r="B39" s="279" t="s">
        <v>78</v>
      </c>
      <c r="C39" s="137">
        <f>'[1]KV_9.1.1.sz.mell'!C39</f>
        <v>3481440</v>
      </c>
      <c r="D39" s="33"/>
      <c r="E39" s="33"/>
      <c r="F39" s="33"/>
      <c r="G39" s="33"/>
      <c r="H39" s="33"/>
      <c r="I39" s="28"/>
      <c r="J39" s="27">
        <f t="shared" si="2"/>
        <v>0</v>
      </c>
      <c r="K39" s="284">
        <f t="shared" si="10"/>
        <v>3481440</v>
      </c>
    </row>
    <row r="40" spans="1:11" s="280" customFormat="1" ht="12" customHeight="1" x14ac:dyDescent="0.2">
      <c r="A40" s="278" t="s">
        <v>79</v>
      </c>
      <c r="B40" s="279" t="s">
        <v>80</v>
      </c>
      <c r="C40" s="137">
        <f>'[1]KV_9.1.1.sz.mell'!C40</f>
        <v>1760000</v>
      </c>
      <c r="D40" s="33"/>
      <c r="E40" s="33"/>
      <c r="F40" s="33"/>
      <c r="G40" s="33"/>
      <c r="H40" s="33"/>
      <c r="I40" s="28"/>
      <c r="J40" s="27">
        <f t="shared" si="2"/>
        <v>0</v>
      </c>
      <c r="K40" s="284">
        <f t="shared" si="10"/>
        <v>1760000</v>
      </c>
    </row>
    <row r="41" spans="1:11" s="280" customFormat="1" ht="12" customHeight="1" x14ac:dyDescent="0.2">
      <c r="A41" s="278" t="s">
        <v>81</v>
      </c>
      <c r="B41" s="279" t="s">
        <v>82</v>
      </c>
      <c r="C41" s="137">
        <f>'[1]KV_9.1.1.sz.mell'!C41</f>
        <v>0</v>
      </c>
      <c r="D41" s="33"/>
      <c r="E41" s="33"/>
      <c r="F41" s="33"/>
      <c r="G41" s="33"/>
      <c r="H41" s="33"/>
      <c r="I41" s="28"/>
      <c r="J41" s="27">
        <f t="shared" si="2"/>
        <v>0</v>
      </c>
      <c r="K41" s="284">
        <f t="shared" si="10"/>
        <v>0</v>
      </c>
    </row>
    <row r="42" spans="1:11" s="280" customFormat="1" ht="12" customHeight="1" x14ac:dyDescent="0.2">
      <c r="A42" s="278" t="s">
        <v>83</v>
      </c>
      <c r="B42" s="279" t="s">
        <v>84</v>
      </c>
      <c r="C42" s="137">
        <f>'[1]KV_9.1.1.sz.mell'!C42</f>
        <v>0</v>
      </c>
      <c r="D42" s="33"/>
      <c r="E42" s="33"/>
      <c r="F42" s="33"/>
      <c r="G42" s="33"/>
      <c r="H42" s="33"/>
      <c r="I42" s="28"/>
      <c r="J42" s="27">
        <f t="shared" si="2"/>
        <v>0</v>
      </c>
      <c r="K42" s="284">
        <f t="shared" si="10"/>
        <v>0</v>
      </c>
    </row>
    <row r="43" spans="1:11" s="280" customFormat="1" ht="12" customHeight="1" x14ac:dyDescent="0.2">
      <c r="A43" s="278" t="s">
        <v>85</v>
      </c>
      <c r="B43" s="279" t="s">
        <v>86</v>
      </c>
      <c r="C43" s="137">
        <f>'[1]KV_9.1.1.sz.mell'!C43</f>
        <v>8260000</v>
      </c>
      <c r="D43" s="33">
        <v>1516569</v>
      </c>
      <c r="E43" s="33"/>
      <c r="F43" s="33"/>
      <c r="G43" s="33"/>
      <c r="H43" s="33"/>
      <c r="I43" s="28"/>
      <c r="J43" s="27">
        <f t="shared" si="2"/>
        <v>1516569</v>
      </c>
      <c r="K43" s="284">
        <f t="shared" si="10"/>
        <v>9776569</v>
      </c>
    </row>
    <row r="44" spans="1:11" s="280" customFormat="1" ht="12" customHeight="1" x14ac:dyDescent="0.2">
      <c r="A44" s="278" t="s">
        <v>87</v>
      </c>
      <c r="B44" s="279" t="s">
        <v>88</v>
      </c>
      <c r="C44" s="137">
        <f>'[1]KV_9.1.1.sz.mell'!C44</f>
        <v>0</v>
      </c>
      <c r="D44" s="33">
        <v>9104847</v>
      </c>
      <c r="E44" s="33"/>
      <c r="F44" s="33"/>
      <c r="G44" s="33"/>
      <c r="H44" s="33"/>
      <c r="I44" s="28"/>
      <c r="J44" s="27">
        <f t="shared" si="2"/>
        <v>9104847</v>
      </c>
      <c r="K44" s="284">
        <f t="shared" si="10"/>
        <v>9104847</v>
      </c>
    </row>
    <row r="45" spans="1:11" s="280" customFormat="1" ht="12" customHeight="1" x14ac:dyDescent="0.2">
      <c r="A45" s="278" t="s">
        <v>89</v>
      </c>
      <c r="B45" s="279" t="s">
        <v>386</v>
      </c>
      <c r="C45" s="137">
        <f>'[1]KV_9.1.1.sz.mell'!C45</f>
        <v>0</v>
      </c>
      <c r="D45" s="33"/>
      <c r="E45" s="33"/>
      <c r="F45" s="33"/>
      <c r="G45" s="33"/>
      <c r="H45" s="33"/>
      <c r="I45" s="28"/>
      <c r="J45" s="27">
        <f t="shared" si="2"/>
        <v>0</v>
      </c>
      <c r="K45" s="284">
        <f t="shared" si="10"/>
        <v>0</v>
      </c>
    </row>
    <row r="46" spans="1:11" s="280" customFormat="1" ht="12" customHeight="1" x14ac:dyDescent="0.2">
      <c r="A46" s="278" t="s">
        <v>91</v>
      </c>
      <c r="B46" s="279" t="s">
        <v>92</v>
      </c>
      <c r="C46" s="287">
        <f>'[1]KV_9.1.1.sz.mell'!C46</f>
        <v>0</v>
      </c>
      <c r="D46" s="288"/>
      <c r="E46" s="288"/>
      <c r="F46" s="288"/>
      <c r="G46" s="288"/>
      <c r="H46" s="288"/>
      <c r="I46" s="43"/>
      <c r="J46" s="42">
        <f t="shared" si="2"/>
        <v>0</v>
      </c>
      <c r="K46" s="289">
        <f t="shared" si="10"/>
        <v>0</v>
      </c>
    </row>
    <row r="47" spans="1:11" s="280" customFormat="1" ht="12" customHeight="1" x14ac:dyDescent="0.2">
      <c r="A47" s="281" t="s">
        <v>93</v>
      </c>
      <c r="B47" s="282" t="s">
        <v>94</v>
      </c>
      <c r="C47" s="290">
        <f>'[1]KV_9.1.1.sz.mell'!C47</f>
        <v>0</v>
      </c>
      <c r="D47" s="291"/>
      <c r="E47" s="291"/>
      <c r="F47" s="291"/>
      <c r="G47" s="291"/>
      <c r="H47" s="291"/>
      <c r="I47" s="47"/>
      <c r="J47" s="46">
        <f t="shared" si="2"/>
        <v>0</v>
      </c>
      <c r="K47" s="292">
        <f t="shared" si="10"/>
        <v>0</v>
      </c>
    </row>
    <row r="48" spans="1:11" s="280" customFormat="1" ht="12" customHeight="1" thickBot="1" x14ac:dyDescent="0.25">
      <c r="A48" s="281" t="s">
        <v>95</v>
      </c>
      <c r="B48" s="282" t="s">
        <v>96</v>
      </c>
      <c r="C48" s="290">
        <f>'[1]KV_9.1.1.sz.mell'!C48</f>
        <v>3071658</v>
      </c>
      <c r="D48" s="291"/>
      <c r="E48" s="291"/>
      <c r="F48" s="291"/>
      <c r="G48" s="291"/>
      <c r="H48" s="291"/>
      <c r="I48" s="47"/>
      <c r="J48" s="46">
        <f t="shared" si="2"/>
        <v>0</v>
      </c>
      <c r="K48" s="292">
        <f t="shared" si="10"/>
        <v>3071658</v>
      </c>
    </row>
    <row r="49" spans="1:11" s="280" customFormat="1" ht="12" customHeight="1" thickBot="1" x14ac:dyDescent="0.25">
      <c r="A49" s="271" t="s">
        <v>97</v>
      </c>
      <c r="B49" s="272" t="s">
        <v>98</v>
      </c>
      <c r="C49" s="109">
        <f>'[1]KV_9.1.1.sz.mell'!C49</f>
        <v>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 t="shared" si="11"/>
        <v>0</v>
      </c>
      <c r="I49" s="17">
        <f t="shared" si="11"/>
        <v>0</v>
      </c>
      <c r="J49" s="17">
        <f t="shared" si="11"/>
        <v>0</v>
      </c>
      <c r="K49" s="273">
        <f t="shared" si="11"/>
        <v>0</v>
      </c>
    </row>
    <row r="50" spans="1:11" s="280" customFormat="1" ht="12" customHeight="1" x14ac:dyDescent="0.2">
      <c r="A50" s="274" t="s">
        <v>99</v>
      </c>
      <c r="B50" s="275" t="s">
        <v>100</v>
      </c>
      <c r="C50" s="293">
        <f>'[1]KV_9.1.1.sz.mell'!C50</f>
        <v>0</v>
      </c>
      <c r="D50" s="294"/>
      <c r="E50" s="294"/>
      <c r="F50" s="294"/>
      <c r="G50" s="294"/>
      <c r="H50" s="294"/>
      <c r="I50" s="44"/>
      <c r="J50" s="45">
        <f t="shared" si="2"/>
        <v>0</v>
      </c>
      <c r="K50" s="295">
        <f>C50+J50</f>
        <v>0</v>
      </c>
    </row>
    <row r="51" spans="1:11" s="280" customFormat="1" ht="12" customHeight="1" x14ac:dyDescent="0.2">
      <c r="A51" s="278" t="s">
        <v>101</v>
      </c>
      <c r="B51" s="279" t="s">
        <v>102</v>
      </c>
      <c r="C51" s="287">
        <f>'[1]KV_9.1.1.sz.mell'!C51</f>
        <v>0</v>
      </c>
      <c r="D51" s="288"/>
      <c r="E51" s="288"/>
      <c r="F51" s="288"/>
      <c r="G51" s="288"/>
      <c r="H51" s="288"/>
      <c r="I51" s="43"/>
      <c r="J51" s="42">
        <f t="shared" si="2"/>
        <v>0</v>
      </c>
      <c r="K51" s="289">
        <f>C51+J51</f>
        <v>0</v>
      </c>
    </row>
    <row r="52" spans="1:11" s="280" customFormat="1" ht="12" customHeight="1" x14ac:dyDescent="0.2">
      <c r="A52" s="278" t="s">
        <v>103</v>
      </c>
      <c r="B52" s="279" t="s">
        <v>104</v>
      </c>
      <c r="C52" s="287">
        <f>'[1]KV_9.1.1.sz.mell'!C52</f>
        <v>0</v>
      </c>
      <c r="D52" s="288"/>
      <c r="E52" s="288"/>
      <c r="F52" s="288"/>
      <c r="G52" s="288"/>
      <c r="H52" s="288"/>
      <c r="I52" s="43"/>
      <c r="J52" s="42">
        <f t="shared" si="2"/>
        <v>0</v>
      </c>
      <c r="K52" s="289">
        <f>C52+J52</f>
        <v>0</v>
      </c>
    </row>
    <row r="53" spans="1:11" s="280" customFormat="1" ht="12" customHeight="1" x14ac:dyDescent="0.2">
      <c r="A53" s="278" t="s">
        <v>105</v>
      </c>
      <c r="B53" s="279" t="s">
        <v>106</v>
      </c>
      <c r="C53" s="287">
        <f>'[1]KV_9.1.1.sz.mell'!C53</f>
        <v>0</v>
      </c>
      <c r="D53" s="288"/>
      <c r="E53" s="288"/>
      <c r="F53" s="288"/>
      <c r="G53" s="288"/>
      <c r="H53" s="288"/>
      <c r="I53" s="43"/>
      <c r="J53" s="42">
        <f t="shared" si="2"/>
        <v>0</v>
      </c>
      <c r="K53" s="289">
        <f>C53+J53</f>
        <v>0</v>
      </c>
    </row>
    <row r="54" spans="1:11" s="280" customFormat="1" ht="12" customHeight="1" thickBot="1" x14ac:dyDescent="0.25">
      <c r="A54" s="296" t="s">
        <v>107</v>
      </c>
      <c r="B54" s="297" t="s">
        <v>108</v>
      </c>
      <c r="C54" s="298">
        <f>'[1]KV_9.1.1.sz.mell'!C54</f>
        <v>0</v>
      </c>
      <c r="D54" s="299"/>
      <c r="E54" s="299"/>
      <c r="F54" s="299"/>
      <c r="G54" s="299"/>
      <c r="H54" s="299"/>
      <c r="I54" s="53"/>
      <c r="J54" s="52">
        <f t="shared" si="2"/>
        <v>0</v>
      </c>
      <c r="K54" s="300">
        <f>C54+J54</f>
        <v>0</v>
      </c>
    </row>
    <row r="55" spans="1:11" s="280" customFormat="1" ht="12" customHeight="1" thickBot="1" x14ac:dyDescent="0.25">
      <c r="A55" s="271" t="s">
        <v>109</v>
      </c>
      <c r="B55" s="272" t="s">
        <v>110</v>
      </c>
      <c r="C55" s="109">
        <f>'[1]KV_9.1.1.sz.mell'!C55</f>
        <v>3607000</v>
      </c>
      <c r="D55" s="109">
        <f t="shared" ref="D55:K55" si="12">SUM(D56:D58)</f>
        <v>0</v>
      </c>
      <c r="E55" s="109">
        <f t="shared" si="12"/>
        <v>1600000</v>
      </c>
      <c r="F55" s="109">
        <f t="shared" si="12"/>
        <v>0</v>
      </c>
      <c r="G55" s="109">
        <f t="shared" si="12"/>
        <v>0</v>
      </c>
      <c r="H55" s="109">
        <f t="shared" si="12"/>
        <v>0</v>
      </c>
      <c r="I55" s="17">
        <f t="shared" si="12"/>
        <v>0</v>
      </c>
      <c r="J55" s="17">
        <f t="shared" si="12"/>
        <v>1600000</v>
      </c>
      <c r="K55" s="273">
        <f t="shared" si="12"/>
        <v>5207000</v>
      </c>
    </row>
    <row r="56" spans="1:11" s="280" customFormat="1" ht="12" customHeight="1" x14ac:dyDescent="0.2">
      <c r="A56" s="274" t="s">
        <v>111</v>
      </c>
      <c r="B56" s="275" t="s">
        <v>112</v>
      </c>
      <c r="C56" s="136">
        <f>'[1]KV_9.1.1.sz.mell'!C56</f>
        <v>0</v>
      </c>
      <c r="D56" s="41"/>
      <c r="E56" s="41"/>
      <c r="F56" s="41"/>
      <c r="G56" s="41"/>
      <c r="H56" s="41"/>
      <c r="I56" s="23"/>
      <c r="J56" s="22">
        <f t="shared" si="2"/>
        <v>0</v>
      </c>
      <c r="K56" s="276">
        <f>C56+J56</f>
        <v>0</v>
      </c>
    </row>
    <row r="57" spans="1:11" s="280" customFormat="1" ht="12" customHeight="1" x14ac:dyDescent="0.2">
      <c r="A57" s="278" t="s">
        <v>113</v>
      </c>
      <c r="B57" s="279" t="s">
        <v>114</v>
      </c>
      <c r="C57" s="137">
        <f>'[1]KV_9.1.1.sz.mell'!C57</f>
        <v>0</v>
      </c>
      <c r="D57" s="33"/>
      <c r="E57" s="33"/>
      <c r="F57" s="33"/>
      <c r="G57" s="33"/>
      <c r="H57" s="33"/>
      <c r="I57" s="28"/>
      <c r="J57" s="27">
        <f t="shared" si="2"/>
        <v>0</v>
      </c>
      <c r="K57" s="284">
        <f>C57+J57</f>
        <v>0</v>
      </c>
    </row>
    <row r="58" spans="1:11" s="280" customFormat="1" ht="12" customHeight="1" x14ac:dyDescent="0.2">
      <c r="A58" s="278" t="s">
        <v>115</v>
      </c>
      <c r="B58" s="279" t="s">
        <v>116</v>
      </c>
      <c r="C58" s="137">
        <f>'[1]KV_9.1.1.sz.mell'!C58</f>
        <v>3607000</v>
      </c>
      <c r="D58" s="33"/>
      <c r="E58" s="33">
        <v>1600000</v>
      </c>
      <c r="F58" s="33"/>
      <c r="G58" s="33"/>
      <c r="H58" s="33"/>
      <c r="I58" s="28"/>
      <c r="J58" s="27">
        <f t="shared" si="2"/>
        <v>1600000</v>
      </c>
      <c r="K58" s="284">
        <f>C58+J58</f>
        <v>5207000</v>
      </c>
    </row>
    <row r="59" spans="1:11" s="280" customFormat="1" ht="12" customHeight="1" thickBot="1" x14ac:dyDescent="0.25">
      <c r="A59" s="281" t="s">
        <v>117</v>
      </c>
      <c r="B59" s="282" t="s">
        <v>118</v>
      </c>
      <c r="C59" s="138">
        <f>'[1]KV_9.1.1.sz.mell'!C59</f>
        <v>0</v>
      </c>
      <c r="D59" s="106"/>
      <c r="E59" s="106"/>
      <c r="F59" s="106"/>
      <c r="G59" s="106"/>
      <c r="H59" s="106"/>
      <c r="I59" s="35"/>
      <c r="J59" s="34">
        <f t="shared" si="2"/>
        <v>0</v>
      </c>
      <c r="K59" s="285">
        <f>C59+J59</f>
        <v>0</v>
      </c>
    </row>
    <row r="60" spans="1:11" s="280" customFormat="1" ht="12" customHeight="1" thickBot="1" x14ac:dyDescent="0.25">
      <c r="A60" s="271" t="s">
        <v>119</v>
      </c>
      <c r="B60" s="283" t="s">
        <v>120</v>
      </c>
      <c r="C60" s="109">
        <f>'[1]KV_9.1.1.sz.mell'!C60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 t="shared" si="13"/>
        <v>0</v>
      </c>
      <c r="I60" s="17">
        <f t="shared" si="13"/>
        <v>0</v>
      </c>
      <c r="J60" s="17">
        <f t="shared" si="13"/>
        <v>0</v>
      </c>
      <c r="K60" s="273">
        <f t="shared" si="13"/>
        <v>0</v>
      </c>
    </row>
    <row r="61" spans="1:11" s="280" customFormat="1" ht="12" customHeight="1" x14ac:dyDescent="0.2">
      <c r="A61" s="274" t="s">
        <v>121</v>
      </c>
      <c r="B61" s="275" t="s">
        <v>122</v>
      </c>
      <c r="C61" s="287">
        <f>'[1]KV_9.1.1.sz.mell'!C61</f>
        <v>0</v>
      </c>
      <c r="D61" s="288"/>
      <c r="E61" s="288"/>
      <c r="F61" s="288"/>
      <c r="G61" s="288"/>
      <c r="H61" s="288"/>
      <c r="I61" s="43"/>
      <c r="J61" s="42">
        <f t="shared" si="2"/>
        <v>0</v>
      </c>
      <c r="K61" s="289">
        <f>C61+J61</f>
        <v>0</v>
      </c>
    </row>
    <row r="62" spans="1:11" s="280" customFormat="1" ht="12" customHeight="1" x14ac:dyDescent="0.2">
      <c r="A62" s="278" t="s">
        <v>123</v>
      </c>
      <c r="B62" s="279" t="s">
        <v>124</v>
      </c>
      <c r="C62" s="287">
        <f>'[1]KV_9.1.1.sz.mell'!C62</f>
        <v>0</v>
      </c>
      <c r="D62" s="288"/>
      <c r="E62" s="288"/>
      <c r="F62" s="288"/>
      <c r="G62" s="288"/>
      <c r="H62" s="288"/>
      <c r="I62" s="43"/>
      <c r="J62" s="42">
        <f t="shared" si="2"/>
        <v>0</v>
      </c>
      <c r="K62" s="289">
        <f>C62+J62</f>
        <v>0</v>
      </c>
    </row>
    <row r="63" spans="1:11" s="280" customFormat="1" ht="12" customHeight="1" x14ac:dyDescent="0.2">
      <c r="A63" s="278" t="s">
        <v>125</v>
      </c>
      <c r="B63" s="279" t="s">
        <v>126</v>
      </c>
      <c r="C63" s="287">
        <f>'[1]KV_9.1.1.sz.mell'!C63</f>
        <v>0</v>
      </c>
      <c r="D63" s="288"/>
      <c r="E63" s="288"/>
      <c r="F63" s="288"/>
      <c r="G63" s="288"/>
      <c r="H63" s="288"/>
      <c r="I63" s="43"/>
      <c r="J63" s="42">
        <f t="shared" si="2"/>
        <v>0</v>
      </c>
      <c r="K63" s="289">
        <f>C63+J63</f>
        <v>0</v>
      </c>
    </row>
    <row r="64" spans="1:11" s="280" customFormat="1" ht="12" customHeight="1" thickBot="1" x14ac:dyDescent="0.25">
      <c r="A64" s="281" t="s">
        <v>127</v>
      </c>
      <c r="B64" s="282" t="s">
        <v>128</v>
      </c>
      <c r="C64" s="287">
        <f>'[1]KV_9.1.1.sz.mell'!C64</f>
        <v>0</v>
      </c>
      <c r="D64" s="288"/>
      <c r="E64" s="288"/>
      <c r="F64" s="288"/>
      <c r="G64" s="288"/>
      <c r="H64" s="288"/>
      <c r="I64" s="43"/>
      <c r="J64" s="42">
        <f t="shared" si="2"/>
        <v>0</v>
      </c>
      <c r="K64" s="289">
        <f>C64+J64</f>
        <v>0</v>
      </c>
    </row>
    <row r="65" spans="1:11" s="280" customFormat="1" ht="12" customHeight="1" thickBot="1" x14ac:dyDescent="0.25">
      <c r="A65" s="271" t="s">
        <v>266</v>
      </c>
      <c r="B65" s="272" t="s">
        <v>130</v>
      </c>
      <c r="C65" s="112">
        <f>'[1]KV_9.1.1.sz.mell'!C65</f>
        <v>436080559</v>
      </c>
      <c r="D65" s="112">
        <f t="shared" ref="D65:K65" si="14">+D8+D15+D22+D29+D37+D49+D55+D60</f>
        <v>151170399</v>
      </c>
      <c r="E65" s="112">
        <f t="shared" si="14"/>
        <v>1600000</v>
      </c>
      <c r="F65" s="112">
        <f t="shared" si="14"/>
        <v>0</v>
      </c>
      <c r="G65" s="112">
        <f t="shared" si="14"/>
        <v>0</v>
      </c>
      <c r="H65" s="112">
        <f t="shared" si="14"/>
        <v>0</v>
      </c>
      <c r="I65" s="39">
        <f t="shared" si="14"/>
        <v>0</v>
      </c>
      <c r="J65" s="39">
        <f t="shared" si="14"/>
        <v>152770399</v>
      </c>
      <c r="K65" s="286">
        <f t="shared" si="14"/>
        <v>588850958</v>
      </c>
    </row>
    <row r="66" spans="1:11" s="280" customFormat="1" ht="12" customHeight="1" thickBot="1" x14ac:dyDescent="0.2">
      <c r="A66" s="301" t="s">
        <v>387</v>
      </c>
      <c r="B66" s="283" t="s">
        <v>132</v>
      </c>
      <c r="C66" s="109">
        <f>'[1]KV_9.1.1.sz.mell'!C66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 t="shared" si="15"/>
        <v>0</v>
      </c>
      <c r="I66" s="17">
        <f t="shared" si="15"/>
        <v>0</v>
      </c>
      <c r="J66" s="17">
        <f t="shared" si="15"/>
        <v>0</v>
      </c>
      <c r="K66" s="273">
        <f t="shared" si="15"/>
        <v>0</v>
      </c>
    </row>
    <row r="67" spans="1:11" s="280" customFormat="1" ht="12" customHeight="1" x14ac:dyDescent="0.2">
      <c r="A67" s="274" t="s">
        <v>133</v>
      </c>
      <c r="B67" s="275" t="s">
        <v>134</v>
      </c>
      <c r="C67" s="287">
        <f>'[1]KV_9.1.1.sz.mell'!C67</f>
        <v>0</v>
      </c>
      <c r="D67" s="288"/>
      <c r="E67" s="288"/>
      <c r="F67" s="288"/>
      <c r="G67" s="288"/>
      <c r="H67" s="288"/>
      <c r="I67" s="43"/>
      <c r="J67" s="42">
        <f>D67+E67+F67+G67+H67+I67</f>
        <v>0</v>
      </c>
      <c r="K67" s="289">
        <f>C67+J67</f>
        <v>0</v>
      </c>
    </row>
    <row r="68" spans="1:11" s="280" customFormat="1" ht="12" customHeight="1" x14ac:dyDescent="0.2">
      <c r="A68" s="278" t="s">
        <v>135</v>
      </c>
      <c r="B68" s="279" t="s">
        <v>136</v>
      </c>
      <c r="C68" s="287">
        <f>'[1]KV_9.1.1.sz.mell'!C68</f>
        <v>0</v>
      </c>
      <c r="D68" s="288"/>
      <c r="E68" s="288"/>
      <c r="F68" s="288"/>
      <c r="G68" s="288"/>
      <c r="H68" s="288"/>
      <c r="I68" s="43"/>
      <c r="J68" s="42">
        <f>D68+E68+F68+G68+H68+I68</f>
        <v>0</v>
      </c>
      <c r="K68" s="289">
        <f>C68+J68</f>
        <v>0</v>
      </c>
    </row>
    <row r="69" spans="1:11" s="280" customFormat="1" ht="12" customHeight="1" thickBot="1" x14ac:dyDescent="0.25">
      <c r="A69" s="296" t="s">
        <v>137</v>
      </c>
      <c r="B69" s="302" t="s">
        <v>388</v>
      </c>
      <c r="C69" s="298">
        <f>'[1]KV_9.1.1.sz.mell'!C69</f>
        <v>0</v>
      </c>
      <c r="D69" s="299"/>
      <c r="E69" s="299"/>
      <c r="F69" s="299"/>
      <c r="G69" s="299"/>
      <c r="H69" s="299"/>
      <c r="I69" s="53"/>
      <c r="J69" s="52">
        <f>D69+E69+F69+G69+H69+I69</f>
        <v>0</v>
      </c>
      <c r="K69" s="300">
        <f>C69+J69</f>
        <v>0</v>
      </c>
    </row>
    <row r="70" spans="1:11" s="280" customFormat="1" ht="12" customHeight="1" thickBot="1" x14ac:dyDescent="0.2">
      <c r="A70" s="301" t="s">
        <v>139</v>
      </c>
      <c r="B70" s="283" t="s">
        <v>140</v>
      </c>
      <c r="C70" s="17">
        <f>'[1]KV_9.1.1.sz.mell'!C70</f>
        <v>0</v>
      </c>
      <c r="D70" s="17">
        <f t="shared" ref="D70:K70" si="16">SUM(D71:D74)</f>
        <v>0</v>
      </c>
      <c r="E70" s="17">
        <f t="shared" si="16"/>
        <v>0</v>
      </c>
      <c r="F70" s="17">
        <f t="shared" si="16"/>
        <v>0</v>
      </c>
      <c r="G70" s="17">
        <f t="shared" si="16"/>
        <v>0</v>
      </c>
      <c r="H70" s="17">
        <f t="shared" si="16"/>
        <v>0</v>
      </c>
      <c r="I70" s="17">
        <f t="shared" si="16"/>
        <v>0</v>
      </c>
      <c r="J70" s="17">
        <f t="shared" si="16"/>
        <v>0</v>
      </c>
      <c r="K70" s="273">
        <f t="shared" si="16"/>
        <v>0</v>
      </c>
    </row>
    <row r="71" spans="1:11" s="280" customFormat="1" ht="12" customHeight="1" x14ac:dyDescent="0.2">
      <c r="A71" s="274" t="s">
        <v>141</v>
      </c>
      <c r="B71" s="275" t="s">
        <v>142</v>
      </c>
      <c r="C71" s="42">
        <f>'[1]KV_9.1.1.sz.mell'!C71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289">
        <f>C71+J71</f>
        <v>0</v>
      </c>
    </row>
    <row r="72" spans="1:11" s="280" customFormat="1" ht="12" customHeight="1" x14ac:dyDescent="0.2">
      <c r="A72" s="278" t="s">
        <v>143</v>
      </c>
      <c r="B72" s="275" t="s">
        <v>144</v>
      </c>
      <c r="C72" s="42">
        <f>'[1]KV_9.1.1.sz.mell'!C72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289">
        <f>C72+J72</f>
        <v>0</v>
      </c>
    </row>
    <row r="73" spans="1:11" s="280" customFormat="1" ht="12" customHeight="1" x14ac:dyDescent="0.2">
      <c r="A73" s="278" t="s">
        <v>145</v>
      </c>
      <c r="B73" s="275" t="s">
        <v>146</v>
      </c>
      <c r="C73" s="42">
        <f>'[1]KV_9.1.1.sz.mell'!C73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289">
        <f>C73+J73</f>
        <v>0</v>
      </c>
    </row>
    <row r="74" spans="1:11" s="280" customFormat="1" ht="12" customHeight="1" thickBot="1" x14ac:dyDescent="0.25">
      <c r="A74" s="281" t="s">
        <v>147</v>
      </c>
      <c r="B74" s="303" t="s">
        <v>148</v>
      </c>
      <c r="C74" s="42">
        <f>'[1]KV_9.1.1.sz.mell'!C74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289">
        <f>C74+J74</f>
        <v>0</v>
      </c>
    </row>
    <row r="75" spans="1:11" s="280" customFormat="1" ht="12" customHeight="1" thickBot="1" x14ac:dyDescent="0.2">
      <c r="A75" s="301" t="s">
        <v>149</v>
      </c>
      <c r="B75" s="283" t="s">
        <v>150</v>
      </c>
      <c r="C75" s="17">
        <f>'[1]KV_9.1.1.sz.mell'!C75</f>
        <v>453068876</v>
      </c>
      <c r="D75" s="17">
        <f t="shared" ref="D75:K75" si="17">SUM(D76:D77)</f>
        <v>0</v>
      </c>
      <c r="E75" s="17">
        <f t="shared" si="17"/>
        <v>105677257</v>
      </c>
      <c r="F75" s="17">
        <f t="shared" si="17"/>
        <v>0</v>
      </c>
      <c r="G75" s="17">
        <f t="shared" si="17"/>
        <v>0</v>
      </c>
      <c r="H75" s="17">
        <f t="shared" si="17"/>
        <v>0</v>
      </c>
      <c r="I75" s="17">
        <f t="shared" si="17"/>
        <v>0</v>
      </c>
      <c r="J75" s="17">
        <f t="shared" si="17"/>
        <v>105677257</v>
      </c>
      <c r="K75" s="273">
        <f t="shared" si="17"/>
        <v>558746133</v>
      </c>
    </row>
    <row r="76" spans="1:11" s="280" customFormat="1" ht="12" customHeight="1" x14ac:dyDescent="0.2">
      <c r="A76" s="274" t="s">
        <v>151</v>
      </c>
      <c r="B76" s="275" t="s">
        <v>152</v>
      </c>
      <c r="C76" s="42">
        <f>'[1]KV_9.1.1.sz.mell'!C76</f>
        <v>453068876</v>
      </c>
      <c r="D76" s="43"/>
      <c r="E76" s="43">
        <v>105677257</v>
      </c>
      <c r="F76" s="43"/>
      <c r="G76" s="43"/>
      <c r="H76" s="43"/>
      <c r="I76" s="43"/>
      <c r="J76" s="42">
        <f>D76+E76+F76+G76+H76+I76</f>
        <v>105677257</v>
      </c>
      <c r="K76" s="289">
        <f>C76+J76</f>
        <v>558746133</v>
      </c>
    </row>
    <row r="77" spans="1:11" s="280" customFormat="1" ht="12" customHeight="1" thickBot="1" x14ac:dyDescent="0.25">
      <c r="A77" s="281" t="s">
        <v>153</v>
      </c>
      <c r="B77" s="282" t="s">
        <v>154</v>
      </c>
      <c r="C77" s="42">
        <f>'[1]KV_9.1.1.sz.mell'!C77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289">
        <f>C77+J77</f>
        <v>0</v>
      </c>
    </row>
    <row r="78" spans="1:11" s="277" customFormat="1" ht="12" customHeight="1" thickBot="1" x14ac:dyDescent="0.2">
      <c r="A78" s="301" t="s">
        <v>155</v>
      </c>
      <c r="B78" s="283" t="s">
        <v>156</v>
      </c>
      <c r="C78" s="17">
        <f>'[1]KV_9.1.1.sz.mell'!C78</f>
        <v>0</v>
      </c>
      <c r="D78" s="17">
        <f t="shared" ref="D78:K78" si="18">SUM(D79:D81)</f>
        <v>0</v>
      </c>
      <c r="E78" s="17">
        <f t="shared" si="18"/>
        <v>0</v>
      </c>
      <c r="F78" s="17">
        <f t="shared" si="18"/>
        <v>0</v>
      </c>
      <c r="G78" s="17">
        <f t="shared" si="18"/>
        <v>0</v>
      </c>
      <c r="H78" s="17">
        <f t="shared" si="18"/>
        <v>0</v>
      </c>
      <c r="I78" s="17">
        <f t="shared" si="18"/>
        <v>0</v>
      </c>
      <c r="J78" s="17">
        <f t="shared" si="18"/>
        <v>0</v>
      </c>
      <c r="K78" s="273">
        <f t="shared" si="18"/>
        <v>0</v>
      </c>
    </row>
    <row r="79" spans="1:11" s="280" customFormat="1" ht="12" customHeight="1" x14ac:dyDescent="0.2">
      <c r="A79" s="274" t="s">
        <v>157</v>
      </c>
      <c r="B79" s="275" t="s">
        <v>158</v>
      </c>
      <c r="C79" s="42">
        <f>'[1]KV_9.1.1.sz.mell'!C79</f>
        <v>0</v>
      </c>
      <c r="D79" s="43"/>
      <c r="E79" s="43"/>
      <c r="F79" s="43"/>
      <c r="G79" s="43"/>
      <c r="H79" s="43"/>
      <c r="I79" s="43"/>
      <c r="J79" s="42">
        <f>D79+E79+F79+G79+H79+I79</f>
        <v>0</v>
      </c>
      <c r="K79" s="289">
        <f>C79+J79</f>
        <v>0</v>
      </c>
    </row>
    <row r="80" spans="1:11" s="280" customFormat="1" ht="12" customHeight="1" x14ac:dyDescent="0.2">
      <c r="A80" s="278" t="s">
        <v>159</v>
      </c>
      <c r="B80" s="279" t="s">
        <v>160</v>
      </c>
      <c r="C80" s="42">
        <f>'[1]KV_9.1.1.sz.mell'!C80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289">
        <f>C80+J80</f>
        <v>0</v>
      </c>
    </row>
    <row r="81" spans="1:11" s="280" customFormat="1" ht="12" customHeight="1" thickBot="1" x14ac:dyDescent="0.25">
      <c r="A81" s="281" t="s">
        <v>161</v>
      </c>
      <c r="B81" s="304" t="s">
        <v>162</v>
      </c>
      <c r="C81" s="42">
        <f>'[1]KV_9.1.1.sz.mell'!C81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289">
        <f>C81+J81</f>
        <v>0</v>
      </c>
    </row>
    <row r="82" spans="1:11" s="280" customFormat="1" ht="12" customHeight="1" thickBot="1" x14ac:dyDescent="0.2">
      <c r="A82" s="301" t="s">
        <v>163</v>
      </c>
      <c r="B82" s="283" t="s">
        <v>164</v>
      </c>
      <c r="C82" s="17">
        <f>'[1]KV_9.1.1.sz.mell'!C82</f>
        <v>0</v>
      </c>
      <c r="D82" s="17">
        <f t="shared" ref="D82:K82" si="19">SUM(D83:D86)</f>
        <v>0</v>
      </c>
      <c r="E82" s="17">
        <f t="shared" si="19"/>
        <v>0</v>
      </c>
      <c r="F82" s="17">
        <f t="shared" si="19"/>
        <v>0</v>
      </c>
      <c r="G82" s="17">
        <f t="shared" si="19"/>
        <v>0</v>
      </c>
      <c r="H82" s="17">
        <f t="shared" si="19"/>
        <v>0</v>
      </c>
      <c r="I82" s="17">
        <f t="shared" si="19"/>
        <v>0</v>
      </c>
      <c r="J82" s="17">
        <f t="shared" si="19"/>
        <v>0</v>
      </c>
      <c r="K82" s="273">
        <f t="shared" si="19"/>
        <v>0</v>
      </c>
    </row>
    <row r="83" spans="1:11" s="280" customFormat="1" ht="12" customHeight="1" x14ac:dyDescent="0.2">
      <c r="A83" s="305" t="s">
        <v>165</v>
      </c>
      <c r="B83" s="275" t="s">
        <v>166</v>
      </c>
      <c r="C83" s="42">
        <f>'[1]KV_9.1.1.sz.mell'!C83</f>
        <v>0</v>
      </c>
      <c r="D83" s="43"/>
      <c r="E83" s="43"/>
      <c r="F83" s="43"/>
      <c r="G83" s="43"/>
      <c r="H83" s="43"/>
      <c r="I83" s="43"/>
      <c r="J83" s="42">
        <f t="shared" ref="J83:J88" si="20">D83+E83+F83+G83+H83+I83</f>
        <v>0</v>
      </c>
      <c r="K83" s="289">
        <f t="shared" ref="K83:K88" si="21">C83+J83</f>
        <v>0</v>
      </c>
    </row>
    <row r="84" spans="1:11" s="280" customFormat="1" ht="12" customHeight="1" x14ac:dyDescent="0.2">
      <c r="A84" s="306" t="s">
        <v>167</v>
      </c>
      <c r="B84" s="279" t="s">
        <v>168</v>
      </c>
      <c r="C84" s="42">
        <f>'[1]KV_9.1.1.sz.mell'!C84</f>
        <v>0</v>
      </c>
      <c r="D84" s="43"/>
      <c r="E84" s="43"/>
      <c r="F84" s="43"/>
      <c r="G84" s="43"/>
      <c r="H84" s="43"/>
      <c r="I84" s="43"/>
      <c r="J84" s="42">
        <f t="shared" si="20"/>
        <v>0</v>
      </c>
      <c r="K84" s="289">
        <f t="shared" si="21"/>
        <v>0</v>
      </c>
    </row>
    <row r="85" spans="1:11" s="280" customFormat="1" ht="12" customHeight="1" x14ac:dyDescent="0.2">
      <c r="A85" s="306" t="s">
        <v>169</v>
      </c>
      <c r="B85" s="279" t="s">
        <v>170</v>
      </c>
      <c r="C85" s="42">
        <f>'[1]KV_9.1.1.sz.mell'!C85</f>
        <v>0</v>
      </c>
      <c r="D85" s="43"/>
      <c r="E85" s="43"/>
      <c r="F85" s="43"/>
      <c r="G85" s="43"/>
      <c r="H85" s="43"/>
      <c r="I85" s="43"/>
      <c r="J85" s="42">
        <f t="shared" si="20"/>
        <v>0</v>
      </c>
      <c r="K85" s="289">
        <f t="shared" si="21"/>
        <v>0</v>
      </c>
    </row>
    <row r="86" spans="1:11" s="277" customFormat="1" ht="12" customHeight="1" thickBot="1" x14ac:dyDescent="0.25">
      <c r="A86" s="307" t="s">
        <v>171</v>
      </c>
      <c r="B86" s="282" t="s">
        <v>172</v>
      </c>
      <c r="C86" s="42">
        <f>'[1]KV_9.1.1.sz.mell'!C86</f>
        <v>0</v>
      </c>
      <c r="D86" s="43"/>
      <c r="E86" s="43"/>
      <c r="F86" s="43"/>
      <c r="G86" s="43"/>
      <c r="H86" s="43"/>
      <c r="I86" s="43"/>
      <c r="J86" s="42">
        <f t="shared" si="20"/>
        <v>0</v>
      </c>
      <c r="K86" s="289">
        <f t="shared" si="21"/>
        <v>0</v>
      </c>
    </row>
    <row r="87" spans="1:11" s="277" customFormat="1" ht="12" customHeight="1" thickBot="1" x14ac:dyDescent="0.2">
      <c r="A87" s="301" t="s">
        <v>173</v>
      </c>
      <c r="B87" s="283" t="s">
        <v>174</v>
      </c>
      <c r="C87" s="17">
        <f>'[1]KV_9.1.1.sz.mell'!C87</f>
        <v>0</v>
      </c>
      <c r="D87" s="66"/>
      <c r="E87" s="66"/>
      <c r="F87" s="66"/>
      <c r="G87" s="66"/>
      <c r="H87" s="66"/>
      <c r="I87" s="66"/>
      <c r="J87" s="17">
        <f t="shared" si="20"/>
        <v>0</v>
      </c>
      <c r="K87" s="273">
        <f t="shared" si="21"/>
        <v>0</v>
      </c>
    </row>
    <row r="88" spans="1:11" s="277" customFormat="1" ht="12" customHeight="1" thickBot="1" x14ac:dyDescent="0.2">
      <c r="A88" s="301" t="s">
        <v>389</v>
      </c>
      <c r="B88" s="283" t="s">
        <v>176</v>
      </c>
      <c r="C88" s="17">
        <f>'[1]KV_9.1.1.sz.mell'!C88</f>
        <v>0</v>
      </c>
      <c r="D88" s="66"/>
      <c r="E88" s="66"/>
      <c r="F88" s="66"/>
      <c r="G88" s="66"/>
      <c r="H88" s="66"/>
      <c r="I88" s="66"/>
      <c r="J88" s="17">
        <f t="shared" si="20"/>
        <v>0</v>
      </c>
      <c r="K88" s="273">
        <f t="shared" si="21"/>
        <v>0</v>
      </c>
    </row>
    <row r="89" spans="1:11" s="277" customFormat="1" ht="12" customHeight="1" thickBot="1" x14ac:dyDescent="0.2">
      <c r="A89" s="301" t="s">
        <v>390</v>
      </c>
      <c r="B89" s="283" t="s">
        <v>178</v>
      </c>
      <c r="C89" s="39">
        <f>'[1]KV_9.1.1.sz.mell'!C89</f>
        <v>453068876</v>
      </c>
      <c r="D89" s="39">
        <f t="shared" ref="D89:K89" si="22">+D66+D70+D75+D78+D82+D88+D87</f>
        <v>0</v>
      </c>
      <c r="E89" s="39">
        <f t="shared" si="22"/>
        <v>105677257</v>
      </c>
      <c r="F89" s="39">
        <f t="shared" si="22"/>
        <v>0</v>
      </c>
      <c r="G89" s="39">
        <f t="shared" si="22"/>
        <v>0</v>
      </c>
      <c r="H89" s="39">
        <f t="shared" si="22"/>
        <v>0</v>
      </c>
      <c r="I89" s="39">
        <f t="shared" si="22"/>
        <v>0</v>
      </c>
      <c r="J89" s="39">
        <f t="shared" si="22"/>
        <v>105677257</v>
      </c>
      <c r="K89" s="286">
        <f t="shared" si="22"/>
        <v>558746133</v>
      </c>
    </row>
    <row r="90" spans="1:11" s="277" customFormat="1" ht="12" customHeight="1" thickBot="1" x14ac:dyDescent="0.2">
      <c r="A90" s="308" t="s">
        <v>391</v>
      </c>
      <c r="B90" s="309" t="s">
        <v>392</v>
      </c>
      <c r="C90" s="39">
        <f>'[1]KV_9.1.1.sz.mell'!C90</f>
        <v>889149435</v>
      </c>
      <c r="D90" s="39">
        <f t="shared" ref="D90:K90" si="23">+D65+D89</f>
        <v>151170399</v>
      </c>
      <c r="E90" s="39">
        <f t="shared" si="23"/>
        <v>107277257</v>
      </c>
      <c r="F90" s="39">
        <f t="shared" si="23"/>
        <v>0</v>
      </c>
      <c r="G90" s="39">
        <f t="shared" si="23"/>
        <v>0</v>
      </c>
      <c r="H90" s="39">
        <f t="shared" si="23"/>
        <v>0</v>
      </c>
      <c r="I90" s="39">
        <f t="shared" si="23"/>
        <v>0</v>
      </c>
      <c r="J90" s="39">
        <f t="shared" si="23"/>
        <v>258447656</v>
      </c>
      <c r="K90" s="286">
        <f t="shared" si="23"/>
        <v>1147597091</v>
      </c>
    </row>
    <row r="91" spans="1:11" s="280" customFormat="1" ht="15.2" customHeight="1" thickBot="1" x14ac:dyDescent="0.25">
      <c r="A91" s="310"/>
      <c r="B91" s="311"/>
      <c r="C91" s="312"/>
      <c r="D91" s="312"/>
      <c r="E91" s="312"/>
      <c r="F91" s="312"/>
      <c r="G91" s="312"/>
    </row>
    <row r="92" spans="1:11" s="270" customFormat="1" ht="16.5" customHeight="1" thickBot="1" x14ac:dyDescent="0.25">
      <c r="A92" s="391" t="s">
        <v>278</v>
      </c>
      <c r="B92" s="392"/>
      <c r="C92" s="392"/>
      <c r="D92" s="392"/>
      <c r="E92" s="392"/>
      <c r="F92" s="392"/>
      <c r="G92" s="392"/>
      <c r="H92" s="392"/>
      <c r="I92" s="392"/>
      <c r="J92" s="392"/>
      <c r="K92" s="393"/>
    </row>
    <row r="93" spans="1:11" s="317" customFormat="1" ht="12" customHeight="1" thickBot="1" x14ac:dyDescent="0.25">
      <c r="A93" s="313" t="s">
        <v>22</v>
      </c>
      <c r="B93" s="314" t="s">
        <v>393</v>
      </c>
      <c r="C93" s="17">
        <f>'[1]KV_9.1.1.sz.mell'!C93</f>
        <v>335442804</v>
      </c>
      <c r="D93" s="315">
        <f t="shared" ref="D93:K93" si="24">+D94+D95+D96+D97+D98+D111</f>
        <v>140594093</v>
      </c>
      <c r="E93" s="315">
        <f t="shared" si="24"/>
        <v>1600000</v>
      </c>
      <c r="F93" s="315">
        <f t="shared" si="24"/>
        <v>0</v>
      </c>
      <c r="G93" s="315">
        <f t="shared" si="24"/>
        <v>0</v>
      </c>
      <c r="H93" s="315">
        <f t="shared" si="24"/>
        <v>0</v>
      </c>
      <c r="I93" s="81">
        <f t="shared" si="24"/>
        <v>0</v>
      </c>
      <c r="J93" s="81">
        <f t="shared" si="24"/>
        <v>142194093</v>
      </c>
      <c r="K93" s="316">
        <f t="shared" si="24"/>
        <v>477636897</v>
      </c>
    </row>
    <row r="94" spans="1:11" ht="12" customHeight="1" x14ac:dyDescent="0.2">
      <c r="A94" s="318" t="s">
        <v>24</v>
      </c>
      <c r="B94" s="319" t="s">
        <v>185</v>
      </c>
      <c r="C94" s="320">
        <f>'[1]KV_9.1.1.sz.mell'!C94</f>
        <v>76773621</v>
      </c>
      <c r="D94" s="321">
        <v>100953736</v>
      </c>
      <c r="E94" s="321"/>
      <c r="F94" s="321"/>
      <c r="G94" s="321"/>
      <c r="H94" s="321"/>
      <c r="I94" s="85"/>
      <c r="J94" s="86">
        <f t="shared" ref="J94:J113" si="25">D94+E94+F94+G94+H94+I94</f>
        <v>100953736</v>
      </c>
      <c r="K94" s="322">
        <f t="shared" ref="K94:K113" si="26">C94+J94</f>
        <v>177727357</v>
      </c>
    </row>
    <row r="95" spans="1:11" ht="12" customHeight="1" x14ac:dyDescent="0.2">
      <c r="A95" s="278" t="s">
        <v>26</v>
      </c>
      <c r="B95" s="323" t="s">
        <v>186</v>
      </c>
      <c r="C95" s="27">
        <f>'[1]KV_9.1.1.sz.mell'!C95</f>
        <v>10755984</v>
      </c>
      <c r="D95" s="28">
        <v>8833452</v>
      </c>
      <c r="E95" s="28"/>
      <c r="F95" s="28"/>
      <c r="G95" s="28"/>
      <c r="H95" s="28"/>
      <c r="I95" s="28"/>
      <c r="J95" s="27">
        <f t="shared" si="25"/>
        <v>8833452</v>
      </c>
      <c r="K95" s="284">
        <f t="shared" si="26"/>
        <v>19589436</v>
      </c>
    </row>
    <row r="96" spans="1:11" ht="12" customHeight="1" x14ac:dyDescent="0.2">
      <c r="A96" s="278" t="s">
        <v>28</v>
      </c>
      <c r="B96" s="323" t="s">
        <v>187</v>
      </c>
      <c r="C96" s="34">
        <f>'[1]KV_9.1.1.sz.mell'!C96</f>
        <v>159097972</v>
      </c>
      <c r="D96" s="35">
        <v>35417688</v>
      </c>
      <c r="E96" s="35">
        <v>2000000</v>
      </c>
      <c r="F96" s="35"/>
      <c r="G96" s="35"/>
      <c r="H96" s="28"/>
      <c r="I96" s="35"/>
      <c r="J96" s="34">
        <f t="shared" si="25"/>
        <v>37417688</v>
      </c>
      <c r="K96" s="285">
        <f t="shared" si="26"/>
        <v>196515660</v>
      </c>
    </row>
    <row r="97" spans="1:11" ht="12" customHeight="1" x14ac:dyDescent="0.2">
      <c r="A97" s="278" t="s">
        <v>30</v>
      </c>
      <c r="B97" s="324" t="s">
        <v>188</v>
      </c>
      <c r="C97" s="34">
        <f>'[1]KV_9.1.1.sz.mell'!C97</f>
        <v>28186000</v>
      </c>
      <c r="D97" s="35"/>
      <c r="E97" s="35"/>
      <c r="F97" s="35"/>
      <c r="G97" s="35"/>
      <c r="H97" s="35"/>
      <c r="I97" s="35"/>
      <c r="J97" s="34">
        <f t="shared" si="25"/>
        <v>0</v>
      </c>
      <c r="K97" s="285">
        <f t="shared" si="26"/>
        <v>28186000</v>
      </c>
    </row>
    <row r="98" spans="1:11" ht="12" customHeight="1" x14ac:dyDescent="0.2">
      <c r="A98" s="278" t="s">
        <v>189</v>
      </c>
      <c r="B98" s="325" t="s">
        <v>190</v>
      </c>
      <c r="C98" s="34">
        <f>'[1]KV_9.1.1.sz.mell'!C98</f>
        <v>48450613</v>
      </c>
      <c r="D98" s="35">
        <f>SUM(D99:D110)</f>
        <v>-4610783</v>
      </c>
      <c r="E98" s="35"/>
      <c r="F98" s="35"/>
      <c r="G98" s="35"/>
      <c r="H98" s="35"/>
      <c r="I98" s="35"/>
      <c r="J98" s="34">
        <f t="shared" si="25"/>
        <v>-4610783</v>
      </c>
      <c r="K98" s="285">
        <f t="shared" si="26"/>
        <v>43839830</v>
      </c>
    </row>
    <row r="99" spans="1:11" ht="12" customHeight="1" x14ac:dyDescent="0.2">
      <c r="A99" s="278" t="s">
        <v>34</v>
      </c>
      <c r="B99" s="323" t="s">
        <v>394</v>
      </c>
      <c r="C99" s="34">
        <f>'[1]KV_9.1.1.sz.mell'!C99</f>
        <v>0</v>
      </c>
      <c r="D99" s="35">
        <v>192689</v>
      </c>
      <c r="E99" s="35"/>
      <c r="F99" s="35"/>
      <c r="G99" s="35"/>
      <c r="H99" s="35"/>
      <c r="I99" s="35"/>
      <c r="J99" s="34">
        <f t="shared" si="25"/>
        <v>192689</v>
      </c>
      <c r="K99" s="285">
        <f t="shared" si="26"/>
        <v>192689</v>
      </c>
    </row>
    <row r="100" spans="1:11" ht="12" customHeight="1" x14ac:dyDescent="0.2">
      <c r="A100" s="278" t="s">
        <v>192</v>
      </c>
      <c r="B100" s="326" t="s">
        <v>193</v>
      </c>
      <c r="C100" s="34">
        <f>'[1]KV_9.1.1.sz.mell'!C100</f>
        <v>0</v>
      </c>
      <c r="D100" s="35"/>
      <c r="E100" s="35"/>
      <c r="F100" s="35"/>
      <c r="G100" s="35"/>
      <c r="H100" s="35"/>
      <c r="I100" s="35"/>
      <c r="J100" s="34">
        <f t="shared" si="25"/>
        <v>0</v>
      </c>
      <c r="K100" s="285">
        <f t="shared" si="26"/>
        <v>0</v>
      </c>
    </row>
    <row r="101" spans="1:11" ht="12" customHeight="1" x14ac:dyDescent="0.2">
      <c r="A101" s="278" t="s">
        <v>194</v>
      </c>
      <c r="B101" s="326" t="s">
        <v>195</v>
      </c>
      <c r="C101" s="34">
        <f>'[1]KV_9.1.1.sz.mell'!C101</f>
        <v>0</v>
      </c>
      <c r="D101" s="35"/>
      <c r="E101" s="35"/>
      <c r="F101" s="35"/>
      <c r="G101" s="35"/>
      <c r="H101" s="35"/>
      <c r="I101" s="35"/>
      <c r="J101" s="34">
        <f t="shared" si="25"/>
        <v>0</v>
      </c>
      <c r="K101" s="285">
        <f t="shared" si="26"/>
        <v>0</v>
      </c>
    </row>
    <row r="102" spans="1:11" ht="12" customHeight="1" x14ac:dyDescent="0.2">
      <c r="A102" s="278" t="s">
        <v>196</v>
      </c>
      <c r="B102" s="326" t="s">
        <v>197</v>
      </c>
      <c r="C102" s="34">
        <f>'[1]KV_9.1.1.sz.mell'!C102</f>
        <v>0</v>
      </c>
      <c r="D102" s="35"/>
      <c r="E102" s="35"/>
      <c r="F102" s="35"/>
      <c r="G102" s="35"/>
      <c r="H102" s="35"/>
      <c r="I102" s="35"/>
      <c r="J102" s="34">
        <f t="shared" si="25"/>
        <v>0</v>
      </c>
      <c r="K102" s="285">
        <f t="shared" si="26"/>
        <v>0</v>
      </c>
    </row>
    <row r="103" spans="1:11" ht="12" customHeight="1" x14ac:dyDescent="0.2">
      <c r="A103" s="278" t="s">
        <v>198</v>
      </c>
      <c r="B103" s="327" t="s">
        <v>199</v>
      </c>
      <c r="C103" s="34">
        <f>'[1]KV_9.1.1.sz.mell'!C103</f>
        <v>0</v>
      </c>
      <c r="D103" s="35"/>
      <c r="E103" s="35"/>
      <c r="F103" s="35"/>
      <c r="G103" s="35"/>
      <c r="H103" s="35"/>
      <c r="I103" s="35"/>
      <c r="J103" s="34">
        <f t="shared" si="25"/>
        <v>0</v>
      </c>
      <c r="K103" s="285">
        <f t="shared" si="26"/>
        <v>0</v>
      </c>
    </row>
    <row r="104" spans="1:11" ht="12" customHeight="1" x14ac:dyDescent="0.2">
      <c r="A104" s="278" t="s">
        <v>200</v>
      </c>
      <c r="B104" s="327" t="s">
        <v>201</v>
      </c>
      <c r="C104" s="34">
        <f>'[1]KV_9.1.1.sz.mell'!C104</f>
        <v>0</v>
      </c>
      <c r="D104" s="35"/>
      <c r="E104" s="35"/>
      <c r="F104" s="35"/>
      <c r="G104" s="35"/>
      <c r="H104" s="35"/>
      <c r="I104" s="35"/>
      <c r="J104" s="34">
        <f t="shared" si="25"/>
        <v>0</v>
      </c>
      <c r="K104" s="285">
        <f t="shared" si="26"/>
        <v>0</v>
      </c>
    </row>
    <row r="105" spans="1:11" ht="12" customHeight="1" x14ac:dyDescent="0.2">
      <c r="A105" s="278" t="s">
        <v>202</v>
      </c>
      <c r="B105" s="326" t="s">
        <v>203</v>
      </c>
      <c r="C105" s="34">
        <f>'[1]KV_9.1.1.sz.mell'!C105</f>
        <v>28950613</v>
      </c>
      <c r="D105" s="35"/>
      <c r="E105" s="35"/>
      <c r="F105" s="35"/>
      <c r="G105" s="35"/>
      <c r="H105" s="35"/>
      <c r="I105" s="35"/>
      <c r="J105" s="34">
        <f t="shared" si="25"/>
        <v>0</v>
      </c>
      <c r="K105" s="285">
        <f t="shared" si="26"/>
        <v>28950613</v>
      </c>
    </row>
    <row r="106" spans="1:11" ht="12" customHeight="1" x14ac:dyDescent="0.2">
      <c r="A106" s="278" t="s">
        <v>204</v>
      </c>
      <c r="B106" s="326" t="s">
        <v>205</v>
      </c>
      <c r="C106" s="34">
        <f>'[1]KV_9.1.1.sz.mell'!C106</f>
        <v>0</v>
      </c>
      <c r="D106" s="35"/>
      <c r="E106" s="35"/>
      <c r="F106" s="35"/>
      <c r="G106" s="35"/>
      <c r="H106" s="35"/>
      <c r="I106" s="35"/>
      <c r="J106" s="34">
        <f t="shared" si="25"/>
        <v>0</v>
      </c>
      <c r="K106" s="285">
        <f t="shared" si="26"/>
        <v>0</v>
      </c>
    </row>
    <row r="107" spans="1:11" ht="12" customHeight="1" x14ac:dyDescent="0.2">
      <c r="A107" s="278" t="s">
        <v>206</v>
      </c>
      <c r="B107" s="327" t="s">
        <v>207</v>
      </c>
      <c r="C107" s="34">
        <f>'[1]KV_9.1.1.sz.mell'!C107</f>
        <v>0</v>
      </c>
      <c r="D107" s="35"/>
      <c r="E107" s="35"/>
      <c r="F107" s="35"/>
      <c r="G107" s="35"/>
      <c r="H107" s="35"/>
      <c r="I107" s="35"/>
      <c r="J107" s="34">
        <f t="shared" si="25"/>
        <v>0</v>
      </c>
      <c r="K107" s="285">
        <f t="shared" si="26"/>
        <v>0</v>
      </c>
    </row>
    <row r="108" spans="1:11" ht="12" customHeight="1" x14ac:dyDescent="0.2">
      <c r="A108" s="328" t="s">
        <v>208</v>
      </c>
      <c r="B108" s="329" t="s">
        <v>209</v>
      </c>
      <c r="C108" s="34">
        <f>'[1]KV_9.1.1.sz.mell'!C108</f>
        <v>0</v>
      </c>
      <c r="D108" s="35"/>
      <c r="E108" s="35"/>
      <c r="F108" s="35"/>
      <c r="G108" s="35"/>
      <c r="H108" s="35"/>
      <c r="I108" s="35"/>
      <c r="J108" s="34">
        <f t="shared" si="25"/>
        <v>0</v>
      </c>
      <c r="K108" s="285">
        <f t="shared" si="26"/>
        <v>0</v>
      </c>
    </row>
    <row r="109" spans="1:11" ht="12" customHeight="1" x14ac:dyDescent="0.2">
      <c r="A109" s="278" t="s">
        <v>210</v>
      </c>
      <c r="B109" s="329" t="s">
        <v>211</v>
      </c>
      <c r="C109" s="34">
        <f>'[1]KV_9.1.1.sz.mell'!C109</f>
        <v>0</v>
      </c>
      <c r="D109" s="35"/>
      <c r="E109" s="35"/>
      <c r="F109" s="35"/>
      <c r="G109" s="35"/>
      <c r="H109" s="35"/>
      <c r="I109" s="35"/>
      <c r="J109" s="34">
        <f t="shared" si="25"/>
        <v>0</v>
      </c>
      <c r="K109" s="285">
        <f t="shared" si="26"/>
        <v>0</v>
      </c>
    </row>
    <row r="110" spans="1:11" ht="12" customHeight="1" x14ac:dyDescent="0.2">
      <c r="A110" s="278" t="s">
        <v>212</v>
      </c>
      <c r="B110" s="327" t="s">
        <v>213</v>
      </c>
      <c r="C110" s="27">
        <f>'[1]KV_9.1.1.sz.mell'!C110</f>
        <v>19500000</v>
      </c>
      <c r="D110" s="28">
        <v>-4803472</v>
      </c>
      <c r="E110" s="28"/>
      <c r="F110" s="28"/>
      <c r="G110" s="28"/>
      <c r="H110" s="28"/>
      <c r="I110" s="28"/>
      <c r="J110" s="27">
        <f t="shared" si="25"/>
        <v>-4803472</v>
      </c>
      <c r="K110" s="284">
        <f t="shared" si="26"/>
        <v>14696528</v>
      </c>
    </row>
    <row r="111" spans="1:11" ht="12" customHeight="1" x14ac:dyDescent="0.2">
      <c r="A111" s="278" t="s">
        <v>214</v>
      </c>
      <c r="B111" s="324" t="s">
        <v>215</v>
      </c>
      <c r="C111" s="27">
        <f>'[1]KV_9.1.1.sz.mell'!C111</f>
        <v>12178614</v>
      </c>
      <c r="D111" s="28"/>
      <c r="E111" s="28">
        <v>-400000</v>
      </c>
      <c r="F111" s="28"/>
      <c r="G111" s="28"/>
      <c r="H111" s="28"/>
      <c r="I111" s="28"/>
      <c r="J111" s="27">
        <f t="shared" si="25"/>
        <v>-400000</v>
      </c>
      <c r="K111" s="284">
        <f t="shared" si="26"/>
        <v>11778614</v>
      </c>
    </row>
    <row r="112" spans="1:11" ht="12" customHeight="1" x14ac:dyDescent="0.2">
      <c r="A112" s="281" t="s">
        <v>216</v>
      </c>
      <c r="B112" s="323" t="s">
        <v>395</v>
      </c>
      <c r="C112" s="34">
        <f>'[1]KV_9.1.1.sz.mell'!C112</f>
        <v>6178614</v>
      </c>
      <c r="D112" s="35"/>
      <c r="E112" s="35">
        <v>-400000</v>
      </c>
      <c r="F112" s="35"/>
      <c r="G112" s="35"/>
      <c r="H112" s="35"/>
      <c r="I112" s="35"/>
      <c r="J112" s="34">
        <f t="shared" si="25"/>
        <v>-400000</v>
      </c>
      <c r="K112" s="285">
        <f t="shared" si="26"/>
        <v>5778614</v>
      </c>
    </row>
    <row r="113" spans="1:11" ht="12" customHeight="1" thickBot="1" x14ac:dyDescent="0.25">
      <c r="A113" s="296" t="s">
        <v>218</v>
      </c>
      <c r="B113" s="330" t="s">
        <v>396</v>
      </c>
      <c r="C113" s="99">
        <f>'[1]KV_9.1.1.sz.mell'!C113</f>
        <v>6000000</v>
      </c>
      <c r="D113" s="98"/>
      <c r="E113" s="98"/>
      <c r="F113" s="98"/>
      <c r="G113" s="98"/>
      <c r="H113" s="98"/>
      <c r="I113" s="98"/>
      <c r="J113" s="99">
        <f t="shared" si="25"/>
        <v>0</v>
      </c>
      <c r="K113" s="331">
        <f t="shared" si="26"/>
        <v>6000000</v>
      </c>
    </row>
    <row r="114" spans="1:11" ht="12" customHeight="1" thickBot="1" x14ac:dyDescent="0.25">
      <c r="A114" s="271" t="s">
        <v>36</v>
      </c>
      <c r="B114" s="332" t="s">
        <v>220</v>
      </c>
      <c r="C114" s="17">
        <f>'[1]KV_9.1.1.sz.mell'!C114</f>
        <v>335028633</v>
      </c>
      <c r="D114" s="17">
        <f t="shared" ref="D114:K114" si="27">+D115+D117+D119</f>
        <v>10576306</v>
      </c>
      <c r="E114" s="17">
        <f t="shared" si="27"/>
        <v>105677257</v>
      </c>
      <c r="F114" s="17">
        <f t="shared" si="27"/>
        <v>0</v>
      </c>
      <c r="G114" s="17">
        <f t="shared" si="27"/>
        <v>0</v>
      </c>
      <c r="H114" s="17">
        <f t="shared" si="27"/>
        <v>0</v>
      </c>
      <c r="I114" s="17">
        <f t="shared" si="27"/>
        <v>0</v>
      </c>
      <c r="J114" s="17">
        <f t="shared" si="27"/>
        <v>116253563</v>
      </c>
      <c r="K114" s="273">
        <f t="shared" si="27"/>
        <v>451282196</v>
      </c>
    </row>
    <row r="115" spans="1:11" ht="12" customHeight="1" x14ac:dyDescent="0.2">
      <c r="A115" s="274" t="s">
        <v>38</v>
      </c>
      <c r="B115" s="323" t="s">
        <v>221</v>
      </c>
      <c r="C115" s="22">
        <f>'[1]KV_9.1.1.sz.mell'!C115</f>
        <v>330376372</v>
      </c>
      <c r="D115" s="23">
        <v>10576306</v>
      </c>
      <c r="E115" s="23">
        <v>105677257</v>
      </c>
      <c r="F115" s="23"/>
      <c r="G115" s="23"/>
      <c r="H115" s="23"/>
      <c r="I115" s="23"/>
      <c r="J115" s="22">
        <f t="shared" ref="J115:J127" si="28">D115+E115+F115+G115+H115+I115</f>
        <v>116253563</v>
      </c>
      <c r="K115" s="276">
        <f t="shared" ref="K115:K127" si="29">C115+J115</f>
        <v>446629935</v>
      </c>
    </row>
    <row r="116" spans="1:11" ht="12" customHeight="1" x14ac:dyDescent="0.2">
      <c r="A116" s="274" t="s">
        <v>40</v>
      </c>
      <c r="B116" s="333" t="s">
        <v>222</v>
      </c>
      <c r="C116" s="22">
        <f>'[1]KV_9.1.1.sz.mell'!C116</f>
        <v>0</v>
      </c>
      <c r="D116" s="23"/>
      <c r="E116" s="23"/>
      <c r="F116" s="23"/>
      <c r="G116" s="23"/>
      <c r="H116" s="23"/>
      <c r="I116" s="23"/>
      <c r="J116" s="22">
        <f t="shared" si="28"/>
        <v>0</v>
      </c>
      <c r="K116" s="276">
        <f t="shared" si="29"/>
        <v>0</v>
      </c>
    </row>
    <row r="117" spans="1:11" ht="12" customHeight="1" x14ac:dyDescent="0.2">
      <c r="A117" s="274" t="s">
        <v>42</v>
      </c>
      <c r="B117" s="333" t="s">
        <v>223</v>
      </c>
      <c r="C117" s="27">
        <f>'[1]KV_9.1.1.sz.mell'!C117</f>
        <v>4652261</v>
      </c>
      <c r="D117" s="28"/>
      <c r="E117" s="28"/>
      <c r="F117" s="28"/>
      <c r="G117" s="28"/>
      <c r="H117" s="28"/>
      <c r="I117" s="28"/>
      <c r="J117" s="27">
        <f t="shared" si="28"/>
        <v>0</v>
      </c>
      <c r="K117" s="284">
        <f t="shared" si="29"/>
        <v>4652261</v>
      </c>
    </row>
    <row r="118" spans="1:11" ht="12" customHeight="1" x14ac:dyDescent="0.2">
      <c r="A118" s="274" t="s">
        <v>44</v>
      </c>
      <c r="B118" s="333" t="s">
        <v>224</v>
      </c>
      <c r="C118" s="27">
        <f>'[1]KV_9.1.1.sz.mell'!C118</f>
        <v>0</v>
      </c>
      <c r="D118" s="28"/>
      <c r="E118" s="28"/>
      <c r="F118" s="28"/>
      <c r="G118" s="28"/>
      <c r="H118" s="28"/>
      <c r="I118" s="28"/>
      <c r="J118" s="27">
        <f t="shared" si="28"/>
        <v>0</v>
      </c>
      <c r="K118" s="284">
        <f t="shared" si="29"/>
        <v>0</v>
      </c>
    </row>
    <row r="119" spans="1:11" ht="12" customHeight="1" x14ac:dyDescent="0.2">
      <c r="A119" s="274" t="s">
        <v>46</v>
      </c>
      <c r="B119" s="304" t="s">
        <v>225</v>
      </c>
      <c r="C119" s="27">
        <f>'[1]KV_9.1.1.sz.mell'!C119</f>
        <v>0</v>
      </c>
      <c r="D119" s="28"/>
      <c r="E119" s="28"/>
      <c r="F119" s="28"/>
      <c r="G119" s="28"/>
      <c r="H119" s="28"/>
      <c r="I119" s="28"/>
      <c r="J119" s="27">
        <f t="shared" si="28"/>
        <v>0</v>
      </c>
      <c r="K119" s="284">
        <f t="shared" si="29"/>
        <v>0</v>
      </c>
    </row>
    <row r="120" spans="1:11" ht="12" customHeight="1" x14ac:dyDescent="0.2">
      <c r="A120" s="274" t="s">
        <v>48</v>
      </c>
      <c r="B120" s="334" t="s">
        <v>226</v>
      </c>
      <c r="C120" s="27">
        <f>'[1]KV_9.1.1.sz.mell'!C120</f>
        <v>0</v>
      </c>
      <c r="D120" s="28"/>
      <c r="E120" s="28"/>
      <c r="F120" s="28"/>
      <c r="G120" s="28"/>
      <c r="H120" s="28"/>
      <c r="I120" s="28"/>
      <c r="J120" s="27">
        <f t="shared" si="28"/>
        <v>0</v>
      </c>
      <c r="K120" s="284">
        <f t="shared" si="29"/>
        <v>0</v>
      </c>
    </row>
    <row r="121" spans="1:11" ht="12" customHeight="1" x14ac:dyDescent="0.2">
      <c r="A121" s="274" t="s">
        <v>227</v>
      </c>
      <c r="B121" s="335" t="s">
        <v>228</v>
      </c>
      <c r="C121" s="27">
        <f>'[1]KV_9.1.1.sz.mell'!C121</f>
        <v>0</v>
      </c>
      <c r="D121" s="28"/>
      <c r="E121" s="28"/>
      <c r="F121" s="28"/>
      <c r="G121" s="28"/>
      <c r="H121" s="28"/>
      <c r="I121" s="28"/>
      <c r="J121" s="27">
        <f t="shared" si="28"/>
        <v>0</v>
      </c>
      <c r="K121" s="284">
        <f t="shared" si="29"/>
        <v>0</v>
      </c>
    </row>
    <row r="122" spans="1:11" ht="12" customHeight="1" x14ac:dyDescent="0.2">
      <c r="A122" s="274" t="s">
        <v>229</v>
      </c>
      <c r="B122" s="327" t="s">
        <v>201</v>
      </c>
      <c r="C122" s="27">
        <f>'[1]KV_9.1.1.sz.mell'!C122</f>
        <v>0</v>
      </c>
      <c r="D122" s="28"/>
      <c r="E122" s="28"/>
      <c r="F122" s="28"/>
      <c r="G122" s="28"/>
      <c r="H122" s="28"/>
      <c r="I122" s="28"/>
      <c r="J122" s="27">
        <f t="shared" si="28"/>
        <v>0</v>
      </c>
      <c r="K122" s="284">
        <f t="shared" si="29"/>
        <v>0</v>
      </c>
    </row>
    <row r="123" spans="1:11" ht="12" customHeight="1" x14ac:dyDescent="0.2">
      <c r="A123" s="274" t="s">
        <v>230</v>
      </c>
      <c r="B123" s="327" t="s">
        <v>231</v>
      </c>
      <c r="C123" s="27">
        <f>'[1]KV_9.1.1.sz.mell'!C123</f>
        <v>0</v>
      </c>
      <c r="D123" s="28"/>
      <c r="E123" s="28"/>
      <c r="F123" s="28"/>
      <c r="G123" s="28"/>
      <c r="H123" s="28"/>
      <c r="I123" s="28"/>
      <c r="J123" s="27">
        <f t="shared" si="28"/>
        <v>0</v>
      </c>
      <c r="K123" s="284">
        <f t="shared" si="29"/>
        <v>0</v>
      </c>
    </row>
    <row r="124" spans="1:11" ht="12" customHeight="1" x14ac:dyDescent="0.2">
      <c r="A124" s="274" t="s">
        <v>232</v>
      </c>
      <c r="B124" s="327" t="s">
        <v>233</v>
      </c>
      <c r="C124" s="27">
        <f>'[1]KV_9.1.1.sz.mell'!C124</f>
        <v>0</v>
      </c>
      <c r="D124" s="28"/>
      <c r="E124" s="28"/>
      <c r="F124" s="28"/>
      <c r="G124" s="28"/>
      <c r="H124" s="28"/>
      <c r="I124" s="28"/>
      <c r="J124" s="27">
        <f t="shared" si="28"/>
        <v>0</v>
      </c>
      <c r="K124" s="284">
        <f t="shared" si="29"/>
        <v>0</v>
      </c>
    </row>
    <row r="125" spans="1:11" ht="12" customHeight="1" x14ac:dyDescent="0.2">
      <c r="A125" s="274" t="s">
        <v>234</v>
      </c>
      <c r="B125" s="327" t="s">
        <v>207</v>
      </c>
      <c r="C125" s="27">
        <f>'[1]KV_9.1.1.sz.mell'!C125</f>
        <v>0</v>
      </c>
      <c r="D125" s="28"/>
      <c r="E125" s="28"/>
      <c r="F125" s="28"/>
      <c r="G125" s="28"/>
      <c r="H125" s="28"/>
      <c r="I125" s="28"/>
      <c r="J125" s="27">
        <f t="shared" si="28"/>
        <v>0</v>
      </c>
      <c r="K125" s="284">
        <f t="shared" si="29"/>
        <v>0</v>
      </c>
    </row>
    <row r="126" spans="1:11" ht="12" customHeight="1" x14ac:dyDescent="0.2">
      <c r="A126" s="274" t="s">
        <v>235</v>
      </c>
      <c r="B126" s="327" t="s">
        <v>236</v>
      </c>
      <c r="C126" s="27">
        <f>'[1]KV_9.1.1.sz.mell'!C126</f>
        <v>0</v>
      </c>
      <c r="D126" s="28"/>
      <c r="E126" s="28"/>
      <c r="F126" s="28"/>
      <c r="G126" s="28"/>
      <c r="H126" s="28"/>
      <c r="I126" s="28"/>
      <c r="J126" s="27">
        <f t="shared" si="28"/>
        <v>0</v>
      </c>
      <c r="K126" s="284">
        <f t="shared" si="29"/>
        <v>0</v>
      </c>
    </row>
    <row r="127" spans="1:11" ht="12" customHeight="1" thickBot="1" x14ac:dyDescent="0.25">
      <c r="A127" s="328" t="s">
        <v>237</v>
      </c>
      <c r="B127" s="327" t="s">
        <v>238</v>
      </c>
      <c r="C127" s="34">
        <f>'[1]KV_9.1.1.sz.mell'!C127</f>
        <v>0</v>
      </c>
      <c r="D127" s="35"/>
      <c r="E127" s="35"/>
      <c r="F127" s="35"/>
      <c r="G127" s="35"/>
      <c r="H127" s="35"/>
      <c r="I127" s="35"/>
      <c r="J127" s="34">
        <f t="shared" si="28"/>
        <v>0</v>
      </c>
      <c r="K127" s="285">
        <f t="shared" si="29"/>
        <v>0</v>
      </c>
    </row>
    <row r="128" spans="1:11" ht="12" customHeight="1" thickBot="1" x14ac:dyDescent="0.25">
      <c r="A128" s="271" t="s">
        <v>50</v>
      </c>
      <c r="B128" s="336" t="s">
        <v>239</v>
      </c>
      <c r="C128" s="17">
        <f>'[1]KV_9.1.1.sz.mell'!C128</f>
        <v>670471437</v>
      </c>
      <c r="D128" s="17">
        <f t="shared" ref="D128:K128" si="30">+D93+D114</f>
        <v>151170399</v>
      </c>
      <c r="E128" s="17">
        <f t="shared" si="30"/>
        <v>107277257</v>
      </c>
      <c r="F128" s="17">
        <f t="shared" si="30"/>
        <v>0</v>
      </c>
      <c r="G128" s="17">
        <f t="shared" si="30"/>
        <v>0</v>
      </c>
      <c r="H128" s="17">
        <f t="shared" si="30"/>
        <v>0</v>
      </c>
      <c r="I128" s="17">
        <f t="shared" si="30"/>
        <v>0</v>
      </c>
      <c r="J128" s="17">
        <f t="shared" si="30"/>
        <v>258447656</v>
      </c>
      <c r="K128" s="273">
        <f t="shared" si="30"/>
        <v>928919093</v>
      </c>
    </row>
    <row r="129" spans="1:11" ht="12" customHeight="1" thickBot="1" x14ac:dyDescent="0.25">
      <c r="A129" s="271" t="s">
        <v>240</v>
      </c>
      <c r="B129" s="336" t="s">
        <v>397</v>
      </c>
      <c r="C129" s="17">
        <f>'[1]KV_9.1.1.sz.mell'!C129</f>
        <v>0</v>
      </c>
      <c r="D129" s="17">
        <f t="shared" ref="D129:K129" si="31">+D130+D131+D132</f>
        <v>0</v>
      </c>
      <c r="E129" s="17">
        <f t="shared" si="31"/>
        <v>0</v>
      </c>
      <c r="F129" s="17">
        <f t="shared" si="31"/>
        <v>0</v>
      </c>
      <c r="G129" s="17">
        <f t="shared" si="31"/>
        <v>0</v>
      </c>
      <c r="H129" s="17">
        <f t="shared" si="31"/>
        <v>0</v>
      </c>
      <c r="I129" s="17">
        <f t="shared" si="31"/>
        <v>0</v>
      </c>
      <c r="J129" s="17">
        <f t="shared" si="31"/>
        <v>0</v>
      </c>
      <c r="K129" s="273">
        <f t="shared" si="31"/>
        <v>0</v>
      </c>
    </row>
    <row r="130" spans="1:11" s="317" customFormat="1" ht="12" customHeight="1" x14ac:dyDescent="0.2">
      <c r="A130" s="274" t="s">
        <v>66</v>
      </c>
      <c r="B130" s="337" t="s">
        <v>398</v>
      </c>
      <c r="C130" s="27">
        <f>'[1]KV_9.1.1.sz.mell'!C130</f>
        <v>0</v>
      </c>
      <c r="D130" s="28"/>
      <c r="E130" s="28"/>
      <c r="F130" s="28"/>
      <c r="G130" s="28"/>
      <c r="H130" s="28"/>
      <c r="I130" s="28"/>
      <c r="J130" s="27">
        <f>D130+E130+F130+G130+H130+I130</f>
        <v>0</v>
      </c>
      <c r="K130" s="284">
        <f>C130+J130</f>
        <v>0</v>
      </c>
    </row>
    <row r="131" spans="1:11" ht="12" customHeight="1" x14ac:dyDescent="0.2">
      <c r="A131" s="274" t="s">
        <v>67</v>
      </c>
      <c r="B131" s="337" t="s">
        <v>243</v>
      </c>
      <c r="C131" s="27">
        <f>'[1]KV_9.1.1.sz.mell'!C131</f>
        <v>0</v>
      </c>
      <c r="D131" s="28"/>
      <c r="E131" s="28"/>
      <c r="F131" s="28"/>
      <c r="G131" s="28"/>
      <c r="H131" s="28"/>
      <c r="I131" s="28"/>
      <c r="J131" s="27">
        <f>D131+E131+F131+G131+H131+I131</f>
        <v>0</v>
      </c>
      <c r="K131" s="284">
        <f>C131+J131</f>
        <v>0</v>
      </c>
    </row>
    <row r="132" spans="1:11" ht="12" customHeight="1" thickBot="1" x14ac:dyDescent="0.25">
      <c r="A132" s="328" t="s">
        <v>68</v>
      </c>
      <c r="B132" s="338" t="s">
        <v>399</v>
      </c>
      <c r="C132" s="27">
        <f>'[1]KV_9.1.1.sz.mell'!C132</f>
        <v>0</v>
      </c>
      <c r="D132" s="28"/>
      <c r="E132" s="28"/>
      <c r="F132" s="28"/>
      <c r="G132" s="28"/>
      <c r="H132" s="28"/>
      <c r="I132" s="28"/>
      <c r="J132" s="27">
        <f>D132+E132+F132+G132+H132+I132</f>
        <v>0</v>
      </c>
      <c r="K132" s="284">
        <f>C132+J132</f>
        <v>0</v>
      </c>
    </row>
    <row r="133" spans="1:11" ht="12" customHeight="1" thickBot="1" x14ac:dyDescent="0.25">
      <c r="A133" s="271" t="s">
        <v>73</v>
      </c>
      <c r="B133" s="336" t="s">
        <v>245</v>
      </c>
      <c r="C133" s="17">
        <f>'[1]KV_9.1.1.sz.mell'!C133</f>
        <v>0</v>
      </c>
      <c r="D133" s="17">
        <f t="shared" ref="D133:K133" si="32">+D134+D135+D136+D137+D138+D139</f>
        <v>0</v>
      </c>
      <c r="E133" s="17">
        <f t="shared" si="32"/>
        <v>0</v>
      </c>
      <c r="F133" s="17">
        <f t="shared" si="32"/>
        <v>0</v>
      </c>
      <c r="G133" s="17">
        <f t="shared" si="32"/>
        <v>0</v>
      </c>
      <c r="H133" s="17">
        <f t="shared" si="32"/>
        <v>0</v>
      </c>
      <c r="I133" s="17">
        <f t="shared" si="32"/>
        <v>0</v>
      </c>
      <c r="J133" s="17">
        <f t="shared" si="32"/>
        <v>0</v>
      </c>
      <c r="K133" s="273">
        <f t="shared" si="32"/>
        <v>0</v>
      </c>
    </row>
    <row r="134" spans="1:11" ht="12" customHeight="1" x14ac:dyDescent="0.2">
      <c r="A134" s="274" t="s">
        <v>75</v>
      </c>
      <c r="B134" s="337" t="s">
        <v>246</v>
      </c>
      <c r="C134" s="27">
        <f>'[1]KV_9.1.1.sz.mell'!C134</f>
        <v>0</v>
      </c>
      <c r="D134" s="28"/>
      <c r="E134" s="28"/>
      <c r="F134" s="28"/>
      <c r="G134" s="28"/>
      <c r="H134" s="28"/>
      <c r="I134" s="28"/>
      <c r="J134" s="27">
        <f t="shared" ref="J134:J139" si="33">D134+E134+F134+G134+H134+I134</f>
        <v>0</v>
      </c>
      <c r="K134" s="284">
        <f t="shared" ref="K134:K139" si="34">C134+J134</f>
        <v>0</v>
      </c>
    </row>
    <row r="135" spans="1:11" ht="12" customHeight="1" x14ac:dyDescent="0.2">
      <c r="A135" s="274" t="s">
        <v>77</v>
      </c>
      <c r="B135" s="337" t="s">
        <v>247</v>
      </c>
      <c r="C135" s="27">
        <f>'[1]KV_9.1.1.sz.mell'!C135</f>
        <v>0</v>
      </c>
      <c r="D135" s="28"/>
      <c r="E135" s="28"/>
      <c r="F135" s="28"/>
      <c r="G135" s="28"/>
      <c r="H135" s="28"/>
      <c r="I135" s="28"/>
      <c r="J135" s="27">
        <f t="shared" si="33"/>
        <v>0</v>
      </c>
      <c r="K135" s="284">
        <f t="shared" si="34"/>
        <v>0</v>
      </c>
    </row>
    <row r="136" spans="1:11" ht="12" customHeight="1" x14ac:dyDescent="0.2">
      <c r="A136" s="274" t="s">
        <v>79</v>
      </c>
      <c r="B136" s="337" t="s">
        <v>248</v>
      </c>
      <c r="C136" s="27">
        <f>'[1]KV_9.1.1.sz.mell'!C136</f>
        <v>0</v>
      </c>
      <c r="D136" s="28"/>
      <c r="E136" s="28"/>
      <c r="F136" s="28"/>
      <c r="G136" s="28"/>
      <c r="H136" s="28"/>
      <c r="I136" s="28"/>
      <c r="J136" s="27">
        <f t="shared" si="33"/>
        <v>0</v>
      </c>
      <c r="K136" s="284">
        <f t="shared" si="34"/>
        <v>0</v>
      </c>
    </row>
    <row r="137" spans="1:11" ht="12" customHeight="1" x14ac:dyDescent="0.2">
      <c r="A137" s="274" t="s">
        <v>81</v>
      </c>
      <c r="B137" s="337" t="s">
        <v>400</v>
      </c>
      <c r="C137" s="27">
        <f>'[1]KV_9.1.1.sz.mell'!C137</f>
        <v>0</v>
      </c>
      <c r="D137" s="28"/>
      <c r="E137" s="28"/>
      <c r="F137" s="28"/>
      <c r="G137" s="28"/>
      <c r="H137" s="28"/>
      <c r="I137" s="28"/>
      <c r="J137" s="27">
        <f t="shared" si="33"/>
        <v>0</v>
      </c>
      <c r="K137" s="284">
        <f t="shared" si="34"/>
        <v>0</v>
      </c>
    </row>
    <row r="138" spans="1:11" ht="12" customHeight="1" x14ac:dyDescent="0.2">
      <c r="A138" s="274" t="s">
        <v>83</v>
      </c>
      <c r="B138" s="337" t="s">
        <v>250</v>
      </c>
      <c r="C138" s="27">
        <f>'[1]KV_9.1.1.sz.mell'!C138</f>
        <v>0</v>
      </c>
      <c r="D138" s="28"/>
      <c r="E138" s="28"/>
      <c r="F138" s="28"/>
      <c r="G138" s="28"/>
      <c r="H138" s="28"/>
      <c r="I138" s="28"/>
      <c r="J138" s="27">
        <f t="shared" si="33"/>
        <v>0</v>
      </c>
      <c r="K138" s="284">
        <f t="shared" si="34"/>
        <v>0</v>
      </c>
    </row>
    <row r="139" spans="1:11" s="317" customFormat="1" ht="12" customHeight="1" thickBot="1" x14ac:dyDescent="0.25">
      <c r="A139" s="328" t="s">
        <v>85</v>
      </c>
      <c r="B139" s="338" t="s">
        <v>251</v>
      </c>
      <c r="C139" s="27">
        <f>'[1]KV_9.1.1.sz.mell'!C139</f>
        <v>0</v>
      </c>
      <c r="D139" s="28"/>
      <c r="E139" s="28"/>
      <c r="F139" s="28"/>
      <c r="G139" s="28"/>
      <c r="H139" s="28"/>
      <c r="I139" s="28"/>
      <c r="J139" s="27">
        <f t="shared" si="33"/>
        <v>0</v>
      </c>
      <c r="K139" s="284">
        <f t="shared" si="34"/>
        <v>0</v>
      </c>
    </row>
    <row r="140" spans="1:11" ht="12" customHeight="1" thickBot="1" x14ac:dyDescent="0.25">
      <c r="A140" s="271" t="s">
        <v>97</v>
      </c>
      <c r="B140" s="336" t="s">
        <v>401</v>
      </c>
      <c r="C140" s="39">
        <f>'[1]KV_9.1.1.sz.mell'!C140</f>
        <v>218677998</v>
      </c>
      <c r="D140" s="39">
        <f t="shared" ref="D140:K140" si="35">+D141+D142+D144+D145+D143</f>
        <v>0</v>
      </c>
      <c r="E140" s="39">
        <f t="shared" si="35"/>
        <v>0</v>
      </c>
      <c r="F140" s="39">
        <f t="shared" si="35"/>
        <v>0</v>
      </c>
      <c r="G140" s="39">
        <f t="shared" si="35"/>
        <v>0</v>
      </c>
      <c r="H140" s="39">
        <f t="shared" si="35"/>
        <v>0</v>
      </c>
      <c r="I140" s="39">
        <f t="shared" si="35"/>
        <v>0</v>
      </c>
      <c r="J140" s="39">
        <f t="shared" si="35"/>
        <v>0</v>
      </c>
      <c r="K140" s="286">
        <f t="shared" si="35"/>
        <v>218677998</v>
      </c>
    </row>
    <row r="141" spans="1:11" x14ac:dyDescent="0.2">
      <c r="A141" s="274" t="s">
        <v>99</v>
      </c>
      <c r="B141" s="337" t="s">
        <v>253</v>
      </c>
      <c r="C141" s="27">
        <f>'[1]KV_9.1.1.sz.mell'!C141</f>
        <v>0</v>
      </c>
      <c r="D141" s="28"/>
      <c r="E141" s="28"/>
      <c r="F141" s="28"/>
      <c r="G141" s="28"/>
      <c r="H141" s="28"/>
      <c r="I141" s="28"/>
      <c r="J141" s="27">
        <f>D141+E141+F141+G141+H141+I141</f>
        <v>0</v>
      </c>
      <c r="K141" s="284">
        <f>C141+J141</f>
        <v>0</v>
      </c>
    </row>
    <row r="142" spans="1:11" ht="12" customHeight="1" x14ac:dyDescent="0.2">
      <c r="A142" s="274" t="s">
        <v>101</v>
      </c>
      <c r="B142" s="337" t="s">
        <v>254</v>
      </c>
      <c r="C142" s="27">
        <f>'[1]KV_9.1.1.sz.mell'!C142</f>
        <v>11549377</v>
      </c>
      <c r="D142" s="28"/>
      <c r="E142" s="28"/>
      <c r="F142" s="28"/>
      <c r="G142" s="28"/>
      <c r="H142" s="28"/>
      <c r="I142" s="28"/>
      <c r="J142" s="27">
        <f>D142+E142+F142+G142+H142+I142</f>
        <v>0</v>
      </c>
      <c r="K142" s="284">
        <f>C142+J142</f>
        <v>11549377</v>
      </c>
    </row>
    <row r="143" spans="1:11" ht="12" customHeight="1" x14ac:dyDescent="0.2">
      <c r="A143" s="274" t="s">
        <v>103</v>
      </c>
      <c r="B143" s="337" t="s">
        <v>402</v>
      </c>
      <c r="C143" s="27">
        <f>'[1]KV_9.1.1.sz.mell'!C143</f>
        <v>207128621</v>
      </c>
      <c r="D143" s="28"/>
      <c r="E143" s="28"/>
      <c r="F143" s="28"/>
      <c r="G143" s="28"/>
      <c r="H143" s="28"/>
      <c r="I143" s="28"/>
      <c r="J143" s="27">
        <f>D143+E143+F143+G143+H143+I143</f>
        <v>0</v>
      </c>
      <c r="K143" s="284">
        <f>C143+J143</f>
        <v>207128621</v>
      </c>
    </row>
    <row r="144" spans="1:11" s="317" customFormat="1" ht="12" customHeight="1" x14ac:dyDescent="0.2">
      <c r="A144" s="274" t="s">
        <v>105</v>
      </c>
      <c r="B144" s="337" t="s">
        <v>255</v>
      </c>
      <c r="C144" s="27">
        <f>'[1]KV_9.1.1.sz.mell'!C144</f>
        <v>0</v>
      </c>
      <c r="D144" s="28"/>
      <c r="E144" s="28"/>
      <c r="F144" s="28"/>
      <c r="G144" s="28"/>
      <c r="H144" s="28"/>
      <c r="I144" s="28"/>
      <c r="J144" s="27">
        <f>D144+E144+F144+G144+H144+I144</f>
        <v>0</v>
      </c>
      <c r="K144" s="284">
        <f>C144+J144</f>
        <v>0</v>
      </c>
    </row>
    <row r="145" spans="1:11" s="317" customFormat="1" ht="12" customHeight="1" thickBot="1" x14ac:dyDescent="0.25">
      <c r="A145" s="328" t="s">
        <v>107</v>
      </c>
      <c r="B145" s="338" t="s">
        <v>256</v>
      </c>
      <c r="C145" s="27">
        <f>'[1]KV_9.1.1.sz.mell'!C145</f>
        <v>0</v>
      </c>
      <c r="D145" s="28"/>
      <c r="E145" s="28"/>
      <c r="F145" s="28"/>
      <c r="G145" s="28"/>
      <c r="H145" s="28"/>
      <c r="I145" s="28"/>
      <c r="J145" s="27">
        <f>D145+E145+F145+G145+H145+I145</f>
        <v>0</v>
      </c>
      <c r="K145" s="284">
        <f>C145+J145</f>
        <v>0</v>
      </c>
    </row>
    <row r="146" spans="1:11" s="317" customFormat="1" ht="12" customHeight="1" thickBot="1" x14ac:dyDescent="0.25">
      <c r="A146" s="271" t="s">
        <v>257</v>
      </c>
      <c r="B146" s="336" t="s">
        <v>258</v>
      </c>
      <c r="C146" s="116">
        <f>'[1]KV_9.1.1.sz.mell'!C146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339">
        <f t="shared" si="36"/>
        <v>0</v>
      </c>
    </row>
    <row r="147" spans="1:11" s="317" customFormat="1" ht="12" customHeight="1" x14ac:dyDescent="0.2">
      <c r="A147" s="274" t="s">
        <v>111</v>
      </c>
      <c r="B147" s="337" t="s">
        <v>259</v>
      </c>
      <c r="C147" s="27">
        <f>'[1]KV_9.1.1.sz.mell'!C147</f>
        <v>0</v>
      </c>
      <c r="D147" s="28"/>
      <c r="E147" s="28"/>
      <c r="F147" s="28"/>
      <c r="G147" s="28"/>
      <c r="H147" s="28"/>
      <c r="I147" s="28"/>
      <c r="J147" s="27">
        <f t="shared" ref="J147:J153" si="37">D147+E147+F147+G147+H147+I147</f>
        <v>0</v>
      </c>
      <c r="K147" s="284">
        <f t="shared" ref="K147:K153" si="38">C147+J147</f>
        <v>0</v>
      </c>
    </row>
    <row r="148" spans="1:11" s="317" customFormat="1" ht="12" customHeight="1" x14ac:dyDescent="0.2">
      <c r="A148" s="274" t="s">
        <v>113</v>
      </c>
      <c r="B148" s="337" t="s">
        <v>260</v>
      </c>
      <c r="C148" s="27">
        <f>'[1]KV_9.1.1.sz.mell'!C148</f>
        <v>0</v>
      </c>
      <c r="D148" s="28"/>
      <c r="E148" s="28"/>
      <c r="F148" s="28"/>
      <c r="G148" s="28"/>
      <c r="H148" s="28"/>
      <c r="I148" s="28"/>
      <c r="J148" s="27">
        <f t="shared" si="37"/>
        <v>0</v>
      </c>
      <c r="K148" s="284">
        <f t="shared" si="38"/>
        <v>0</v>
      </c>
    </row>
    <row r="149" spans="1:11" s="317" customFormat="1" ht="12" customHeight="1" x14ac:dyDescent="0.2">
      <c r="A149" s="274" t="s">
        <v>115</v>
      </c>
      <c r="B149" s="337" t="s">
        <v>261</v>
      </c>
      <c r="C149" s="27">
        <f>'[1]KV_9.1.1.sz.mell'!C149</f>
        <v>0</v>
      </c>
      <c r="D149" s="28"/>
      <c r="E149" s="28"/>
      <c r="F149" s="28"/>
      <c r="G149" s="28"/>
      <c r="H149" s="28"/>
      <c r="I149" s="28"/>
      <c r="J149" s="27">
        <f t="shared" si="37"/>
        <v>0</v>
      </c>
      <c r="K149" s="284">
        <f t="shared" si="38"/>
        <v>0</v>
      </c>
    </row>
    <row r="150" spans="1:11" s="317" customFormat="1" ht="12" customHeight="1" x14ac:dyDescent="0.2">
      <c r="A150" s="274" t="s">
        <v>117</v>
      </c>
      <c r="B150" s="337" t="s">
        <v>403</v>
      </c>
      <c r="C150" s="27">
        <f>'[1]KV_9.1.1.sz.mell'!C150</f>
        <v>0</v>
      </c>
      <c r="D150" s="28"/>
      <c r="E150" s="28"/>
      <c r="F150" s="28"/>
      <c r="G150" s="28"/>
      <c r="H150" s="28"/>
      <c r="I150" s="28"/>
      <c r="J150" s="27">
        <f t="shared" si="37"/>
        <v>0</v>
      </c>
      <c r="K150" s="284">
        <f t="shared" si="38"/>
        <v>0</v>
      </c>
    </row>
    <row r="151" spans="1:11" ht="12.75" customHeight="1" thickBot="1" x14ac:dyDescent="0.25">
      <c r="A151" s="328" t="s">
        <v>263</v>
      </c>
      <c r="B151" s="338" t="s">
        <v>264</v>
      </c>
      <c r="C151" s="34">
        <f>'[1]KV_9.1.1.sz.mell'!C151</f>
        <v>0</v>
      </c>
      <c r="D151" s="35"/>
      <c r="E151" s="35"/>
      <c r="F151" s="35"/>
      <c r="G151" s="35"/>
      <c r="H151" s="35"/>
      <c r="I151" s="35"/>
      <c r="J151" s="34">
        <f t="shared" si="37"/>
        <v>0</v>
      </c>
      <c r="K151" s="285">
        <f t="shared" si="38"/>
        <v>0</v>
      </c>
    </row>
    <row r="152" spans="1:11" ht="12.75" customHeight="1" thickBot="1" x14ac:dyDescent="0.25">
      <c r="A152" s="340" t="s">
        <v>119</v>
      </c>
      <c r="B152" s="336" t="s">
        <v>265</v>
      </c>
      <c r="C152" s="116">
        <f>'[1]KV_9.1.1.sz.mell'!C152</f>
        <v>0</v>
      </c>
      <c r="D152" s="118"/>
      <c r="E152" s="118"/>
      <c r="F152" s="118"/>
      <c r="G152" s="118"/>
      <c r="H152" s="118"/>
      <c r="I152" s="118"/>
      <c r="J152" s="116">
        <f t="shared" si="37"/>
        <v>0</v>
      </c>
      <c r="K152" s="339">
        <f t="shared" si="38"/>
        <v>0</v>
      </c>
    </row>
    <row r="153" spans="1:11" ht="12.75" customHeight="1" thickBot="1" x14ac:dyDescent="0.25">
      <c r="A153" s="340" t="s">
        <v>266</v>
      </c>
      <c r="B153" s="336" t="s">
        <v>267</v>
      </c>
      <c r="C153" s="116">
        <f>'[1]KV_9.1.1.sz.mell'!C153</f>
        <v>0</v>
      </c>
      <c r="D153" s="118"/>
      <c r="E153" s="118"/>
      <c r="F153" s="118"/>
      <c r="G153" s="118"/>
      <c r="H153" s="118"/>
      <c r="I153" s="118"/>
      <c r="J153" s="116">
        <f t="shared" si="37"/>
        <v>0</v>
      </c>
      <c r="K153" s="339">
        <f t="shared" si="38"/>
        <v>0</v>
      </c>
    </row>
    <row r="154" spans="1:11" ht="12" customHeight="1" thickBot="1" x14ac:dyDescent="0.25">
      <c r="A154" s="271" t="s">
        <v>268</v>
      </c>
      <c r="B154" s="336" t="s">
        <v>269</v>
      </c>
      <c r="C154" s="125">
        <f>'[1]KV_9.1.1.sz.mell'!C154</f>
        <v>218677998</v>
      </c>
      <c r="D154" s="125">
        <f t="shared" ref="D154:K154" si="39">+D129+D133+D140+D146+D152+D153</f>
        <v>0</v>
      </c>
      <c r="E154" s="125">
        <f t="shared" si="39"/>
        <v>0</v>
      </c>
      <c r="F154" s="125">
        <f t="shared" si="39"/>
        <v>0</v>
      </c>
      <c r="G154" s="125">
        <f t="shared" si="39"/>
        <v>0</v>
      </c>
      <c r="H154" s="125">
        <f t="shared" si="39"/>
        <v>0</v>
      </c>
      <c r="I154" s="125">
        <f t="shared" si="39"/>
        <v>0</v>
      </c>
      <c r="J154" s="125">
        <f t="shared" si="39"/>
        <v>0</v>
      </c>
      <c r="K154" s="341">
        <f t="shared" si="39"/>
        <v>218677998</v>
      </c>
    </row>
    <row r="155" spans="1:11" ht="15.2" customHeight="1" thickBot="1" x14ac:dyDescent="0.25">
      <c r="A155" s="342" t="s">
        <v>270</v>
      </c>
      <c r="B155" s="343" t="s">
        <v>271</v>
      </c>
      <c r="C155" s="125">
        <f>'[1]KV_9.1.1.sz.mell'!C155</f>
        <v>889149435</v>
      </c>
      <c r="D155" s="125">
        <f t="shared" ref="D155:K155" si="40">+D128+D154</f>
        <v>151170399</v>
      </c>
      <c r="E155" s="125">
        <f t="shared" si="40"/>
        <v>107277257</v>
      </c>
      <c r="F155" s="125">
        <f t="shared" si="40"/>
        <v>0</v>
      </c>
      <c r="G155" s="125">
        <f t="shared" si="40"/>
        <v>0</v>
      </c>
      <c r="H155" s="125">
        <f t="shared" si="40"/>
        <v>0</v>
      </c>
      <c r="I155" s="125">
        <f t="shared" si="40"/>
        <v>0</v>
      </c>
      <c r="J155" s="125">
        <f t="shared" si="40"/>
        <v>258447656</v>
      </c>
      <c r="K155" s="341">
        <f t="shared" si="40"/>
        <v>1147597091</v>
      </c>
    </row>
    <row r="156" spans="1:11" ht="13.5" thickBot="1" x14ac:dyDescent="0.25">
      <c r="C156" s="346">
        <f>'[1]KV_9.1.1.sz.mell'!C156</f>
        <v>0</v>
      </c>
      <c r="D156" s="346"/>
      <c r="E156" s="346"/>
      <c r="F156" s="346"/>
      <c r="G156" s="346"/>
      <c r="H156" s="346"/>
      <c r="I156" s="347"/>
      <c r="J156" s="347"/>
      <c r="K156" s="347">
        <f>K90-K155</f>
        <v>0</v>
      </c>
    </row>
    <row r="157" spans="1:11" ht="15.2" customHeight="1" thickBot="1" x14ac:dyDescent="0.25">
      <c r="A157" s="348" t="s">
        <v>404</v>
      </c>
      <c r="B157" s="349"/>
      <c r="C157" s="350">
        <f>'[1]KV_9.1.1.sz.mell'!C157</f>
        <v>10</v>
      </c>
      <c r="D157" s="351"/>
      <c r="E157" s="351"/>
      <c r="F157" s="351"/>
      <c r="G157" s="351"/>
      <c r="H157" s="351"/>
      <c r="I157" s="352"/>
      <c r="J157" s="353">
        <f>D157+E157+F157+G157+H157+I157</f>
        <v>0</v>
      </c>
      <c r="K157" s="339">
        <f>C157+J157</f>
        <v>10</v>
      </c>
    </row>
    <row r="158" spans="1:11" ht="14.45" customHeight="1" thickBot="1" x14ac:dyDescent="0.25">
      <c r="A158" s="348" t="s">
        <v>405</v>
      </c>
      <c r="B158" s="349"/>
      <c r="C158" s="350">
        <f>'[1]KV_9.1.1.sz.mell'!C158</f>
        <v>112</v>
      </c>
      <c r="D158" s="351"/>
      <c r="E158" s="351"/>
      <c r="F158" s="351"/>
      <c r="G158" s="351"/>
      <c r="H158" s="351"/>
      <c r="I158" s="352"/>
      <c r="J158" s="353">
        <f>D158+E158+F158+G158+H158+I158</f>
        <v>0</v>
      </c>
      <c r="K158" s="339">
        <f>C158+J158</f>
        <v>112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86E2-ABE4-416E-AD64-8AB9A92978AB}">
  <sheetPr>
    <tabColor theme="5"/>
  </sheetPr>
  <dimension ref="A1:K61"/>
  <sheetViews>
    <sheetView topLeftCell="A28" zoomScale="120" zoomScaleNormal="120" workbookViewId="0">
      <selection activeCell="E50" sqref="E50"/>
    </sheetView>
  </sheetViews>
  <sheetFormatPr defaultRowHeight="12.75" x14ac:dyDescent="0.2"/>
  <cols>
    <col min="1" max="1" width="13.83203125" style="465" customWidth="1"/>
    <col min="2" max="2" width="60.6640625" style="140" customWidth="1"/>
    <col min="3" max="3" width="15.83203125" style="140" customWidth="1"/>
    <col min="4" max="10" width="13.83203125" style="140" customWidth="1"/>
    <col min="11" max="11" width="15.83203125" style="140" customWidth="1"/>
    <col min="12" max="256" width="9.33203125" style="140"/>
    <col min="257" max="257" width="13.83203125" style="140" customWidth="1"/>
    <col min="258" max="258" width="60.6640625" style="140" customWidth="1"/>
    <col min="259" max="259" width="15.83203125" style="140" customWidth="1"/>
    <col min="260" max="266" width="13.83203125" style="140" customWidth="1"/>
    <col min="267" max="267" width="15.83203125" style="140" customWidth="1"/>
    <col min="268" max="512" width="9.33203125" style="140"/>
    <col min="513" max="513" width="13.83203125" style="140" customWidth="1"/>
    <col min="514" max="514" width="60.6640625" style="140" customWidth="1"/>
    <col min="515" max="515" width="15.83203125" style="140" customWidth="1"/>
    <col min="516" max="522" width="13.83203125" style="140" customWidth="1"/>
    <col min="523" max="523" width="15.83203125" style="140" customWidth="1"/>
    <col min="524" max="768" width="9.33203125" style="140"/>
    <col min="769" max="769" width="13.83203125" style="140" customWidth="1"/>
    <col min="770" max="770" width="60.6640625" style="140" customWidth="1"/>
    <col min="771" max="771" width="15.83203125" style="140" customWidth="1"/>
    <col min="772" max="778" width="13.83203125" style="140" customWidth="1"/>
    <col min="779" max="779" width="15.83203125" style="140" customWidth="1"/>
    <col min="780" max="1024" width="9.33203125" style="140"/>
    <col min="1025" max="1025" width="13.83203125" style="140" customWidth="1"/>
    <col min="1026" max="1026" width="60.6640625" style="140" customWidth="1"/>
    <col min="1027" max="1027" width="15.83203125" style="140" customWidth="1"/>
    <col min="1028" max="1034" width="13.83203125" style="140" customWidth="1"/>
    <col min="1035" max="1035" width="15.83203125" style="140" customWidth="1"/>
    <col min="1036" max="1280" width="9.33203125" style="140"/>
    <col min="1281" max="1281" width="13.83203125" style="140" customWidth="1"/>
    <col min="1282" max="1282" width="60.6640625" style="140" customWidth="1"/>
    <col min="1283" max="1283" width="15.83203125" style="140" customWidth="1"/>
    <col min="1284" max="1290" width="13.83203125" style="140" customWidth="1"/>
    <col min="1291" max="1291" width="15.83203125" style="140" customWidth="1"/>
    <col min="1292" max="1536" width="9.33203125" style="140"/>
    <col min="1537" max="1537" width="13.83203125" style="140" customWidth="1"/>
    <col min="1538" max="1538" width="60.6640625" style="140" customWidth="1"/>
    <col min="1539" max="1539" width="15.83203125" style="140" customWidth="1"/>
    <col min="1540" max="1546" width="13.83203125" style="140" customWidth="1"/>
    <col min="1547" max="1547" width="15.83203125" style="140" customWidth="1"/>
    <col min="1548" max="1792" width="9.33203125" style="140"/>
    <col min="1793" max="1793" width="13.83203125" style="140" customWidth="1"/>
    <col min="1794" max="1794" width="60.6640625" style="140" customWidth="1"/>
    <col min="1795" max="1795" width="15.83203125" style="140" customWidth="1"/>
    <col min="1796" max="1802" width="13.83203125" style="140" customWidth="1"/>
    <col min="1803" max="1803" width="15.83203125" style="140" customWidth="1"/>
    <col min="1804" max="2048" width="9.33203125" style="140"/>
    <col min="2049" max="2049" width="13.83203125" style="140" customWidth="1"/>
    <col min="2050" max="2050" width="60.6640625" style="140" customWidth="1"/>
    <col min="2051" max="2051" width="15.83203125" style="140" customWidth="1"/>
    <col min="2052" max="2058" width="13.83203125" style="140" customWidth="1"/>
    <col min="2059" max="2059" width="15.83203125" style="140" customWidth="1"/>
    <col min="2060" max="2304" width="9.33203125" style="140"/>
    <col min="2305" max="2305" width="13.83203125" style="140" customWidth="1"/>
    <col min="2306" max="2306" width="60.6640625" style="140" customWidth="1"/>
    <col min="2307" max="2307" width="15.83203125" style="140" customWidth="1"/>
    <col min="2308" max="2314" width="13.83203125" style="140" customWidth="1"/>
    <col min="2315" max="2315" width="15.83203125" style="140" customWidth="1"/>
    <col min="2316" max="2560" width="9.33203125" style="140"/>
    <col min="2561" max="2561" width="13.83203125" style="140" customWidth="1"/>
    <col min="2562" max="2562" width="60.6640625" style="140" customWidth="1"/>
    <col min="2563" max="2563" width="15.83203125" style="140" customWidth="1"/>
    <col min="2564" max="2570" width="13.83203125" style="140" customWidth="1"/>
    <col min="2571" max="2571" width="15.83203125" style="140" customWidth="1"/>
    <col min="2572" max="2816" width="9.33203125" style="140"/>
    <col min="2817" max="2817" width="13.83203125" style="140" customWidth="1"/>
    <col min="2818" max="2818" width="60.6640625" style="140" customWidth="1"/>
    <col min="2819" max="2819" width="15.83203125" style="140" customWidth="1"/>
    <col min="2820" max="2826" width="13.83203125" style="140" customWidth="1"/>
    <col min="2827" max="2827" width="15.83203125" style="140" customWidth="1"/>
    <col min="2828" max="3072" width="9.33203125" style="140"/>
    <col min="3073" max="3073" width="13.83203125" style="140" customWidth="1"/>
    <col min="3074" max="3074" width="60.6640625" style="140" customWidth="1"/>
    <col min="3075" max="3075" width="15.83203125" style="140" customWidth="1"/>
    <col min="3076" max="3082" width="13.83203125" style="140" customWidth="1"/>
    <col min="3083" max="3083" width="15.83203125" style="140" customWidth="1"/>
    <col min="3084" max="3328" width="9.33203125" style="140"/>
    <col min="3329" max="3329" width="13.83203125" style="140" customWidth="1"/>
    <col min="3330" max="3330" width="60.6640625" style="140" customWidth="1"/>
    <col min="3331" max="3331" width="15.83203125" style="140" customWidth="1"/>
    <col min="3332" max="3338" width="13.83203125" style="140" customWidth="1"/>
    <col min="3339" max="3339" width="15.83203125" style="140" customWidth="1"/>
    <col min="3340" max="3584" width="9.33203125" style="140"/>
    <col min="3585" max="3585" width="13.83203125" style="140" customWidth="1"/>
    <col min="3586" max="3586" width="60.6640625" style="140" customWidth="1"/>
    <col min="3587" max="3587" width="15.83203125" style="140" customWidth="1"/>
    <col min="3588" max="3594" width="13.83203125" style="140" customWidth="1"/>
    <col min="3595" max="3595" width="15.83203125" style="140" customWidth="1"/>
    <col min="3596" max="3840" width="9.33203125" style="140"/>
    <col min="3841" max="3841" width="13.83203125" style="140" customWidth="1"/>
    <col min="3842" max="3842" width="60.6640625" style="140" customWidth="1"/>
    <col min="3843" max="3843" width="15.83203125" style="140" customWidth="1"/>
    <col min="3844" max="3850" width="13.83203125" style="140" customWidth="1"/>
    <col min="3851" max="3851" width="15.83203125" style="140" customWidth="1"/>
    <col min="3852" max="4096" width="9.33203125" style="140"/>
    <col min="4097" max="4097" width="13.83203125" style="140" customWidth="1"/>
    <col min="4098" max="4098" width="60.6640625" style="140" customWidth="1"/>
    <col min="4099" max="4099" width="15.83203125" style="140" customWidth="1"/>
    <col min="4100" max="4106" width="13.83203125" style="140" customWidth="1"/>
    <col min="4107" max="4107" width="15.83203125" style="140" customWidth="1"/>
    <col min="4108" max="4352" width="9.33203125" style="140"/>
    <col min="4353" max="4353" width="13.83203125" style="140" customWidth="1"/>
    <col min="4354" max="4354" width="60.6640625" style="140" customWidth="1"/>
    <col min="4355" max="4355" width="15.83203125" style="140" customWidth="1"/>
    <col min="4356" max="4362" width="13.83203125" style="140" customWidth="1"/>
    <col min="4363" max="4363" width="15.83203125" style="140" customWidth="1"/>
    <col min="4364" max="4608" width="9.33203125" style="140"/>
    <col min="4609" max="4609" width="13.83203125" style="140" customWidth="1"/>
    <col min="4610" max="4610" width="60.6640625" style="140" customWidth="1"/>
    <col min="4611" max="4611" width="15.83203125" style="140" customWidth="1"/>
    <col min="4612" max="4618" width="13.83203125" style="140" customWidth="1"/>
    <col min="4619" max="4619" width="15.83203125" style="140" customWidth="1"/>
    <col min="4620" max="4864" width="9.33203125" style="140"/>
    <col min="4865" max="4865" width="13.83203125" style="140" customWidth="1"/>
    <col min="4866" max="4866" width="60.6640625" style="140" customWidth="1"/>
    <col min="4867" max="4867" width="15.83203125" style="140" customWidth="1"/>
    <col min="4868" max="4874" width="13.83203125" style="140" customWidth="1"/>
    <col min="4875" max="4875" width="15.83203125" style="140" customWidth="1"/>
    <col min="4876" max="5120" width="9.33203125" style="140"/>
    <col min="5121" max="5121" width="13.83203125" style="140" customWidth="1"/>
    <col min="5122" max="5122" width="60.6640625" style="140" customWidth="1"/>
    <col min="5123" max="5123" width="15.83203125" style="140" customWidth="1"/>
    <col min="5124" max="5130" width="13.83203125" style="140" customWidth="1"/>
    <col min="5131" max="5131" width="15.83203125" style="140" customWidth="1"/>
    <col min="5132" max="5376" width="9.33203125" style="140"/>
    <col min="5377" max="5377" width="13.83203125" style="140" customWidth="1"/>
    <col min="5378" max="5378" width="60.6640625" style="140" customWidth="1"/>
    <col min="5379" max="5379" width="15.83203125" style="140" customWidth="1"/>
    <col min="5380" max="5386" width="13.83203125" style="140" customWidth="1"/>
    <col min="5387" max="5387" width="15.83203125" style="140" customWidth="1"/>
    <col min="5388" max="5632" width="9.33203125" style="140"/>
    <col min="5633" max="5633" width="13.83203125" style="140" customWidth="1"/>
    <col min="5634" max="5634" width="60.6640625" style="140" customWidth="1"/>
    <col min="5635" max="5635" width="15.83203125" style="140" customWidth="1"/>
    <col min="5636" max="5642" width="13.83203125" style="140" customWidth="1"/>
    <col min="5643" max="5643" width="15.83203125" style="140" customWidth="1"/>
    <col min="5644" max="5888" width="9.33203125" style="140"/>
    <col min="5889" max="5889" width="13.83203125" style="140" customWidth="1"/>
    <col min="5890" max="5890" width="60.6640625" style="140" customWidth="1"/>
    <col min="5891" max="5891" width="15.83203125" style="140" customWidth="1"/>
    <col min="5892" max="5898" width="13.83203125" style="140" customWidth="1"/>
    <col min="5899" max="5899" width="15.83203125" style="140" customWidth="1"/>
    <col min="5900" max="6144" width="9.33203125" style="140"/>
    <col min="6145" max="6145" width="13.83203125" style="140" customWidth="1"/>
    <col min="6146" max="6146" width="60.6640625" style="140" customWidth="1"/>
    <col min="6147" max="6147" width="15.83203125" style="140" customWidth="1"/>
    <col min="6148" max="6154" width="13.83203125" style="140" customWidth="1"/>
    <col min="6155" max="6155" width="15.83203125" style="140" customWidth="1"/>
    <col min="6156" max="6400" width="9.33203125" style="140"/>
    <col min="6401" max="6401" width="13.83203125" style="140" customWidth="1"/>
    <col min="6402" max="6402" width="60.6640625" style="140" customWidth="1"/>
    <col min="6403" max="6403" width="15.83203125" style="140" customWidth="1"/>
    <col min="6404" max="6410" width="13.83203125" style="140" customWidth="1"/>
    <col min="6411" max="6411" width="15.83203125" style="140" customWidth="1"/>
    <col min="6412" max="6656" width="9.33203125" style="140"/>
    <col min="6657" max="6657" width="13.83203125" style="140" customWidth="1"/>
    <col min="6658" max="6658" width="60.6640625" style="140" customWidth="1"/>
    <col min="6659" max="6659" width="15.83203125" style="140" customWidth="1"/>
    <col min="6660" max="6666" width="13.83203125" style="140" customWidth="1"/>
    <col min="6667" max="6667" width="15.83203125" style="140" customWidth="1"/>
    <col min="6668" max="6912" width="9.33203125" style="140"/>
    <col min="6913" max="6913" width="13.83203125" style="140" customWidth="1"/>
    <col min="6914" max="6914" width="60.6640625" style="140" customWidth="1"/>
    <col min="6915" max="6915" width="15.83203125" style="140" customWidth="1"/>
    <col min="6916" max="6922" width="13.83203125" style="140" customWidth="1"/>
    <col min="6923" max="6923" width="15.83203125" style="140" customWidth="1"/>
    <col min="6924" max="7168" width="9.33203125" style="140"/>
    <col min="7169" max="7169" width="13.83203125" style="140" customWidth="1"/>
    <col min="7170" max="7170" width="60.6640625" style="140" customWidth="1"/>
    <col min="7171" max="7171" width="15.83203125" style="140" customWidth="1"/>
    <col min="7172" max="7178" width="13.83203125" style="140" customWidth="1"/>
    <col min="7179" max="7179" width="15.83203125" style="140" customWidth="1"/>
    <col min="7180" max="7424" width="9.33203125" style="140"/>
    <col min="7425" max="7425" width="13.83203125" style="140" customWidth="1"/>
    <col min="7426" max="7426" width="60.6640625" style="140" customWidth="1"/>
    <col min="7427" max="7427" width="15.83203125" style="140" customWidth="1"/>
    <col min="7428" max="7434" width="13.83203125" style="140" customWidth="1"/>
    <col min="7435" max="7435" width="15.83203125" style="140" customWidth="1"/>
    <col min="7436" max="7680" width="9.33203125" style="140"/>
    <col min="7681" max="7681" width="13.83203125" style="140" customWidth="1"/>
    <col min="7682" max="7682" width="60.6640625" style="140" customWidth="1"/>
    <col min="7683" max="7683" width="15.83203125" style="140" customWidth="1"/>
    <col min="7684" max="7690" width="13.83203125" style="140" customWidth="1"/>
    <col min="7691" max="7691" width="15.83203125" style="140" customWidth="1"/>
    <col min="7692" max="7936" width="9.33203125" style="140"/>
    <col min="7937" max="7937" width="13.83203125" style="140" customWidth="1"/>
    <col min="7938" max="7938" width="60.6640625" style="140" customWidth="1"/>
    <col min="7939" max="7939" width="15.83203125" style="140" customWidth="1"/>
    <col min="7940" max="7946" width="13.83203125" style="140" customWidth="1"/>
    <col min="7947" max="7947" width="15.83203125" style="140" customWidth="1"/>
    <col min="7948" max="8192" width="9.33203125" style="140"/>
    <col min="8193" max="8193" width="13.83203125" style="140" customWidth="1"/>
    <col min="8194" max="8194" width="60.6640625" style="140" customWidth="1"/>
    <col min="8195" max="8195" width="15.83203125" style="140" customWidth="1"/>
    <col min="8196" max="8202" width="13.83203125" style="140" customWidth="1"/>
    <col min="8203" max="8203" width="15.83203125" style="140" customWidth="1"/>
    <col min="8204" max="8448" width="9.33203125" style="140"/>
    <col min="8449" max="8449" width="13.83203125" style="140" customWidth="1"/>
    <col min="8450" max="8450" width="60.6640625" style="140" customWidth="1"/>
    <col min="8451" max="8451" width="15.83203125" style="140" customWidth="1"/>
    <col min="8452" max="8458" width="13.83203125" style="140" customWidth="1"/>
    <col min="8459" max="8459" width="15.83203125" style="140" customWidth="1"/>
    <col min="8460" max="8704" width="9.33203125" style="140"/>
    <col min="8705" max="8705" width="13.83203125" style="140" customWidth="1"/>
    <col min="8706" max="8706" width="60.6640625" style="140" customWidth="1"/>
    <col min="8707" max="8707" width="15.83203125" style="140" customWidth="1"/>
    <col min="8708" max="8714" width="13.83203125" style="140" customWidth="1"/>
    <col min="8715" max="8715" width="15.83203125" style="140" customWidth="1"/>
    <col min="8716" max="8960" width="9.33203125" style="140"/>
    <col min="8961" max="8961" width="13.83203125" style="140" customWidth="1"/>
    <col min="8962" max="8962" width="60.6640625" style="140" customWidth="1"/>
    <col min="8963" max="8963" width="15.83203125" style="140" customWidth="1"/>
    <col min="8964" max="8970" width="13.83203125" style="140" customWidth="1"/>
    <col min="8971" max="8971" width="15.83203125" style="140" customWidth="1"/>
    <col min="8972" max="9216" width="9.33203125" style="140"/>
    <col min="9217" max="9217" width="13.83203125" style="140" customWidth="1"/>
    <col min="9218" max="9218" width="60.6640625" style="140" customWidth="1"/>
    <col min="9219" max="9219" width="15.83203125" style="140" customWidth="1"/>
    <col min="9220" max="9226" width="13.83203125" style="140" customWidth="1"/>
    <col min="9227" max="9227" width="15.83203125" style="140" customWidth="1"/>
    <col min="9228" max="9472" width="9.33203125" style="140"/>
    <col min="9473" max="9473" width="13.83203125" style="140" customWidth="1"/>
    <col min="9474" max="9474" width="60.6640625" style="140" customWidth="1"/>
    <col min="9475" max="9475" width="15.83203125" style="140" customWidth="1"/>
    <col min="9476" max="9482" width="13.83203125" style="140" customWidth="1"/>
    <col min="9483" max="9483" width="15.83203125" style="140" customWidth="1"/>
    <col min="9484" max="9728" width="9.33203125" style="140"/>
    <col min="9729" max="9729" width="13.83203125" style="140" customWidth="1"/>
    <col min="9730" max="9730" width="60.6640625" style="140" customWidth="1"/>
    <col min="9731" max="9731" width="15.83203125" style="140" customWidth="1"/>
    <col min="9732" max="9738" width="13.83203125" style="140" customWidth="1"/>
    <col min="9739" max="9739" width="15.83203125" style="140" customWidth="1"/>
    <col min="9740" max="9984" width="9.33203125" style="140"/>
    <col min="9985" max="9985" width="13.83203125" style="140" customWidth="1"/>
    <col min="9986" max="9986" width="60.6640625" style="140" customWidth="1"/>
    <col min="9987" max="9987" width="15.83203125" style="140" customWidth="1"/>
    <col min="9988" max="9994" width="13.83203125" style="140" customWidth="1"/>
    <col min="9995" max="9995" width="15.83203125" style="140" customWidth="1"/>
    <col min="9996" max="10240" width="9.33203125" style="140"/>
    <col min="10241" max="10241" width="13.83203125" style="140" customWidth="1"/>
    <col min="10242" max="10242" width="60.6640625" style="140" customWidth="1"/>
    <col min="10243" max="10243" width="15.83203125" style="140" customWidth="1"/>
    <col min="10244" max="10250" width="13.83203125" style="140" customWidth="1"/>
    <col min="10251" max="10251" width="15.83203125" style="140" customWidth="1"/>
    <col min="10252" max="10496" width="9.33203125" style="140"/>
    <col min="10497" max="10497" width="13.83203125" style="140" customWidth="1"/>
    <col min="10498" max="10498" width="60.6640625" style="140" customWidth="1"/>
    <col min="10499" max="10499" width="15.83203125" style="140" customWidth="1"/>
    <col min="10500" max="10506" width="13.83203125" style="140" customWidth="1"/>
    <col min="10507" max="10507" width="15.83203125" style="140" customWidth="1"/>
    <col min="10508" max="10752" width="9.33203125" style="140"/>
    <col min="10753" max="10753" width="13.83203125" style="140" customWidth="1"/>
    <col min="10754" max="10754" width="60.6640625" style="140" customWidth="1"/>
    <col min="10755" max="10755" width="15.83203125" style="140" customWidth="1"/>
    <col min="10756" max="10762" width="13.83203125" style="140" customWidth="1"/>
    <col min="10763" max="10763" width="15.83203125" style="140" customWidth="1"/>
    <col min="10764" max="11008" width="9.33203125" style="140"/>
    <col min="11009" max="11009" width="13.83203125" style="140" customWidth="1"/>
    <col min="11010" max="11010" width="60.6640625" style="140" customWidth="1"/>
    <col min="11011" max="11011" width="15.83203125" style="140" customWidth="1"/>
    <col min="11012" max="11018" width="13.83203125" style="140" customWidth="1"/>
    <col min="11019" max="11019" width="15.83203125" style="140" customWidth="1"/>
    <col min="11020" max="11264" width="9.33203125" style="140"/>
    <col min="11265" max="11265" width="13.83203125" style="140" customWidth="1"/>
    <col min="11266" max="11266" width="60.6640625" style="140" customWidth="1"/>
    <col min="11267" max="11267" width="15.83203125" style="140" customWidth="1"/>
    <col min="11268" max="11274" width="13.83203125" style="140" customWidth="1"/>
    <col min="11275" max="11275" width="15.83203125" style="140" customWidth="1"/>
    <col min="11276" max="11520" width="9.33203125" style="140"/>
    <col min="11521" max="11521" width="13.83203125" style="140" customWidth="1"/>
    <col min="11522" max="11522" width="60.6640625" style="140" customWidth="1"/>
    <col min="11523" max="11523" width="15.83203125" style="140" customWidth="1"/>
    <col min="11524" max="11530" width="13.83203125" style="140" customWidth="1"/>
    <col min="11531" max="11531" width="15.83203125" style="140" customWidth="1"/>
    <col min="11532" max="11776" width="9.33203125" style="140"/>
    <col min="11777" max="11777" width="13.83203125" style="140" customWidth="1"/>
    <col min="11778" max="11778" width="60.6640625" style="140" customWidth="1"/>
    <col min="11779" max="11779" width="15.83203125" style="140" customWidth="1"/>
    <col min="11780" max="11786" width="13.83203125" style="140" customWidth="1"/>
    <col min="11787" max="11787" width="15.83203125" style="140" customWidth="1"/>
    <col min="11788" max="12032" width="9.33203125" style="140"/>
    <col min="12033" max="12033" width="13.83203125" style="140" customWidth="1"/>
    <col min="12034" max="12034" width="60.6640625" style="140" customWidth="1"/>
    <col min="12035" max="12035" width="15.83203125" style="140" customWidth="1"/>
    <col min="12036" max="12042" width="13.83203125" style="140" customWidth="1"/>
    <col min="12043" max="12043" width="15.83203125" style="140" customWidth="1"/>
    <col min="12044" max="12288" width="9.33203125" style="140"/>
    <col min="12289" max="12289" width="13.83203125" style="140" customWidth="1"/>
    <col min="12290" max="12290" width="60.6640625" style="140" customWidth="1"/>
    <col min="12291" max="12291" width="15.83203125" style="140" customWidth="1"/>
    <col min="12292" max="12298" width="13.83203125" style="140" customWidth="1"/>
    <col min="12299" max="12299" width="15.83203125" style="140" customWidth="1"/>
    <col min="12300" max="12544" width="9.33203125" style="140"/>
    <col min="12545" max="12545" width="13.83203125" style="140" customWidth="1"/>
    <col min="12546" max="12546" width="60.6640625" style="140" customWidth="1"/>
    <col min="12547" max="12547" width="15.83203125" style="140" customWidth="1"/>
    <col min="12548" max="12554" width="13.83203125" style="140" customWidth="1"/>
    <col min="12555" max="12555" width="15.83203125" style="140" customWidth="1"/>
    <col min="12556" max="12800" width="9.33203125" style="140"/>
    <col min="12801" max="12801" width="13.83203125" style="140" customWidth="1"/>
    <col min="12802" max="12802" width="60.6640625" style="140" customWidth="1"/>
    <col min="12803" max="12803" width="15.83203125" style="140" customWidth="1"/>
    <col min="12804" max="12810" width="13.83203125" style="140" customWidth="1"/>
    <col min="12811" max="12811" width="15.83203125" style="140" customWidth="1"/>
    <col min="12812" max="13056" width="9.33203125" style="140"/>
    <col min="13057" max="13057" width="13.83203125" style="140" customWidth="1"/>
    <col min="13058" max="13058" width="60.6640625" style="140" customWidth="1"/>
    <col min="13059" max="13059" width="15.83203125" style="140" customWidth="1"/>
    <col min="13060" max="13066" width="13.83203125" style="140" customWidth="1"/>
    <col min="13067" max="13067" width="15.83203125" style="140" customWidth="1"/>
    <col min="13068" max="13312" width="9.33203125" style="140"/>
    <col min="13313" max="13313" width="13.83203125" style="140" customWidth="1"/>
    <col min="13314" max="13314" width="60.6640625" style="140" customWidth="1"/>
    <col min="13315" max="13315" width="15.83203125" style="140" customWidth="1"/>
    <col min="13316" max="13322" width="13.83203125" style="140" customWidth="1"/>
    <col min="13323" max="13323" width="15.83203125" style="140" customWidth="1"/>
    <col min="13324" max="13568" width="9.33203125" style="140"/>
    <col min="13569" max="13569" width="13.83203125" style="140" customWidth="1"/>
    <col min="13570" max="13570" width="60.6640625" style="140" customWidth="1"/>
    <col min="13571" max="13571" width="15.83203125" style="140" customWidth="1"/>
    <col min="13572" max="13578" width="13.83203125" style="140" customWidth="1"/>
    <col min="13579" max="13579" width="15.83203125" style="140" customWidth="1"/>
    <col min="13580" max="13824" width="9.33203125" style="140"/>
    <col min="13825" max="13825" width="13.83203125" style="140" customWidth="1"/>
    <col min="13826" max="13826" width="60.6640625" style="140" customWidth="1"/>
    <col min="13827" max="13827" width="15.83203125" style="140" customWidth="1"/>
    <col min="13828" max="13834" width="13.83203125" style="140" customWidth="1"/>
    <col min="13835" max="13835" width="15.83203125" style="140" customWidth="1"/>
    <col min="13836" max="14080" width="9.33203125" style="140"/>
    <col min="14081" max="14081" width="13.83203125" style="140" customWidth="1"/>
    <col min="14082" max="14082" width="60.6640625" style="140" customWidth="1"/>
    <col min="14083" max="14083" width="15.83203125" style="140" customWidth="1"/>
    <col min="14084" max="14090" width="13.83203125" style="140" customWidth="1"/>
    <col min="14091" max="14091" width="15.83203125" style="140" customWidth="1"/>
    <col min="14092" max="14336" width="9.33203125" style="140"/>
    <col min="14337" max="14337" width="13.83203125" style="140" customWidth="1"/>
    <col min="14338" max="14338" width="60.6640625" style="140" customWidth="1"/>
    <col min="14339" max="14339" width="15.83203125" style="140" customWidth="1"/>
    <col min="14340" max="14346" width="13.83203125" style="140" customWidth="1"/>
    <col min="14347" max="14347" width="15.83203125" style="140" customWidth="1"/>
    <col min="14348" max="14592" width="9.33203125" style="140"/>
    <col min="14593" max="14593" width="13.83203125" style="140" customWidth="1"/>
    <col min="14594" max="14594" width="60.6640625" style="140" customWidth="1"/>
    <col min="14595" max="14595" width="15.83203125" style="140" customWidth="1"/>
    <col min="14596" max="14602" width="13.83203125" style="140" customWidth="1"/>
    <col min="14603" max="14603" width="15.83203125" style="140" customWidth="1"/>
    <col min="14604" max="14848" width="9.33203125" style="140"/>
    <col min="14849" max="14849" width="13.83203125" style="140" customWidth="1"/>
    <col min="14850" max="14850" width="60.6640625" style="140" customWidth="1"/>
    <col min="14851" max="14851" width="15.83203125" style="140" customWidth="1"/>
    <col min="14852" max="14858" width="13.83203125" style="140" customWidth="1"/>
    <col min="14859" max="14859" width="15.83203125" style="140" customWidth="1"/>
    <col min="14860" max="15104" width="9.33203125" style="140"/>
    <col min="15105" max="15105" width="13.83203125" style="140" customWidth="1"/>
    <col min="15106" max="15106" width="60.6640625" style="140" customWidth="1"/>
    <col min="15107" max="15107" width="15.83203125" style="140" customWidth="1"/>
    <col min="15108" max="15114" width="13.83203125" style="140" customWidth="1"/>
    <col min="15115" max="15115" width="15.83203125" style="140" customWidth="1"/>
    <col min="15116" max="15360" width="9.33203125" style="140"/>
    <col min="15361" max="15361" width="13.83203125" style="140" customWidth="1"/>
    <col min="15362" max="15362" width="60.6640625" style="140" customWidth="1"/>
    <col min="15363" max="15363" width="15.83203125" style="140" customWidth="1"/>
    <col min="15364" max="15370" width="13.83203125" style="140" customWidth="1"/>
    <col min="15371" max="15371" width="15.83203125" style="140" customWidth="1"/>
    <col min="15372" max="15616" width="9.33203125" style="140"/>
    <col min="15617" max="15617" width="13.83203125" style="140" customWidth="1"/>
    <col min="15618" max="15618" width="60.6640625" style="140" customWidth="1"/>
    <col min="15619" max="15619" width="15.83203125" style="140" customWidth="1"/>
    <col min="15620" max="15626" width="13.83203125" style="140" customWidth="1"/>
    <col min="15627" max="15627" width="15.83203125" style="140" customWidth="1"/>
    <col min="15628" max="15872" width="9.33203125" style="140"/>
    <col min="15873" max="15873" width="13.83203125" style="140" customWidth="1"/>
    <col min="15874" max="15874" width="60.6640625" style="140" customWidth="1"/>
    <col min="15875" max="15875" width="15.83203125" style="140" customWidth="1"/>
    <col min="15876" max="15882" width="13.83203125" style="140" customWidth="1"/>
    <col min="15883" max="15883" width="15.83203125" style="140" customWidth="1"/>
    <col min="15884" max="16128" width="9.33203125" style="140"/>
    <col min="16129" max="16129" width="13.83203125" style="140" customWidth="1"/>
    <col min="16130" max="16130" width="60.6640625" style="140" customWidth="1"/>
    <col min="16131" max="16131" width="15.83203125" style="140" customWidth="1"/>
    <col min="16132" max="16138" width="13.83203125" style="140" customWidth="1"/>
    <col min="16139" max="16139" width="15.83203125" style="140" customWidth="1"/>
    <col min="16140" max="16384" width="9.33203125" style="140"/>
  </cols>
  <sheetData>
    <row r="1" spans="1:11" s="397" customFormat="1" ht="15.95" customHeight="1" thickBot="1" x14ac:dyDescent="0.25">
      <c r="A1" s="394"/>
      <c r="B1" s="395"/>
      <c r="C1" s="395"/>
      <c r="D1" s="395"/>
      <c r="E1" s="395"/>
      <c r="F1" s="395"/>
      <c r="G1" s="395"/>
      <c r="H1" s="395"/>
      <c r="I1" s="395"/>
      <c r="J1" s="395"/>
      <c r="K1" s="396" t="str">
        <f>CONCATENATE("9.2. melléklet ",[1]RM_ALAPADATOK!A7," ",[1]RM_ALAPADATOK!B7," ",[1]RM_ALAPADATOK!C7," ",[1]RM_ALAPADATOK!D7," ",[1]RM_ALAPADATOK!E7," ",[1]RM_ALAPADATOK!F7," ",[1]RM_ALAPADATOK!G7," ",[1]RM_ALAPADATOK!H7)</f>
        <v>9.2. melléklet a … / 2020. ( ……. ) önkormányzati rendelethez</v>
      </c>
    </row>
    <row r="2" spans="1:11" s="402" customFormat="1" ht="36" x14ac:dyDescent="0.2">
      <c r="A2" s="398" t="s">
        <v>408</v>
      </c>
      <c r="B2" s="399" t="str">
        <f>[1]RM_ALAPADATOK!A11</f>
        <v>Leveleki Közös Önkormányzati Hivatal</v>
      </c>
      <c r="C2" s="400"/>
      <c r="D2" s="400"/>
      <c r="E2" s="400"/>
      <c r="F2" s="400"/>
      <c r="G2" s="400"/>
      <c r="H2" s="400"/>
      <c r="I2" s="400"/>
      <c r="J2" s="400"/>
      <c r="K2" s="401" t="s">
        <v>407</v>
      </c>
    </row>
    <row r="3" spans="1:11" s="402" customFormat="1" ht="23.1" customHeight="1" thickBot="1" x14ac:dyDescent="0.25">
      <c r="A3" s="403" t="s">
        <v>380</v>
      </c>
      <c r="B3" s="404" t="s">
        <v>409</v>
      </c>
      <c r="C3" s="405"/>
      <c r="D3" s="405"/>
      <c r="E3" s="405"/>
      <c r="F3" s="405"/>
      <c r="G3" s="405"/>
      <c r="H3" s="405"/>
      <c r="I3" s="405"/>
      <c r="J3" s="405"/>
      <c r="K3" s="406" t="s">
        <v>382</v>
      </c>
    </row>
    <row r="4" spans="1:11" s="402" customFormat="1" ht="12.95" customHeight="1" thickBot="1" x14ac:dyDescent="0.25">
      <c r="A4" s="407"/>
      <c r="B4" s="408"/>
      <c r="C4" s="409"/>
      <c r="D4" s="409"/>
      <c r="E4" s="409"/>
      <c r="F4" s="409"/>
      <c r="G4" s="409"/>
      <c r="H4" s="409"/>
      <c r="I4" s="409"/>
      <c r="J4" s="409"/>
      <c r="K4" s="410" t="s">
        <v>2</v>
      </c>
    </row>
    <row r="5" spans="1:11" s="414" customFormat="1" ht="14.1" customHeight="1" x14ac:dyDescent="0.2">
      <c r="A5" s="411" t="s">
        <v>3</v>
      </c>
      <c r="B5" s="412" t="s">
        <v>4</v>
      </c>
      <c r="C5" s="412" t="s">
        <v>410</v>
      </c>
      <c r="D5" s="412" t="str">
        <f>CONCATENATE('[1]RM_9.1.sz.mell'!D5:I5)</f>
        <v xml:space="preserve">1 . sz. módosítás </v>
      </c>
      <c r="E5" s="412" t="str">
        <f>CONCATENATE('[1]RM_9.1.sz.mell'!E5)</f>
        <v xml:space="preserve">2. sz. módosítás </v>
      </c>
      <c r="F5" s="412" t="str">
        <f>CONCATENATE('[1]RM_9.1.sz.mell'!F5)</f>
        <v xml:space="preserve">… . sz. módosítás </v>
      </c>
      <c r="G5" s="412" t="str">
        <f>CONCATENATE('[1]RM_9.1.sz.mell'!G5)</f>
        <v xml:space="preserve">… . sz. módosítás </v>
      </c>
      <c r="H5" s="412" t="str">
        <f>CONCATENATE('[1]RM_9.1.sz.mell'!H5)</f>
        <v xml:space="preserve">… . sz. módosítás </v>
      </c>
      <c r="I5" s="412" t="str">
        <f>CONCATENATE('[1]RM_9.1.sz.mell'!I5)</f>
        <v xml:space="preserve">… . sz. módosítás </v>
      </c>
      <c r="J5" s="412" t="s">
        <v>411</v>
      </c>
      <c r="K5" s="413" t="str">
        <f>CONCATENATE('[1]RM_9.1.sz.mell'!K5)</f>
        <v>….számú módosítás utáni előirányzat</v>
      </c>
    </row>
    <row r="6" spans="1:11" ht="12.75" customHeight="1" x14ac:dyDescent="0.2">
      <c r="A6" s="415"/>
      <c r="B6" s="416"/>
      <c r="C6" s="417"/>
      <c r="D6" s="417"/>
      <c r="E6" s="417"/>
      <c r="F6" s="417"/>
      <c r="G6" s="417"/>
      <c r="H6" s="417"/>
      <c r="I6" s="417"/>
      <c r="J6" s="417"/>
      <c r="K6" s="418"/>
    </row>
    <row r="7" spans="1:11" s="270" customFormat="1" ht="9.9499999999999993" customHeight="1" thickBot="1" x14ac:dyDescent="0.25">
      <c r="A7" s="419"/>
      <c r="B7" s="420"/>
      <c r="C7" s="421"/>
      <c r="D7" s="421"/>
      <c r="E7" s="421"/>
      <c r="F7" s="421"/>
      <c r="G7" s="421"/>
      <c r="H7" s="421"/>
      <c r="I7" s="421"/>
      <c r="J7" s="421"/>
      <c r="K7" s="422"/>
    </row>
    <row r="8" spans="1:11" s="424" customFormat="1" ht="10.5" customHeight="1" thickBot="1" x14ac:dyDescent="0.25">
      <c r="A8" s="265" t="s">
        <v>11</v>
      </c>
      <c r="B8" s="266" t="s">
        <v>12</v>
      </c>
      <c r="C8" s="266" t="s">
        <v>13</v>
      </c>
      <c r="D8" s="266" t="s">
        <v>14</v>
      </c>
      <c r="E8" s="266" t="s">
        <v>15</v>
      </c>
      <c r="F8" s="266" t="s">
        <v>282</v>
      </c>
      <c r="G8" s="266" t="s">
        <v>17</v>
      </c>
      <c r="H8" s="266" t="s">
        <v>18</v>
      </c>
      <c r="I8" s="266" t="s">
        <v>19</v>
      </c>
      <c r="J8" s="423" t="s">
        <v>20</v>
      </c>
      <c r="K8" s="269" t="s">
        <v>21</v>
      </c>
    </row>
    <row r="9" spans="1:11" s="424" customFormat="1" ht="10.5" customHeight="1" thickBot="1" x14ac:dyDescent="0.25">
      <c r="A9" s="425" t="s">
        <v>277</v>
      </c>
      <c r="B9" s="426"/>
      <c r="C9" s="426"/>
      <c r="D9" s="426"/>
      <c r="E9" s="426"/>
      <c r="F9" s="426"/>
      <c r="G9" s="426"/>
      <c r="H9" s="426"/>
      <c r="I9" s="426"/>
      <c r="J9" s="426"/>
      <c r="K9" s="427"/>
    </row>
    <row r="10" spans="1:11" s="277" customFormat="1" ht="12" customHeight="1" thickBot="1" x14ac:dyDescent="0.25">
      <c r="A10" s="428" t="s">
        <v>22</v>
      </c>
      <c r="B10" s="429" t="s">
        <v>412</v>
      </c>
      <c r="C10" s="184">
        <f>'[1]KV_9.2.sz.mell'!C8</f>
        <v>380000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380000</v>
      </c>
    </row>
    <row r="11" spans="1:11" s="277" customFormat="1" ht="12" customHeight="1" x14ac:dyDescent="0.2">
      <c r="A11" s="430" t="s">
        <v>24</v>
      </c>
      <c r="B11" s="319" t="s">
        <v>76</v>
      </c>
      <c r="C11" s="86">
        <f>'[1]KV_9.2.sz.mell'!C9</f>
        <v>0</v>
      </c>
      <c r="D11" s="85"/>
      <c r="E11" s="85"/>
      <c r="F11" s="85"/>
      <c r="G11" s="85"/>
      <c r="H11" s="85"/>
      <c r="I11" s="85"/>
      <c r="J11" s="431">
        <f>D11+E11+F11+G11+H11+I11</f>
        <v>0</v>
      </c>
      <c r="K11" s="432">
        <f>C11+J11</f>
        <v>0</v>
      </c>
    </row>
    <row r="12" spans="1:11" s="277" customFormat="1" ht="12" customHeight="1" x14ac:dyDescent="0.2">
      <c r="A12" s="433" t="s">
        <v>26</v>
      </c>
      <c r="B12" s="323" t="s">
        <v>78</v>
      </c>
      <c r="C12" s="27">
        <f>'[1]KV_9.2.sz.mell'!C10</f>
        <v>0</v>
      </c>
      <c r="D12" s="28"/>
      <c r="E12" s="28"/>
      <c r="F12" s="28"/>
      <c r="G12" s="28"/>
      <c r="H12" s="28"/>
      <c r="I12" s="28"/>
      <c r="J12" s="434">
        <f t="shared" ref="J12:J21" si="1">D12+E12+F12+G12+H12+I12</f>
        <v>0</v>
      </c>
      <c r="K12" s="432">
        <f t="shared" ref="K12:K21" si="2">C12+J12</f>
        <v>0</v>
      </c>
    </row>
    <row r="13" spans="1:11" s="277" customFormat="1" ht="12" customHeight="1" x14ac:dyDescent="0.2">
      <c r="A13" s="433" t="s">
        <v>28</v>
      </c>
      <c r="B13" s="323" t="s">
        <v>80</v>
      </c>
      <c r="C13" s="27">
        <f>'[1]KV_9.2.sz.mell'!C11</f>
        <v>380000</v>
      </c>
      <c r="D13" s="28"/>
      <c r="E13" s="28"/>
      <c r="F13" s="28"/>
      <c r="G13" s="28"/>
      <c r="H13" s="28"/>
      <c r="I13" s="28"/>
      <c r="J13" s="434">
        <f t="shared" si="1"/>
        <v>0</v>
      </c>
      <c r="K13" s="432">
        <f t="shared" si="2"/>
        <v>380000</v>
      </c>
    </row>
    <row r="14" spans="1:11" s="277" customFormat="1" ht="12" customHeight="1" x14ac:dyDescent="0.2">
      <c r="A14" s="433" t="s">
        <v>30</v>
      </c>
      <c r="B14" s="323" t="s">
        <v>82</v>
      </c>
      <c r="C14" s="27">
        <f>'[1]KV_9.2.sz.mell'!C12</f>
        <v>0</v>
      </c>
      <c r="D14" s="28"/>
      <c r="E14" s="28"/>
      <c r="F14" s="28"/>
      <c r="G14" s="28"/>
      <c r="H14" s="28"/>
      <c r="I14" s="28"/>
      <c r="J14" s="434">
        <f t="shared" si="1"/>
        <v>0</v>
      </c>
      <c r="K14" s="432">
        <f t="shared" si="2"/>
        <v>0</v>
      </c>
    </row>
    <row r="15" spans="1:11" s="277" customFormat="1" ht="12" customHeight="1" x14ac:dyDescent="0.2">
      <c r="A15" s="433" t="s">
        <v>32</v>
      </c>
      <c r="B15" s="323" t="s">
        <v>84</v>
      </c>
      <c r="C15" s="27">
        <f>'[1]KV_9.2.sz.mell'!C13</f>
        <v>0</v>
      </c>
      <c r="D15" s="28"/>
      <c r="E15" s="28"/>
      <c r="F15" s="28"/>
      <c r="G15" s="28"/>
      <c r="H15" s="28"/>
      <c r="I15" s="28"/>
      <c r="J15" s="434">
        <f t="shared" si="1"/>
        <v>0</v>
      </c>
      <c r="K15" s="432">
        <f t="shared" si="2"/>
        <v>0</v>
      </c>
    </row>
    <row r="16" spans="1:11" s="277" customFormat="1" ht="12" customHeight="1" x14ac:dyDescent="0.2">
      <c r="A16" s="433" t="s">
        <v>34</v>
      </c>
      <c r="B16" s="323" t="s">
        <v>413</v>
      </c>
      <c r="C16" s="27">
        <f>'[1]KV_9.2.sz.mell'!C14</f>
        <v>0</v>
      </c>
      <c r="D16" s="28"/>
      <c r="E16" s="28"/>
      <c r="F16" s="28"/>
      <c r="G16" s="28"/>
      <c r="H16" s="28"/>
      <c r="I16" s="28"/>
      <c r="J16" s="434">
        <f t="shared" si="1"/>
        <v>0</v>
      </c>
      <c r="K16" s="432">
        <f t="shared" si="2"/>
        <v>0</v>
      </c>
    </row>
    <row r="17" spans="1:11" s="277" customFormat="1" ht="12" customHeight="1" x14ac:dyDescent="0.2">
      <c r="A17" s="433" t="s">
        <v>192</v>
      </c>
      <c r="B17" s="338" t="s">
        <v>414</v>
      </c>
      <c r="C17" s="27">
        <f>'[1]KV_9.2.sz.mell'!C15</f>
        <v>0</v>
      </c>
      <c r="D17" s="28"/>
      <c r="E17" s="28"/>
      <c r="F17" s="28"/>
      <c r="G17" s="28"/>
      <c r="H17" s="28"/>
      <c r="I17" s="28"/>
      <c r="J17" s="434">
        <f t="shared" si="1"/>
        <v>0</v>
      </c>
      <c r="K17" s="432">
        <f t="shared" si="2"/>
        <v>0</v>
      </c>
    </row>
    <row r="18" spans="1:11" s="277" customFormat="1" ht="12" customHeight="1" x14ac:dyDescent="0.2">
      <c r="A18" s="433" t="s">
        <v>194</v>
      </c>
      <c r="B18" s="323" t="s">
        <v>386</v>
      </c>
      <c r="C18" s="27">
        <f>'[1]KV_9.2.sz.mell'!C16</f>
        <v>0</v>
      </c>
      <c r="D18" s="28"/>
      <c r="E18" s="28"/>
      <c r="F18" s="28"/>
      <c r="G18" s="28"/>
      <c r="H18" s="28"/>
      <c r="I18" s="28"/>
      <c r="J18" s="434">
        <f t="shared" si="1"/>
        <v>0</v>
      </c>
      <c r="K18" s="432">
        <f t="shared" si="2"/>
        <v>0</v>
      </c>
    </row>
    <row r="19" spans="1:11" s="280" customFormat="1" ht="12" customHeight="1" x14ac:dyDescent="0.2">
      <c r="A19" s="433" t="s">
        <v>196</v>
      </c>
      <c r="B19" s="323" t="s">
        <v>92</v>
      </c>
      <c r="C19" s="27">
        <f>'[1]KV_9.2.sz.mell'!C17</f>
        <v>0</v>
      </c>
      <c r="D19" s="28"/>
      <c r="E19" s="28"/>
      <c r="F19" s="28"/>
      <c r="G19" s="28"/>
      <c r="H19" s="28"/>
      <c r="I19" s="28"/>
      <c r="J19" s="434">
        <f t="shared" si="1"/>
        <v>0</v>
      </c>
      <c r="K19" s="432">
        <f t="shared" si="2"/>
        <v>0</v>
      </c>
    </row>
    <row r="20" spans="1:11" s="280" customFormat="1" ht="12" customHeight="1" x14ac:dyDescent="0.2">
      <c r="A20" s="433" t="s">
        <v>198</v>
      </c>
      <c r="B20" s="323" t="s">
        <v>94</v>
      </c>
      <c r="C20" s="27">
        <f>'[1]KV_9.2.sz.mell'!C18</f>
        <v>0</v>
      </c>
      <c r="D20" s="28"/>
      <c r="E20" s="28"/>
      <c r="F20" s="28"/>
      <c r="G20" s="28"/>
      <c r="H20" s="28"/>
      <c r="I20" s="28"/>
      <c r="J20" s="434">
        <f t="shared" si="1"/>
        <v>0</v>
      </c>
      <c r="K20" s="432">
        <f t="shared" si="2"/>
        <v>0</v>
      </c>
    </row>
    <row r="21" spans="1:11" s="280" customFormat="1" ht="12" customHeight="1" thickBot="1" x14ac:dyDescent="0.25">
      <c r="A21" s="435" t="s">
        <v>200</v>
      </c>
      <c r="B21" s="338" t="s">
        <v>96</v>
      </c>
      <c r="C21" s="34">
        <f>'[1]KV_9.2.sz.mell'!C19</f>
        <v>0</v>
      </c>
      <c r="D21" s="35"/>
      <c r="E21" s="35"/>
      <c r="F21" s="35"/>
      <c r="G21" s="35"/>
      <c r="H21" s="35"/>
      <c r="I21" s="35"/>
      <c r="J21" s="436">
        <f t="shared" si="1"/>
        <v>0</v>
      </c>
      <c r="K21" s="432">
        <f t="shared" si="2"/>
        <v>0</v>
      </c>
    </row>
    <row r="22" spans="1:11" s="277" customFormat="1" ht="12" customHeight="1" thickBot="1" x14ac:dyDescent="0.25">
      <c r="A22" s="428" t="s">
        <v>36</v>
      </c>
      <c r="B22" s="429" t="s">
        <v>415</v>
      </c>
      <c r="C22" s="184">
        <f>'[1]KV_9.2.sz.mell'!C20</f>
        <v>953160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0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0</v>
      </c>
      <c r="K22" s="185">
        <f>SUM(K23:K25)</f>
        <v>953160</v>
      </c>
    </row>
    <row r="23" spans="1:11" s="280" customFormat="1" ht="12" customHeight="1" x14ac:dyDescent="0.2">
      <c r="A23" s="437" t="s">
        <v>38</v>
      </c>
      <c r="B23" s="337" t="s">
        <v>39</v>
      </c>
      <c r="C23" s="22">
        <f>'[1]KV_9.2.sz.mell'!C21</f>
        <v>0</v>
      </c>
      <c r="D23" s="23"/>
      <c r="E23" s="23"/>
      <c r="F23" s="23"/>
      <c r="G23" s="23"/>
      <c r="H23" s="23"/>
      <c r="I23" s="23"/>
      <c r="J23" s="438">
        <f>D23+E23+F23+G23+H23+I23</f>
        <v>0</v>
      </c>
      <c r="K23" s="432">
        <f>C23+J23</f>
        <v>0</v>
      </c>
    </row>
    <row r="24" spans="1:11" s="280" customFormat="1" ht="12" customHeight="1" x14ac:dyDescent="0.2">
      <c r="A24" s="433" t="s">
        <v>40</v>
      </c>
      <c r="B24" s="323" t="s">
        <v>416</v>
      </c>
      <c r="C24" s="27">
        <f>'[1]KV_9.2.sz.mell'!C22</f>
        <v>0</v>
      </c>
      <c r="D24" s="28"/>
      <c r="E24" s="28"/>
      <c r="F24" s="28"/>
      <c r="G24" s="28"/>
      <c r="H24" s="28"/>
      <c r="I24" s="28"/>
      <c r="J24" s="434">
        <f>D24+E24+F24+G24+H24+I24</f>
        <v>0</v>
      </c>
      <c r="K24" s="439">
        <f>C24+J24</f>
        <v>0</v>
      </c>
    </row>
    <row r="25" spans="1:11" s="280" customFormat="1" ht="12" customHeight="1" x14ac:dyDescent="0.2">
      <c r="A25" s="433" t="s">
        <v>42</v>
      </c>
      <c r="B25" s="323" t="s">
        <v>417</v>
      </c>
      <c r="C25" s="27">
        <f>'[1]KV_9.2.sz.mell'!C23</f>
        <v>953160</v>
      </c>
      <c r="D25" s="28"/>
      <c r="E25" s="28"/>
      <c r="F25" s="28"/>
      <c r="G25" s="28"/>
      <c r="H25" s="28"/>
      <c r="I25" s="28"/>
      <c r="J25" s="434">
        <f>D25+E25+F25+G25+H25+I25</f>
        <v>0</v>
      </c>
      <c r="K25" s="439">
        <f>C25+J25</f>
        <v>953160</v>
      </c>
    </row>
    <row r="26" spans="1:11" s="280" customFormat="1" ht="12" customHeight="1" thickBot="1" x14ac:dyDescent="0.25">
      <c r="A26" s="433" t="s">
        <v>44</v>
      </c>
      <c r="B26" s="333" t="s">
        <v>418</v>
      </c>
      <c r="C26" s="34">
        <f>'[1]KV_9.2.sz.mell'!C24</f>
        <v>0</v>
      </c>
      <c r="D26" s="35"/>
      <c r="E26" s="35"/>
      <c r="F26" s="35"/>
      <c r="G26" s="35"/>
      <c r="H26" s="35"/>
      <c r="I26" s="35"/>
      <c r="J26" s="440">
        <f>D26+E26+F26+G26+H26+I26</f>
        <v>0</v>
      </c>
      <c r="K26" s="441">
        <f>C26+J26</f>
        <v>0</v>
      </c>
    </row>
    <row r="27" spans="1:11" s="280" customFormat="1" ht="12" customHeight="1" thickBot="1" x14ac:dyDescent="0.25">
      <c r="A27" s="159" t="s">
        <v>50</v>
      </c>
      <c r="B27" s="336" t="s">
        <v>289</v>
      </c>
      <c r="C27" s="39">
        <f>'[1]KV_9.2.sz.mell'!C25</f>
        <v>0</v>
      </c>
      <c r="D27" s="442"/>
      <c r="E27" s="442"/>
      <c r="F27" s="442"/>
      <c r="G27" s="442"/>
      <c r="H27" s="442"/>
      <c r="I27" s="442"/>
      <c r="J27" s="440">
        <f>D27+E27+F27+G27+H27+I27</f>
        <v>0</v>
      </c>
      <c r="K27" s="443">
        <f>C27+J27</f>
        <v>0</v>
      </c>
    </row>
    <row r="28" spans="1:11" s="280" customFormat="1" ht="12" customHeight="1" thickBot="1" x14ac:dyDescent="0.25">
      <c r="A28" s="159" t="s">
        <v>240</v>
      </c>
      <c r="B28" s="336" t="s">
        <v>419</v>
      </c>
      <c r="C28" s="184">
        <f>'[1]KV_9.2.sz.mell'!C26</f>
        <v>0</v>
      </c>
      <c r="D28" s="184">
        <f t="shared" ref="D28:J28" si="4">+D29+D30+D31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>+K29+K30+K31</f>
        <v>0</v>
      </c>
    </row>
    <row r="29" spans="1:11" s="280" customFormat="1" ht="12" customHeight="1" x14ac:dyDescent="0.2">
      <c r="A29" s="437" t="s">
        <v>66</v>
      </c>
      <c r="B29" s="444" t="s">
        <v>53</v>
      </c>
      <c r="C29" s="45">
        <f>'[1]KV_9.2.sz.mell'!C27</f>
        <v>0</v>
      </c>
      <c r="D29" s="44"/>
      <c r="E29" s="44"/>
      <c r="F29" s="44"/>
      <c r="G29" s="44"/>
      <c r="H29" s="44"/>
      <c r="I29" s="44"/>
      <c r="J29" s="438">
        <f>D29+E29+F29+G29+H29+I29</f>
        <v>0</v>
      </c>
      <c r="K29" s="432">
        <f>C29+J29</f>
        <v>0</v>
      </c>
    </row>
    <row r="30" spans="1:11" s="280" customFormat="1" ht="12" customHeight="1" x14ac:dyDescent="0.2">
      <c r="A30" s="437" t="s">
        <v>67</v>
      </c>
      <c r="B30" s="444" t="s">
        <v>416</v>
      </c>
      <c r="C30" s="42">
        <f>'[1]KV_9.2.sz.mell'!C28</f>
        <v>0</v>
      </c>
      <c r="D30" s="43"/>
      <c r="E30" s="43"/>
      <c r="F30" s="43"/>
      <c r="G30" s="43"/>
      <c r="H30" s="43"/>
      <c r="I30" s="43"/>
      <c r="J30" s="438">
        <f>D30+E30+F30+G30+H30+I30</f>
        <v>0</v>
      </c>
      <c r="K30" s="432">
        <f>C30+J30</f>
        <v>0</v>
      </c>
    </row>
    <row r="31" spans="1:11" s="280" customFormat="1" ht="12" customHeight="1" x14ac:dyDescent="0.2">
      <c r="A31" s="437" t="s">
        <v>68</v>
      </c>
      <c r="B31" s="445" t="s">
        <v>420</v>
      </c>
      <c r="C31" s="42">
        <f>'[1]KV_9.2.sz.mell'!C29</f>
        <v>0</v>
      </c>
      <c r="D31" s="43"/>
      <c r="E31" s="43"/>
      <c r="F31" s="43"/>
      <c r="G31" s="43"/>
      <c r="H31" s="43"/>
      <c r="I31" s="43"/>
      <c r="J31" s="438">
        <f>D31+E31+F31+G31+H31+I31</f>
        <v>0</v>
      </c>
      <c r="K31" s="432">
        <f>C31+J31</f>
        <v>0</v>
      </c>
    </row>
    <row r="32" spans="1:11" s="280" customFormat="1" ht="12" customHeight="1" thickBot="1" x14ac:dyDescent="0.25">
      <c r="A32" s="433" t="s">
        <v>69</v>
      </c>
      <c r="B32" s="446" t="s">
        <v>421</v>
      </c>
      <c r="C32" s="46">
        <f>'[1]KV_9.2.sz.mell'!C30</f>
        <v>0</v>
      </c>
      <c r="D32" s="47"/>
      <c r="E32" s="47"/>
      <c r="F32" s="47"/>
      <c r="G32" s="47"/>
      <c r="H32" s="47"/>
      <c r="I32" s="47"/>
      <c r="J32" s="438">
        <f>D32+E32+F32+G32+H32+I32</f>
        <v>0</v>
      </c>
      <c r="K32" s="432">
        <f>C32+J32</f>
        <v>0</v>
      </c>
    </row>
    <row r="33" spans="1:11" s="280" customFormat="1" ht="12" customHeight="1" thickBot="1" x14ac:dyDescent="0.25">
      <c r="A33" s="159" t="s">
        <v>73</v>
      </c>
      <c r="B33" s="336" t="s">
        <v>422</v>
      </c>
      <c r="C33" s="184">
        <f>'[1]KV_9.2.sz.mell'!C31</f>
        <v>0</v>
      </c>
      <c r="D33" s="184">
        <f t="shared" ref="D33:I33" si="5">+D34+D35+D36</f>
        <v>0</v>
      </c>
      <c r="E33" s="184">
        <f t="shared" si="5"/>
        <v>0</v>
      </c>
      <c r="F33" s="184">
        <f t="shared" si="5"/>
        <v>0</v>
      </c>
      <c r="G33" s="184">
        <f t="shared" si="5"/>
        <v>0</v>
      </c>
      <c r="H33" s="184">
        <f t="shared" si="5"/>
        <v>0</v>
      </c>
      <c r="I33" s="184">
        <f t="shared" si="5"/>
        <v>0</v>
      </c>
      <c r="J33" s="184">
        <f>+J34+J35+J36</f>
        <v>0</v>
      </c>
      <c r="K33" s="185">
        <f>+K34+K35+K36</f>
        <v>0</v>
      </c>
    </row>
    <row r="34" spans="1:11" s="280" customFormat="1" ht="12" customHeight="1" x14ac:dyDescent="0.2">
      <c r="A34" s="437" t="s">
        <v>75</v>
      </c>
      <c r="B34" s="444" t="s">
        <v>100</v>
      </c>
      <c r="C34" s="45">
        <f>'[1]KV_9.2.sz.mell'!C32</f>
        <v>0</v>
      </c>
      <c r="D34" s="44"/>
      <c r="E34" s="44"/>
      <c r="F34" s="44"/>
      <c r="G34" s="44"/>
      <c r="H34" s="44"/>
      <c r="I34" s="44"/>
      <c r="J34" s="438">
        <f>D34+E34+F34+G34+H34+I34</f>
        <v>0</v>
      </c>
      <c r="K34" s="432">
        <f>C34+J34</f>
        <v>0</v>
      </c>
    </row>
    <row r="35" spans="1:11" s="280" customFormat="1" ht="12" customHeight="1" x14ac:dyDescent="0.2">
      <c r="A35" s="437" t="s">
        <v>77</v>
      </c>
      <c r="B35" s="445" t="s">
        <v>102</v>
      </c>
      <c r="C35" s="42">
        <f>'[1]KV_9.2.sz.mell'!C33</f>
        <v>0</v>
      </c>
      <c r="D35" s="43"/>
      <c r="E35" s="43"/>
      <c r="F35" s="43"/>
      <c r="G35" s="43"/>
      <c r="H35" s="43"/>
      <c r="I35" s="43"/>
      <c r="J35" s="438">
        <f>D35+E35+F35+G35+H35+I35</f>
        <v>0</v>
      </c>
      <c r="K35" s="432">
        <f>C35+J35</f>
        <v>0</v>
      </c>
    </row>
    <row r="36" spans="1:11" s="280" customFormat="1" ht="12" customHeight="1" thickBot="1" x14ac:dyDescent="0.25">
      <c r="A36" s="433" t="s">
        <v>79</v>
      </c>
      <c r="B36" s="446" t="s">
        <v>104</v>
      </c>
      <c r="C36" s="46">
        <f>'[1]KV_9.2.sz.mell'!C34</f>
        <v>0</v>
      </c>
      <c r="D36" s="47"/>
      <c r="E36" s="47"/>
      <c r="F36" s="47"/>
      <c r="G36" s="47"/>
      <c r="H36" s="47"/>
      <c r="I36" s="47"/>
      <c r="J36" s="438">
        <f>D36+E36+F36+G36+H36+I36</f>
        <v>0</v>
      </c>
      <c r="K36" s="447">
        <f>C36+J36</f>
        <v>0</v>
      </c>
    </row>
    <row r="37" spans="1:11" s="277" customFormat="1" ht="12" customHeight="1" thickBot="1" x14ac:dyDescent="0.25">
      <c r="A37" s="159" t="s">
        <v>97</v>
      </c>
      <c r="B37" s="336" t="s">
        <v>291</v>
      </c>
      <c r="C37" s="39">
        <f>'[1]KV_9.2.sz.mell'!C35</f>
        <v>200000</v>
      </c>
      <c r="D37" s="442"/>
      <c r="E37" s="442"/>
      <c r="F37" s="442"/>
      <c r="G37" s="442"/>
      <c r="H37" s="442"/>
      <c r="I37" s="442"/>
      <c r="J37" s="184">
        <f>D37+E37+F37+G37+H37+I37</f>
        <v>0</v>
      </c>
      <c r="K37" s="443">
        <f>C37+J37</f>
        <v>200000</v>
      </c>
    </row>
    <row r="38" spans="1:11" s="277" customFormat="1" ht="12" customHeight="1" thickBot="1" x14ac:dyDescent="0.25">
      <c r="A38" s="159" t="s">
        <v>257</v>
      </c>
      <c r="B38" s="336" t="s">
        <v>423</v>
      </c>
      <c r="C38" s="39">
        <f>'[1]KV_9.2.sz.mell'!C36</f>
        <v>0</v>
      </c>
      <c r="D38" s="442"/>
      <c r="E38" s="442"/>
      <c r="F38" s="442"/>
      <c r="G38" s="442"/>
      <c r="H38" s="442"/>
      <c r="I38" s="442"/>
      <c r="J38" s="448">
        <f>D38+E38+F38+G38+H38+I38</f>
        <v>0</v>
      </c>
      <c r="K38" s="432">
        <f>C38+J38</f>
        <v>0</v>
      </c>
    </row>
    <row r="39" spans="1:11" s="277" customFormat="1" ht="12" customHeight="1" thickBot="1" x14ac:dyDescent="0.25">
      <c r="A39" s="428" t="s">
        <v>119</v>
      </c>
      <c r="B39" s="336" t="s">
        <v>424</v>
      </c>
      <c r="C39" s="184">
        <f>'[1]KV_9.2.sz.mell'!C37</f>
        <v>1533160</v>
      </c>
      <c r="D39" s="184">
        <f t="shared" ref="D39:J39" si="6">+D10+D22+D27+D28+D33+D37+D38</f>
        <v>0</v>
      </c>
      <c r="E39" s="184">
        <f t="shared" si="6"/>
        <v>0</v>
      </c>
      <c r="F39" s="184">
        <f t="shared" si="6"/>
        <v>0</v>
      </c>
      <c r="G39" s="184">
        <f t="shared" si="6"/>
        <v>0</v>
      </c>
      <c r="H39" s="184">
        <f t="shared" si="6"/>
        <v>0</v>
      </c>
      <c r="I39" s="184">
        <f t="shared" si="6"/>
        <v>0</v>
      </c>
      <c r="J39" s="184">
        <f t="shared" si="6"/>
        <v>0</v>
      </c>
      <c r="K39" s="185">
        <f>+K10+K22+K27+K28+K33+K37+K38</f>
        <v>1533160</v>
      </c>
    </row>
    <row r="40" spans="1:11" s="277" customFormat="1" ht="12" customHeight="1" thickBot="1" x14ac:dyDescent="0.25">
      <c r="A40" s="449" t="s">
        <v>266</v>
      </c>
      <c r="B40" s="336" t="s">
        <v>425</v>
      </c>
      <c r="C40" s="184">
        <f>'[1]KV_9.2.sz.mell'!C38</f>
        <v>77101522</v>
      </c>
      <c r="D40" s="184">
        <f t="shared" ref="D40:J40" si="7">+D41+D42+D43</f>
        <v>0</v>
      </c>
      <c r="E40" s="184">
        <f t="shared" si="7"/>
        <v>929499</v>
      </c>
      <c r="F40" s="184">
        <f t="shared" si="7"/>
        <v>0</v>
      </c>
      <c r="G40" s="184">
        <f t="shared" si="7"/>
        <v>0</v>
      </c>
      <c r="H40" s="184">
        <f t="shared" si="7"/>
        <v>0</v>
      </c>
      <c r="I40" s="184">
        <f t="shared" si="7"/>
        <v>0</v>
      </c>
      <c r="J40" s="184">
        <f t="shared" si="7"/>
        <v>929499</v>
      </c>
      <c r="K40" s="185">
        <f>+K41+K42+K43</f>
        <v>78031021</v>
      </c>
    </row>
    <row r="41" spans="1:11" s="277" customFormat="1" ht="12" customHeight="1" x14ac:dyDescent="0.2">
      <c r="A41" s="437" t="s">
        <v>426</v>
      </c>
      <c r="B41" s="444" t="s">
        <v>346</v>
      </c>
      <c r="C41" s="45">
        <f>'[1]KV_9.2.sz.mell'!C39</f>
        <v>0</v>
      </c>
      <c r="D41" s="44"/>
      <c r="E41" s="44">
        <v>929499</v>
      </c>
      <c r="F41" s="44"/>
      <c r="G41" s="44"/>
      <c r="H41" s="44"/>
      <c r="I41" s="44"/>
      <c r="J41" s="438">
        <f>D41+E41+F41+G41+H41+I41</f>
        <v>929499</v>
      </c>
      <c r="K41" s="432">
        <f>C41+J41</f>
        <v>929499</v>
      </c>
    </row>
    <row r="42" spans="1:11" s="277" customFormat="1" ht="12" customHeight="1" x14ac:dyDescent="0.2">
      <c r="A42" s="437" t="s">
        <v>427</v>
      </c>
      <c r="B42" s="445" t="s">
        <v>428</v>
      </c>
      <c r="C42" s="42">
        <f>'[1]KV_9.2.sz.mell'!C40</f>
        <v>0</v>
      </c>
      <c r="D42" s="43"/>
      <c r="E42" s="43"/>
      <c r="F42" s="43"/>
      <c r="G42" s="43"/>
      <c r="H42" s="43"/>
      <c r="I42" s="43"/>
      <c r="J42" s="438">
        <f>D42+E42+F42+G42+H42+I42</f>
        <v>0</v>
      </c>
      <c r="K42" s="439">
        <f>C42+J42</f>
        <v>0</v>
      </c>
    </row>
    <row r="43" spans="1:11" s="280" customFormat="1" ht="12" customHeight="1" thickBot="1" x14ac:dyDescent="0.25">
      <c r="A43" s="433" t="s">
        <v>429</v>
      </c>
      <c r="B43" s="450" t="s">
        <v>430</v>
      </c>
      <c r="C43" s="52">
        <f>'[1]KV_9.2.sz.mell'!C41</f>
        <v>77101522</v>
      </c>
      <c r="D43" s="53"/>
      <c r="E43" s="53"/>
      <c r="F43" s="53"/>
      <c r="G43" s="53"/>
      <c r="H43" s="53"/>
      <c r="I43" s="53"/>
      <c r="J43" s="438">
        <f>D43+E43+F43+G43+H43+I43</f>
        <v>0</v>
      </c>
      <c r="K43" s="441">
        <f>C43+J43</f>
        <v>77101522</v>
      </c>
    </row>
    <row r="44" spans="1:11" s="280" customFormat="1" ht="12.95" customHeight="1" thickBot="1" x14ac:dyDescent="0.25">
      <c r="A44" s="449" t="s">
        <v>268</v>
      </c>
      <c r="B44" s="451" t="s">
        <v>431</v>
      </c>
      <c r="C44" s="184">
        <f>'[1]KV_9.2.sz.mell'!C42</f>
        <v>78634682</v>
      </c>
      <c r="D44" s="184">
        <f t="shared" ref="D44:J44" si="8">+D39+D40</f>
        <v>0</v>
      </c>
      <c r="E44" s="184">
        <f t="shared" si="8"/>
        <v>929499</v>
      </c>
      <c r="F44" s="184">
        <f t="shared" si="8"/>
        <v>0</v>
      </c>
      <c r="G44" s="184">
        <f t="shared" si="8"/>
        <v>0</v>
      </c>
      <c r="H44" s="184">
        <f t="shared" si="8"/>
        <v>0</v>
      </c>
      <c r="I44" s="184">
        <f t="shared" si="8"/>
        <v>0</v>
      </c>
      <c r="J44" s="184">
        <f t="shared" si="8"/>
        <v>929499</v>
      </c>
      <c r="K44" s="185">
        <f>+K39+K40</f>
        <v>79564181</v>
      </c>
    </row>
    <row r="45" spans="1:11" s="270" customFormat="1" ht="14.1" customHeight="1" thickBot="1" x14ac:dyDescent="0.25">
      <c r="A45" s="391" t="s">
        <v>278</v>
      </c>
      <c r="B45" s="452"/>
      <c r="C45" s="452"/>
      <c r="D45" s="452"/>
      <c r="E45" s="452"/>
      <c r="F45" s="452"/>
      <c r="G45" s="452"/>
      <c r="H45" s="452"/>
      <c r="I45" s="452"/>
      <c r="J45" s="452"/>
      <c r="K45" s="453"/>
    </row>
    <row r="46" spans="1:11" s="317" customFormat="1" ht="12" customHeight="1" thickBot="1" x14ac:dyDescent="0.25">
      <c r="A46" s="159" t="s">
        <v>22</v>
      </c>
      <c r="B46" s="336" t="s">
        <v>432</v>
      </c>
      <c r="C46" s="454">
        <f>'[1]KV_9.2.sz.mell'!C46</f>
        <v>78134682</v>
      </c>
      <c r="D46" s="454">
        <f t="shared" ref="D46:J46" si="9">SUM(D47:D51)</f>
        <v>0</v>
      </c>
      <c r="E46" s="454">
        <f t="shared" si="9"/>
        <v>929499</v>
      </c>
      <c r="F46" s="454">
        <f t="shared" si="9"/>
        <v>0</v>
      </c>
      <c r="G46" s="454">
        <f t="shared" si="9"/>
        <v>0</v>
      </c>
      <c r="H46" s="454">
        <f t="shared" si="9"/>
        <v>0</v>
      </c>
      <c r="I46" s="454">
        <f t="shared" si="9"/>
        <v>0</v>
      </c>
      <c r="J46" s="454">
        <f t="shared" si="9"/>
        <v>929499</v>
      </c>
      <c r="K46" s="443">
        <f>SUM(K47:K51)</f>
        <v>79064181</v>
      </c>
    </row>
    <row r="47" spans="1:11" ht="12" customHeight="1" x14ac:dyDescent="0.2">
      <c r="A47" s="433" t="s">
        <v>24</v>
      </c>
      <c r="B47" s="337" t="s">
        <v>185</v>
      </c>
      <c r="C47" s="42">
        <f>'[1]KV_9.2.sz.mell'!C47</f>
        <v>55471280</v>
      </c>
      <c r="D47" s="455">
        <v>2504000</v>
      </c>
      <c r="E47" s="455"/>
      <c r="F47" s="455"/>
      <c r="G47" s="455"/>
      <c r="H47" s="455"/>
      <c r="I47" s="455"/>
      <c r="J47" s="456">
        <f>D47+E47+F47+G47+H47+I47</f>
        <v>2504000</v>
      </c>
      <c r="K47" s="457">
        <f>C47+J47</f>
        <v>57975280</v>
      </c>
    </row>
    <row r="48" spans="1:11" ht="12" customHeight="1" x14ac:dyDescent="0.2">
      <c r="A48" s="433" t="s">
        <v>26</v>
      </c>
      <c r="B48" s="323" t="s">
        <v>186</v>
      </c>
      <c r="C48" s="42">
        <f>'[1]KV_9.2.sz.mell'!C48</f>
        <v>9134017</v>
      </c>
      <c r="D48" s="458">
        <v>438200</v>
      </c>
      <c r="E48" s="458"/>
      <c r="F48" s="458"/>
      <c r="G48" s="458"/>
      <c r="H48" s="458"/>
      <c r="I48" s="458"/>
      <c r="J48" s="459">
        <f>D48+E48+F48+G48+H48+I48</f>
        <v>438200</v>
      </c>
      <c r="K48" s="460">
        <f>C48+J48</f>
        <v>9572217</v>
      </c>
    </row>
    <row r="49" spans="1:11" ht="12" customHeight="1" x14ac:dyDescent="0.2">
      <c r="A49" s="433" t="s">
        <v>28</v>
      </c>
      <c r="B49" s="323" t="s">
        <v>187</v>
      </c>
      <c r="C49" s="42">
        <f>'[1]KV_9.2.sz.mell'!C49</f>
        <v>7767410</v>
      </c>
      <c r="D49" s="458"/>
      <c r="E49" s="458">
        <v>929499</v>
      </c>
      <c r="F49" s="458"/>
      <c r="G49" s="458"/>
      <c r="H49" s="458"/>
      <c r="I49" s="458"/>
      <c r="J49" s="459">
        <f>D49+E49+F49+G49+H49+I49</f>
        <v>929499</v>
      </c>
      <c r="K49" s="460">
        <f>C49+J49</f>
        <v>8696909</v>
      </c>
    </row>
    <row r="50" spans="1:11" ht="12" customHeight="1" x14ac:dyDescent="0.2">
      <c r="A50" s="433" t="s">
        <v>30</v>
      </c>
      <c r="B50" s="323" t="s">
        <v>188</v>
      </c>
      <c r="C50" s="42">
        <f>'[1]KV_9.2.sz.mell'!C50</f>
        <v>0</v>
      </c>
      <c r="D50" s="458"/>
      <c r="E50" s="458"/>
      <c r="F50" s="458"/>
      <c r="G50" s="458"/>
      <c r="H50" s="458"/>
      <c r="I50" s="458"/>
      <c r="J50" s="459">
        <f>D50+E50+F50+G50+H50+I50</f>
        <v>0</v>
      </c>
      <c r="K50" s="460">
        <f>C50+J50</f>
        <v>0</v>
      </c>
    </row>
    <row r="51" spans="1:11" ht="12" customHeight="1" thickBot="1" x14ac:dyDescent="0.25">
      <c r="A51" s="433" t="s">
        <v>32</v>
      </c>
      <c r="B51" s="323" t="s">
        <v>190</v>
      </c>
      <c r="C51" s="42">
        <v>5761975</v>
      </c>
      <c r="D51" s="458">
        <v>-2942200</v>
      </c>
      <c r="E51" s="458"/>
      <c r="F51" s="458"/>
      <c r="G51" s="458"/>
      <c r="H51" s="458"/>
      <c r="I51" s="458"/>
      <c r="J51" s="459">
        <f>D51+E51+F51+G51+H51+I51</f>
        <v>-2942200</v>
      </c>
      <c r="K51" s="460">
        <f>C51+J51</f>
        <v>2819775</v>
      </c>
    </row>
    <row r="52" spans="1:11" ht="12" customHeight="1" thickBot="1" x14ac:dyDescent="0.25">
      <c r="A52" s="159" t="s">
        <v>36</v>
      </c>
      <c r="B52" s="336" t="s">
        <v>433</v>
      </c>
      <c r="C52" s="454">
        <f>'[1]KV_9.2.sz.mell'!C53</f>
        <v>500000</v>
      </c>
      <c r="D52" s="454">
        <f t="shared" ref="D52:J52" si="10">SUM(D53:D55)</f>
        <v>0</v>
      </c>
      <c r="E52" s="454">
        <f t="shared" si="10"/>
        <v>0</v>
      </c>
      <c r="F52" s="454">
        <f t="shared" si="10"/>
        <v>0</v>
      </c>
      <c r="G52" s="454">
        <f t="shared" si="10"/>
        <v>0</v>
      </c>
      <c r="H52" s="454">
        <f t="shared" si="10"/>
        <v>0</v>
      </c>
      <c r="I52" s="454">
        <f t="shared" si="10"/>
        <v>0</v>
      </c>
      <c r="J52" s="454">
        <f t="shared" si="10"/>
        <v>0</v>
      </c>
      <c r="K52" s="443">
        <f>SUM(K53:K55)</f>
        <v>500000</v>
      </c>
    </row>
    <row r="53" spans="1:11" s="317" customFormat="1" ht="12" customHeight="1" x14ac:dyDescent="0.2">
      <c r="A53" s="433" t="s">
        <v>38</v>
      </c>
      <c r="B53" s="337" t="s">
        <v>221</v>
      </c>
      <c r="C53" s="42">
        <f>'[1]KV_9.2.sz.mell'!C54</f>
        <v>500000</v>
      </c>
      <c r="D53" s="455"/>
      <c r="E53" s="455"/>
      <c r="F53" s="455"/>
      <c r="G53" s="455"/>
      <c r="H53" s="455"/>
      <c r="I53" s="455"/>
      <c r="J53" s="456">
        <f>D53+E53+F53+G53+H53+I53</f>
        <v>0</v>
      </c>
      <c r="K53" s="457">
        <f>C53+J53</f>
        <v>500000</v>
      </c>
    </row>
    <row r="54" spans="1:11" ht="12" customHeight="1" x14ac:dyDescent="0.2">
      <c r="A54" s="433" t="s">
        <v>40</v>
      </c>
      <c r="B54" s="323" t="s">
        <v>223</v>
      </c>
      <c r="C54" s="42">
        <f>'[1]KV_9.2.sz.mell'!C55</f>
        <v>0</v>
      </c>
      <c r="D54" s="458"/>
      <c r="E54" s="458"/>
      <c r="F54" s="458"/>
      <c r="G54" s="458"/>
      <c r="H54" s="458"/>
      <c r="I54" s="458"/>
      <c r="J54" s="459">
        <f>D54+E54+F54+G54+H54+I54</f>
        <v>0</v>
      </c>
      <c r="K54" s="460">
        <f>C54+J54</f>
        <v>0</v>
      </c>
    </row>
    <row r="55" spans="1:11" ht="12" customHeight="1" x14ac:dyDescent="0.2">
      <c r="A55" s="433" t="s">
        <v>42</v>
      </c>
      <c r="B55" s="323" t="s">
        <v>434</v>
      </c>
      <c r="C55" s="42">
        <f>'[1]KV_9.2.sz.mell'!C56</f>
        <v>0</v>
      </c>
      <c r="D55" s="458"/>
      <c r="E55" s="458"/>
      <c r="F55" s="458"/>
      <c r="G55" s="458"/>
      <c r="H55" s="458"/>
      <c r="I55" s="458"/>
      <c r="J55" s="459">
        <f>D55+E55+F55+G55+H55+I55</f>
        <v>0</v>
      </c>
      <c r="K55" s="460">
        <f>C55+J55</f>
        <v>0</v>
      </c>
    </row>
    <row r="56" spans="1:11" ht="12" customHeight="1" thickBot="1" x14ac:dyDescent="0.25">
      <c r="A56" s="433" t="s">
        <v>44</v>
      </c>
      <c r="B56" s="323" t="s">
        <v>435</v>
      </c>
      <c r="C56" s="42">
        <f>'[1]KV_9.2.sz.mell'!C57</f>
        <v>0</v>
      </c>
      <c r="D56" s="458"/>
      <c r="E56" s="458"/>
      <c r="F56" s="458"/>
      <c r="G56" s="458"/>
      <c r="H56" s="458"/>
      <c r="I56" s="458"/>
      <c r="J56" s="459">
        <f>D56+E56+F56+G56+H56+I56</f>
        <v>0</v>
      </c>
      <c r="K56" s="460">
        <f>C56+J56</f>
        <v>0</v>
      </c>
    </row>
    <row r="57" spans="1:11" ht="12" customHeight="1" thickBot="1" x14ac:dyDescent="0.25">
      <c r="A57" s="159" t="s">
        <v>50</v>
      </c>
      <c r="B57" s="336" t="s">
        <v>436</v>
      </c>
      <c r="C57" s="454">
        <f>'[1]KV_9.2.sz.mell'!C58</f>
        <v>0</v>
      </c>
      <c r="D57" s="461"/>
      <c r="E57" s="461"/>
      <c r="F57" s="461"/>
      <c r="G57" s="461"/>
      <c r="H57" s="461"/>
      <c r="I57" s="461"/>
      <c r="J57" s="454">
        <f>D57+E57+F57+G57+H57+I57</f>
        <v>0</v>
      </c>
      <c r="K57" s="443">
        <f>C57+J57</f>
        <v>0</v>
      </c>
    </row>
    <row r="58" spans="1:11" ht="12.95" customHeight="1" thickBot="1" x14ac:dyDescent="0.25">
      <c r="A58" s="159" t="s">
        <v>240</v>
      </c>
      <c r="B58" s="462" t="s">
        <v>437</v>
      </c>
      <c r="C58" s="463">
        <f>'[1]KV_9.2.sz.mell'!C59</f>
        <v>78634682</v>
      </c>
      <c r="D58" s="463">
        <f t="shared" ref="D58:K58" si="11">+D46+D52+D57</f>
        <v>0</v>
      </c>
      <c r="E58" s="463">
        <f t="shared" si="11"/>
        <v>929499</v>
      </c>
      <c r="F58" s="463">
        <f t="shared" si="11"/>
        <v>0</v>
      </c>
      <c r="G58" s="463">
        <f t="shared" si="11"/>
        <v>0</v>
      </c>
      <c r="H58" s="463">
        <f t="shared" si="11"/>
        <v>0</v>
      </c>
      <c r="I58" s="463">
        <f t="shared" si="11"/>
        <v>0</v>
      </c>
      <c r="J58" s="463">
        <f t="shared" si="11"/>
        <v>929499</v>
      </c>
      <c r="K58" s="464">
        <f t="shared" si="11"/>
        <v>79564181</v>
      </c>
    </row>
    <row r="59" spans="1:11" ht="14.1" customHeight="1" thickBot="1" x14ac:dyDescent="0.25">
      <c r="C59" s="466">
        <f>'[1]KV_9.2.sz.mell'!C60</f>
        <v>0</v>
      </c>
      <c r="D59" s="466"/>
      <c r="E59" s="466"/>
      <c r="F59" s="466"/>
      <c r="G59" s="466"/>
      <c r="H59" s="466"/>
      <c r="I59" s="466"/>
      <c r="J59" s="466"/>
      <c r="K59" s="346">
        <f>K44-K58</f>
        <v>0</v>
      </c>
    </row>
    <row r="60" spans="1:11" ht="12.95" customHeight="1" thickBot="1" x14ac:dyDescent="0.25">
      <c r="A60" s="348" t="s">
        <v>404</v>
      </c>
      <c r="B60" s="349"/>
      <c r="C60" s="467">
        <f>'[1]KV_9.2.sz.mell'!C61</f>
        <v>15</v>
      </c>
      <c r="D60" s="468"/>
      <c r="E60" s="468"/>
      <c r="F60" s="468"/>
      <c r="G60" s="468"/>
      <c r="H60" s="468"/>
      <c r="I60" s="468"/>
      <c r="J60" s="467">
        <f>D60+E60+F60+G60+H60+I60</f>
        <v>0</v>
      </c>
      <c r="K60" s="469">
        <f>C60+J60</f>
        <v>15</v>
      </c>
    </row>
    <row r="61" spans="1:11" ht="12.95" customHeight="1" thickBot="1" x14ac:dyDescent="0.25">
      <c r="A61" s="348" t="s">
        <v>405</v>
      </c>
      <c r="B61" s="349"/>
      <c r="C61" s="467">
        <f>'[1]KV_9.2.sz.mell'!C62</f>
        <v>0</v>
      </c>
      <c r="D61" s="468"/>
      <c r="E61" s="468"/>
      <c r="F61" s="468"/>
      <c r="G61" s="468"/>
      <c r="H61" s="468"/>
      <c r="I61" s="468"/>
      <c r="J61" s="467">
        <f>D61+E61+F61+G61+H61+I61</f>
        <v>0</v>
      </c>
      <c r="K61" s="469">
        <f>C61+J61</f>
        <v>0</v>
      </c>
    </row>
  </sheetData>
  <sheetProtection formatCells="0"/>
  <mergeCells count="15"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A0EB-DCA7-4362-96C6-E9F399D01B64}">
  <sheetPr>
    <tabColor theme="5"/>
  </sheetPr>
  <dimension ref="A1:K61"/>
  <sheetViews>
    <sheetView tabSelected="1" topLeftCell="A22" zoomScale="120" zoomScaleNormal="120" workbookViewId="0">
      <selection activeCell="E52" sqref="E52"/>
    </sheetView>
  </sheetViews>
  <sheetFormatPr defaultRowHeight="12.75" x14ac:dyDescent="0.2"/>
  <cols>
    <col min="1" max="1" width="13.83203125" style="537" customWidth="1"/>
    <col min="2" max="2" width="60.6640625" style="492" customWidth="1"/>
    <col min="3" max="3" width="15.83203125" style="492" customWidth="1"/>
    <col min="4" max="10" width="13.83203125" style="492" customWidth="1"/>
    <col min="11" max="11" width="15.83203125" style="492" customWidth="1"/>
    <col min="12" max="256" width="9.33203125" style="492"/>
    <col min="257" max="257" width="13.83203125" style="492" customWidth="1"/>
    <col min="258" max="258" width="60.6640625" style="492" customWidth="1"/>
    <col min="259" max="259" width="15.83203125" style="492" customWidth="1"/>
    <col min="260" max="266" width="13.83203125" style="492" customWidth="1"/>
    <col min="267" max="267" width="15.83203125" style="492" customWidth="1"/>
    <col min="268" max="512" width="9.33203125" style="492"/>
    <col min="513" max="513" width="13.83203125" style="492" customWidth="1"/>
    <col min="514" max="514" width="60.6640625" style="492" customWidth="1"/>
    <col min="515" max="515" width="15.83203125" style="492" customWidth="1"/>
    <col min="516" max="522" width="13.83203125" style="492" customWidth="1"/>
    <col min="523" max="523" width="15.83203125" style="492" customWidth="1"/>
    <col min="524" max="768" width="9.33203125" style="492"/>
    <col min="769" max="769" width="13.83203125" style="492" customWidth="1"/>
    <col min="770" max="770" width="60.6640625" style="492" customWidth="1"/>
    <col min="771" max="771" width="15.83203125" style="492" customWidth="1"/>
    <col min="772" max="778" width="13.83203125" style="492" customWidth="1"/>
    <col min="779" max="779" width="15.83203125" style="492" customWidth="1"/>
    <col min="780" max="1024" width="9.33203125" style="492"/>
    <col min="1025" max="1025" width="13.83203125" style="492" customWidth="1"/>
    <col min="1026" max="1026" width="60.6640625" style="492" customWidth="1"/>
    <col min="1027" max="1027" width="15.83203125" style="492" customWidth="1"/>
    <col min="1028" max="1034" width="13.83203125" style="492" customWidth="1"/>
    <col min="1035" max="1035" width="15.83203125" style="492" customWidth="1"/>
    <col min="1036" max="1280" width="9.33203125" style="492"/>
    <col min="1281" max="1281" width="13.83203125" style="492" customWidth="1"/>
    <col min="1282" max="1282" width="60.6640625" style="492" customWidth="1"/>
    <col min="1283" max="1283" width="15.83203125" style="492" customWidth="1"/>
    <col min="1284" max="1290" width="13.83203125" style="492" customWidth="1"/>
    <col min="1291" max="1291" width="15.83203125" style="492" customWidth="1"/>
    <col min="1292" max="1536" width="9.33203125" style="492"/>
    <col min="1537" max="1537" width="13.83203125" style="492" customWidth="1"/>
    <col min="1538" max="1538" width="60.6640625" style="492" customWidth="1"/>
    <col min="1539" max="1539" width="15.83203125" style="492" customWidth="1"/>
    <col min="1540" max="1546" width="13.83203125" style="492" customWidth="1"/>
    <col min="1547" max="1547" width="15.83203125" style="492" customWidth="1"/>
    <col min="1548" max="1792" width="9.33203125" style="492"/>
    <col min="1793" max="1793" width="13.83203125" style="492" customWidth="1"/>
    <col min="1794" max="1794" width="60.6640625" style="492" customWidth="1"/>
    <col min="1795" max="1795" width="15.83203125" style="492" customWidth="1"/>
    <col min="1796" max="1802" width="13.83203125" style="492" customWidth="1"/>
    <col min="1803" max="1803" width="15.83203125" style="492" customWidth="1"/>
    <col min="1804" max="2048" width="9.33203125" style="492"/>
    <col min="2049" max="2049" width="13.83203125" style="492" customWidth="1"/>
    <col min="2050" max="2050" width="60.6640625" style="492" customWidth="1"/>
    <col min="2051" max="2051" width="15.83203125" style="492" customWidth="1"/>
    <col min="2052" max="2058" width="13.83203125" style="492" customWidth="1"/>
    <col min="2059" max="2059" width="15.83203125" style="492" customWidth="1"/>
    <col min="2060" max="2304" width="9.33203125" style="492"/>
    <col min="2305" max="2305" width="13.83203125" style="492" customWidth="1"/>
    <col min="2306" max="2306" width="60.6640625" style="492" customWidth="1"/>
    <col min="2307" max="2307" width="15.83203125" style="492" customWidth="1"/>
    <col min="2308" max="2314" width="13.83203125" style="492" customWidth="1"/>
    <col min="2315" max="2315" width="15.83203125" style="492" customWidth="1"/>
    <col min="2316" max="2560" width="9.33203125" style="492"/>
    <col min="2561" max="2561" width="13.83203125" style="492" customWidth="1"/>
    <col min="2562" max="2562" width="60.6640625" style="492" customWidth="1"/>
    <col min="2563" max="2563" width="15.83203125" style="492" customWidth="1"/>
    <col min="2564" max="2570" width="13.83203125" style="492" customWidth="1"/>
    <col min="2571" max="2571" width="15.83203125" style="492" customWidth="1"/>
    <col min="2572" max="2816" width="9.33203125" style="492"/>
    <col min="2817" max="2817" width="13.83203125" style="492" customWidth="1"/>
    <col min="2818" max="2818" width="60.6640625" style="492" customWidth="1"/>
    <col min="2819" max="2819" width="15.83203125" style="492" customWidth="1"/>
    <col min="2820" max="2826" width="13.83203125" style="492" customWidth="1"/>
    <col min="2827" max="2827" width="15.83203125" style="492" customWidth="1"/>
    <col min="2828" max="3072" width="9.33203125" style="492"/>
    <col min="3073" max="3073" width="13.83203125" style="492" customWidth="1"/>
    <col min="3074" max="3074" width="60.6640625" style="492" customWidth="1"/>
    <col min="3075" max="3075" width="15.83203125" style="492" customWidth="1"/>
    <col min="3076" max="3082" width="13.83203125" style="492" customWidth="1"/>
    <col min="3083" max="3083" width="15.83203125" style="492" customWidth="1"/>
    <col min="3084" max="3328" width="9.33203125" style="492"/>
    <col min="3329" max="3329" width="13.83203125" style="492" customWidth="1"/>
    <col min="3330" max="3330" width="60.6640625" style="492" customWidth="1"/>
    <col min="3331" max="3331" width="15.83203125" style="492" customWidth="1"/>
    <col min="3332" max="3338" width="13.83203125" style="492" customWidth="1"/>
    <col min="3339" max="3339" width="15.83203125" style="492" customWidth="1"/>
    <col min="3340" max="3584" width="9.33203125" style="492"/>
    <col min="3585" max="3585" width="13.83203125" style="492" customWidth="1"/>
    <col min="3586" max="3586" width="60.6640625" style="492" customWidth="1"/>
    <col min="3587" max="3587" width="15.83203125" style="492" customWidth="1"/>
    <col min="3588" max="3594" width="13.83203125" style="492" customWidth="1"/>
    <col min="3595" max="3595" width="15.83203125" style="492" customWidth="1"/>
    <col min="3596" max="3840" width="9.33203125" style="492"/>
    <col min="3841" max="3841" width="13.83203125" style="492" customWidth="1"/>
    <col min="3842" max="3842" width="60.6640625" style="492" customWidth="1"/>
    <col min="3843" max="3843" width="15.83203125" style="492" customWidth="1"/>
    <col min="3844" max="3850" width="13.83203125" style="492" customWidth="1"/>
    <col min="3851" max="3851" width="15.83203125" style="492" customWidth="1"/>
    <col min="3852" max="4096" width="9.33203125" style="492"/>
    <col min="4097" max="4097" width="13.83203125" style="492" customWidth="1"/>
    <col min="4098" max="4098" width="60.6640625" style="492" customWidth="1"/>
    <col min="4099" max="4099" width="15.83203125" style="492" customWidth="1"/>
    <col min="4100" max="4106" width="13.83203125" style="492" customWidth="1"/>
    <col min="4107" max="4107" width="15.83203125" style="492" customWidth="1"/>
    <col min="4108" max="4352" width="9.33203125" style="492"/>
    <col min="4353" max="4353" width="13.83203125" style="492" customWidth="1"/>
    <col min="4354" max="4354" width="60.6640625" style="492" customWidth="1"/>
    <col min="4355" max="4355" width="15.83203125" style="492" customWidth="1"/>
    <col min="4356" max="4362" width="13.83203125" style="492" customWidth="1"/>
    <col min="4363" max="4363" width="15.83203125" style="492" customWidth="1"/>
    <col min="4364" max="4608" width="9.33203125" style="492"/>
    <col min="4609" max="4609" width="13.83203125" style="492" customWidth="1"/>
    <col min="4610" max="4610" width="60.6640625" style="492" customWidth="1"/>
    <col min="4611" max="4611" width="15.83203125" style="492" customWidth="1"/>
    <col min="4612" max="4618" width="13.83203125" style="492" customWidth="1"/>
    <col min="4619" max="4619" width="15.83203125" style="492" customWidth="1"/>
    <col min="4620" max="4864" width="9.33203125" style="492"/>
    <col min="4865" max="4865" width="13.83203125" style="492" customWidth="1"/>
    <col min="4866" max="4866" width="60.6640625" style="492" customWidth="1"/>
    <col min="4867" max="4867" width="15.83203125" style="492" customWidth="1"/>
    <col min="4868" max="4874" width="13.83203125" style="492" customWidth="1"/>
    <col min="4875" max="4875" width="15.83203125" style="492" customWidth="1"/>
    <col min="4876" max="5120" width="9.33203125" style="492"/>
    <col min="5121" max="5121" width="13.83203125" style="492" customWidth="1"/>
    <col min="5122" max="5122" width="60.6640625" style="492" customWidth="1"/>
    <col min="5123" max="5123" width="15.83203125" style="492" customWidth="1"/>
    <col min="5124" max="5130" width="13.83203125" style="492" customWidth="1"/>
    <col min="5131" max="5131" width="15.83203125" style="492" customWidth="1"/>
    <col min="5132" max="5376" width="9.33203125" style="492"/>
    <col min="5377" max="5377" width="13.83203125" style="492" customWidth="1"/>
    <col min="5378" max="5378" width="60.6640625" style="492" customWidth="1"/>
    <col min="5379" max="5379" width="15.83203125" style="492" customWidth="1"/>
    <col min="5380" max="5386" width="13.83203125" style="492" customWidth="1"/>
    <col min="5387" max="5387" width="15.83203125" style="492" customWidth="1"/>
    <col min="5388" max="5632" width="9.33203125" style="492"/>
    <col min="5633" max="5633" width="13.83203125" style="492" customWidth="1"/>
    <col min="5634" max="5634" width="60.6640625" style="492" customWidth="1"/>
    <col min="5635" max="5635" width="15.83203125" style="492" customWidth="1"/>
    <col min="5636" max="5642" width="13.83203125" style="492" customWidth="1"/>
    <col min="5643" max="5643" width="15.83203125" style="492" customWidth="1"/>
    <col min="5644" max="5888" width="9.33203125" style="492"/>
    <col min="5889" max="5889" width="13.83203125" style="492" customWidth="1"/>
    <col min="5890" max="5890" width="60.6640625" style="492" customWidth="1"/>
    <col min="5891" max="5891" width="15.83203125" style="492" customWidth="1"/>
    <col min="5892" max="5898" width="13.83203125" style="492" customWidth="1"/>
    <col min="5899" max="5899" width="15.83203125" style="492" customWidth="1"/>
    <col min="5900" max="6144" width="9.33203125" style="492"/>
    <col min="6145" max="6145" width="13.83203125" style="492" customWidth="1"/>
    <col min="6146" max="6146" width="60.6640625" style="492" customWidth="1"/>
    <col min="6147" max="6147" width="15.83203125" style="492" customWidth="1"/>
    <col min="6148" max="6154" width="13.83203125" style="492" customWidth="1"/>
    <col min="6155" max="6155" width="15.83203125" style="492" customWidth="1"/>
    <col min="6156" max="6400" width="9.33203125" style="492"/>
    <col min="6401" max="6401" width="13.83203125" style="492" customWidth="1"/>
    <col min="6402" max="6402" width="60.6640625" style="492" customWidth="1"/>
    <col min="6403" max="6403" width="15.83203125" style="492" customWidth="1"/>
    <col min="6404" max="6410" width="13.83203125" style="492" customWidth="1"/>
    <col min="6411" max="6411" width="15.83203125" style="492" customWidth="1"/>
    <col min="6412" max="6656" width="9.33203125" style="492"/>
    <col min="6657" max="6657" width="13.83203125" style="492" customWidth="1"/>
    <col min="6658" max="6658" width="60.6640625" style="492" customWidth="1"/>
    <col min="6659" max="6659" width="15.83203125" style="492" customWidth="1"/>
    <col min="6660" max="6666" width="13.83203125" style="492" customWidth="1"/>
    <col min="6667" max="6667" width="15.83203125" style="492" customWidth="1"/>
    <col min="6668" max="6912" width="9.33203125" style="492"/>
    <col min="6913" max="6913" width="13.83203125" style="492" customWidth="1"/>
    <col min="6914" max="6914" width="60.6640625" style="492" customWidth="1"/>
    <col min="6915" max="6915" width="15.83203125" style="492" customWidth="1"/>
    <col min="6916" max="6922" width="13.83203125" style="492" customWidth="1"/>
    <col min="6923" max="6923" width="15.83203125" style="492" customWidth="1"/>
    <col min="6924" max="7168" width="9.33203125" style="492"/>
    <col min="7169" max="7169" width="13.83203125" style="492" customWidth="1"/>
    <col min="7170" max="7170" width="60.6640625" style="492" customWidth="1"/>
    <col min="7171" max="7171" width="15.83203125" style="492" customWidth="1"/>
    <col min="7172" max="7178" width="13.83203125" style="492" customWidth="1"/>
    <col min="7179" max="7179" width="15.83203125" style="492" customWidth="1"/>
    <col min="7180" max="7424" width="9.33203125" style="492"/>
    <col min="7425" max="7425" width="13.83203125" style="492" customWidth="1"/>
    <col min="7426" max="7426" width="60.6640625" style="492" customWidth="1"/>
    <col min="7427" max="7427" width="15.83203125" style="492" customWidth="1"/>
    <col min="7428" max="7434" width="13.83203125" style="492" customWidth="1"/>
    <col min="7435" max="7435" width="15.83203125" style="492" customWidth="1"/>
    <col min="7436" max="7680" width="9.33203125" style="492"/>
    <col min="7681" max="7681" width="13.83203125" style="492" customWidth="1"/>
    <col min="7682" max="7682" width="60.6640625" style="492" customWidth="1"/>
    <col min="7683" max="7683" width="15.83203125" style="492" customWidth="1"/>
    <col min="7684" max="7690" width="13.83203125" style="492" customWidth="1"/>
    <col min="7691" max="7691" width="15.83203125" style="492" customWidth="1"/>
    <col min="7692" max="7936" width="9.33203125" style="492"/>
    <col min="7937" max="7937" width="13.83203125" style="492" customWidth="1"/>
    <col min="7938" max="7938" width="60.6640625" style="492" customWidth="1"/>
    <col min="7939" max="7939" width="15.83203125" style="492" customWidth="1"/>
    <col min="7940" max="7946" width="13.83203125" style="492" customWidth="1"/>
    <col min="7947" max="7947" width="15.83203125" style="492" customWidth="1"/>
    <col min="7948" max="8192" width="9.33203125" style="492"/>
    <col min="8193" max="8193" width="13.83203125" style="492" customWidth="1"/>
    <col min="8194" max="8194" width="60.6640625" style="492" customWidth="1"/>
    <col min="8195" max="8195" width="15.83203125" style="492" customWidth="1"/>
    <col min="8196" max="8202" width="13.83203125" style="492" customWidth="1"/>
    <col min="8203" max="8203" width="15.83203125" style="492" customWidth="1"/>
    <col min="8204" max="8448" width="9.33203125" style="492"/>
    <col min="8449" max="8449" width="13.83203125" style="492" customWidth="1"/>
    <col min="8450" max="8450" width="60.6640625" style="492" customWidth="1"/>
    <col min="8451" max="8451" width="15.83203125" style="492" customWidth="1"/>
    <col min="8452" max="8458" width="13.83203125" style="492" customWidth="1"/>
    <col min="8459" max="8459" width="15.83203125" style="492" customWidth="1"/>
    <col min="8460" max="8704" width="9.33203125" style="492"/>
    <col min="8705" max="8705" width="13.83203125" style="492" customWidth="1"/>
    <col min="8706" max="8706" width="60.6640625" style="492" customWidth="1"/>
    <col min="8707" max="8707" width="15.83203125" style="492" customWidth="1"/>
    <col min="8708" max="8714" width="13.83203125" style="492" customWidth="1"/>
    <col min="8715" max="8715" width="15.83203125" style="492" customWidth="1"/>
    <col min="8716" max="8960" width="9.33203125" style="492"/>
    <col min="8961" max="8961" width="13.83203125" style="492" customWidth="1"/>
    <col min="8962" max="8962" width="60.6640625" style="492" customWidth="1"/>
    <col min="8963" max="8963" width="15.83203125" style="492" customWidth="1"/>
    <col min="8964" max="8970" width="13.83203125" style="492" customWidth="1"/>
    <col min="8971" max="8971" width="15.83203125" style="492" customWidth="1"/>
    <col min="8972" max="9216" width="9.33203125" style="492"/>
    <col min="9217" max="9217" width="13.83203125" style="492" customWidth="1"/>
    <col min="9218" max="9218" width="60.6640625" style="492" customWidth="1"/>
    <col min="9219" max="9219" width="15.83203125" style="492" customWidth="1"/>
    <col min="9220" max="9226" width="13.83203125" style="492" customWidth="1"/>
    <col min="9227" max="9227" width="15.83203125" style="492" customWidth="1"/>
    <col min="9228" max="9472" width="9.33203125" style="492"/>
    <col min="9473" max="9473" width="13.83203125" style="492" customWidth="1"/>
    <col min="9474" max="9474" width="60.6640625" style="492" customWidth="1"/>
    <col min="9475" max="9475" width="15.83203125" style="492" customWidth="1"/>
    <col min="9476" max="9482" width="13.83203125" style="492" customWidth="1"/>
    <col min="9483" max="9483" width="15.83203125" style="492" customWidth="1"/>
    <col min="9484" max="9728" width="9.33203125" style="492"/>
    <col min="9729" max="9729" width="13.83203125" style="492" customWidth="1"/>
    <col min="9730" max="9730" width="60.6640625" style="492" customWidth="1"/>
    <col min="9731" max="9731" width="15.83203125" style="492" customWidth="1"/>
    <col min="9732" max="9738" width="13.83203125" style="492" customWidth="1"/>
    <col min="9739" max="9739" width="15.83203125" style="492" customWidth="1"/>
    <col min="9740" max="9984" width="9.33203125" style="492"/>
    <col min="9985" max="9985" width="13.83203125" style="492" customWidth="1"/>
    <col min="9986" max="9986" width="60.6640625" style="492" customWidth="1"/>
    <col min="9987" max="9987" width="15.83203125" style="492" customWidth="1"/>
    <col min="9988" max="9994" width="13.83203125" style="492" customWidth="1"/>
    <col min="9995" max="9995" width="15.83203125" style="492" customWidth="1"/>
    <col min="9996" max="10240" width="9.33203125" style="492"/>
    <col min="10241" max="10241" width="13.83203125" style="492" customWidth="1"/>
    <col min="10242" max="10242" width="60.6640625" style="492" customWidth="1"/>
    <col min="10243" max="10243" width="15.83203125" style="492" customWidth="1"/>
    <col min="10244" max="10250" width="13.83203125" style="492" customWidth="1"/>
    <col min="10251" max="10251" width="15.83203125" style="492" customWidth="1"/>
    <col min="10252" max="10496" width="9.33203125" style="492"/>
    <col min="10497" max="10497" width="13.83203125" style="492" customWidth="1"/>
    <col min="10498" max="10498" width="60.6640625" style="492" customWidth="1"/>
    <col min="10499" max="10499" width="15.83203125" style="492" customWidth="1"/>
    <col min="10500" max="10506" width="13.83203125" style="492" customWidth="1"/>
    <col min="10507" max="10507" width="15.83203125" style="492" customWidth="1"/>
    <col min="10508" max="10752" width="9.33203125" style="492"/>
    <col min="10753" max="10753" width="13.83203125" style="492" customWidth="1"/>
    <col min="10754" max="10754" width="60.6640625" style="492" customWidth="1"/>
    <col min="10755" max="10755" width="15.83203125" style="492" customWidth="1"/>
    <col min="10756" max="10762" width="13.83203125" style="492" customWidth="1"/>
    <col min="10763" max="10763" width="15.83203125" style="492" customWidth="1"/>
    <col min="10764" max="11008" width="9.33203125" style="492"/>
    <col min="11009" max="11009" width="13.83203125" style="492" customWidth="1"/>
    <col min="11010" max="11010" width="60.6640625" style="492" customWidth="1"/>
    <col min="11011" max="11011" width="15.83203125" style="492" customWidth="1"/>
    <col min="11012" max="11018" width="13.83203125" style="492" customWidth="1"/>
    <col min="11019" max="11019" width="15.83203125" style="492" customWidth="1"/>
    <col min="11020" max="11264" width="9.33203125" style="492"/>
    <col min="11265" max="11265" width="13.83203125" style="492" customWidth="1"/>
    <col min="11266" max="11266" width="60.6640625" style="492" customWidth="1"/>
    <col min="11267" max="11267" width="15.83203125" style="492" customWidth="1"/>
    <col min="11268" max="11274" width="13.83203125" style="492" customWidth="1"/>
    <col min="11275" max="11275" width="15.83203125" style="492" customWidth="1"/>
    <col min="11276" max="11520" width="9.33203125" style="492"/>
    <col min="11521" max="11521" width="13.83203125" style="492" customWidth="1"/>
    <col min="11522" max="11522" width="60.6640625" style="492" customWidth="1"/>
    <col min="11523" max="11523" width="15.83203125" style="492" customWidth="1"/>
    <col min="11524" max="11530" width="13.83203125" style="492" customWidth="1"/>
    <col min="11531" max="11531" width="15.83203125" style="492" customWidth="1"/>
    <col min="11532" max="11776" width="9.33203125" style="492"/>
    <col min="11777" max="11777" width="13.83203125" style="492" customWidth="1"/>
    <col min="11778" max="11778" width="60.6640625" style="492" customWidth="1"/>
    <col min="11779" max="11779" width="15.83203125" style="492" customWidth="1"/>
    <col min="11780" max="11786" width="13.83203125" style="492" customWidth="1"/>
    <col min="11787" max="11787" width="15.83203125" style="492" customWidth="1"/>
    <col min="11788" max="12032" width="9.33203125" style="492"/>
    <col min="12033" max="12033" width="13.83203125" style="492" customWidth="1"/>
    <col min="12034" max="12034" width="60.6640625" style="492" customWidth="1"/>
    <col min="12035" max="12035" width="15.83203125" style="492" customWidth="1"/>
    <col min="12036" max="12042" width="13.83203125" style="492" customWidth="1"/>
    <col min="12043" max="12043" width="15.83203125" style="492" customWidth="1"/>
    <col min="12044" max="12288" width="9.33203125" style="492"/>
    <col min="12289" max="12289" width="13.83203125" style="492" customWidth="1"/>
    <col min="12290" max="12290" width="60.6640625" style="492" customWidth="1"/>
    <col min="12291" max="12291" width="15.83203125" style="492" customWidth="1"/>
    <col min="12292" max="12298" width="13.83203125" style="492" customWidth="1"/>
    <col min="12299" max="12299" width="15.83203125" style="492" customWidth="1"/>
    <col min="12300" max="12544" width="9.33203125" style="492"/>
    <col min="12545" max="12545" width="13.83203125" style="492" customWidth="1"/>
    <col min="12546" max="12546" width="60.6640625" style="492" customWidth="1"/>
    <col min="12547" max="12547" width="15.83203125" style="492" customWidth="1"/>
    <col min="12548" max="12554" width="13.83203125" style="492" customWidth="1"/>
    <col min="12555" max="12555" width="15.83203125" style="492" customWidth="1"/>
    <col min="12556" max="12800" width="9.33203125" style="492"/>
    <col min="12801" max="12801" width="13.83203125" style="492" customWidth="1"/>
    <col min="12802" max="12802" width="60.6640625" style="492" customWidth="1"/>
    <col min="12803" max="12803" width="15.83203125" style="492" customWidth="1"/>
    <col min="12804" max="12810" width="13.83203125" style="492" customWidth="1"/>
    <col min="12811" max="12811" width="15.83203125" style="492" customWidth="1"/>
    <col min="12812" max="13056" width="9.33203125" style="492"/>
    <col min="13057" max="13057" width="13.83203125" style="492" customWidth="1"/>
    <col min="13058" max="13058" width="60.6640625" style="492" customWidth="1"/>
    <col min="13059" max="13059" width="15.83203125" style="492" customWidth="1"/>
    <col min="13060" max="13066" width="13.83203125" style="492" customWidth="1"/>
    <col min="13067" max="13067" width="15.83203125" style="492" customWidth="1"/>
    <col min="13068" max="13312" width="9.33203125" style="492"/>
    <col min="13313" max="13313" width="13.83203125" style="492" customWidth="1"/>
    <col min="13314" max="13314" width="60.6640625" style="492" customWidth="1"/>
    <col min="13315" max="13315" width="15.83203125" style="492" customWidth="1"/>
    <col min="13316" max="13322" width="13.83203125" style="492" customWidth="1"/>
    <col min="13323" max="13323" width="15.83203125" style="492" customWidth="1"/>
    <col min="13324" max="13568" width="9.33203125" style="492"/>
    <col min="13569" max="13569" width="13.83203125" style="492" customWidth="1"/>
    <col min="13570" max="13570" width="60.6640625" style="492" customWidth="1"/>
    <col min="13571" max="13571" width="15.83203125" style="492" customWidth="1"/>
    <col min="13572" max="13578" width="13.83203125" style="492" customWidth="1"/>
    <col min="13579" max="13579" width="15.83203125" style="492" customWidth="1"/>
    <col min="13580" max="13824" width="9.33203125" style="492"/>
    <col min="13825" max="13825" width="13.83203125" style="492" customWidth="1"/>
    <col min="13826" max="13826" width="60.6640625" style="492" customWidth="1"/>
    <col min="13827" max="13827" width="15.83203125" style="492" customWidth="1"/>
    <col min="13828" max="13834" width="13.83203125" style="492" customWidth="1"/>
    <col min="13835" max="13835" width="15.83203125" style="492" customWidth="1"/>
    <col min="13836" max="14080" width="9.33203125" style="492"/>
    <col min="14081" max="14081" width="13.83203125" style="492" customWidth="1"/>
    <col min="14082" max="14082" width="60.6640625" style="492" customWidth="1"/>
    <col min="14083" max="14083" width="15.83203125" style="492" customWidth="1"/>
    <col min="14084" max="14090" width="13.83203125" style="492" customWidth="1"/>
    <col min="14091" max="14091" width="15.83203125" style="492" customWidth="1"/>
    <col min="14092" max="14336" width="9.33203125" style="492"/>
    <col min="14337" max="14337" width="13.83203125" style="492" customWidth="1"/>
    <col min="14338" max="14338" width="60.6640625" style="492" customWidth="1"/>
    <col min="14339" max="14339" width="15.83203125" style="492" customWidth="1"/>
    <col min="14340" max="14346" width="13.83203125" style="492" customWidth="1"/>
    <col min="14347" max="14347" width="15.83203125" style="492" customWidth="1"/>
    <col min="14348" max="14592" width="9.33203125" style="492"/>
    <col min="14593" max="14593" width="13.83203125" style="492" customWidth="1"/>
    <col min="14594" max="14594" width="60.6640625" style="492" customWidth="1"/>
    <col min="14595" max="14595" width="15.83203125" style="492" customWidth="1"/>
    <col min="14596" max="14602" width="13.83203125" style="492" customWidth="1"/>
    <col min="14603" max="14603" width="15.83203125" style="492" customWidth="1"/>
    <col min="14604" max="14848" width="9.33203125" style="492"/>
    <col min="14849" max="14849" width="13.83203125" style="492" customWidth="1"/>
    <col min="14850" max="14850" width="60.6640625" style="492" customWidth="1"/>
    <col min="14851" max="14851" width="15.83203125" style="492" customWidth="1"/>
    <col min="14852" max="14858" width="13.83203125" style="492" customWidth="1"/>
    <col min="14859" max="14859" width="15.83203125" style="492" customWidth="1"/>
    <col min="14860" max="15104" width="9.33203125" style="492"/>
    <col min="15105" max="15105" width="13.83203125" style="492" customWidth="1"/>
    <col min="15106" max="15106" width="60.6640625" style="492" customWidth="1"/>
    <col min="15107" max="15107" width="15.83203125" style="492" customWidth="1"/>
    <col min="15108" max="15114" width="13.83203125" style="492" customWidth="1"/>
    <col min="15115" max="15115" width="15.83203125" style="492" customWidth="1"/>
    <col min="15116" max="15360" width="9.33203125" style="492"/>
    <col min="15361" max="15361" width="13.83203125" style="492" customWidth="1"/>
    <col min="15362" max="15362" width="60.6640625" style="492" customWidth="1"/>
    <col min="15363" max="15363" width="15.83203125" style="492" customWidth="1"/>
    <col min="15364" max="15370" width="13.83203125" style="492" customWidth="1"/>
    <col min="15371" max="15371" width="15.83203125" style="492" customWidth="1"/>
    <col min="15372" max="15616" width="9.33203125" style="492"/>
    <col min="15617" max="15617" width="13.83203125" style="492" customWidth="1"/>
    <col min="15618" max="15618" width="60.6640625" style="492" customWidth="1"/>
    <col min="15619" max="15619" width="15.83203125" style="492" customWidth="1"/>
    <col min="15620" max="15626" width="13.83203125" style="492" customWidth="1"/>
    <col min="15627" max="15627" width="15.83203125" style="492" customWidth="1"/>
    <col min="15628" max="15872" width="9.33203125" style="492"/>
    <col min="15873" max="15873" width="13.83203125" style="492" customWidth="1"/>
    <col min="15874" max="15874" width="60.6640625" style="492" customWidth="1"/>
    <col min="15875" max="15875" width="15.83203125" style="492" customWidth="1"/>
    <col min="15876" max="15882" width="13.83203125" style="492" customWidth="1"/>
    <col min="15883" max="15883" width="15.83203125" style="492" customWidth="1"/>
    <col min="15884" max="16128" width="9.33203125" style="492"/>
    <col min="16129" max="16129" width="13.83203125" style="492" customWidth="1"/>
    <col min="16130" max="16130" width="60.6640625" style="492" customWidth="1"/>
    <col min="16131" max="16131" width="15.83203125" style="492" customWidth="1"/>
    <col min="16132" max="16138" width="13.83203125" style="492" customWidth="1"/>
    <col min="16139" max="16139" width="15.83203125" style="492" customWidth="1"/>
    <col min="16140" max="16384" width="9.33203125" style="492"/>
  </cols>
  <sheetData>
    <row r="1" spans="1:11" s="397" customFormat="1" ht="15.95" customHeight="1" thickBot="1" x14ac:dyDescent="0.25">
      <c r="A1" s="394"/>
      <c r="B1" s="395"/>
      <c r="C1" s="395"/>
      <c r="D1" s="395"/>
      <c r="E1" s="395"/>
      <c r="F1" s="395"/>
      <c r="G1" s="395"/>
      <c r="H1" s="395"/>
      <c r="I1" s="395"/>
      <c r="J1" s="395"/>
      <c r="K1" s="470" t="str">
        <f>CONCATENATE("9.2.1. melléklet ",[1]RM_ALAPADATOK!A7," ",[1]RM_ALAPADATOK!B7," ",[1]RM_ALAPADATOK!C7," ",[1]RM_ALAPADATOK!D7," ",[1]RM_ALAPADATOK!E7," ",[1]RM_ALAPADATOK!F7," ",[1]RM_ALAPADATOK!G7," ",[1]RM_ALAPADATOK!H7)</f>
        <v>9.2.1. melléklet a … / 2020. ( ……. ) önkormányzati rendelethez</v>
      </c>
    </row>
    <row r="2" spans="1:11" s="475" customFormat="1" ht="36" x14ac:dyDescent="0.2">
      <c r="A2" s="471" t="s">
        <v>408</v>
      </c>
      <c r="B2" s="472" t="str">
        <f>[1]RM_ALAPADATOK!A11</f>
        <v>Leveleki Közös Önkormányzati Hivatal</v>
      </c>
      <c r="C2" s="473"/>
      <c r="D2" s="473"/>
      <c r="E2" s="473"/>
      <c r="F2" s="473"/>
      <c r="G2" s="473"/>
      <c r="H2" s="473"/>
      <c r="I2" s="473"/>
      <c r="J2" s="473"/>
      <c r="K2" s="474" t="s">
        <v>407</v>
      </c>
    </row>
    <row r="3" spans="1:11" s="475" customFormat="1" ht="23.1" customHeight="1" thickBot="1" x14ac:dyDescent="0.25">
      <c r="A3" s="476" t="s">
        <v>380</v>
      </c>
      <c r="B3" s="477" t="str">
        <f>CONCATENATE('[1]RM_9.1.1.sz.mell'!B3:J3)</f>
        <v>Kötelező feladtok bevételeinek, kiadásainak módosítása</v>
      </c>
      <c r="C3" s="478"/>
      <c r="D3" s="478"/>
      <c r="E3" s="478"/>
      <c r="F3" s="478"/>
      <c r="G3" s="478"/>
      <c r="H3" s="478"/>
      <c r="I3" s="478"/>
      <c r="J3" s="478"/>
      <c r="K3" s="479" t="s">
        <v>407</v>
      </c>
    </row>
    <row r="4" spans="1:11" s="475" customFormat="1" ht="12.95" customHeight="1" thickBot="1" x14ac:dyDescent="0.25">
      <c r="A4" s="480"/>
      <c r="B4" s="481"/>
      <c r="C4" s="482"/>
      <c r="D4" s="482"/>
      <c r="E4" s="482"/>
      <c r="F4" s="482"/>
      <c r="G4" s="482"/>
      <c r="H4" s="482"/>
      <c r="I4" s="482"/>
      <c r="J4" s="482"/>
      <c r="K4" s="483" t="s">
        <v>2</v>
      </c>
    </row>
    <row r="5" spans="1:11" s="487" customFormat="1" ht="14.1" customHeight="1" x14ac:dyDescent="0.2">
      <c r="A5" s="484" t="s">
        <v>3</v>
      </c>
      <c r="B5" s="485" t="s">
        <v>4</v>
      </c>
      <c r="C5" s="485" t="s">
        <v>438</v>
      </c>
      <c r="D5" s="485" t="str">
        <f>CONCATENATE('[1]RM_9.1.sz.mell'!D5:I5)</f>
        <v xml:space="preserve">1 . sz. módosítás </v>
      </c>
      <c r="E5" s="485" t="str">
        <f>CONCATENATE('[1]RM_9.1.sz.mell'!E5)</f>
        <v xml:space="preserve">2. sz. módosítás </v>
      </c>
      <c r="F5" s="485" t="str">
        <f>CONCATENATE('[1]RM_9.1.sz.mell'!F5)</f>
        <v xml:space="preserve">… . sz. módosítás </v>
      </c>
      <c r="G5" s="485" t="str">
        <f>CONCATENATE('[1]RM_9.1.sz.mell'!G5)</f>
        <v xml:space="preserve">… . sz. módosítás </v>
      </c>
      <c r="H5" s="485" t="str">
        <f>CONCATENATE('[1]RM_9.1.sz.mell'!H5)</f>
        <v xml:space="preserve">… . sz. módosítás </v>
      </c>
      <c r="I5" s="485" t="str">
        <f>CONCATENATE('[1]RM_9.1.sz.mell'!I5)</f>
        <v xml:space="preserve">… . sz. módosítás </v>
      </c>
      <c r="J5" s="485" t="s">
        <v>411</v>
      </c>
      <c r="K5" s="486" t="str">
        <f>CONCATENATE('[1]RM_9.1.sz.mell'!K5)</f>
        <v>….számú módosítás utáni előirányzat</v>
      </c>
    </row>
    <row r="6" spans="1:11" ht="12.75" customHeight="1" x14ac:dyDescent="0.2">
      <c r="A6" s="488"/>
      <c r="B6" s="489"/>
      <c r="C6" s="490"/>
      <c r="D6" s="490"/>
      <c r="E6" s="490"/>
      <c r="F6" s="490"/>
      <c r="G6" s="490"/>
      <c r="H6" s="490"/>
      <c r="I6" s="490"/>
      <c r="J6" s="490"/>
      <c r="K6" s="491"/>
    </row>
    <row r="7" spans="1:11" s="497" customFormat="1" ht="9.9499999999999993" customHeight="1" thickBot="1" x14ac:dyDescent="0.25">
      <c r="A7" s="493"/>
      <c r="B7" s="494"/>
      <c r="C7" s="495"/>
      <c r="D7" s="495"/>
      <c r="E7" s="495"/>
      <c r="F7" s="495"/>
      <c r="G7" s="495"/>
      <c r="H7" s="495"/>
      <c r="I7" s="495"/>
      <c r="J7" s="495"/>
      <c r="K7" s="496"/>
    </row>
    <row r="8" spans="1:11" s="501" customFormat="1" ht="10.5" customHeight="1" thickBot="1" x14ac:dyDescent="0.25">
      <c r="A8" s="498" t="s">
        <v>11</v>
      </c>
      <c r="B8" s="499" t="s">
        <v>12</v>
      </c>
      <c r="C8" s="499" t="s">
        <v>13</v>
      </c>
      <c r="D8" s="499" t="s">
        <v>14</v>
      </c>
      <c r="E8" s="499" t="s">
        <v>15</v>
      </c>
      <c r="F8" s="499" t="s">
        <v>282</v>
      </c>
      <c r="G8" s="499" t="s">
        <v>17</v>
      </c>
      <c r="H8" s="499" t="s">
        <v>18</v>
      </c>
      <c r="I8" s="499" t="s">
        <v>19</v>
      </c>
      <c r="J8" s="500" t="s">
        <v>20</v>
      </c>
      <c r="K8" s="269" t="s">
        <v>21</v>
      </c>
    </row>
    <row r="9" spans="1:11" s="501" customFormat="1" ht="10.5" customHeight="1" thickBot="1" x14ac:dyDescent="0.25">
      <c r="A9" s="502" t="s">
        <v>277</v>
      </c>
      <c r="B9" s="503"/>
      <c r="C9" s="503"/>
      <c r="D9" s="503"/>
      <c r="E9" s="503"/>
      <c r="F9" s="503"/>
      <c r="G9" s="503"/>
      <c r="H9" s="503"/>
      <c r="I9" s="503"/>
      <c r="J9" s="503"/>
      <c r="K9" s="504"/>
    </row>
    <row r="10" spans="1:11" s="507" customFormat="1" ht="12" customHeight="1" thickBot="1" x14ac:dyDescent="0.25">
      <c r="A10" s="505" t="s">
        <v>22</v>
      </c>
      <c r="B10" s="506" t="s">
        <v>412</v>
      </c>
      <c r="C10" s="184">
        <f>'[1]KV_9.2.1.sz.mell'!C8</f>
        <v>380000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380000</v>
      </c>
    </row>
    <row r="11" spans="1:11" s="507" customFormat="1" ht="12" customHeight="1" x14ac:dyDescent="0.2">
      <c r="A11" s="508" t="s">
        <v>24</v>
      </c>
      <c r="B11" s="84" t="s">
        <v>76</v>
      </c>
      <c r="C11" s="86">
        <f>'[1]KV_9.2.1.sz.mell'!C9</f>
        <v>0</v>
      </c>
      <c r="D11" s="509"/>
      <c r="E11" s="509"/>
      <c r="F11" s="509"/>
      <c r="G11" s="509"/>
      <c r="H11" s="509"/>
      <c r="I11" s="509"/>
      <c r="J11" s="431">
        <f>D11+E11+F11+G11+H11+I11</f>
        <v>0</v>
      </c>
      <c r="K11" s="432">
        <f>C11+J11</f>
        <v>0</v>
      </c>
    </row>
    <row r="12" spans="1:11" s="507" customFormat="1" ht="12" customHeight="1" x14ac:dyDescent="0.2">
      <c r="A12" s="510" t="s">
        <v>26</v>
      </c>
      <c r="B12" s="88" t="s">
        <v>78</v>
      </c>
      <c r="C12" s="27">
        <f>'[1]KV_9.2.1.sz.mell'!C10</f>
        <v>0</v>
      </c>
      <c r="D12" s="511"/>
      <c r="E12" s="511"/>
      <c r="F12" s="511"/>
      <c r="G12" s="511"/>
      <c r="H12" s="511"/>
      <c r="I12" s="511"/>
      <c r="J12" s="434">
        <f t="shared" ref="J12:J21" si="1">D12+E12+F12+G12+H12+I12</f>
        <v>0</v>
      </c>
      <c r="K12" s="432">
        <f t="shared" ref="K12:K21" si="2">C12+J12</f>
        <v>0</v>
      </c>
    </row>
    <row r="13" spans="1:11" s="507" customFormat="1" ht="12" customHeight="1" x14ac:dyDescent="0.2">
      <c r="A13" s="510" t="s">
        <v>28</v>
      </c>
      <c r="B13" s="88" t="s">
        <v>80</v>
      </c>
      <c r="C13" s="27">
        <f>'[1]KV_9.2.1.sz.mell'!C11</f>
        <v>380000</v>
      </c>
      <c r="D13" s="511"/>
      <c r="E13" s="511"/>
      <c r="F13" s="511"/>
      <c r="G13" s="511"/>
      <c r="H13" s="511"/>
      <c r="I13" s="511"/>
      <c r="J13" s="434">
        <f t="shared" si="1"/>
        <v>0</v>
      </c>
      <c r="K13" s="432">
        <f t="shared" si="2"/>
        <v>380000</v>
      </c>
    </row>
    <row r="14" spans="1:11" s="507" customFormat="1" ht="12" customHeight="1" x14ac:dyDescent="0.2">
      <c r="A14" s="510" t="s">
        <v>30</v>
      </c>
      <c r="B14" s="88" t="s">
        <v>82</v>
      </c>
      <c r="C14" s="27">
        <f>'[1]KV_9.2.1.sz.mell'!C12</f>
        <v>0</v>
      </c>
      <c r="D14" s="511"/>
      <c r="E14" s="511"/>
      <c r="F14" s="511"/>
      <c r="G14" s="511"/>
      <c r="H14" s="511"/>
      <c r="I14" s="511"/>
      <c r="J14" s="434">
        <f t="shared" si="1"/>
        <v>0</v>
      </c>
      <c r="K14" s="432">
        <f t="shared" si="2"/>
        <v>0</v>
      </c>
    </row>
    <row r="15" spans="1:11" s="507" customFormat="1" ht="12" customHeight="1" x14ac:dyDescent="0.2">
      <c r="A15" s="510" t="s">
        <v>32</v>
      </c>
      <c r="B15" s="88" t="s">
        <v>84</v>
      </c>
      <c r="C15" s="27">
        <f>'[1]KV_9.2.1.sz.mell'!C13</f>
        <v>0</v>
      </c>
      <c r="D15" s="511"/>
      <c r="E15" s="511"/>
      <c r="F15" s="511"/>
      <c r="G15" s="511"/>
      <c r="H15" s="511"/>
      <c r="I15" s="511"/>
      <c r="J15" s="434">
        <f t="shared" si="1"/>
        <v>0</v>
      </c>
      <c r="K15" s="432">
        <f t="shared" si="2"/>
        <v>0</v>
      </c>
    </row>
    <row r="16" spans="1:11" s="507" customFormat="1" ht="12" customHeight="1" x14ac:dyDescent="0.2">
      <c r="A16" s="510" t="s">
        <v>34</v>
      </c>
      <c r="B16" s="88" t="s">
        <v>413</v>
      </c>
      <c r="C16" s="27">
        <f>'[1]KV_9.2.1.sz.mell'!C14</f>
        <v>0</v>
      </c>
      <c r="D16" s="511"/>
      <c r="E16" s="511"/>
      <c r="F16" s="511"/>
      <c r="G16" s="511"/>
      <c r="H16" s="511"/>
      <c r="I16" s="511"/>
      <c r="J16" s="434">
        <f t="shared" si="1"/>
        <v>0</v>
      </c>
      <c r="K16" s="432">
        <f t="shared" si="2"/>
        <v>0</v>
      </c>
    </row>
    <row r="17" spans="1:11" s="507" customFormat="1" ht="12" customHeight="1" x14ac:dyDescent="0.2">
      <c r="A17" s="510" t="s">
        <v>192</v>
      </c>
      <c r="B17" s="113" t="s">
        <v>414</v>
      </c>
      <c r="C17" s="27">
        <f>'[1]KV_9.2.1.sz.mell'!C15</f>
        <v>0</v>
      </c>
      <c r="D17" s="511"/>
      <c r="E17" s="511"/>
      <c r="F17" s="511"/>
      <c r="G17" s="511"/>
      <c r="H17" s="511"/>
      <c r="I17" s="511"/>
      <c r="J17" s="434">
        <f t="shared" si="1"/>
        <v>0</v>
      </c>
      <c r="K17" s="432">
        <f t="shared" si="2"/>
        <v>0</v>
      </c>
    </row>
    <row r="18" spans="1:11" s="507" customFormat="1" ht="12" customHeight="1" x14ac:dyDescent="0.2">
      <c r="A18" s="510" t="s">
        <v>194</v>
      </c>
      <c r="B18" s="88" t="s">
        <v>386</v>
      </c>
      <c r="C18" s="27">
        <f>'[1]KV_9.2.1.sz.mell'!C16</f>
        <v>0</v>
      </c>
      <c r="D18" s="511"/>
      <c r="E18" s="511"/>
      <c r="F18" s="511"/>
      <c r="G18" s="511"/>
      <c r="H18" s="511"/>
      <c r="I18" s="511"/>
      <c r="J18" s="434">
        <f t="shared" si="1"/>
        <v>0</v>
      </c>
      <c r="K18" s="432">
        <f t="shared" si="2"/>
        <v>0</v>
      </c>
    </row>
    <row r="19" spans="1:11" s="512" customFormat="1" ht="12" customHeight="1" x14ac:dyDescent="0.2">
      <c r="A19" s="510" t="s">
        <v>196</v>
      </c>
      <c r="B19" s="88" t="s">
        <v>92</v>
      </c>
      <c r="C19" s="27">
        <f>'[1]KV_9.2.1.sz.mell'!C17</f>
        <v>0</v>
      </c>
      <c r="D19" s="511"/>
      <c r="E19" s="511"/>
      <c r="F19" s="511"/>
      <c r="G19" s="511"/>
      <c r="H19" s="511"/>
      <c r="I19" s="511"/>
      <c r="J19" s="434">
        <f t="shared" si="1"/>
        <v>0</v>
      </c>
      <c r="K19" s="432">
        <f t="shared" si="2"/>
        <v>0</v>
      </c>
    </row>
    <row r="20" spans="1:11" s="512" customFormat="1" ht="12" customHeight="1" x14ac:dyDescent="0.2">
      <c r="A20" s="510" t="s">
        <v>198</v>
      </c>
      <c r="B20" s="88" t="s">
        <v>94</v>
      </c>
      <c r="C20" s="27">
        <f>'[1]KV_9.2.1.sz.mell'!C18</f>
        <v>0</v>
      </c>
      <c r="D20" s="511"/>
      <c r="E20" s="511"/>
      <c r="F20" s="511"/>
      <c r="G20" s="511"/>
      <c r="H20" s="511"/>
      <c r="I20" s="511"/>
      <c r="J20" s="434">
        <f t="shared" si="1"/>
        <v>0</v>
      </c>
      <c r="K20" s="432">
        <f t="shared" si="2"/>
        <v>0</v>
      </c>
    </row>
    <row r="21" spans="1:11" s="512" customFormat="1" ht="12" customHeight="1" thickBot="1" x14ac:dyDescent="0.25">
      <c r="A21" s="513" t="s">
        <v>200</v>
      </c>
      <c r="B21" s="113" t="s">
        <v>96</v>
      </c>
      <c r="C21" s="34">
        <f>'[1]KV_9.2.1.sz.mell'!C19</f>
        <v>0</v>
      </c>
      <c r="D21" s="514"/>
      <c r="E21" s="514"/>
      <c r="F21" s="514"/>
      <c r="G21" s="514"/>
      <c r="H21" s="514"/>
      <c r="I21" s="514"/>
      <c r="J21" s="436">
        <f t="shared" si="1"/>
        <v>0</v>
      </c>
      <c r="K21" s="432">
        <f t="shared" si="2"/>
        <v>0</v>
      </c>
    </row>
    <row r="22" spans="1:11" s="507" customFormat="1" ht="12" customHeight="1" thickBot="1" x14ac:dyDescent="0.25">
      <c r="A22" s="505" t="s">
        <v>36</v>
      </c>
      <c r="B22" s="506" t="s">
        <v>415</v>
      </c>
      <c r="C22" s="184">
        <f>'[1]KV_9.2.1.sz.mell'!C20</f>
        <v>953160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0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0</v>
      </c>
      <c r="K22" s="185">
        <f>SUM(K23:K25)</f>
        <v>953160</v>
      </c>
    </row>
    <row r="23" spans="1:11" s="512" customFormat="1" ht="12" customHeight="1" x14ac:dyDescent="0.2">
      <c r="A23" s="515" t="s">
        <v>38</v>
      </c>
      <c r="B23" s="110" t="s">
        <v>39</v>
      </c>
      <c r="C23" s="22">
        <f>'[1]KV_9.2.1.sz.mell'!C21</f>
        <v>0</v>
      </c>
      <c r="D23" s="516"/>
      <c r="E23" s="516"/>
      <c r="F23" s="516"/>
      <c r="G23" s="516"/>
      <c r="H23" s="516"/>
      <c r="I23" s="516"/>
      <c r="J23" s="438">
        <f>D23+E23+F23+G23+H23+I23</f>
        <v>0</v>
      </c>
      <c r="K23" s="432">
        <f>C23+J23</f>
        <v>0</v>
      </c>
    </row>
    <row r="24" spans="1:11" s="512" customFormat="1" ht="12" customHeight="1" x14ac:dyDescent="0.2">
      <c r="A24" s="510" t="s">
        <v>40</v>
      </c>
      <c r="B24" s="88" t="s">
        <v>416</v>
      </c>
      <c r="C24" s="27">
        <f>'[1]KV_9.2.1.sz.mell'!C22</f>
        <v>0</v>
      </c>
      <c r="D24" s="511"/>
      <c r="E24" s="511"/>
      <c r="F24" s="511"/>
      <c r="G24" s="511"/>
      <c r="H24" s="511"/>
      <c r="I24" s="511"/>
      <c r="J24" s="434">
        <f>D24+E24+F24+G24+H24+I24</f>
        <v>0</v>
      </c>
      <c r="K24" s="439">
        <f>C24+J24</f>
        <v>0</v>
      </c>
    </row>
    <row r="25" spans="1:11" s="512" customFormat="1" ht="12" customHeight="1" x14ac:dyDescent="0.2">
      <c r="A25" s="510" t="s">
        <v>42</v>
      </c>
      <c r="B25" s="88" t="s">
        <v>417</v>
      </c>
      <c r="C25" s="27">
        <f>'[1]KV_9.2.1.sz.mell'!C23</f>
        <v>953160</v>
      </c>
      <c r="D25" s="511"/>
      <c r="E25" s="511"/>
      <c r="F25" s="511"/>
      <c r="G25" s="511"/>
      <c r="H25" s="511"/>
      <c r="I25" s="511"/>
      <c r="J25" s="434">
        <f>D25+E25+F25+G25+H25+I25</f>
        <v>0</v>
      </c>
      <c r="K25" s="439">
        <f>C25+J25</f>
        <v>953160</v>
      </c>
    </row>
    <row r="26" spans="1:11" s="512" customFormat="1" ht="12" customHeight="1" thickBot="1" x14ac:dyDescent="0.25">
      <c r="A26" s="510" t="s">
        <v>44</v>
      </c>
      <c r="B26" s="104" t="s">
        <v>418</v>
      </c>
      <c r="C26" s="34">
        <f>'[1]KV_9.2.1.sz.mell'!C24</f>
        <v>0</v>
      </c>
      <c r="D26" s="514"/>
      <c r="E26" s="514"/>
      <c r="F26" s="514"/>
      <c r="G26" s="514"/>
      <c r="H26" s="514"/>
      <c r="I26" s="514"/>
      <c r="J26" s="440">
        <f>D26+E26+F26+G26+H26+I26</f>
        <v>0</v>
      </c>
      <c r="K26" s="441">
        <f>C26+J26</f>
        <v>0</v>
      </c>
    </row>
    <row r="27" spans="1:11" s="512" customFormat="1" ht="12" customHeight="1" thickBot="1" x14ac:dyDescent="0.25">
      <c r="A27" s="517" t="s">
        <v>50</v>
      </c>
      <c r="B27" s="107" t="s">
        <v>289</v>
      </c>
      <c r="C27" s="39">
        <f>'[1]KV_9.2.1.sz.mell'!C25</f>
        <v>0</v>
      </c>
      <c r="D27" s="518"/>
      <c r="E27" s="518"/>
      <c r="F27" s="518"/>
      <c r="G27" s="518"/>
      <c r="H27" s="518"/>
      <c r="I27" s="518"/>
      <c r="J27" s="440">
        <f>D27+E27+F27+G27+H27+I27</f>
        <v>0</v>
      </c>
      <c r="K27" s="443">
        <f>C27+J27</f>
        <v>0</v>
      </c>
    </row>
    <row r="28" spans="1:11" s="512" customFormat="1" ht="12" customHeight="1" thickBot="1" x14ac:dyDescent="0.25">
      <c r="A28" s="517" t="s">
        <v>240</v>
      </c>
      <c r="B28" s="107" t="s">
        <v>419</v>
      </c>
      <c r="C28" s="184">
        <f>'[1]KV_9.2.1.sz.mell'!C26</f>
        <v>0</v>
      </c>
      <c r="D28" s="184">
        <f t="shared" ref="D28:J28" si="4">+D29+D30+D31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>+K29+K30+K31</f>
        <v>0</v>
      </c>
    </row>
    <row r="29" spans="1:11" s="512" customFormat="1" ht="12" customHeight="1" x14ac:dyDescent="0.2">
      <c r="A29" s="515" t="s">
        <v>66</v>
      </c>
      <c r="B29" s="519" t="s">
        <v>53</v>
      </c>
      <c r="C29" s="45">
        <f>'[1]KV_9.2.1.sz.mell'!C27</f>
        <v>0</v>
      </c>
      <c r="D29" s="520"/>
      <c r="E29" s="520"/>
      <c r="F29" s="520"/>
      <c r="G29" s="520"/>
      <c r="H29" s="520"/>
      <c r="I29" s="520"/>
      <c r="J29" s="438">
        <f>D29+E29+F29+G29+H29+I29</f>
        <v>0</v>
      </c>
      <c r="K29" s="432">
        <f>C29+J29</f>
        <v>0</v>
      </c>
    </row>
    <row r="30" spans="1:11" s="512" customFormat="1" ht="12" customHeight="1" x14ac:dyDescent="0.2">
      <c r="A30" s="515" t="s">
        <v>67</v>
      </c>
      <c r="B30" s="519" t="s">
        <v>416</v>
      </c>
      <c r="C30" s="42">
        <f>'[1]KV_9.2.1.sz.mell'!C28</f>
        <v>0</v>
      </c>
      <c r="D30" s="521"/>
      <c r="E30" s="521"/>
      <c r="F30" s="521"/>
      <c r="G30" s="521"/>
      <c r="H30" s="521"/>
      <c r="I30" s="521"/>
      <c r="J30" s="438">
        <f>D30+E30+F30+G30+H30+I30</f>
        <v>0</v>
      </c>
      <c r="K30" s="432">
        <f>C30+J30</f>
        <v>0</v>
      </c>
    </row>
    <row r="31" spans="1:11" s="512" customFormat="1" ht="12" customHeight="1" x14ac:dyDescent="0.2">
      <c r="A31" s="515" t="s">
        <v>68</v>
      </c>
      <c r="B31" s="522" t="s">
        <v>420</v>
      </c>
      <c r="C31" s="42">
        <f>'[1]KV_9.2.1.sz.mell'!C29</f>
        <v>0</v>
      </c>
      <c r="D31" s="521"/>
      <c r="E31" s="521"/>
      <c r="F31" s="521"/>
      <c r="G31" s="521"/>
      <c r="H31" s="521"/>
      <c r="I31" s="521"/>
      <c r="J31" s="438">
        <f>D31+E31+F31+G31+H31+I31</f>
        <v>0</v>
      </c>
      <c r="K31" s="432">
        <f>C31+J31</f>
        <v>0</v>
      </c>
    </row>
    <row r="32" spans="1:11" s="512" customFormat="1" ht="12" customHeight="1" thickBot="1" x14ac:dyDescent="0.25">
      <c r="A32" s="510" t="s">
        <v>69</v>
      </c>
      <c r="B32" s="523" t="s">
        <v>421</v>
      </c>
      <c r="C32" s="46">
        <f>'[1]KV_9.2.1.sz.mell'!C30</f>
        <v>0</v>
      </c>
      <c r="D32" s="524"/>
      <c r="E32" s="524"/>
      <c r="F32" s="524"/>
      <c r="G32" s="524"/>
      <c r="H32" s="524"/>
      <c r="I32" s="524"/>
      <c r="J32" s="438">
        <f>D32+E32+F32+G32+H32+I32</f>
        <v>0</v>
      </c>
      <c r="K32" s="432">
        <f>C32+J32</f>
        <v>0</v>
      </c>
    </row>
    <row r="33" spans="1:11" s="512" customFormat="1" ht="12" customHeight="1" thickBot="1" x14ac:dyDescent="0.25">
      <c r="A33" s="517" t="s">
        <v>73</v>
      </c>
      <c r="B33" s="107" t="s">
        <v>422</v>
      </c>
      <c r="C33" s="184">
        <f>'[1]KV_9.2.1.sz.mell'!C31</f>
        <v>0</v>
      </c>
      <c r="D33" s="184">
        <f t="shared" ref="D33:J33" si="5">+D34+D35+D36</f>
        <v>0</v>
      </c>
      <c r="E33" s="184">
        <f t="shared" si="5"/>
        <v>0</v>
      </c>
      <c r="F33" s="184">
        <f t="shared" si="5"/>
        <v>0</v>
      </c>
      <c r="G33" s="184">
        <f t="shared" si="5"/>
        <v>0</v>
      </c>
      <c r="H33" s="184">
        <f t="shared" si="5"/>
        <v>0</v>
      </c>
      <c r="I33" s="184">
        <f t="shared" si="5"/>
        <v>0</v>
      </c>
      <c r="J33" s="184">
        <f t="shared" si="5"/>
        <v>0</v>
      </c>
      <c r="K33" s="185">
        <f>+K34+K35+K36</f>
        <v>0</v>
      </c>
    </row>
    <row r="34" spans="1:11" s="512" customFormat="1" ht="12" customHeight="1" x14ac:dyDescent="0.2">
      <c r="A34" s="515" t="s">
        <v>75</v>
      </c>
      <c r="B34" s="519" t="s">
        <v>100</v>
      </c>
      <c r="C34" s="45">
        <f>'[1]KV_9.2.1.sz.mell'!C32</f>
        <v>0</v>
      </c>
      <c r="D34" s="520"/>
      <c r="E34" s="520"/>
      <c r="F34" s="520"/>
      <c r="G34" s="520"/>
      <c r="H34" s="520"/>
      <c r="I34" s="520"/>
      <c r="J34" s="438">
        <f>D34+E34+F34+G34+H34+I34</f>
        <v>0</v>
      </c>
      <c r="K34" s="432">
        <f>C34+J34</f>
        <v>0</v>
      </c>
    </row>
    <row r="35" spans="1:11" s="512" customFormat="1" ht="12" customHeight="1" x14ac:dyDescent="0.2">
      <c r="A35" s="515" t="s">
        <v>77</v>
      </c>
      <c r="B35" s="522" t="s">
        <v>102</v>
      </c>
      <c r="C35" s="42">
        <f>'[1]KV_9.2.1.sz.mell'!C33</f>
        <v>0</v>
      </c>
      <c r="D35" s="521"/>
      <c r="E35" s="521"/>
      <c r="F35" s="521"/>
      <c r="G35" s="521"/>
      <c r="H35" s="521"/>
      <c r="I35" s="521"/>
      <c r="J35" s="438">
        <f>D35+E35+F35+G35+H35+I35</f>
        <v>0</v>
      </c>
      <c r="K35" s="432">
        <f>C35+J35</f>
        <v>0</v>
      </c>
    </row>
    <row r="36" spans="1:11" s="512" customFormat="1" ht="12" customHeight="1" thickBot="1" x14ac:dyDescent="0.25">
      <c r="A36" s="510" t="s">
        <v>79</v>
      </c>
      <c r="B36" s="523" t="s">
        <v>104</v>
      </c>
      <c r="C36" s="46">
        <f>'[1]KV_9.2.1.sz.mell'!C34</f>
        <v>0</v>
      </c>
      <c r="D36" s="524"/>
      <c r="E36" s="524"/>
      <c r="F36" s="524"/>
      <c r="G36" s="524"/>
      <c r="H36" s="524"/>
      <c r="I36" s="524"/>
      <c r="J36" s="438">
        <f>D36+E36+F36+G36+H36+I36</f>
        <v>0</v>
      </c>
      <c r="K36" s="447">
        <f>C36+J36</f>
        <v>0</v>
      </c>
    </row>
    <row r="37" spans="1:11" s="507" customFormat="1" ht="12" customHeight="1" thickBot="1" x14ac:dyDescent="0.25">
      <c r="A37" s="517" t="s">
        <v>97</v>
      </c>
      <c r="B37" s="107" t="s">
        <v>291</v>
      </c>
      <c r="C37" s="39">
        <f>'[1]KV_9.2.1.sz.mell'!C35</f>
        <v>200000</v>
      </c>
      <c r="D37" s="518"/>
      <c r="E37" s="518"/>
      <c r="F37" s="518"/>
      <c r="G37" s="518"/>
      <c r="H37" s="518"/>
      <c r="I37" s="518"/>
      <c r="J37" s="184">
        <f>D37+E37+F37+G37+H37+I37</f>
        <v>0</v>
      </c>
      <c r="K37" s="443">
        <f>C37+J37</f>
        <v>200000</v>
      </c>
    </row>
    <row r="38" spans="1:11" s="507" customFormat="1" ht="12" customHeight="1" thickBot="1" x14ac:dyDescent="0.25">
      <c r="A38" s="517" t="s">
        <v>257</v>
      </c>
      <c r="B38" s="107" t="s">
        <v>423</v>
      </c>
      <c r="C38" s="39">
        <f>'[1]KV_9.2.1.sz.mell'!C36</f>
        <v>0</v>
      </c>
      <c r="D38" s="518"/>
      <c r="E38" s="518"/>
      <c r="F38" s="518"/>
      <c r="G38" s="518"/>
      <c r="H38" s="518"/>
      <c r="I38" s="518"/>
      <c r="J38" s="448">
        <f>D38+E38+F38+G38+H38+I38</f>
        <v>0</v>
      </c>
      <c r="K38" s="432">
        <f>C38+J38</f>
        <v>0</v>
      </c>
    </row>
    <row r="39" spans="1:11" s="507" customFormat="1" ht="12" customHeight="1" thickBot="1" x14ac:dyDescent="0.25">
      <c r="A39" s="505" t="s">
        <v>119</v>
      </c>
      <c r="B39" s="107" t="s">
        <v>424</v>
      </c>
      <c r="C39" s="184">
        <f>'[1]KV_9.2.1.sz.mell'!C37</f>
        <v>1533160</v>
      </c>
      <c r="D39" s="184">
        <f t="shared" ref="D39:J39" si="6">+D10+D22+D27+D28+D33+D37+D38</f>
        <v>0</v>
      </c>
      <c r="E39" s="184">
        <f t="shared" si="6"/>
        <v>0</v>
      </c>
      <c r="F39" s="184">
        <f t="shared" si="6"/>
        <v>0</v>
      </c>
      <c r="G39" s="184">
        <f t="shared" si="6"/>
        <v>0</v>
      </c>
      <c r="H39" s="184">
        <f t="shared" si="6"/>
        <v>0</v>
      </c>
      <c r="I39" s="184">
        <f t="shared" si="6"/>
        <v>0</v>
      </c>
      <c r="J39" s="184">
        <f t="shared" si="6"/>
        <v>0</v>
      </c>
      <c r="K39" s="185">
        <f>+K10+K22+K27+K28+K33+K37+K38</f>
        <v>1533160</v>
      </c>
    </row>
    <row r="40" spans="1:11" s="507" customFormat="1" ht="12" customHeight="1" thickBot="1" x14ac:dyDescent="0.25">
      <c r="A40" s="525" t="s">
        <v>266</v>
      </c>
      <c r="B40" s="107" t="s">
        <v>425</v>
      </c>
      <c r="C40" s="184">
        <f>'[1]KV_9.2.1.sz.mell'!C38</f>
        <v>77101522</v>
      </c>
      <c r="D40" s="184">
        <f t="shared" ref="D40:J40" si="7">+D41+D42+D43</f>
        <v>0</v>
      </c>
      <c r="E40" s="184">
        <f t="shared" si="7"/>
        <v>929499</v>
      </c>
      <c r="F40" s="184">
        <f t="shared" si="7"/>
        <v>0</v>
      </c>
      <c r="G40" s="184">
        <f t="shared" si="7"/>
        <v>0</v>
      </c>
      <c r="H40" s="184">
        <f t="shared" si="7"/>
        <v>0</v>
      </c>
      <c r="I40" s="184">
        <f t="shared" si="7"/>
        <v>0</v>
      </c>
      <c r="J40" s="184">
        <f t="shared" si="7"/>
        <v>929499</v>
      </c>
      <c r="K40" s="185">
        <f>+K41+K42+K43</f>
        <v>78031021</v>
      </c>
    </row>
    <row r="41" spans="1:11" s="507" customFormat="1" ht="12" customHeight="1" x14ac:dyDescent="0.2">
      <c r="A41" s="515" t="s">
        <v>426</v>
      </c>
      <c r="B41" s="519" t="s">
        <v>346</v>
      </c>
      <c r="C41" s="45">
        <f>'[1]KV_9.2.1.sz.mell'!C39</f>
        <v>0</v>
      </c>
      <c r="D41" s="520"/>
      <c r="E41" s="520">
        <v>929499</v>
      </c>
      <c r="F41" s="520"/>
      <c r="G41" s="520"/>
      <c r="H41" s="520"/>
      <c r="I41" s="520"/>
      <c r="J41" s="438">
        <f>D41+E41+F41+G41+H41+I41</f>
        <v>929499</v>
      </c>
      <c r="K41" s="432">
        <f>C41+J41</f>
        <v>929499</v>
      </c>
    </row>
    <row r="42" spans="1:11" s="507" customFormat="1" ht="12" customHeight="1" x14ac:dyDescent="0.2">
      <c r="A42" s="515" t="s">
        <v>427</v>
      </c>
      <c r="B42" s="522" t="s">
        <v>428</v>
      </c>
      <c r="C42" s="42">
        <f>'[1]KV_9.2.1.sz.mell'!C40</f>
        <v>0</v>
      </c>
      <c r="D42" s="521"/>
      <c r="E42" s="521"/>
      <c r="F42" s="521"/>
      <c r="G42" s="521"/>
      <c r="H42" s="521"/>
      <c r="I42" s="521"/>
      <c r="J42" s="438">
        <f>D42+E42+F42+G42+H42+I42</f>
        <v>0</v>
      </c>
      <c r="K42" s="439">
        <f>C42+J42</f>
        <v>0</v>
      </c>
    </row>
    <row r="43" spans="1:11" s="512" customFormat="1" ht="12" customHeight="1" thickBot="1" x14ac:dyDescent="0.25">
      <c r="A43" s="510" t="s">
        <v>429</v>
      </c>
      <c r="B43" s="526" t="s">
        <v>430</v>
      </c>
      <c r="C43" s="52">
        <f>'[1]KV_9.2.1.sz.mell'!C41</f>
        <v>77101522</v>
      </c>
      <c r="D43" s="527"/>
      <c r="E43" s="527"/>
      <c r="F43" s="527"/>
      <c r="G43" s="527"/>
      <c r="H43" s="527"/>
      <c r="I43" s="527"/>
      <c r="J43" s="438">
        <f>D43+E43+F43+G43+H43+I43</f>
        <v>0</v>
      </c>
      <c r="K43" s="441">
        <f>C43+J43</f>
        <v>77101522</v>
      </c>
    </row>
    <row r="44" spans="1:11" s="512" customFormat="1" ht="12.95" customHeight="1" thickBot="1" x14ac:dyDescent="0.25">
      <c r="A44" s="525" t="s">
        <v>268</v>
      </c>
      <c r="B44" s="528" t="s">
        <v>431</v>
      </c>
      <c r="C44" s="184">
        <f>'[1]KV_9.2.1.sz.mell'!C42</f>
        <v>78634682</v>
      </c>
      <c r="D44" s="184">
        <f t="shared" ref="D44:J44" si="8">+D39+D40</f>
        <v>0</v>
      </c>
      <c r="E44" s="184">
        <f t="shared" si="8"/>
        <v>929499</v>
      </c>
      <c r="F44" s="184">
        <f t="shared" si="8"/>
        <v>0</v>
      </c>
      <c r="G44" s="184">
        <f t="shared" si="8"/>
        <v>0</v>
      </c>
      <c r="H44" s="184">
        <f t="shared" si="8"/>
        <v>0</v>
      </c>
      <c r="I44" s="184">
        <f t="shared" si="8"/>
        <v>0</v>
      </c>
      <c r="J44" s="184">
        <f t="shared" si="8"/>
        <v>929499</v>
      </c>
      <c r="K44" s="185">
        <f>+K39+K40</f>
        <v>79564181</v>
      </c>
    </row>
    <row r="45" spans="1:11" s="497" customFormat="1" ht="14.1" customHeight="1" thickBot="1" x14ac:dyDescent="0.25">
      <c r="A45" s="529" t="s">
        <v>278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532" customFormat="1" ht="12" customHeight="1" thickBot="1" x14ac:dyDescent="0.25">
      <c r="A46" s="517" t="s">
        <v>22</v>
      </c>
      <c r="B46" s="107" t="s">
        <v>432</v>
      </c>
      <c r="C46" s="454">
        <f>'[1]KV_9.2.1.sz.mell'!C46</f>
        <v>78134682</v>
      </c>
      <c r="D46" s="454">
        <f t="shared" ref="D46:J46" si="9">SUM(D47:D51)</f>
        <v>0</v>
      </c>
      <c r="E46" s="454">
        <f t="shared" si="9"/>
        <v>929499</v>
      </c>
      <c r="F46" s="454">
        <f t="shared" si="9"/>
        <v>0</v>
      </c>
      <c r="G46" s="454">
        <f t="shared" si="9"/>
        <v>0</v>
      </c>
      <c r="H46" s="454">
        <f t="shared" si="9"/>
        <v>0</v>
      </c>
      <c r="I46" s="454">
        <f t="shared" si="9"/>
        <v>0</v>
      </c>
      <c r="J46" s="454">
        <f t="shared" si="9"/>
        <v>929499</v>
      </c>
      <c r="K46" s="443">
        <f>SUM(K47:K51)</f>
        <v>79064181</v>
      </c>
    </row>
    <row r="47" spans="1:11" ht="12" customHeight="1" x14ac:dyDescent="0.2">
      <c r="A47" s="510" t="s">
        <v>24</v>
      </c>
      <c r="B47" s="110" t="s">
        <v>185</v>
      </c>
      <c r="C47" s="456">
        <f>'[1]KV_9.2.1.sz.mell'!C47</f>
        <v>55471280</v>
      </c>
      <c r="D47" s="455">
        <v>2504000</v>
      </c>
      <c r="E47" s="533"/>
      <c r="F47" s="533"/>
      <c r="G47" s="533"/>
      <c r="H47" s="533"/>
      <c r="I47" s="533"/>
      <c r="J47" s="456">
        <f>D47+E47+F47+G47+H47+I47</f>
        <v>2504000</v>
      </c>
      <c r="K47" s="457">
        <f>C47+J47</f>
        <v>57975280</v>
      </c>
    </row>
    <row r="48" spans="1:11" ht="12" customHeight="1" x14ac:dyDescent="0.2">
      <c r="A48" s="510" t="s">
        <v>26</v>
      </c>
      <c r="B48" s="88" t="s">
        <v>186</v>
      </c>
      <c r="C48" s="459">
        <f>'[1]KV_9.2.1.sz.mell'!C48</f>
        <v>9134017</v>
      </c>
      <c r="D48" s="458">
        <v>438200</v>
      </c>
      <c r="E48" s="534"/>
      <c r="F48" s="534"/>
      <c r="G48" s="534"/>
      <c r="H48" s="534"/>
      <c r="I48" s="534"/>
      <c r="J48" s="459">
        <f>D48+E48+F48+G48+H48+I48</f>
        <v>438200</v>
      </c>
      <c r="K48" s="460">
        <f>C48+J48</f>
        <v>9572217</v>
      </c>
    </row>
    <row r="49" spans="1:11" ht="12" customHeight="1" x14ac:dyDescent="0.2">
      <c r="A49" s="510" t="s">
        <v>28</v>
      </c>
      <c r="B49" s="88" t="s">
        <v>187</v>
      </c>
      <c r="C49" s="459">
        <f>'[1]KV_9.2.1.sz.mell'!C49</f>
        <v>7767410</v>
      </c>
      <c r="D49" s="458"/>
      <c r="E49" s="534">
        <v>929499</v>
      </c>
      <c r="F49" s="534"/>
      <c r="G49" s="534"/>
      <c r="H49" s="534"/>
      <c r="I49" s="534"/>
      <c r="J49" s="459">
        <f>D49+E49+F49+G49+H49+I49</f>
        <v>929499</v>
      </c>
      <c r="K49" s="460">
        <f>C49+J49</f>
        <v>8696909</v>
      </c>
    </row>
    <row r="50" spans="1:11" ht="12" customHeight="1" x14ac:dyDescent="0.2">
      <c r="A50" s="510" t="s">
        <v>30</v>
      </c>
      <c r="B50" s="88" t="s">
        <v>188</v>
      </c>
      <c r="C50" s="459">
        <f>'[1]KV_9.2.1.sz.mell'!C50</f>
        <v>0</v>
      </c>
      <c r="D50" s="458"/>
      <c r="E50" s="534"/>
      <c r="F50" s="534"/>
      <c r="G50" s="534"/>
      <c r="H50" s="534"/>
      <c r="I50" s="534"/>
      <c r="J50" s="459">
        <f>D50+E50+F50+G50+H50+I50</f>
        <v>0</v>
      </c>
      <c r="K50" s="460">
        <f>C50+J50</f>
        <v>0</v>
      </c>
    </row>
    <row r="51" spans="1:11" ht="12" customHeight="1" thickBot="1" x14ac:dyDescent="0.25">
      <c r="A51" s="510" t="s">
        <v>32</v>
      </c>
      <c r="B51" s="88" t="s">
        <v>190</v>
      </c>
      <c r="C51" s="42">
        <v>5761975</v>
      </c>
      <c r="D51" s="458">
        <v>-2942200</v>
      </c>
      <c r="E51" s="534"/>
      <c r="F51" s="534"/>
      <c r="G51" s="534"/>
      <c r="H51" s="534"/>
      <c r="I51" s="534"/>
      <c r="J51" s="459">
        <f>D51+E51+F51+G51+H51+I51</f>
        <v>-2942200</v>
      </c>
      <c r="K51" s="460">
        <f>C51+J51</f>
        <v>2819775</v>
      </c>
    </row>
    <row r="52" spans="1:11" ht="12" customHeight="1" thickBot="1" x14ac:dyDescent="0.25">
      <c r="A52" s="517" t="s">
        <v>36</v>
      </c>
      <c r="B52" s="107" t="s">
        <v>433</v>
      </c>
      <c r="C52" s="454">
        <f>'[1]KV_9.2.1.sz.mell'!C53</f>
        <v>500000</v>
      </c>
      <c r="D52" s="454">
        <f t="shared" ref="D52:J52" si="10">SUM(D53:D55)</f>
        <v>0</v>
      </c>
      <c r="E52" s="454">
        <f t="shared" si="10"/>
        <v>0</v>
      </c>
      <c r="F52" s="454">
        <f t="shared" si="10"/>
        <v>0</v>
      </c>
      <c r="G52" s="454">
        <f t="shared" si="10"/>
        <v>0</v>
      </c>
      <c r="H52" s="454">
        <f t="shared" si="10"/>
        <v>0</v>
      </c>
      <c r="I52" s="454">
        <f t="shared" si="10"/>
        <v>0</v>
      </c>
      <c r="J52" s="454">
        <f t="shared" si="10"/>
        <v>0</v>
      </c>
      <c r="K52" s="443">
        <f>SUM(K53:K55)</f>
        <v>500000</v>
      </c>
    </row>
    <row r="53" spans="1:11" s="532" customFormat="1" ht="12" customHeight="1" x14ac:dyDescent="0.2">
      <c r="A53" s="510" t="s">
        <v>38</v>
      </c>
      <c r="B53" s="110" t="s">
        <v>221</v>
      </c>
      <c r="C53" s="456">
        <f>'[1]KV_9.2.1.sz.mell'!C54</f>
        <v>500000</v>
      </c>
      <c r="D53" s="533"/>
      <c r="E53" s="533"/>
      <c r="F53" s="533"/>
      <c r="G53" s="533"/>
      <c r="H53" s="533"/>
      <c r="I53" s="533"/>
      <c r="J53" s="456">
        <f>D53+E53+F53+G53+H53+I53</f>
        <v>0</v>
      </c>
      <c r="K53" s="457">
        <f>C53+J53</f>
        <v>500000</v>
      </c>
    </row>
    <row r="54" spans="1:11" ht="12" customHeight="1" x14ac:dyDescent="0.2">
      <c r="A54" s="510" t="s">
        <v>40</v>
      </c>
      <c r="B54" s="88" t="s">
        <v>223</v>
      </c>
      <c r="C54" s="459">
        <f>'[1]KV_9.2.1.sz.mell'!C55</f>
        <v>0</v>
      </c>
      <c r="D54" s="534"/>
      <c r="E54" s="534"/>
      <c r="F54" s="534"/>
      <c r="G54" s="534"/>
      <c r="H54" s="534"/>
      <c r="I54" s="534"/>
      <c r="J54" s="459">
        <f>D54+E54+F54+G54+H54+I54</f>
        <v>0</v>
      </c>
      <c r="K54" s="460">
        <f>C54+J54</f>
        <v>0</v>
      </c>
    </row>
    <row r="55" spans="1:11" ht="12" customHeight="1" x14ac:dyDescent="0.2">
      <c r="A55" s="510" t="s">
        <v>42</v>
      </c>
      <c r="B55" s="88" t="s">
        <v>434</v>
      </c>
      <c r="C55" s="459">
        <f>'[1]KV_9.2.1.sz.mell'!C56</f>
        <v>0</v>
      </c>
      <c r="D55" s="534"/>
      <c r="E55" s="534"/>
      <c r="F55" s="534"/>
      <c r="G55" s="534"/>
      <c r="H55" s="534"/>
      <c r="I55" s="534"/>
      <c r="J55" s="459">
        <f>D55+E55+F55+G55+H55+I55</f>
        <v>0</v>
      </c>
      <c r="K55" s="460">
        <f>C55+J55</f>
        <v>0</v>
      </c>
    </row>
    <row r="56" spans="1:11" ht="12" customHeight="1" thickBot="1" x14ac:dyDescent="0.25">
      <c r="A56" s="510" t="s">
        <v>44</v>
      </c>
      <c r="B56" s="88" t="s">
        <v>435</v>
      </c>
      <c r="C56" s="459">
        <f>'[1]KV_9.2.1.sz.mell'!C57</f>
        <v>0</v>
      </c>
      <c r="D56" s="534"/>
      <c r="E56" s="534"/>
      <c r="F56" s="534"/>
      <c r="G56" s="534"/>
      <c r="H56" s="534"/>
      <c r="I56" s="534"/>
      <c r="J56" s="459">
        <f>D56+E56+F56+G56+H56+I56</f>
        <v>0</v>
      </c>
      <c r="K56" s="460">
        <f>C56+J56</f>
        <v>0</v>
      </c>
    </row>
    <row r="57" spans="1:11" ht="12" customHeight="1" thickBot="1" x14ac:dyDescent="0.25">
      <c r="A57" s="517" t="s">
        <v>50</v>
      </c>
      <c r="B57" s="107" t="s">
        <v>436</v>
      </c>
      <c r="C57" s="454">
        <f>'[1]KV_9.2.1.sz.mell'!C58</f>
        <v>0</v>
      </c>
      <c r="D57" s="535"/>
      <c r="E57" s="535"/>
      <c r="F57" s="535"/>
      <c r="G57" s="535"/>
      <c r="H57" s="535"/>
      <c r="I57" s="535"/>
      <c r="J57" s="454">
        <f>D57+E57+F57+G57+H57+I57</f>
        <v>0</v>
      </c>
      <c r="K57" s="443">
        <f>C57+J57</f>
        <v>0</v>
      </c>
    </row>
    <row r="58" spans="1:11" ht="12.95" customHeight="1" thickBot="1" x14ac:dyDescent="0.25">
      <c r="A58" s="517" t="s">
        <v>240</v>
      </c>
      <c r="B58" s="536" t="s">
        <v>437</v>
      </c>
      <c r="C58" s="463">
        <f>'[1]KV_9.2.1.sz.mell'!C59</f>
        <v>78634682</v>
      </c>
      <c r="D58" s="463">
        <f t="shared" ref="D58:K58" si="11">+D46+D52+D57</f>
        <v>0</v>
      </c>
      <c r="E58" s="463">
        <f t="shared" si="11"/>
        <v>929499</v>
      </c>
      <c r="F58" s="463">
        <f t="shared" si="11"/>
        <v>0</v>
      </c>
      <c r="G58" s="463">
        <f t="shared" si="11"/>
        <v>0</v>
      </c>
      <c r="H58" s="463">
        <f t="shared" si="11"/>
        <v>0</v>
      </c>
      <c r="I58" s="463">
        <f t="shared" si="11"/>
        <v>0</v>
      </c>
      <c r="J58" s="463">
        <f t="shared" si="11"/>
        <v>929499</v>
      </c>
      <c r="K58" s="464">
        <f t="shared" si="11"/>
        <v>79564181</v>
      </c>
    </row>
    <row r="59" spans="1:11" ht="14.1" customHeight="1" thickBot="1" x14ac:dyDescent="0.25">
      <c r="C59" s="466">
        <f>'[1]KV_9.2.1.sz.mell'!C60</f>
        <v>0</v>
      </c>
      <c r="D59" s="538"/>
      <c r="E59" s="538"/>
      <c r="F59" s="538"/>
      <c r="G59" s="538"/>
      <c r="H59" s="538"/>
      <c r="I59" s="538"/>
      <c r="J59" s="538"/>
      <c r="K59" s="346">
        <f>K44-K58</f>
        <v>0</v>
      </c>
    </row>
    <row r="60" spans="1:11" ht="12.95" customHeight="1" thickBot="1" x14ac:dyDescent="0.25">
      <c r="A60" s="539" t="s">
        <v>404</v>
      </c>
      <c r="B60" s="540"/>
      <c r="C60" s="467">
        <f>'[1]KV_9.2.1.sz.mell'!C61</f>
        <v>15</v>
      </c>
      <c r="D60" s="541"/>
      <c r="E60" s="541"/>
      <c r="F60" s="541"/>
      <c r="G60" s="541"/>
      <c r="H60" s="541"/>
      <c r="I60" s="541"/>
      <c r="J60" s="467">
        <f>D60+E60+F60+G60+H60+I60</f>
        <v>0</v>
      </c>
      <c r="K60" s="469">
        <f>C60+J60</f>
        <v>15</v>
      </c>
    </row>
    <row r="61" spans="1:11" ht="12.95" customHeight="1" thickBot="1" x14ac:dyDescent="0.25">
      <c r="A61" s="539" t="s">
        <v>405</v>
      </c>
      <c r="B61" s="540"/>
      <c r="C61" s="467">
        <f>'[1]KV_9.2.1.sz.mell'!C62</f>
        <v>0</v>
      </c>
      <c r="D61" s="541"/>
      <c r="E61" s="541"/>
      <c r="F61" s="541"/>
      <c r="G61" s="541"/>
      <c r="H61" s="541"/>
      <c r="I61" s="541"/>
      <c r="J61" s="467">
        <f>D61+E61+F61+G61+H61+I61</f>
        <v>0</v>
      </c>
      <c r="K61" s="469">
        <f>C61+J61</f>
        <v>0</v>
      </c>
    </row>
  </sheetData>
  <sheetProtection formatCells="0"/>
  <mergeCells count="15"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RM_1.1.sz.mell.</vt:lpstr>
      <vt:lpstr>RM_1.2.sz.mell.</vt:lpstr>
      <vt:lpstr>RM_2.1.sz.mell.</vt:lpstr>
      <vt:lpstr>RM_2.2.sz.mell.</vt:lpstr>
      <vt:lpstr>RM_6.sz.mell.</vt:lpstr>
      <vt:lpstr>RM_9.1.sz.mell</vt:lpstr>
      <vt:lpstr>RM_9.1.1.sz.mell</vt:lpstr>
      <vt:lpstr>RM_9.2.sz.mell</vt:lpstr>
      <vt:lpstr>RM_9.2.1.sz.mell</vt:lpstr>
      <vt:lpstr>RM_9.3.sz.mell</vt:lpstr>
      <vt:lpstr>RM_9.3.1.sz.mell</vt:lpstr>
      <vt:lpstr>RM_9.1.1.sz.mell!Nyomtatási_cím</vt:lpstr>
      <vt:lpstr>RM_9.1.sz.mell!Nyomtatási_cím</vt:lpstr>
      <vt:lpstr>RM_9.2.1.sz.mell!Nyomtatási_cím</vt:lpstr>
      <vt:lpstr>RM_9.2.sz.mell!Nyomtatási_cím</vt:lpstr>
      <vt:lpstr>RM_9.3.1.sz.mell!Nyomtatási_cím</vt:lpstr>
      <vt:lpstr>RM_9.3.sz.mell!Nyomtatási_cím</vt:lpstr>
      <vt:lpstr>RM_1.1.sz.mell.!Nyomtatási_terület</vt:lpstr>
      <vt:lpstr>RM_1.2.sz.mell.!Nyomtatási_terület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2020-05-26T11:53:37Z</dcterms:created>
  <dcterms:modified xsi:type="dcterms:W3CDTF">2020-05-27T10:58:06Z</dcterms:modified>
</cp:coreProperties>
</file>