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615" windowWidth="22980" windowHeight="9075" firstSheet="15" activeTab="23"/>
  </bookViews>
  <sheets>
    <sheet name="1. melléklet Konszolidált" sheetId="1" r:id="rId1"/>
    <sheet name="2.1 melléklet Önkormányzat" sheetId="2" r:id="rId2"/>
    <sheet name="2.2 melléklet KÖH" sheetId="3" r:id="rId3"/>
    <sheet name="2.3 melléklet Óvoda" sheetId="4" r:id="rId4"/>
    <sheet name="3.1.melléklet" sheetId="5" r:id="rId5"/>
    <sheet name="3.2 melléklet" sheetId="6" r:id="rId6"/>
    <sheet name="3.3. melléklet" sheetId="7" r:id="rId7"/>
    <sheet name="3.4. melléklet" sheetId="8" r:id="rId8"/>
    <sheet name="4. melléklet" sheetId="9" r:id="rId9"/>
    <sheet name="5. melléklet" sheetId="10" r:id="rId10"/>
    <sheet name="6. melléklet" sheetId="11" r:id="rId11"/>
    <sheet name="7. melléklet" sheetId="12" r:id="rId12"/>
    <sheet name="8. melléklet" sheetId="13" r:id="rId13"/>
    <sheet name="9. melléklet" sheetId="14" r:id="rId14"/>
    <sheet name="10. melléklet" sheetId="15" r:id="rId15"/>
    <sheet name=" 11. sz. mell" sheetId="28" r:id="rId16"/>
    <sheet name="12. melléklet" sheetId="17" r:id="rId17"/>
    <sheet name="13. melléklet" sheetId="18" r:id="rId18"/>
    <sheet name="13.1 melléklet " sheetId="24" r:id="rId19"/>
    <sheet name="14. melléklet" sheetId="19" r:id="rId20"/>
    <sheet name="14.1 melléklet " sheetId="25" r:id="rId21"/>
    <sheet name="15. melléklet" sheetId="20" r:id="rId22"/>
    <sheet name="16. melléklet" sheetId="21" r:id="rId23"/>
    <sheet name="17. melléklet" sheetId="22" r:id="rId24"/>
    <sheet name="18. mell" sheetId="27" r:id="rId25"/>
    <sheet name="Munka2" sheetId="29" r:id="rId26"/>
  </sheets>
  <definedNames>
    <definedName name="_xlnm.Print_Titles" localSheetId="17">'13. melléklet'!$1:$5</definedName>
    <definedName name="_xlnm.Print_Titles" localSheetId="18">'13.1 melléklet '!$1:$5</definedName>
    <definedName name="_xlnm.Print_Titles" localSheetId="1">'2.1 melléklet Önkormányzat'!$1:$5</definedName>
  </definedNames>
  <calcPr calcId="145621"/>
</workbook>
</file>

<file path=xl/calcChain.xml><?xml version="1.0" encoding="utf-8"?>
<calcChain xmlns="http://schemas.openxmlformats.org/spreadsheetml/2006/main">
  <c r="C97" i="24" l="1"/>
  <c r="C12" i="15" l="1"/>
  <c r="D12" i="15"/>
  <c r="B12" i="15"/>
  <c r="B21" i="15"/>
  <c r="I31" i="11"/>
  <c r="H31" i="11"/>
  <c r="E31" i="11"/>
  <c r="D31" i="11"/>
  <c r="D16" i="10"/>
  <c r="C16" i="10"/>
  <c r="D32" i="9"/>
  <c r="C32" i="9"/>
  <c r="E18" i="1" l="1"/>
  <c r="D18" i="1"/>
  <c r="E43" i="1"/>
  <c r="D43" i="1"/>
  <c r="F75" i="2"/>
  <c r="E75" i="2"/>
  <c r="F34" i="2"/>
  <c r="E34" i="2"/>
  <c r="F25" i="2"/>
  <c r="E25" i="2"/>
  <c r="C24" i="20" l="1"/>
  <c r="D24" i="20"/>
  <c r="E24" i="20"/>
  <c r="C97" i="18"/>
  <c r="D97" i="18"/>
  <c r="G31" i="11"/>
  <c r="D69" i="2"/>
  <c r="D67" i="2" s="1"/>
  <c r="E18" i="28" l="1"/>
  <c r="D18" i="28" l="1"/>
  <c r="C18" i="28"/>
  <c r="I31" i="27" l="1"/>
  <c r="H29" i="27"/>
  <c r="F29" i="27"/>
  <c r="I28" i="27"/>
  <c r="I27" i="27"/>
  <c r="I26" i="27"/>
  <c r="I25" i="27"/>
  <c r="H24" i="27"/>
  <c r="G24" i="27"/>
  <c r="F24" i="27"/>
  <c r="E24" i="27"/>
  <c r="E29" i="27" s="1"/>
  <c r="D24" i="27"/>
  <c r="D29" i="27" s="1"/>
  <c r="C24" i="27"/>
  <c r="C29" i="27" s="1"/>
  <c r="I23" i="27"/>
  <c r="I22" i="27"/>
  <c r="I21" i="27"/>
  <c r="C20" i="27"/>
  <c r="H19" i="27"/>
  <c r="G19" i="27"/>
  <c r="F19" i="27"/>
  <c r="E19" i="27"/>
  <c r="D19" i="27"/>
  <c r="C19" i="27"/>
  <c r="I18" i="27"/>
  <c r="I17" i="27"/>
  <c r="I16" i="27"/>
  <c r="I15" i="27"/>
  <c r="I14" i="27"/>
  <c r="H13" i="27"/>
  <c r="H20" i="27" s="1"/>
  <c r="H30" i="27" s="1"/>
  <c r="G13" i="27"/>
  <c r="F13" i="27"/>
  <c r="F20" i="27" s="1"/>
  <c r="F30" i="27" s="1"/>
  <c r="E13" i="27"/>
  <c r="D13" i="27"/>
  <c r="C13" i="27"/>
  <c r="I12" i="27"/>
  <c r="I11" i="27"/>
  <c r="I10" i="27"/>
  <c r="I9" i="27"/>
  <c r="I8" i="27"/>
  <c r="I7" i="27"/>
  <c r="I6" i="27"/>
  <c r="G20" i="27" l="1"/>
  <c r="G30" i="27" s="1"/>
  <c r="D20" i="27"/>
  <c r="D30" i="27"/>
  <c r="I29" i="27"/>
  <c r="I24" i="27"/>
  <c r="E20" i="27"/>
  <c r="E30" i="27" s="1"/>
  <c r="I19" i="27"/>
  <c r="I13" i="27"/>
  <c r="C30" i="27"/>
  <c r="I20" i="27" l="1"/>
  <c r="I30" i="27"/>
  <c r="D40" i="25" l="1"/>
  <c r="D26" i="25"/>
  <c r="D22" i="25"/>
  <c r="D17" i="25"/>
  <c r="D9" i="25"/>
  <c r="D162" i="24"/>
  <c r="D97" i="24"/>
  <c r="D29" i="25" l="1"/>
  <c r="D41" i="25" s="1"/>
  <c r="C40" i="25"/>
  <c r="C26" i="25"/>
  <c r="C22" i="25"/>
  <c r="C17" i="25"/>
  <c r="C9" i="25"/>
  <c r="D9" i="19"/>
  <c r="D17" i="19"/>
  <c r="D22" i="19"/>
  <c r="D26" i="19"/>
  <c r="D40" i="19"/>
  <c r="C40" i="19"/>
  <c r="C26" i="19"/>
  <c r="C22" i="19"/>
  <c r="C17" i="19"/>
  <c r="C9" i="19"/>
  <c r="C29" i="19" l="1"/>
  <c r="C41" i="19" s="1"/>
  <c r="C29" i="25"/>
  <c r="C41" i="25" s="1"/>
  <c r="C162" i="24"/>
  <c r="D29" i="19"/>
  <c r="D41" i="19" s="1"/>
  <c r="C162" i="18"/>
  <c r="C18" i="1"/>
  <c r="C52" i="1"/>
  <c r="D52" i="1"/>
  <c r="C28" i="1"/>
  <c r="D28" i="1"/>
  <c r="E7" i="4"/>
  <c r="F7" i="4"/>
  <c r="D7" i="4"/>
  <c r="F7" i="3"/>
  <c r="E7" i="3"/>
  <c r="D19" i="3"/>
  <c r="F15" i="2" l="1"/>
  <c r="D34" i="4" l="1"/>
  <c r="E78" i="1" l="1"/>
  <c r="E37" i="1"/>
  <c r="E28" i="1"/>
  <c r="E52" i="1"/>
  <c r="E47" i="1"/>
  <c r="E44" i="1"/>
  <c r="E16" i="1"/>
  <c r="E27" i="1" l="1"/>
  <c r="E51" i="1" s="1"/>
  <c r="E57" i="1" s="1"/>
  <c r="E63" i="1"/>
  <c r="E8" i="1"/>
  <c r="E72" i="1"/>
  <c r="E13" i="1"/>
  <c r="D29" i="20"/>
  <c r="E29" i="20"/>
  <c r="F24" i="20"/>
  <c r="C29" i="20"/>
  <c r="D19" i="20"/>
  <c r="E19" i="20"/>
  <c r="F19" i="20"/>
  <c r="C19" i="20"/>
  <c r="D13" i="20"/>
  <c r="E13" i="20"/>
  <c r="F13" i="20"/>
  <c r="C13" i="20"/>
  <c r="C20" i="20" s="1"/>
  <c r="D162" i="18"/>
  <c r="C10" i="17"/>
  <c r="C7" i="17"/>
  <c r="E9" i="11"/>
  <c r="I9" i="11"/>
  <c r="E20" i="11"/>
  <c r="I20" i="11"/>
  <c r="G17" i="8"/>
  <c r="E38" i="4"/>
  <c r="F38" i="4"/>
  <c r="F26" i="4"/>
  <c r="F34" i="4"/>
  <c r="F16" i="4"/>
  <c r="F19" i="4"/>
  <c r="F16" i="3"/>
  <c r="F19" i="3"/>
  <c r="F26" i="3"/>
  <c r="F42" i="3" s="1"/>
  <c r="F63" i="2"/>
  <c r="F67" i="2"/>
  <c r="F80" i="2"/>
  <c r="F56" i="2"/>
  <c r="F51" i="2"/>
  <c r="F47" i="2"/>
  <c r="F38" i="2"/>
  <c r="F20" i="2"/>
  <c r="D17" i="8" s="1"/>
  <c r="F7" i="2"/>
  <c r="H17" i="6"/>
  <c r="D17" i="6"/>
  <c r="H17" i="5"/>
  <c r="D17" i="5"/>
  <c r="H11" i="14"/>
  <c r="G11" i="14"/>
  <c r="F11" i="14"/>
  <c r="E11" i="14"/>
  <c r="H6" i="14"/>
  <c r="H16" i="14" s="1"/>
  <c r="G6" i="14"/>
  <c r="G16" i="14" s="1"/>
  <c r="F6" i="14"/>
  <c r="F16" i="14" s="1"/>
  <c r="E6" i="14"/>
  <c r="E16" i="14" s="1"/>
  <c r="G7" i="13"/>
  <c r="F7" i="13"/>
  <c r="E7" i="13"/>
  <c r="D7" i="13"/>
  <c r="C7" i="13"/>
  <c r="B7" i="13"/>
  <c r="J17" i="12"/>
  <c r="I16" i="12"/>
  <c r="H16" i="12"/>
  <c r="G16" i="12"/>
  <c r="F16" i="12"/>
  <c r="J16" i="12" s="1"/>
  <c r="E16" i="12"/>
  <c r="D16" i="12"/>
  <c r="J15" i="12"/>
  <c r="I14" i="12"/>
  <c r="H14" i="12"/>
  <c r="G14" i="12"/>
  <c r="F14" i="12"/>
  <c r="E14" i="12"/>
  <c r="D14" i="12"/>
  <c r="J11" i="12"/>
  <c r="I9" i="12"/>
  <c r="H9" i="12"/>
  <c r="G9" i="12"/>
  <c r="F9" i="12"/>
  <c r="E9" i="12"/>
  <c r="D9" i="12"/>
  <c r="J8" i="12"/>
  <c r="J7" i="12"/>
  <c r="I6" i="12"/>
  <c r="I18" i="12" s="1"/>
  <c r="H6" i="12"/>
  <c r="H18" i="12" s="1"/>
  <c r="G6" i="12"/>
  <c r="G18" i="12" s="1"/>
  <c r="F6" i="12"/>
  <c r="E6" i="12"/>
  <c r="E18" i="12" s="1"/>
  <c r="D6" i="12"/>
  <c r="D18" i="12" s="1"/>
  <c r="C31" i="11"/>
  <c r="H20" i="11"/>
  <c r="G20" i="11"/>
  <c r="D20" i="11"/>
  <c r="C20" i="11"/>
  <c r="H9" i="11"/>
  <c r="G9" i="11"/>
  <c r="D9" i="11"/>
  <c r="C9" i="11"/>
  <c r="B17" i="8"/>
  <c r="B17" i="6"/>
  <c r="G17" i="6"/>
  <c r="C17" i="5"/>
  <c r="D38" i="4"/>
  <c r="E34" i="4"/>
  <c r="E26" i="4"/>
  <c r="D26" i="4"/>
  <c r="D42" i="4" s="1"/>
  <c r="E19" i="4"/>
  <c r="D19" i="4"/>
  <c r="E16" i="4"/>
  <c r="D16" i="4"/>
  <c r="E26" i="3"/>
  <c r="E42" i="3" s="1"/>
  <c r="D26" i="3"/>
  <c r="D42" i="3" s="1"/>
  <c r="E19" i="3"/>
  <c r="E16" i="3"/>
  <c r="D16" i="3"/>
  <c r="D7" i="3"/>
  <c r="E80" i="2"/>
  <c r="D80" i="2"/>
  <c r="D75" i="2"/>
  <c r="E67" i="2"/>
  <c r="E63" i="2"/>
  <c r="D63" i="2"/>
  <c r="E56" i="2"/>
  <c r="D56" i="2"/>
  <c r="E51" i="2"/>
  <c r="D51" i="2"/>
  <c r="E47" i="2"/>
  <c r="D47" i="2"/>
  <c r="E38" i="2"/>
  <c r="D38" i="2"/>
  <c r="D34" i="2"/>
  <c r="D25" i="2"/>
  <c r="E20" i="2"/>
  <c r="D20" i="2"/>
  <c r="E15" i="2"/>
  <c r="D15" i="2"/>
  <c r="E7" i="2"/>
  <c r="D7" i="2"/>
  <c r="C84" i="1"/>
  <c r="D72" i="1"/>
  <c r="D47" i="1"/>
  <c r="C47" i="1"/>
  <c r="D37" i="1"/>
  <c r="C37" i="1"/>
  <c r="C13" i="1"/>
  <c r="F54" i="2" l="1"/>
  <c r="E54" i="2"/>
  <c r="C30" i="20"/>
  <c r="H18" i="6"/>
  <c r="H18" i="5"/>
  <c r="F23" i="4"/>
  <c r="E88" i="1"/>
  <c r="H17" i="8"/>
  <c r="H18" i="8" s="1"/>
  <c r="E6" i="1"/>
  <c r="B21" i="7"/>
  <c r="C63" i="1"/>
  <c r="C72" i="1"/>
  <c r="C17" i="6"/>
  <c r="G18" i="6" s="1"/>
  <c r="C21" i="7"/>
  <c r="C17" i="8"/>
  <c r="G18" i="8" s="1"/>
  <c r="C11" i="17"/>
  <c r="C19" i="17" s="1"/>
  <c r="C21" i="17" s="1"/>
  <c r="D18" i="5"/>
  <c r="G17" i="5"/>
  <c r="G18" i="5" s="1"/>
  <c r="F17" i="6"/>
  <c r="B18" i="6" s="1"/>
  <c r="F21" i="7"/>
  <c r="J14" i="12"/>
  <c r="D18" i="6"/>
  <c r="F23" i="3"/>
  <c r="D20" i="20"/>
  <c r="D30" i="20" s="1"/>
  <c r="C27" i="1"/>
  <c r="D63" i="1"/>
  <c r="E42" i="4"/>
  <c r="B17" i="5"/>
  <c r="J6" i="12"/>
  <c r="J18" i="12" s="1"/>
  <c r="J9" i="12"/>
  <c r="D27" i="1"/>
  <c r="F20" i="20"/>
  <c r="F30" i="20" s="1"/>
  <c r="F42" i="4"/>
  <c r="H21" i="7"/>
  <c r="E20" i="20"/>
  <c r="E30" i="20" s="1"/>
  <c r="D13" i="1"/>
  <c r="C8" i="1"/>
  <c r="C6" i="1" s="1"/>
  <c r="D78" i="1"/>
  <c r="C78" i="1"/>
  <c r="D8" i="1"/>
  <c r="D6" i="1" s="1"/>
  <c r="F17" i="8"/>
  <c r="B18" i="8" s="1"/>
  <c r="F83" i="2"/>
  <c r="D54" i="2"/>
  <c r="D83" i="2"/>
  <c r="E83" i="2"/>
  <c r="G21" i="7"/>
  <c r="E23" i="4"/>
  <c r="D23" i="4"/>
  <c r="F18" i="12"/>
  <c r="F17" i="5"/>
  <c r="D23" i="3"/>
  <c r="E23" i="3"/>
  <c r="C18" i="8" l="1"/>
  <c r="F22" i="7"/>
  <c r="C22" i="7"/>
  <c r="B22" i="7"/>
  <c r="F18" i="6"/>
  <c r="C18" i="5"/>
  <c r="C18" i="6"/>
  <c r="B18" i="5"/>
  <c r="C88" i="1"/>
  <c r="D88" i="1"/>
  <c r="C51" i="1"/>
  <c r="C57" i="1" s="1"/>
  <c r="D51" i="1"/>
  <c r="D57" i="1" s="1"/>
  <c r="D21" i="7"/>
  <c r="H22" i="7" s="1"/>
  <c r="D18" i="8"/>
  <c r="F18" i="5"/>
  <c r="F18" i="8"/>
  <c r="G22" i="7"/>
  <c r="D22" i="7" l="1"/>
</calcChain>
</file>

<file path=xl/sharedStrings.xml><?xml version="1.0" encoding="utf-8"?>
<sst xmlns="http://schemas.openxmlformats.org/spreadsheetml/2006/main" count="1734" uniqueCount="872">
  <si>
    <t>B E V É T E L E K</t>
  </si>
  <si>
    <t>Forintban !</t>
  </si>
  <si>
    <t>Bevételi jogcím</t>
  </si>
  <si>
    <t>Eredeti 
előirányzat</t>
  </si>
  <si>
    <t>Módosított előirányzat</t>
  </si>
  <si>
    <t>1.</t>
  </si>
  <si>
    <t>I. Önkormányzat működési bevételei</t>
  </si>
  <si>
    <t>1.2.</t>
  </si>
  <si>
    <t>I/1. Intézményi működési bevételek</t>
  </si>
  <si>
    <t>1.3.</t>
  </si>
  <si>
    <t>I/2. Önkormányzat sajátos működési bevételei</t>
  </si>
  <si>
    <t>1.3.1.</t>
  </si>
  <si>
    <t>Illetékek</t>
  </si>
  <si>
    <t>1.3.2.</t>
  </si>
  <si>
    <t>Helyi adók</t>
  </si>
  <si>
    <t>1.3.3.</t>
  </si>
  <si>
    <t>Átengedett központi adók</t>
  </si>
  <si>
    <t>1.3.4.</t>
  </si>
  <si>
    <t>Bírságok, egyéb bevételek</t>
  </si>
  <si>
    <t>2.</t>
  </si>
  <si>
    <t>II. Felhalmozási és tőkejellegű bevételek</t>
  </si>
  <si>
    <t>2.1.</t>
  </si>
  <si>
    <t>Tárgyi eszközök, immateriális javak értékesítése</t>
  </si>
  <si>
    <t>2.2.</t>
  </si>
  <si>
    <t>Önkormányzatok sajátos felhalmozási és tőkebevételei</t>
  </si>
  <si>
    <t>2.3.</t>
  </si>
  <si>
    <t>Pénzügyi befektetések bevételei</t>
  </si>
  <si>
    <t>3.</t>
  </si>
  <si>
    <t>III. Támogatások, kiegészítések</t>
  </si>
  <si>
    <t>3.1.</t>
  </si>
  <si>
    <t>Általános működési támogatás</t>
  </si>
  <si>
    <t>3.2.</t>
  </si>
  <si>
    <t>3.3.</t>
  </si>
  <si>
    <t>3.4.</t>
  </si>
  <si>
    <t>3.5.</t>
  </si>
  <si>
    <t>3.6.</t>
  </si>
  <si>
    <t>Lakott külterülettel kapcsolatos feladatok támogatása</t>
  </si>
  <si>
    <t>3.7.</t>
  </si>
  <si>
    <t>Közművelődés támogatása</t>
  </si>
  <si>
    <t>3.8.</t>
  </si>
  <si>
    <t>Egyéb központi támogatás</t>
  </si>
  <si>
    <t>4.</t>
  </si>
  <si>
    <t>IV. Támogatásértékű bevételek</t>
  </si>
  <si>
    <t>4.1.</t>
  </si>
  <si>
    <t xml:space="preserve">Működési célú </t>
  </si>
  <si>
    <t>4.1.1.</t>
  </si>
  <si>
    <t>Támogatásértékű bevétel központi költségvetési szervtől</t>
  </si>
  <si>
    <t>4.1.2.</t>
  </si>
  <si>
    <t>Támogatásértékű bevétel OEP-től</t>
  </si>
  <si>
    <t>4.1.3.</t>
  </si>
  <si>
    <t>Támogatásértékű bevétel elkülönített állami pénzalapoktól</t>
  </si>
  <si>
    <t>4.1.4.</t>
  </si>
  <si>
    <t>Támogatásértékű bevétel önkormányzati szervektől</t>
  </si>
  <si>
    <t>4.1.5.</t>
  </si>
  <si>
    <t>Támogatásértékű bevétel EU-tól</t>
  </si>
  <si>
    <t>4.1.6.</t>
  </si>
  <si>
    <t>Átvett pénzeszközök</t>
  </si>
  <si>
    <t>4.2.</t>
  </si>
  <si>
    <t>Felhalmozási célú</t>
  </si>
  <si>
    <t>4.2.1.</t>
  </si>
  <si>
    <t>4.2.2.</t>
  </si>
  <si>
    <t>4.2.3.</t>
  </si>
  <si>
    <t>4.2.4.</t>
  </si>
  <si>
    <t>5.</t>
  </si>
  <si>
    <t>V. Tám. kölcs. visszatér. igénybev., értékp. bev.</t>
  </si>
  <si>
    <t>5.1.</t>
  </si>
  <si>
    <t>Működési célú kölcsön visszatér., értékpapír bev.</t>
  </si>
  <si>
    <t>5.2.</t>
  </si>
  <si>
    <t>Felhalmozási célú kölcsön visszatér., értékpapír bev.</t>
  </si>
  <si>
    <t>6.</t>
  </si>
  <si>
    <t>VI. Finanszírozási bevételek</t>
  </si>
  <si>
    <t>6.1.</t>
  </si>
  <si>
    <t>Hitelek, kölcsönök bevételei</t>
  </si>
  <si>
    <t>6.2.</t>
  </si>
  <si>
    <t>Függő, átfutó bevételek</t>
  </si>
  <si>
    <t>Államháztartáson belüli megelőlegezések</t>
  </si>
  <si>
    <t>7.</t>
  </si>
  <si>
    <t>FOLYÓ BEVÉTELEK ÖSSZESEN</t>
  </si>
  <si>
    <t>8.</t>
  </si>
  <si>
    <t>8.1.</t>
  </si>
  <si>
    <t>Működési célú pénzmaradvány igénybevétele</t>
  </si>
  <si>
    <t>8.2.</t>
  </si>
  <si>
    <t>Felhalmozási célú pénzmaradvány igénybevétele</t>
  </si>
  <si>
    <t>9.</t>
  </si>
  <si>
    <t>Előző évi vállalkozási eredmény igénybevétele</t>
  </si>
  <si>
    <t xml:space="preserve">10. </t>
  </si>
  <si>
    <t>Forráshiány</t>
  </si>
  <si>
    <t>11.</t>
  </si>
  <si>
    <t>BEVÉTELEK ÖSSZESEN</t>
  </si>
  <si>
    <t>K I A D Á S O K</t>
  </si>
  <si>
    <t>Kiadási jogcím</t>
  </si>
  <si>
    <t>I. Folyó (működési) kiadások</t>
  </si>
  <si>
    <t>1.1.</t>
  </si>
  <si>
    <t>Személyi  juttatások</t>
  </si>
  <si>
    <t>Munkaadókat terhelő járulékok</t>
  </si>
  <si>
    <t>Dologi  kiadások</t>
  </si>
  <si>
    <t>1.4.</t>
  </si>
  <si>
    <t>Egyéb folyó kiadások</t>
  </si>
  <si>
    <t>1.5.</t>
  </si>
  <si>
    <t>Működési célú pénzeszközátadás, támog. ért. kiadás</t>
  </si>
  <si>
    <t>1.6.</t>
  </si>
  <si>
    <t>Társadalom- és szociálpolitikai juttatások</t>
  </si>
  <si>
    <t>1.7.</t>
  </si>
  <si>
    <t>Ellátottak pénzbeli juttatása</t>
  </si>
  <si>
    <t>1.9.</t>
  </si>
  <si>
    <t>II. Felhalmozási és tőke jellegű kiadások</t>
  </si>
  <si>
    <t>Felújítás</t>
  </si>
  <si>
    <t>Beruházási kiadások</t>
  </si>
  <si>
    <t>Felhalmozási célú pénzeszközátadás</t>
  </si>
  <si>
    <t>2.4.</t>
  </si>
  <si>
    <t>Felhalmozási célú hitelek kamata</t>
  </si>
  <si>
    <t>2.5.</t>
  </si>
  <si>
    <t>Egyéb felhalmozási célú kiadások</t>
  </si>
  <si>
    <t xml:space="preserve">III. Tartalékok </t>
  </si>
  <si>
    <t>Általános tartalék</t>
  </si>
  <si>
    <t>Fejlesztési célú tartalék</t>
  </si>
  <si>
    <t>Egyéb tartalék</t>
  </si>
  <si>
    <t>IV.  Hitelek kamatai</t>
  </si>
  <si>
    <t>V. Egyéb kiadások (függő, átfutó)</t>
  </si>
  <si>
    <t>VI. Finanszírozási kiadások</t>
  </si>
  <si>
    <t>Hitelek, kölcsönök kiadásai</t>
  </si>
  <si>
    <t>Támogatási kölcsönök kiadásai</t>
  </si>
  <si>
    <t>6.3.</t>
  </si>
  <si>
    <t>Értékpapírok kiadásai</t>
  </si>
  <si>
    <t xml:space="preserve"> KIADÁSOK ÖSSZESEN:</t>
  </si>
  <si>
    <t>Forintban!</t>
  </si>
  <si>
    <t>Sorszám</t>
  </si>
  <si>
    <t>Teljesítés</t>
  </si>
  <si>
    <t>Cím neve, száma</t>
  </si>
  <si>
    <t>Bátaapáti Község Önkormányzata</t>
  </si>
  <si>
    <t>Alcím neve, száma</t>
  </si>
  <si>
    <t>Előirányzat-csoport</t>
  </si>
  <si>
    <t>Kiemelt előirány-zat</t>
  </si>
  <si>
    <t>Előirányzat-csoport, kiemelt előirányzat megnevezése</t>
  </si>
  <si>
    <t>Bevételek</t>
  </si>
  <si>
    <t>Intézményi működési bevételek</t>
  </si>
  <si>
    <t>Alaptevékenység bevételei</t>
  </si>
  <si>
    <t>Alaptevékenység egyéb bevételei</t>
  </si>
  <si>
    <t>Intézmények egyéb sajátos bevételei</t>
  </si>
  <si>
    <t>Általános forgalmi adó-bevételek</t>
  </si>
  <si>
    <t>Vállalkozási bevételek</t>
  </si>
  <si>
    <t>Kamatbevételek</t>
  </si>
  <si>
    <t>Önkormányzat sajátos működési bevételei</t>
  </si>
  <si>
    <t>Felhalmozási és tőkejellegű bevételek</t>
  </si>
  <si>
    <t>Egyéb felhalmozási bevételek</t>
  </si>
  <si>
    <t>Támogatások, kiegészítések</t>
  </si>
  <si>
    <t>Jövedelempótló támogatások kiegészítése</t>
  </si>
  <si>
    <t>Tám. kölcs. visszatér. igénybev., értékp. bev.</t>
  </si>
  <si>
    <t>Támogatásértékű bevételek, átvett pénzeszk.</t>
  </si>
  <si>
    <t>Támogatásértékű bevételek OEP-től</t>
  </si>
  <si>
    <t>Támogatásértékű bevételek elkülönített állami pénzalapoktól</t>
  </si>
  <si>
    <t>Egyéb szervezetktől átvett pénzeszközök</t>
  </si>
  <si>
    <t>Támogatási kölcsön visszatérítése</t>
  </si>
  <si>
    <t>Finanszírozási bevételek</t>
  </si>
  <si>
    <t>Függő-, átfutó bevételek</t>
  </si>
  <si>
    <t>Pénzforgalom nélküli bevételek</t>
  </si>
  <si>
    <t>Előző évi pénzmaradvány igénybevétele</t>
  </si>
  <si>
    <t>BEVÉTELEK ÖSSZESEN:</t>
  </si>
  <si>
    <t>Kiadások</t>
  </si>
  <si>
    <t>Működési kiadások</t>
  </si>
  <si>
    <t>Személyi jellegű juttatások</t>
  </si>
  <si>
    <t>Dologi jellegű kiadások</t>
  </si>
  <si>
    <t>Működési célú támogatás értékű kiadás, pénzeszköz átadás</t>
  </si>
  <si>
    <t>Társadalom és szociálpolitikai juttatások</t>
  </si>
  <si>
    <t>Felhalmozási célú kiadások</t>
  </si>
  <si>
    <t>Felújítások kiadásai</t>
  </si>
  <si>
    <t>Intézményi beruházási kiadások</t>
  </si>
  <si>
    <t>Egyéb fejlesztési célú kiadások</t>
  </si>
  <si>
    <t>Tartalékok</t>
  </si>
  <si>
    <t>Hitelek kamatai</t>
  </si>
  <si>
    <t>Egyéb kiadások</t>
  </si>
  <si>
    <t>Finanszírozási kiadások</t>
  </si>
  <si>
    <t xml:space="preserve">Függő-, átfutó kiadások </t>
  </si>
  <si>
    <t>Költségvetési szervek támogatása</t>
  </si>
  <si>
    <t>Bátaapáti Óvoda finanszírozása</t>
  </si>
  <si>
    <t>Bátaapáti Közös Önkormányzati Hivatal finanszírozása</t>
  </si>
  <si>
    <t xml:space="preserve">KIADÁSOK ÖSSZESEN: </t>
  </si>
  <si>
    <t>Létszámkeret /átlagos állományi létszám/ (fő)</t>
  </si>
  <si>
    <t>Bátaapáti Közös Önkormányzati Hivatal</t>
  </si>
  <si>
    <t>----------------------------------------------------------</t>
  </si>
  <si>
    <t>Általános forgalmi adó-bevételek, visszatér.</t>
  </si>
  <si>
    <t>Támogatásértékű bevételek</t>
  </si>
  <si>
    <t>Működési célú támogatásértékű bevétel</t>
  </si>
  <si>
    <t>Fejlesztési célú támogatásértékű bevétel</t>
  </si>
  <si>
    <t>Előző évi vállalk. eredmény igénybevétele</t>
  </si>
  <si>
    <t>Finanszírozás, állami támogatás átadása</t>
  </si>
  <si>
    <t>Személyi juttatások</t>
  </si>
  <si>
    <t xml:space="preserve">Dologi  kiadások                                               </t>
  </si>
  <si>
    <t>Támogatásértékű kiadás</t>
  </si>
  <si>
    <t>Céltartalék</t>
  </si>
  <si>
    <t>Függő- átfutó kiadások</t>
  </si>
  <si>
    <t>Létszámkeret (fő)</t>
  </si>
  <si>
    <t>Átlagos állományi létszám/ (fő)</t>
  </si>
  <si>
    <t>Bátaapáti Óvoda</t>
  </si>
  <si>
    <t>Függő-, átfutó, kiegyenlítő bevételek</t>
  </si>
  <si>
    <t>I. Működési célú (folyó) bevételek, működési célú (folyó) kiadások mérlege
(Önkormányzati szinten)</t>
  </si>
  <si>
    <t>Megnevezés</t>
  </si>
  <si>
    <t>Önkormányzatok sajátos működési bevételei</t>
  </si>
  <si>
    <t>Munkaadókat terhelő járulék</t>
  </si>
  <si>
    <t>Dologi kiadások</t>
  </si>
  <si>
    <t>Támogatásértékű bevételek, átvett pénzeszközök</t>
  </si>
  <si>
    <t>EU támogatás</t>
  </si>
  <si>
    <t>Támogatási kölcsön visszatérülése</t>
  </si>
  <si>
    <t>Társ. és szociálpol. juttatások</t>
  </si>
  <si>
    <t>Előző évi pénzmaradvány</t>
  </si>
  <si>
    <t>Likvid hitel felvétel</t>
  </si>
  <si>
    <t>Tartalék</t>
  </si>
  <si>
    <t>ÁH-n belüli megelőlegezés</t>
  </si>
  <si>
    <t>Irányítás alá tartozó költségvetési szervek támogatása</t>
  </si>
  <si>
    <t>ÖSSZESEN:</t>
  </si>
  <si>
    <t>Hiány:</t>
  </si>
  <si>
    <t>Többlet:</t>
  </si>
  <si>
    <t>II. Tőkejellegű bevételek és kiadások mérlege
(Önkormányzati szinten)</t>
  </si>
  <si>
    <t>Intézményi beruházás</t>
  </si>
  <si>
    <t>Felhalmozási célú pénzeszköz átadás, támogatás értékű kiadás</t>
  </si>
  <si>
    <t>Pénzügyi befektetések kiadásai</t>
  </si>
  <si>
    <t>Támogatási kölcsönök visszatérülése</t>
  </si>
  <si>
    <t>Felhalmozási célú tartalék</t>
  </si>
  <si>
    <t>Területi kiegyenlítést szolgáló fejlesztési célú támogatás</t>
  </si>
  <si>
    <t>Támogatási kölcsönök nyújtása</t>
  </si>
  <si>
    <t>EU támogatásból megvalósuló projekt</t>
  </si>
  <si>
    <t>Felhalmozási célú hitel felvétel</t>
  </si>
  <si>
    <t>Hiteltörlesztés</t>
  </si>
  <si>
    <t>I. Működési célú (folyó) bevételek, működési célú (folyó) kiadások mérlege
(összevontan)</t>
  </si>
  <si>
    <t>Támogatásértékű kiadások</t>
  </si>
  <si>
    <t>II. Tőkejellegű bevételek és kiadások mérlege
(összevontan)</t>
  </si>
  <si>
    <t>Értékesített t.e. után befizetett ÁFA</t>
  </si>
  <si>
    <t>Ingatlan beruházások</t>
  </si>
  <si>
    <t>Eszközbeszerzések</t>
  </si>
  <si>
    <t xml:space="preserve">Felújítási kiadások előirányzatának és felhasználásának alakulása feladatonként </t>
  </si>
  <si>
    <t>Bátaapáti Község Önkormányzata
(intézményi szintű bevételek és kiadások kötelező feladatok, önként vállalt feladatok, állami (államigazgatási) feladatok szerinti bontásban)</t>
  </si>
  <si>
    <t>Ssz.</t>
  </si>
  <si>
    <t>Bevétel</t>
  </si>
  <si>
    <t>Kiadás</t>
  </si>
  <si>
    <t>Megnevezése</t>
  </si>
  <si>
    <t>Eredeti előirányzat</t>
  </si>
  <si>
    <t>Rovat megnevezése</t>
  </si>
  <si>
    <t>Kötelező feladatok bevételei</t>
  </si>
  <si>
    <t>Kötelező feladatok kiadásai</t>
  </si>
  <si>
    <t>Önként vállalt feladatok bevételei</t>
  </si>
  <si>
    <t>Önként vállalt feladatok kiadásai</t>
  </si>
  <si>
    <t>Állami (államigazgatási) feladatok bevételei</t>
  </si>
  <si>
    <t>Állami (államigazgatási) feladatok kiadásai</t>
  </si>
  <si>
    <t>Bevételek összesen (=01+…+03)</t>
  </si>
  <si>
    <t>Kiadások összesen (=01+…+03)</t>
  </si>
  <si>
    <t>Bátaapáti Közös Önkormányzati Hivatal
(intézményi szintű bevételek és kiadások kötelező feladatok, önként vállalt feladatok, állami (államigazgatási) feladatok szerinti bontásban)</t>
  </si>
  <si>
    <t>Bátaapáti Óvoda
(intézményi szintű bevételek és kiadások kötelező feladatok, önként vállalt feladatok, állami (államigazgatási) feladatok szerinti bontásban)</t>
  </si>
  <si>
    <t>Sor-
szám</t>
  </si>
  <si>
    <t>Kötelezettség
jogcíme</t>
  </si>
  <si>
    <t>Kötelezettség- 
vállalás 
éve</t>
  </si>
  <si>
    <t>Kötelezettségek a következő években</t>
  </si>
  <si>
    <t>Összesen</t>
  </si>
  <si>
    <t>2017.</t>
  </si>
  <si>
    <t>2018.</t>
  </si>
  <si>
    <t xml:space="preserve"> (6+7+8+9)</t>
  </si>
  <si>
    <t>Működési célú hiteltörlesztés (tőke+kamat)</t>
  </si>
  <si>
    <t>Folyószámlahitel-tőke</t>
  </si>
  <si>
    <t>Folyószámlahitel kamat</t>
  </si>
  <si>
    <t>Felhalmozási célú hiteltörlesztés (tőke+kamat)</t>
  </si>
  <si>
    <t>Infrastruktúrális hitel -tőke</t>
  </si>
  <si>
    <t>Infrastruktúrális hitel -kamat</t>
  </si>
  <si>
    <t>Felhalmozási célú hiteltörlesztés - tőke</t>
  </si>
  <si>
    <t>Felhalmozási célú hitel - kamat</t>
  </si>
  <si>
    <t>Beruházás célonként</t>
  </si>
  <si>
    <t>10.</t>
  </si>
  <si>
    <t>............................</t>
  </si>
  <si>
    <t>Felújítás feladatonként</t>
  </si>
  <si>
    <t>12.</t>
  </si>
  <si>
    <t>13.</t>
  </si>
  <si>
    <t>Összesen (1+4+9+11)</t>
  </si>
  <si>
    <t>Bátaapáti Község Önkormányzatának EU-s eszközök támogatásával megvalósuló
projektjei</t>
  </si>
  <si>
    <t>MEGNEVEZÉS</t>
  </si>
  <si>
    <t>Hitel jellege</t>
  </si>
  <si>
    <t>Felvétel
éve</t>
  </si>
  <si>
    <t xml:space="preserve">Lejárat 
éve </t>
  </si>
  <si>
    <t>Hitel állomány január 1-jén</t>
  </si>
  <si>
    <t>Működési célú hitel</t>
  </si>
  <si>
    <t>Felhalmozási célú hitel</t>
  </si>
  <si>
    <t>Összesen (1+6)</t>
  </si>
  <si>
    <t>KIADÁSI JOGCÍMEK</t>
  </si>
  <si>
    <t>Bursa Hungarica ösztöndíj támogatása</t>
  </si>
  <si>
    <t>Átadott pénzeszközök</t>
  </si>
  <si>
    <t>Első lakáshoz jutók támogatása</t>
  </si>
  <si>
    <t>14.</t>
  </si>
  <si>
    <t>15.</t>
  </si>
  <si>
    <t>16.</t>
  </si>
  <si>
    <t>Maradványkimutatás
Bátaapáti Község Önkormányzata</t>
  </si>
  <si>
    <t>Összeg</t>
  </si>
  <si>
    <t>Alaptevékenység költségvetési bevételei</t>
  </si>
  <si>
    <t>Alaptevékenység költségvetési kiadásai</t>
  </si>
  <si>
    <t>Alaptevékenység költségvetési egyenlege</t>
  </si>
  <si>
    <t>Alaptevékenység finanszírozási bevételei</t>
  </si>
  <si>
    <t>Alaptevékenység finanszírozási kiadásai</t>
  </si>
  <si>
    <t>Alaptevékenység finanszírozási egyenlege</t>
  </si>
  <si>
    <t>Alaptevékenység maradványa</t>
  </si>
  <si>
    <t>Vállalkozási tevékenység költségvetési bevételei</t>
  </si>
  <si>
    <t>Vállalkozási tevékenység költségvetési kiadásai</t>
  </si>
  <si>
    <t>Vállalkozási tevékenység költségvetési egyenlege</t>
  </si>
  <si>
    <t>Vállalkozási tevékenység finanszírozási bevételei</t>
  </si>
  <si>
    <t>Vállalkozási tevékenység finanszírozási kiadásai</t>
  </si>
  <si>
    <t>Vállalkozási tevékenység finanszírozási egyenlege</t>
  </si>
  <si>
    <t>Vállalkozási tevékenység maradványa</t>
  </si>
  <si>
    <t>Összes maradvány</t>
  </si>
  <si>
    <t>Alaptevékenység kötelezettségvállalással terhelt maradványa</t>
  </si>
  <si>
    <t>17.</t>
  </si>
  <si>
    <t>Alaptevékenység szabad maradványa</t>
  </si>
  <si>
    <t>18.</t>
  </si>
  <si>
    <t>Vállalkozási tevékenységet terhelő befizetési kötelezettség</t>
  </si>
  <si>
    <t>19.</t>
  </si>
  <si>
    <t>Vállalkozási tevékenység felhasználható maradványa</t>
  </si>
  <si>
    <t>Mérleg</t>
  </si>
  <si>
    <t>Előző időszak</t>
  </si>
  <si>
    <t>Tárgyidőszak</t>
  </si>
  <si>
    <t>Eszközök</t>
  </si>
  <si>
    <t>A/I/1</t>
  </si>
  <si>
    <t>Vagyoni értékű jogok</t>
  </si>
  <si>
    <t>A/I/2</t>
  </si>
  <si>
    <t>Szellemi termékek</t>
  </si>
  <si>
    <t>A/I/3</t>
  </si>
  <si>
    <t>Immateriális javak értékhelyesbítése</t>
  </si>
  <si>
    <t>A/I</t>
  </si>
  <si>
    <t xml:space="preserve">Immateriális javak  </t>
  </si>
  <si>
    <t>A/II/1</t>
  </si>
  <si>
    <t>Ingatlanok és kapcsolódó vagyoni értékű jogok</t>
  </si>
  <si>
    <t>A/II/2</t>
  </si>
  <si>
    <t>Gépek, berendezések, felszerelések, járművek</t>
  </si>
  <si>
    <t>A/II/3</t>
  </si>
  <si>
    <t>Tenyészállatok</t>
  </si>
  <si>
    <t>A/II/4</t>
  </si>
  <si>
    <t>Beruházások, felújítások</t>
  </si>
  <si>
    <t>A/II/5</t>
  </si>
  <si>
    <t>Tárgyi eszközök értékhelyesbítése</t>
  </si>
  <si>
    <t>A/II</t>
  </si>
  <si>
    <t xml:space="preserve">Tárgyi eszközök  </t>
  </si>
  <si>
    <t>Tartós részesedések</t>
  </si>
  <si>
    <t>A/III/1a</t>
  </si>
  <si>
    <t>- ebből: tartós részesedések jegybankban</t>
  </si>
  <si>
    <t>A/III/1b</t>
  </si>
  <si>
    <t>A/III/2</t>
  </si>
  <si>
    <t>Tartós hitelviszonyt megtestesítő értékpapírok</t>
  </si>
  <si>
    <t>A/III/2a</t>
  </si>
  <si>
    <t>- ebből: államkötvények</t>
  </si>
  <si>
    <t>A/III/2b</t>
  </si>
  <si>
    <t>- ebből: helyi önkormányzatok kötvényei</t>
  </si>
  <si>
    <t>A/III/3</t>
  </si>
  <si>
    <t>Befektetett pénzügyi eszközök értékhelyesbítése</t>
  </si>
  <si>
    <t>A/III</t>
  </si>
  <si>
    <t xml:space="preserve">Befektetett pénzügyi eszközök  </t>
  </si>
  <si>
    <t>A/IV/1</t>
  </si>
  <si>
    <t>Koncesszióba, vagyonkezelésbe adott eszközök</t>
  </si>
  <si>
    <t>A/IV/2</t>
  </si>
  <si>
    <t>Koncesszióba, vagyonkezelésbe adott eszközök értékhelyesbítése</t>
  </si>
  <si>
    <t>A/IV</t>
  </si>
  <si>
    <t>A)</t>
  </si>
  <si>
    <t>NEMZETI VAGYONBA TARTOZÓ BEFEKTETETT PÉNZÜGYI ESZKÖZÖK</t>
  </si>
  <si>
    <t>B/I/1</t>
  </si>
  <si>
    <t>Vásárolt készletek</t>
  </si>
  <si>
    <t>B/I/2</t>
  </si>
  <si>
    <t>Átsorolt, követelés fejében átvett készletek</t>
  </si>
  <si>
    <t>B/I/3</t>
  </si>
  <si>
    <t>Egyéb készletek</t>
  </si>
  <si>
    <t>B/I/4</t>
  </si>
  <si>
    <t>Befejezetlen termelés, félkész termékek, késztermékek</t>
  </si>
  <si>
    <t>B/I/5</t>
  </si>
  <si>
    <t>Növendék-, hízó és egyéb állatok</t>
  </si>
  <si>
    <t>B/I</t>
  </si>
  <si>
    <t>Készletek</t>
  </si>
  <si>
    <t>B/II/1</t>
  </si>
  <si>
    <t>Nem tartós részesedések</t>
  </si>
  <si>
    <t>B/II/2</t>
  </si>
  <si>
    <t>Forgatási célú hitelviszonyt megtestesítő értékpapírok</t>
  </si>
  <si>
    <t>B/II/2a</t>
  </si>
  <si>
    <t>- ebből: kárpótlási jegyek</t>
  </si>
  <si>
    <t>B/II/2b</t>
  </si>
  <si>
    <t>- ebből: kincstárjegyek</t>
  </si>
  <si>
    <t>B/II/2c</t>
  </si>
  <si>
    <t>B/II/2d</t>
  </si>
  <si>
    <t>B/II/2e</t>
  </si>
  <si>
    <t>- ebből: befektetési jegyek</t>
  </si>
  <si>
    <t>B/II</t>
  </si>
  <si>
    <t>Értékpapírok</t>
  </si>
  <si>
    <t>B)</t>
  </si>
  <si>
    <t>NEMZETI VAGYONBA TARTOZÓ FORGÓESZKÖZÖK</t>
  </si>
  <si>
    <t>C/I</t>
  </si>
  <si>
    <t>Hosszú lejáratú betétek</t>
  </si>
  <si>
    <t>C/II</t>
  </si>
  <si>
    <t>Pénztárak, csekkek, betétkönyvek</t>
  </si>
  <si>
    <t>C/III</t>
  </si>
  <si>
    <t>Forintszámlák</t>
  </si>
  <si>
    <t>C/IV</t>
  </si>
  <si>
    <t>Devizaszámlák</t>
  </si>
  <si>
    <t>C/V</t>
  </si>
  <si>
    <t>Idegen pénzeszközök</t>
  </si>
  <si>
    <t>C</t>
  </si>
  <si>
    <t>PÉNZESZKÖZÖK</t>
  </si>
  <si>
    <t>D/I/1</t>
  </si>
  <si>
    <t>Költségvetési évben esedékes követelések működési célú támogatások bevételeire államháztartáson belülről</t>
  </si>
  <si>
    <t>D/I/1a</t>
  </si>
  <si>
    <t>- ebből: költségvetési évben esedékes követelések működési célú visszatérítendő támogatások, kölcsönök visszatérülésére államháztartáson belülről</t>
  </si>
  <si>
    <t>D/I/2</t>
  </si>
  <si>
    <t>Költségvetési évben esedékes követelések felhalmozási célú támogatások bevételeire államháztartáson belülről</t>
  </si>
  <si>
    <t>D/I/2a</t>
  </si>
  <si>
    <t>- ebből: költségvetési évben esedékes követelések felhalmozási célú visszatérítendő támogatások, kölcsönök visszatérülésére államháztartáson belülről</t>
  </si>
  <si>
    <t>D/I/3</t>
  </si>
  <si>
    <t>Költségvetési évben esedékes követelések közhatalmi bevételre</t>
  </si>
  <si>
    <t>D/I/4</t>
  </si>
  <si>
    <t>Költségvetési évben esedékes követelések működési bevételre</t>
  </si>
  <si>
    <t>D/I/5</t>
  </si>
  <si>
    <t>Költségvetési évben esedékes követelések felhalmozási bevételre</t>
  </si>
  <si>
    <t>D/I/6</t>
  </si>
  <si>
    <t>Költségvetési évben esedékes követelések működési célú átvett pénzeszközre</t>
  </si>
  <si>
    <t>D/I/6a</t>
  </si>
  <si>
    <t>- ebből: költségvetési évben esedékes követelések működési célú visszatérítendő támogatások, kölcsönök visszatérülésére államháztartáson kívülről</t>
  </si>
  <si>
    <t>D/I/7</t>
  </si>
  <si>
    <t>Költségvetési évben esedékes követelések felhalmozási célú átvett pénzeszközre</t>
  </si>
  <si>
    <t>D/I/7a</t>
  </si>
  <si>
    <t>- ebből: költségvetési évben esedékes követelések felhalmozási célú visszatérítendő támogatások, kölcsönök visszatérülésére államháztartáson kívülről</t>
  </si>
  <si>
    <t>D/I/8</t>
  </si>
  <si>
    <t>Költségvetési évben esedékes követelések finanszírozási bevételekre</t>
  </si>
  <si>
    <t>D/I/8a</t>
  </si>
  <si>
    <t>- ebből: költségvetési évben esedékes követelések államháztartáson belüli megelőlegezések törlesztésére</t>
  </si>
  <si>
    <t>D/I</t>
  </si>
  <si>
    <t>Költségvetési évben esedékes követelések</t>
  </si>
  <si>
    <t>D/II/1</t>
  </si>
  <si>
    <t>Költségvetési évet követően esedékes követelések működési célú támogatások bevételeire államháztartáson belülről</t>
  </si>
  <si>
    <t>D/II/1a</t>
  </si>
  <si>
    <t>- ebből: költségvetési évet követően esedékes követelések működési célú visszatérítendő támogatások, kölcsönök visszatérülésére államháztartáson belülről</t>
  </si>
  <si>
    <t>D/II/2</t>
  </si>
  <si>
    <t>Költségvetési évet követően esedékes követelések felhalmozási célú támogatások bevételeire államháztartáson belülről</t>
  </si>
  <si>
    <t>D/II/2a</t>
  </si>
  <si>
    <t>- ebből: költségvetési évet követően esedékes követelések felhalmozási célú visszatérítendő támogatások, kölcsönök visszatérülésére államháztartáson belülről</t>
  </si>
  <si>
    <t>D/II/3</t>
  </si>
  <si>
    <t>Költségvetési évet követően esedékes követelések közhatalmi bevételre</t>
  </si>
  <si>
    <t>D/II/4</t>
  </si>
  <si>
    <t>Költségvetési évet követően esedékes követelések működési bevételre</t>
  </si>
  <si>
    <t>D/II/5</t>
  </si>
  <si>
    <t>Költségvetési évet követően esedékes követelések felhalmozási bevételre</t>
  </si>
  <si>
    <t>D/II/6</t>
  </si>
  <si>
    <t>Költségvetési évet követően esedékes követelések működési célú átvett pénzeszközre</t>
  </si>
  <si>
    <t>D/II/6a</t>
  </si>
  <si>
    <t>- ebből: költségvetési évet követően esedékes követelések működési célú visszatérítendő támogatások, kölcsönök visszatérülésére államháztartáson kívülről</t>
  </si>
  <si>
    <t>D/II/7</t>
  </si>
  <si>
    <t>Költségvetési évet követően esedékes követelések felhalmozási célú átvett pénzeszközre</t>
  </si>
  <si>
    <t>D/II/7a</t>
  </si>
  <si>
    <t>- ebből: költségvetési évet követően esedékes követelések felhalmozási célú visszatérítendő támogatások, kölcsönök visszatérülésére államháztartáson kívülről</t>
  </si>
  <si>
    <t>D/II/8</t>
  </si>
  <si>
    <t>Költségvetési évet követően esedékes követelések finanszírozási bevételekre</t>
  </si>
  <si>
    <t>D/II/8a</t>
  </si>
  <si>
    <t>- ebből: költségvetési évet követően esedékes követelések államháztartáson belüli megelőlegezések törlesztésére</t>
  </si>
  <si>
    <t>D/II</t>
  </si>
  <si>
    <t>Költségvetési évet követoen esedékes követelések</t>
  </si>
  <si>
    <t>D/III/1</t>
  </si>
  <si>
    <t>Adott előlegek</t>
  </si>
  <si>
    <t>D/III/1a</t>
  </si>
  <si>
    <t>- ebből: immateriális javakra adott előlegek</t>
  </si>
  <si>
    <t>D/III/1b</t>
  </si>
  <si>
    <t>- ebből: beruházásokra adott előlegek</t>
  </si>
  <si>
    <t>D/III/1c</t>
  </si>
  <si>
    <t>- ebből: készletekre adott előlegek</t>
  </si>
  <si>
    <t>D/III/1d</t>
  </si>
  <si>
    <t>- ebből: foglalkoztatottaknak adott előlegek</t>
  </si>
  <si>
    <t>D/III/1e</t>
  </si>
  <si>
    <t>- ebből: egyéb adott előlegek</t>
  </si>
  <si>
    <t>D/III/2</t>
  </si>
  <si>
    <t>Továbbadási célból folyósított támogatások, ellátások elszámolása</t>
  </si>
  <si>
    <t>D/III/3</t>
  </si>
  <si>
    <t>Más által beszedett bevételek elszámolása</t>
  </si>
  <si>
    <t>D/III/4</t>
  </si>
  <si>
    <t>Forgótőke elszámolása</t>
  </si>
  <si>
    <t>D/III/5</t>
  </si>
  <si>
    <t>Vagyonkezelésbe adott eszközökkel kapcsolatos visszapótlási követelés elszámolása</t>
  </si>
  <si>
    <t>D/III/6</t>
  </si>
  <si>
    <t>Nem társadalombiztosítás pénzügyi alapjait terhelő kifizetett ellátások megtérítésének elszámolása</t>
  </si>
  <si>
    <t>D/III/7</t>
  </si>
  <si>
    <t>Folyósított, megelőlegezett társadalombiztosítási és családtámogatási ellátások elszámolása</t>
  </si>
  <si>
    <t>D/III</t>
  </si>
  <si>
    <t>Követelés jellegű sajátos elszámolások</t>
  </si>
  <si>
    <t>D)</t>
  </si>
  <si>
    <t>KÖVETELÉSEK</t>
  </si>
  <si>
    <t>E)</t>
  </si>
  <si>
    <t>EGYÉB SAJÁTOS ESZKÖZOLDALI ELSZÁMOLÁSOK</t>
  </si>
  <si>
    <t>F/1</t>
  </si>
  <si>
    <t>Eredményszemléletű bevételek aktív időbeli elhatárolása</t>
  </si>
  <si>
    <t>F/2</t>
  </si>
  <si>
    <t>Költségek, ráfordítások aktív időbeli elhatárolása</t>
  </si>
  <si>
    <t>F/3</t>
  </si>
  <si>
    <t>Halasztott ráfordítások</t>
  </si>
  <si>
    <t>F)</t>
  </si>
  <si>
    <t>AKTÍV IDŐBELI ELHATÁROLÁSOK</t>
  </si>
  <si>
    <t>ESZKÖZÖK ÖSSZESEN</t>
  </si>
  <si>
    <t>FORRÁSOK</t>
  </si>
  <si>
    <t>G/I</t>
  </si>
  <si>
    <t>Nemzeti vagyon induláskori értéke</t>
  </si>
  <si>
    <t>G/II</t>
  </si>
  <si>
    <t>Nemzeti vagyon változásai</t>
  </si>
  <si>
    <t>G/III</t>
  </si>
  <si>
    <t>Egyéb eszközök induláskori értéke és változásai</t>
  </si>
  <si>
    <t>G/IV</t>
  </si>
  <si>
    <t>Felhalmozott eredmény</t>
  </si>
  <si>
    <t>G/V</t>
  </si>
  <si>
    <t>Eszközök értékhelyesbítésének forrása</t>
  </si>
  <si>
    <t>G/VI</t>
  </si>
  <si>
    <t>Mérleg szerinti eredmény</t>
  </si>
  <si>
    <t>G)</t>
  </si>
  <si>
    <t>SAJÁT TŐKE</t>
  </si>
  <si>
    <t>H/I/1</t>
  </si>
  <si>
    <t>Költségvetési évben esedékes kötelezettségek személyi juttatásokra</t>
  </si>
  <si>
    <t>H/I/2</t>
  </si>
  <si>
    <t>Költségvetési évben esedékes kötelezettségek munkaadókat terhelő járulékokra és szociális hozzájárulási adóra</t>
  </si>
  <si>
    <t>H/I/3</t>
  </si>
  <si>
    <t>Költségvetési évben esedékes kötelezettségek dologi kiadásokra</t>
  </si>
  <si>
    <t>H/I/4</t>
  </si>
  <si>
    <t>Költségvetési évben esedékes kötelezettségek ellátottak pénzbeli juttatásaira</t>
  </si>
  <si>
    <t>H/I/5</t>
  </si>
  <si>
    <t>Költségvetési évben esedékes kötelezettségek egyéb működési célú kiadásokra</t>
  </si>
  <si>
    <t>H/I/5a</t>
  </si>
  <si>
    <t>- ebből: költségvetési évben esedékes kötelezettségek működési célú visszatérítendő támogatások, kölcsönök törlesztésére államháztartáson belülre</t>
  </si>
  <si>
    <t>H/I/6</t>
  </si>
  <si>
    <t>Költségvetési évben esedékes kötelezettségek beruházásokra</t>
  </si>
  <si>
    <t>H/I/7</t>
  </si>
  <si>
    <t>Költségvetési évben esedékes kötelezettségek felújításokra</t>
  </si>
  <si>
    <t>H/I/8</t>
  </si>
  <si>
    <t>Költségvetési évben esedékes kötelezettségek egyéb felhalmozási célú kiadásokra</t>
  </si>
  <si>
    <t>H/I/8a</t>
  </si>
  <si>
    <t>- ebből: költségvetési évben esedékes kötelezettségek felhalmozási célú visszatérítendő támogatások, kölcsönök törlesztésére államháztartáson belülre</t>
  </si>
  <si>
    <t>H/I/9</t>
  </si>
  <si>
    <t>Költségvetési évben esedékes kötelezettségek finanszírozási kiadásokra</t>
  </si>
  <si>
    <t>H/I/9a</t>
  </si>
  <si>
    <t>- ebből: költségvetési évben esedékes kötelezettségek államháztartáson belüli megelőlegezések visszafizetésére</t>
  </si>
  <si>
    <t>H/I/9b</t>
  </si>
  <si>
    <t>- ebből: költségvetési évben esedékes kötelezettségek hosszú lejáratú hitelek, kölcsönök törlesztésére</t>
  </si>
  <si>
    <t>H/I/9c</t>
  </si>
  <si>
    <t>- ebből: költségvetési évben esedékes kötelezettségek likviditási célú hitelek, kölcsönök törlesztésére pénzügyi vállalkozásoknak</t>
  </si>
  <si>
    <t>H/I/9d</t>
  </si>
  <si>
    <t>- ebből: költségvetési évben esedékes kötelezettségek rövid lejáratú hitelek, kölcsönök törlesztésére</t>
  </si>
  <si>
    <t>H/I/9e</t>
  </si>
  <si>
    <t>- ebből: költségvetési évben esedékes kötelezettségek külföldi hitelek, kölcsönök törlesztésére</t>
  </si>
  <si>
    <t>H/I/9f</t>
  </si>
  <si>
    <t>- ebből: költségvetési évben esedékes kötelezettségek forgatási célú belföldi értékpapírok beváltására</t>
  </si>
  <si>
    <t>H/I/9g</t>
  </si>
  <si>
    <t>- ebből: költségvetési évben esedékes kötelezettségek befektetési célú belföldi értékpapírok beváltására</t>
  </si>
  <si>
    <t>H/I/9h</t>
  </si>
  <si>
    <t>- ebből: költségvetési évben esedékes kötelezettségek külföldi értékpapírok beváltására</t>
  </si>
  <si>
    <t>H/I</t>
  </si>
  <si>
    <t>Költségvetési évben esedékes kötelezettségek</t>
  </si>
  <si>
    <t>H/II/1</t>
  </si>
  <si>
    <t>Költségvetési évet követően esedékes kötelezettségek személyi juttatásokra</t>
  </si>
  <si>
    <t>H/II/2</t>
  </si>
  <si>
    <t>Költségvetési évet követően esedékes kötelezettségek munkaadókat terhelő járulékokra és szociális hozzájárulási adóra</t>
  </si>
  <si>
    <t>H/II/3</t>
  </si>
  <si>
    <t>Költségvetési évet követően esedékes kötelezettségek dologi kiadásokra</t>
  </si>
  <si>
    <t>H/II/4</t>
  </si>
  <si>
    <t>Költségvetési évet követően esedékes kötelezettségek ellátottak pénzbeli juttatásaira</t>
  </si>
  <si>
    <t>H/II/5</t>
  </si>
  <si>
    <t>Költségvetési évet követően esedékes kötelezettségek egyéb működési célú kiadásokra</t>
  </si>
  <si>
    <t>H/II/5a</t>
  </si>
  <si>
    <t>- ebből: költségvetési évet követően esedékes kötelezettségek működési célú visszatérítendő támogatások, kölcsönök törlesztésére államháztartáson belülre</t>
  </si>
  <si>
    <t>H/II/6</t>
  </si>
  <si>
    <t>Költségvetési évet követően esedékes kötelezettségek beruházásokra</t>
  </si>
  <si>
    <t>H/II/7</t>
  </si>
  <si>
    <t>Költségvetési évet követően esedékes kötelezettségek felújításokra</t>
  </si>
  <si>
    <t>H/II/8</t>
  </si>
  <si>
    <t>Költségvetési évet követően esedékes kötelezettségek egyéb felhalmozási célú kiadásokra</t>
  </si>
  <si>
    <t>H/II/8a</t>
  </si>
  <si>
    <t>- ebből: költségvetési évet követően esedékes kötelezettségek felhalmozási célú visszatérítendő támogatások, kölcsönök törlesztésére államháztartáson belülre</t>
  </si>
  <si>
    <t>H/II/9</t>
  </si>
  <si>
    <t>Költségvetési évet követően esedékes kötelezettségek finanszírozási kiadásokra</t>
  </si>
  <si>
    <t>H/II/9a</t>
  </si>
  <si>
    <t>- ebből: költségvetési évet követően esedékes kötelezettségek államháztartáson belüli megelőlegezések visszafizetésére</t>
  </si>
  <si>
    <t>H/II/9b</t>
  </si>
  <si>
    <t>- ebből: költségvetési évet követően esedékes kötelezettségek hosszú lejáratú hitelek, kölcsönök törlesztésére</t>
  </si>
  <si>
    <t>H/II/9c</t>
  </si>
  <si>
    <t>- ebből: költségvetési évet követően esedékes kötelezettségek likviditási célú hitelek, kölcsönök törlesztésére pénzügyi vállalkozásoknak</t>
  </si>
  <si>
    <t>H/II/9d</t>
  </si>
  <si>
    <t>- ebből: költségvetési évet követően esedékes kötelezettségek rövid lejáratú hitelek, kölcsönök törlesztésére</t>
  </si>
  <si>
    <t>H/II/9e</t>
  </si>
  <si>
    <t>- ebből: költségvetési évet követően esedékes kötelezettségek külföldi hitelek, kölcsönök törlesztésére</t>
  </si>
  <si>
    <t>H/II/9f</t>
  </si>
  <si>
    <t>- ebből: költségvetési évet követően esedékes kötelezettségek forgatási célú belföldi értékpapírok beváltására</t>
  </si>
  <si>
    <t>H/II/9g</t>
  </si>
  <si>
    <t>- ebből: költségvetési évet követően esedékes kötelezettségek befektetési célú belföldi értékpapírok beváltására</t>
  </si>
  <si>
    <t>H/II/9h</t>
  </si>
  <si>
    <t>- ebből: költségvetési évet követően esedékes kötelezettségek külföldi értékpapírok beváltására</t>
  </si>
  <si>
    <t>H/II</t>
  </si>
  <si>
    <t>Költségvetési évet követően esedékes kötelezettségek</t>
  </si>
  <si>
    <t>H/III/1</t>
  </si>
  <si>
    <t>Kapott előlegek</t>
  </si>
  <si>
    <t>H/III/2</t>
  </si>
  <si>
    <t>H/III/3</t>
  </si>
  <si>
    <t>Más szervezetet megillető bevételek elszámolása</t>
  </si>
  <si>
    <t>H/III/4</t>
  </si>
  <si>
    <t>Forgótőke elszámolása (Kincstár)</t>
  </si>
  <si>
    <t>H/III/5</t>
  </si>
  <si>
    <t>Vagyonkezelésbe vett eszközökkel kapcsolatos visszapótlási kötelezettség elszámolása</t>
  </si>
  <si>
    <t>H/III/6</t>
  </si>
  <si>
    <t>H/III/7</t>
  </si>
  <si>
    <t>Munkáltató által korengedményes nyugdíjhoz megfizetett hozzájárulás elszámolása</t>
  </si>
  <si>
    <t>H/III</t>
  </si>
  <si>
    <t>Kötelezettség jellegű sajátos elszámolások</t>
  </si>
  <si>
    <t>H)</t>
  </si>
  <si>
    <t>KÖTELEZETTSÉGEK</t>
  </si>
  <si>
    <t>I)</t>
  </si>
  <si>
    <t>EGYÉB SAJÁTOS FORRÁSOLDALI ELSZÁMOLÁSOK</t>
  </si>
  <si>
    <t>J)</t>
  </si>
  <si>
    <t>KINCSTÁRI SZÁMLAVEZETÉSSEL KAPCSOLATOS ELSZÁMOLÁSOK</t>
  </si>
  <si>
    <t>K/1</t>
  </si>
  <si>
    <t>Eredményszemléletű bevételek passzív időbeli elhatárolása</t>
  </si>
  <si>
    <t>K/2</t>
  </si>
  <si>
    <t>Költségek, ráfordítások passzív időbeli elhatárolása</t>
  </si>
  <si>
    <t>K/3</t>
  </si>
  <si>
    <t>Halasztott eredményszemléletű bevételek</t>
  </si>
  <si>
    <t>K)</t>
  </si>
  <si>
    <t>PASSZÍV IDŐBELI ELHATÁROLÁSOK</t>
  </si>
  <si>
    <t>FORRÁSOK ÖSSZESEN</t>
  </si>
  <si>
    <t>Eredménykimutatás</t>
  </si>
  <si>
    <t>01</t>
  </si>
  <si>
    <t>Közhatalmi eredményszemléletű bevételek</t>
  </si>
  <si>
    <t>02</t>
  </si>
  <si>
    <t>Eszközök és szolgáltatások értékesítése nettó eredményszemléletű bevételei</t>
  </si>
  <si>
    <t>03</t>
  </si>
  <si>
    <t>Tevékenység egyéb nettó eredményszemléletű bevételei</t>
  </si>
  <si>
    <t>I</t>
  </si>
  <si>
    <t>Tevékenység nettó eredményszemléletű bevétele</t>
  </si>
  <si>
    <t>04</t>
  </si>
  <si>
    <t>Saját termelésű készletek állományváltozása</t>
  </si>
  <si>
    <t>05</t>
  </si>
  <si>
    <t>Saját előállítású eszközök aktivált értéke</t>
  </si>
  <si>
    <t>II</t>
  </si>
  <si>
    <t>Aktivált saját teljesítmények értéke</t>
  </si>
  <si>
    <t>06</t>
  </si>
  <si>
    <t>Központi működési célú támogatások eredményszemléletű bevételei</t>
  </si>
  <si>
    <t>07</t>
  </si>
  <si>
    <t>Egyéb működési célú támogatások eredményszemléletű bevételei</t>
  </si>
  <si>
    <t>08</t>
  </si>
  <si>
    <t>Különféle egyéb eredményszemléletű bevételek</t>
  </si>
  <si>
    <t>III</t>
  </si>
  <si>
    <t>Egyéb eredményszemléletű bevételek</t>
  </si>
  <si>
    <t>09</t>
  </si>
  <si>
    <t>Anyagköltség</t>
  </si>
  <si>
    <t>10</t>
  </si>
  <si>
    <t>Igénybe vett szolgáltatások értéke</t>
  </si>
  <si>
    <t>11</t>
  </si>
  <si>
    <t>Eladott áruk beszerzési értéke</t>
  </si>
  <si>
    <t>12</t>
  </si>
  <si>
    <t>Eladott (közvetített) szolgáltatások értéke</t>
  </si>
  <si>
    <t>IV</t>
  </si>
  <si>
    <t>Anyagjellegű ráfordítások</t>
  </si>
  <si>
    <t>13</t>
  </si>
  <si>
    <t>Bérköltség</t>
  </si>
  <si>
    <t>14</t>
  </si>
  <si>
    <t>Személyi jellegű egyéb kifizetések</t>
  </si>
  <si>
    <t>15</t>
  </si>
  <si>
    <t>Bérjárulékok</t>
  </si>
  <si>
    <t>V</t>
  </si>
  <si>
    <t>Személyi jellegű ráfordítások</t>
  </si>
  <si>
    <t>VI</t>
  </si>
  <si>
    <t>Értékcsökkenési leírás</t>
  </si>
  <si>
    <t xml:space="preserve">VII </t>
  </si>
  <si>
    <t>Egyéb ráfordítások</t>
  </si>
  <si>
    <t>TEVÉKENYSÉGEK EREDMÉNYE</t>
  </si>
  <si>
    <t>16</t>
  </si>
  <si>
    <t>Kapott (járó) osztalék és részesedés</t>
  </si>
  <si>
    <t>17</t>
  </si>
  <si>
    <t>Kapott (járó) kamatok és kamatjellegű eredményszemléletű bevételek</t>
  </si>
  <si>
    <t>18</t>
  </si>
  <si>
    <t>Pénzügyi műveletek egyéb eredményszemléletű bevételei</t>
  </si>
  <si>
    <t>18a</t>
  </si>
  <si>
    <t>- ebből: árfolyamnyereség</t>
  </si>
  <si>
    <t>VIII</t>
  </si>
  <si>
    <t>Pénzügyi műveletek eredményszemléletű bevételei</t>
  </si>
  <si>
    <t>19</t>
  </si>
  <si>
    <t>Fizetendő kamatok és kamatjellegű ráfordítások</t>
  </si>
  <si>
    <t>20</t>
  </si>
  <si>
    <t>Részesedések, értékpapírok, pénzeszközök értékvesztése</t>
  </si>
  <si>
    <t>21</t>
  </si>
  <si>
    <t>Pénzügyi műveletek egyéb ráfordításai</t>
  </si>
  <si>
    <t>21a</t>
  </si>
  <si>
    <t>- ebből: árfolyamveszteség</t>
  </si>
  <si>
    <t>IX</t>
  </si>
  <si>
    <t>Pénzügyi műveletek ráfordításai</t>
  </si>
  <si>
    <t>PÉNZÜGYI MŰVELETEK EREDMÉNYE</t>
  </si>
  <si>
    <t>C)</t>
  </si>
  <si>
    <t>Felhalmozási célú támogatások eredményszemléletű bevételei</t>
  </si>
  <si>
    <t>MÉRLEG SZERINTI EREDMÉNY</t>
  </si>
  <si>
    <t>Kimutatás az immateriális javak, tárgyi eszközök, koncesszióba, vagyonkezelésbe adott eszközök állományának alakulásáról</t>
  </si>
  <si>
    <t>Immateriális javak</t>
  </si>
  <si>
    <t>Ingatlanok és
kapcsolódó vagyoni
értékű jogok</t>
  </si>
  <si>
    <t>Gépek, berendezések,
felszerelések, járművek</t>
  </si>
  <si>
    <t>Beuházások,
felújítások</t>
  </si>
  <si>
    <t>Tárgyévi nyitó állomány</t>
  </si>
  <si>
    <t>Immateriális javak beszerzése, nem aktivált beruházások</t>
  </si>
  <si>
    <t>Nem aktivált felújítások</t>
  </si>
  <si>
    <t>Beruházásokból, felújításokból aktivált érték</t>
  </si>
  <si>
    <t>Térítésmentes átvétel</t>
  </si>
  <si>
    <t>Alapításkori átvétel, vagyonkezelésbe miatti vétel, vagyonkezelői jog visszavétele</t>
  </si>
  <si>
    <t>Egyéb növekedés</t>
  </si>
  <si>
    <t>Összes növekedés</t>
  </si>
  <si>
    <t>Értékesítés</t>
  </si>
  <si>
    <t>Hiány, sleejtezés, megsemmisülés</t>
  </si>
  <si>
    <t>Térítésmentes átadás</t>
  </si>
  <si>
    <t>Költségvetési szerv, tárulás alapításkori átadás, vagyonkezelésbe adás miatti átadás, vagyonkezelői jog visszaadása</t>
  </si>
  <si>
    <t>Egyéb csökkenés</t>
  </si>
  <si>
    <t>Összes csökkenés</t>
  </si>
  <si>
    <t>Bruttó érték összesen</t>
  </si>
  <si>
    <t>Terv szerinti értékcsökkenés nyitó állománya</t>
  </si>
  <si>
    <t>Terv szerinti értékcsökkenés növekedése</t>
  </si>
  <si>
    <t>Terv szerinti értékcsökkenés csökkenése</t>
  </si>
  <si>
    <t>Terv szerinti értékcsökkenés záró állománya</t>
  </si>
  <si>
    <t>Terven felüli értékcsökkenés nyitó állománya</t>
  </si>
  <si>
    <t>Terven felüli értékcsökkenés növekedés</t>
  </si>
  <si>
    <t>Terven felüli értékcsökkenés visszaírás, kivezetés</t>
  </si>
  <si>
    <t>Terven felüli értékcsökkenés záró állománya</t>
  </si>
  <si>
    <t>Értékcsökkenés összesen</t>
  </si>
  <si>
    <t>Eszközök nettó értéke</t>
  </si>
  <si>
    <t>Vagyonrészletezés forgalomképesség szerint</t>
  </si>
  <si>
    <t>Sorsz.</t>
  </si>
  <si>
    <t>Bruttó érték</t>
  </si>
  <si>
    <t>Értékcsökkenés</t>
  </si>
  <si>
    <t>Nettó érték</t>
  </si>
  <si>
    <t>Forgalomképtelen ingatlanok</t>
  </si>
  <si>
    <t>Földterület-50 db</t>
  </si>
  <si>
    <t>Telek - 3 db</t>
  </si>
  <si>
    <t>Egyéb épület- 6 db</t>
  </si>
  <si>
    <t>Korlátozottan forgalomképtelen ingatlanok</t>
  </si>
  <si>
    <t>Földterület -6 db</t>
  </si>
  <si>
    <t>Telkek - 5 db</t>
  </si>
  <si>
    <t xml:space="preserve">Lakóépület - 2 db </t>
  </si>
  <si>
    <t>Egyéb épület -9 db</t>
  </si>
  <si>
    <t>Üzemeltetésre átadott építmény - 4 db</t>
  </si>
  <si>
    <t>Ültetvény - 1 db</t>
  </si>
  <si>
    <t>Forgalomképes ingatlanok</t>
  </si>
  <si>
    <t>Telkek - 3 db</t>
  </si>
  <si>
    <t>Egyéb telkek - 6 db</t>
  </si>
  <si>
    <t>Erdők - 7 db</t>
  </si>
  <si>
    <t>Ültetvény - 2 db</t>
  </si>
  <si>
    <t>Egyéb építmény - 25 db</t>
  </si>
  <si>
    <t>Képzőművészeti alkotás - 1 db</t>
  </si>
  <si>
    <t xml:space="preserve">8. </t>
  </si>
  <si>
    <t>Befejezetlen beruházások állománya</t>
  </si>
  <si>
    <t>Részvények, részesedések - 2 db</t>
  </si>
  <si>
    <t>O-ra leírt szellemi termék - 4 db</t>
  </si>
  <si>
    <t>Forgalomképes ügyv.és szám.tech.eszköz  -0db</t>
  </si>
  <si>
    <t>O-ra leírt ügyv.és szám.tech.eszköz - 6 db</t>
  </si>
  <si>
    <t>Forgalomképes gép, berendezés,felsz. -2 db</t>
  </si>
  <si>
    <t>O-ra leírt gép, berendezés, felsz. -18 db</t>
  </si>
  <si>
    <t>-------------------------------------------------</t>
  </si>
  <si>
    <t>Felújítások</t>
  </si>
  <si>
    <t>Beruházások</t>
  </si>
  <si>
    <t>Értékesített tárgyi eszközök után befizetett ÁFA</t>
  </si>
  <si>
    <t>Beruházási kiadások előirányzatának és felhasználásának alakulása</t>
  </si>
  <si>
    <t>2019.</t>
  </si>
  <si>
    <t>Többéves kihatással járó döntésekből származó kötelezettségek
célok szerint, évenkénti bontásban</t>
  </si>
  <si>
    <t>Az önkormányzat által felvett hitelállomány alakulása lejárat és eszközök szerinti bontásban</t>
  </si>
  <si>
    <t>Sportegyesület</t>
  </si>
  <si>
    <t>Nonprofit szervezetek</t>
  </si>
  <si>
    <t>Bátaapáti Község Önkormányzata által átadott pénzeszközök, támogatásértékű kiadások</t>
  </si>
  <si>
    <t>Egyéb építmény -120 db</t>
  </si>
  <si>
    <t>Korlátozottan forgalomképes szellemi termék -1db</t>
  </si>
  <si>
    <t>18. sz. melléklet</t>
  </si>
  <si>
    <t>(összevont)</t>
  </si>
  <si>
    <t>Ezer forintban!</t>
  </si>
  <si>
    <t>Koncesszióba,
vagyonkezelésbe
adott eszközök</t>
  </si>
  <si>
    <t>Teljesen (0-ig) leírt eszközök bruttó értéke</t>
  </si>
  <si>
    <t>Bátaapáti Község Önkormányzata (összevont)</t>
  </si>
  <si>
    <t>Köznevelési feladatok támogatása</t>
  </si>
  <si>
    <t>Ingatlanok értékesítése</t>
  </si>
  <si>
    <t>Támogatásértékű bevétel társulások és költségvetési szerveiktől</t>
  </si>
  <si>
    <t>Egyéb működési bevétel</t>
  </si>
  <si>
    <t>2017. évi</t>
  </si>
  <si>
    <t>Ingatlan értékesítése</t>
  </si>
  <si>
    <t>Támogatásértékű bevétel társulások és költségvetési szerveitől</t>
  </si>
  <si>
    <t xml:space="preserve">Egyéb működési célú kiadások </t>
  </si>
  <si>
    <t>2017. évi
teljesítés</t>
  </si>
  <si>
    <t>Erdei Alapítvány</t>
  </si>
  <si>
    <t>Szellemi termék - 10 db</t>
  </si>
  <si>
    <t>0-ra leírt szellemi termék - 31 db</t>
  </si>
  <si>
    <t>Ügyv. és szám.tech. eszköz - 1 db</t>
  </si>
  <si>
    <t>0-ra leírt ügyv. és szám.tech.eszköz - 51 db</t>
  </si>
  <si>
    <t>Földterület - 137 db</t>
  </si>
  <si>
    <t xml:space="preserve">Lakóépület - 7 db </t>
  </si>
  <si>
    <t>Egyéb épület - 6 db</t>
  </si>
  <si>
    <t>Egyéb építmény - 27 db</t>
  </si>
  <si>
    <t xml:space="preserve"> Forintban !</t>
  </si>
  <si>
    <t>Sor-szám</t>
  </si>
  <si>
    <t>Kedvezmény nélkül elérhető bevétel</t>
  </si>
  <si>
    <t>Kedvezmények összege</t>
  </si>
  <si>
    <t>Ellátottak térítési díjának méltányosságból történő elengedése</t>
  </si>
  <si>
    <t>Összesen:</t>
  </si>
  <si>
    <t>2017. előtti
teljesítés</t>
  </si>
  <si>
    <t>2020.</t>
  </si>
  <si>
    <t>2020. 
után</t>
  </si>
  <si>
    <t>2017. évi bevételi
előirányzat</t>
  </si>
  <si>
    <t>2017. évi módosított
előirányzat</t>
  </si>
  <si>
    <t>2017. évi kiadási
előirányzat</t>
  </si>
  <si>
    <t>2019. után</t>
  </si>
  <si>
    <t>2018. évi</t>
  </si>
  <si>
    <t>Szociális és gyermekjóléti feladatok támogatása</t>
  </si>
  <si>
    <t>Felhalmozási célú pe. átadás</t>
  </si>
  <si>
    <t>Államháztartási céltartalék</t>
  </si>
  <si>
    <t>eből: működési célú</t>
  </si>
  <si>
    <t xml:space="preserve">           felhalmozási célú</t>
  </si>
  <si>
    <t>2018. évi eredeti előirányzat</t>
  </si>
  <si>
    <t>2018. évi módosított előirányzat</t>
  </si>
  <si>
    <t>2018. évi teljesítés</t>
  </si>
  <si>
    <t>2018. évi 
 eredeti előirányzat</t>
  </si>
  <si>
    <t>2018. évi 
módosított előirányzat</t>
  </si>
  <si>
    <t>2018. évi
teljesítés</t>
  </si>
  <si>
    <t>2018. évi 
eredeti előirányzat</t>
  </si>
  <si>
    <t>Támog.kölcsön kiadásai</t>
  </si>
  <si>
    <t>Irányítás alá tartozó költségvetési szervek támog.</t>
  </si>
  <si>
    <t>Elszámolásból származó bevétel</t>
  </si>
  <si>
    <t>Kiegészítő támogatások</t>
  </si>
  <si>
    <t>Támogatásértékű bevételek központi kezelésű előirányzattól</t>
  </si>
  <si>
    <t>Felhalmozási célú átvett pénzeszköz</t>
  </si>
  <si>
    <t>Egyéb működési bevételek</t>
  </si>
  <si>
    <t>Államháztartáson belüli megelőlegezések visszafizetése</t>
  </si>
  <si>
    <t>Támogatásértékű bevétel központi kezelésű előirányzattól</t>
  </si>
  <si>
    <t>Támogatási kölcsönök visszatérüklése</t>
  </si>
  <si>
    <t>4.1.7.</t>
  </si>
  <si>
    <t>Egyéb szervektől átvett pénzeszköz</t>
  </si>
  <si>
    <t>4.1.8.</t>
  </si>
  <si>
    <t>5.3.</t>
  </si>
  <si>
    <t>ÁH-n belüli megelőlegezés visszafizetése</t>
  </si>
  <si>
    <t>Apponyi Kúria rendezvényterem kialakítása</t>
  </si>
  <si>
    <t>Petőfi utca zárt csapadékcsatorna építése</t>
  </si>
  <si>
    <t>Petőfi utca 3. bejáró és járda építése</t>
  </si>
  <si>
    <t>Közösségi Ház gépkocsi bejáró építése</t>
  </si>
  <si>
    <t>Vízrendezés</t>
  </si>
  <si>
    <t>Kilátó kiviteli terv</t>
  </si>
  <si>
    <t>Vápás betonút (kilátó)</t>
  </si>
  <si>
    <t>Parkoló építése (kilátó)</t>
  </si>
  <si>
    <t>Uszadékfogó</t>
  </si>
  <si>
    <t>Dózsa utca 8. folyóka építése</t>
  </si>
  <si>
    <t>Dózsa utca 6. vízelvezető árok építése</t>
  </si>
  <si>
    <t>Óvoda támfal építése</t>
  </si>
  <si>
    <t>Mosógép Apponyi LKúriába</t>
  </si>
  <si>
    <t>Kávéfőző Hivatalba</t>
  </si>
  <si>
    <t>Mobiltelefonok (Jegyző, polgármester, Községgazdálkodás)</t>
  </si>
  <si>
    <t>Iratmegsemmisítő Hivatalba</t>
  </si>
  <si>
    <t>Irodaszekrény Hivatalba</t>
  </si>
  <si>
    <t>Polcrendszer Irattárba</t>
  </si>
  <si>
    <t>Szekrény és munkalap Óvodába</t>
  </si>
  <si>
    <t>Öltözőszekrény és asztalok Művelődési Házba</t>
  </si>
  <si>
    <t>Függöny (Hivatal, Műv. Ház, Apponyi, Ravatalozó)</t>
  </si>
  <si>
    <t>Kanapé Gunarasi üdülőbe</t>
  </si>
  <si>
    <t>Hűtő Apponyi Kúriába</t>
  </si>
  <si>
    <t>Színpad felújítása</t>
  </si>
  <si>
    <t>Szerver beszerzés Hivatalba</t>
  </si>
  <si>
    <t>Petőfi utca 23. felújítási munkái</t>
  </si>
  <si>
    <t>0</t>
  </si>
  <si>
    <t>Kossuth utca 4. bojlercsere</t>
  </si>
  <si>
    <t>Petőfi utca 23. kazáncsere, kéményfelújítás</t>
  </si>
  <si>
    <t>Petőfi utca 3. kerítés felújítás</t>
  </si>
  <si>
    <t>Közösségi Ház belső és külsö festése</t>
  </si>
  <si>
    <t>Apponyi Kúria belső festése</t>
  </si>
  <si>
    <t>Sziklakert körüli járda felújítása</t>
  </si>
  <si>
    <t>Petőfi utca útburkolat felújítása</t>
  </si>
  <si>
    <t>Apponyi Kúria homlokzat festése</t>
  </si>
  <si>
    <t>Óvoda belső járda felújítása</t>
  </si>
  <si>
    <t>Ravatalozó ajtó készítése</t>
  </si>
  <si>
    <t>Apáti-Ker Kft.</t>
  </si>
  <si>
    <t xml:space="preserve">   -Bátaszéki Tűzoltóság</t>
  </si>
  <si>
    <t>Nonprofit szervezetek támogatása</t>
  </si>
  <si>
    <t xml:space="preserve">   - Mozgássérültek</t>
  </si>
  <si>
    <t xml:space="preserve">  - Nyugdíjas Klub</t>
  </si>
  <si>
    <t xml:space="preserve"> - Nőklub</t>
  </si>
  <si>
    <t xml:space="preserve">  - László Orsolya</t>
  </si>
  <si>
    <t>- ebből: tartós részesedések nem pénzügyi vállalkozásban</t>
  </si>
  <si>
    <t>Gép, berendezés, felszer. - 24 db</t>
  </si>
  <si>
    <t>0-ra leírt gép, berendezés, felsz. 89 db</t>
  </si>
  <si>
    <t>Járművek - 2 db</t>
  </si>
  <si>
    <t>0-ra leírt járművek - 3 db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</si>
</sst>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F_t_-;\-* #,##0.00\ _F_t_-;_-* &quot;-&quot;??\ _F_t_-;_-@_-"/>
    <numFmt numFmtId="164" formatCode="_-* #,##0\ _F_t_-;\-* #,##0\ _F_t_-;_-* &quot;-&quot;??\ _F_t_-;_-@_-"/>
    <numFmt numFmtId="165" formatCode="#,###"/>
  </numFmts>
  <fonts count="1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0"/>
      <name val="Times New Roman CE"/>
      <charset val="238"/>
    </font>
    <font>
      <b/>
      <sz val="14"/>
      <name val="Times New Roman CE"/>
      <charset val="238"/>
    </font>
    <font>
      <b/>
      <sz val="10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i/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sz val="9"/>
      <name val="Times New Roman CE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6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</cellStyleXfs>
  <cellXfs count="338">
    <xf numFmtId="0" fontId="0" fillId="0" borderId="0" xfId="0"/>
    <xf numFmtId="0" fontId="0" fillId="0" borderId="0" xfId="0" applyAlignment="1">
      <alignment horizontal="center"/>
    </xf>
    <xf numFmtId="164" fontId="0" fillId="0" borderId="0" xfId="1" applyNumberFormat="1" applyFont="1"/>
    <xf numFmtId="0" fontId="0" fillId="0" borderId="1" xfId="0" applyBorder="1" applyAlignment="1">
      <alignment horizontal="center"/>
    </xf>
    <xf numFmtId="0" fontId="0" fillId="0" borderId="1" xfId="0" applyBorder="1"/>
    <xf numFmtId="164" fontId="0" fillId="0" borderId="1" xfId="1" applyNumberFormat="1" applyFont="1" applyBorder="1"/>
    <xf numFmtId="0" fontId="0" fillId="0" borderId="3" xfId="0" applyBorder="1"/>
    <xf numFmtId="164" fontId="0" fillId="0" borderId="3" xfId="1" applyNumberFormat="1" applyFont="1" applyBorder="1"/>
    <xf numFmtId="0" fontId="0" fillId="0" borderId="7" xfId="0" applyBorder="1"/>
    <xf numFmtId="0" fontId="0" fillId="0" borderId="8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 applyAlignment="1">
      <alignment horizontal="center"/>
    </xf>
    <xf numFmtId="0" fontId="2" fillId="2" borderId="1" xfId="0" applyFont="1" applyFill="1" applyBorder="1"/>
    <xf numFmtId="164" fontId="2" fillId="2" borderId="1" xfId="1" applyNumberFormat="1" applyFont="1" applyFill="1" applyBorder="1"/>
    <xf numFmtId="0" fontId="2" fillId="0" borderId="1" xfId="0" applyFont="1" applyBorder="1"/>
    <xf numFmtId="164" fontId="2" fillId="0" borderId="1" xfId="1" applyNumberFormat="1" applyFont="1" applyBorder="1"/>
    <xf numFmtId="164" fontId="3" fillId="3" borderId="1" xfId="1" applyNumberFormat="1" applyFont="1" applyFill="1" applyBorder="1"/>
    <xf numFmtId="0" fontId="2" fillId="0" borderId="0" xfId="0" applyFont="1"/>
    <xf numFmtId="0" fontId="0" fillId="0" borderId="21" xfId="0" applyBorder="1" applyAlignment="1">
      <alignment horizontal="center"/>
    </xf>
    <xf numFmtId="0" fontId="2" fillId="2" borderId="25" xfId="0" applyFont="1" applyFill="1" applyBorder="1"/>
    <xf numFmtId="0" fontId="3" fillId="3" borderId="26" xfId="0" applyFont="1" applyFill="1" applyBorder="1"/>
    <xf numFmtId="0" fontId="0" fillId="0" borderId="26" xfId="0" applyBorder="1"/>
    <xf numFmtId="0" fontId="2" fillId="2" borderId="26" xfId="0" applyFont="1" applyFill="1" applyBorder="1"/>
    <xf numFmtId="0" fontId="2" fillId="0" borderId="7" xfId="0" applyFont="1" applyBorder="1"/>
    <xf numFmtId="0" fontId="0" fillId="0" borderId="7" xfId="0" applyBorder="1" applyAlignment="1">
      <alignment horizontal="center"/>
    </xf>
    <xf numFmtId="164" fontId="2" fillId="2" borderId="7" xfId="1" applyNumberFormat="1" applyFont="1" applyFill="1" applyBorder="1"/>
    <xf numFmtId="164" fontId="3" fillId="3" borderId="7" xfId="1" applyNumberFormat="1" applyFont="1" applyFill="1" applyBorder="1"/>
    <xf numFmtId="164" fontId="0" fillId="0" borderId="7" xfId="1" applyNumberFormat="1" applyFont="1" applyBorder="1"/>
    <xf numFmtId="164" fontId="2" fillId="2" borderId="9" xfId="1" applyNumberFormat="1" applyFont="1" applyFill="1" applyBorder="1"/>
    <xf numFmtId="164" fontId="2" fillId="2" borderId="10" xfId="1" applyNumberFormat="1" applyFont="1" applyFill="1" applyBorder="1"/>
    <xf numFmtId="0" fontId="0" fillId="0" borderId="11" xfId="0" applyBorder="1"/>
    <xf numFmtId="0" fontId="0" fillId="0" borderId="0" xfId="0" applyAlignment="1">
      <alignment wrapText="1"/>
    </xf>
    <xf numFmtId="0" fontId="0" fillId="0" borderId="9" xfId="0" applyBorder="1"/>
    <xf numFmtId="164" fontId="0" fillId="0" borderId="10" xfId="1" applyNumberFormat="1" applyFont="1" applyBorder="1"/>
    <xf numFmtId="0" fontId="2" fillId="0" borderId="0" xfId="0" quotePrefix="1" applyFont="1"/>
    <xf numFmtId="0" fontId="0" fillId="0" borderId="1" xfId="0" applyBorder="1" applyAlignment="1">
      <alignment wrapText="1"/>
    </xf>
    <xf numFmtId="0" fontId="0" fillId="0" borderId="10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4" xfId="0" applyBorder="1"/>
    <xf numFmtId="164" fontId="0" fillId="0" borderId="6" xfId="1" applyNumberFormat="1" applyFont="1" applyBorder="1"/>
    <xf numFmtId="164" fontId="0" fillId="0" borderId="11" xfId="1" applyNumberFormat="1" applyFont="1" applyBorder="1"/>
    <xf numFmtId="0" fontId="0" fillId="4" borderId="4" xfId="0" applyFill="1" applyBorder="1"/>
    <xf numFmtId="0" fontId="0" fillId="4" borderId="5" xfId="0" applyFill="1" applyBorder="1"/>
    <xf numFmtId="0" fontId="0" fillId="4" borderId="6" xfId="0" applyFill="1" applyBorder="1"/>
    <xf numFmtId="0" fontId="0" fillId="4" borderId="9" xfId="0" applyFill="1" applyBorder="1"/>
    <xf numFmtId="0" fontId="0" fillId="4" borderId="10" xfId="0" applyFill="1" applyBorder="1"/>
    <xf numFmtId="0" fontId="0" fillId="4" borderId="11" xfId="0" applyFill="1" applyBorder="1"/>
    <xf numFmtId="164" fontId="2" fillId="0" borderId="8" xfId="1" applyNumberFormat="1" applyFont="1" applyBorder="1"/>
    <xf numFmtId="164" fontId="0" fillId="0" borderId="8" xfId="1" applyNumberFormat="1" applyFont="1" applyBorder="1"/>
    <xf numFmtId="0" fontId="2" fillId="0" borderId="10" xfId="0" applyFont="1" applyBorder="1"/>
    <xf numFmtId="164" fontId="2" fillId="0" borderId="10" xfId="1" applyNumberFormat="1" applyFont="1" applyBorder="1"/>
    <xf numFmtId="164" fontId="2" fillId="0" borderId="11" xfId="1" applyNumberFormat="1" applyFont="1" applyBorder="1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7" xfId="0" applyBorder="1"/>
    <xf numFmtId="164" fontId="0" fillId="0" borderId="28" xfId="1" applyNumberFormat="1" applyFont="1" applyBorder="1"/>
    <xf numFmtId="164" fontId="0" fillId="0" borderId="13" xfId="1" applyNumberFormat="1" applyFont="1" applyBorder="1"/>
    <xf numFmtId="164" fontId="0" fillId="0" borderId="14" xfId="1" applyNumberFormat="1" applyFont="1" applyBorder="1"/>
    <xf numFmtId="164" fontId="0" fillId="0" borderId="5" xfId="1" applyNumberFormat="1" applyFont="1" applyBorder="1"/>
    <xf numFmtId="0" fontId="0" fillId="0" borderId="35" xfId="0" applyBorder="1"/>
    <xf numFmtId="0" fontId="0" fillId="0" borderId="36" xfId="0" applyBorder="1"/>
    <xf numFmtId="0" fontId="0" fillId="0" borderId="37" xfId="0" applyBorder="1"/>
    <xf numFmtId="164" fontId="5" fillId="0" borderId="6" xfId="1" applyNumberFormat="1" applyFont="1" applyBorder="1" applyAlignment="1">
      <alignment horizontal="center" vertical="center"/>
    </xf>
    <xf numFmtId="164" fontId="0" fillId="0" borderId="0" xfId="1" applyNumberFormat="1" applyFont="1" applyBorder="1"/>
    <xf numFmtId="0" fontId="2" fillId="0" borderId="4" xfId="0" applyFont="1" applyBorder="1"/>
    <xf numFmtId="0" fontId="2" fillId="0" borderId="5" xfId="0" applyFont="1" applyBorder="1"/>
    <xf numFmtId="164" fontId="2" fillId="0" borderId="5" xfId="1" applyNumberFormat="1" applyFont="1" applyBorder="1"/>
    <xf numFmtId="164" fontId="2" fillId="0" borderId="6" xfId="1" applyNumberFormat="1" applyFont="1" applyBorder="1"/>
    <xf numFmtId="0" fontId="0" fillId="0" borderId="41" xfId="0" applyBorder="1"/>
    <xf numFmtId="0" fontId="0" fillId="0" borderId="42" xfId="0" applyBorder="1"/>
    <xf numFmtId="0" fontId="0" fillId="0" borderId="22" xfId="0" applyBorder="1"/>
    <xf numFmtId="0" fontId="0" fillId="0" borderId="43" xfId="0" applyBorder="1"/>
    <xf numFmtId="0" fontId="0" fillId="0" borderId="40" xfId="0" applyBorder="1"/>
    <xf numFmtId="164" fontId="0" fillId="0" borderId="44" xfId="1" applyNumberFormat="1" applyFont="1" applyBorder="1"/>
    <xf numFmtId="164" fontId="0" fillId="0" borderId="22" xfId="1" applyNumberFormat="1" applyFont="1" applyBorder="1"/>
    <xf numFmtId="0" fontId="5" fillId="0" borderId="6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/>
    </xf>
    <xf numFmtId="0" fontId="2" fillId="0" borderId="38" xfId="0" applyFont="1" applyBorder="1"/>
    <xf numFmtId="0" fontId="2" fillId="0" borderId="9" xfId="0" applyFont="1" applyBorder="1"/>
    <xf numFmtId="0" fontId="2" fillId="0" borderId="39" xfId="0" applyFont="1" applyBorder="1"/>
    <xf numFmtId="0" fontId="2" fillId="0" borderId="16" xfId="0" applyFont="1" applyBorder="1" applyAlignment="1">
      <alignment horizontal="center" vertical="center"/>
    </xf>
    <xf numFmtId="164" fontId="2" fillId="0" borderId="16" xfId="1" applyNumberFormat="1" applyFont="1" applyBorder="1" applyAlignment="1">
      <alignment horizontal="center" vertical="center" wrapText="1"/>
    </xf>
    <xf numFmtId="164" fontId="2" fillId="0" borderId="17" xfId="1" applyNumberFormat="1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64" fontId="2" fillId="0" borderId="5" xfId="1" applyNumberFormat="1" applyFont="1" applyBorder="1" applyAlignment="1">
      <alignment horizontal="center" vertical="center" wrapText="1"/>
    </xf>
    <xf numFmtId="164" fontId="2" fillId="0" borderId="6" xfId="1" applyNumberFormat="1" applyFont="1" applyBorder="1" applyAlignment="1">
      <alignment horizontal="center" vertical="center"/>
    </xf>
    <xf numFmtId="164" fontId="2" fillId="0" borderId="1" xfId="1" applyNumberFormat="1" applyFont="1" applyBorder="1" applyAlignment="1">
      <alignment horizontal="center" vertical="center"/>
    </xf>
    <xf numFmtId="164" fontId="2" fillId="0" borderId="8" xfId="1" applyNumberFormat="1" applyFont="1" applyBorder="1" applyAlignment="1">
      <alignment horizontal="center" vertical="center"/>
    </xf>
    <xf numFmtId="164" fontId="2" fillId="0" borderId="6" xfId="1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164" fontId="0" fillId="0" borderId="35" xfId="1" applyNumberFormat="1" applyFont="1" applyBorder="1"/>
    <xf numFmtId="164" fontId="0" fillId="0" borderId="36" xfId="1" applyNumberFormat="1" applyFont="1" applyBorder="1"/>
    <xf numFmtId="164" fontId="0" fillId="0" borderId="37" xfId="1" applyNumberFormat="1" applyFont="1" applyBorder="1"/>
    <xf numFmtId="0" fontId="2" fillId="0" borderId="45" xfId="0" applyFont="1" applyBorder="1" applyAlignment="1">
      <alignment horizontal="center" vertical="center" wrapText="1"/>
    </xf>
    <xf numFmtId="0" fontId="2" fillId="0" borderId="46" xfId="0" applyFont="1" applyBorder="1" applyAlignment="1">
      <alignment horizontal="center" vertical="center" wrapText="1"/>
    </xf>
    <xf numFmtId="0" fontId="0" fillId="0" borderId="49" xfId="0" applyBorder="1"/>
    <xf numFmtId="0" fontId="8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0" fontId="0" fillId="0" borderId="36" xfId="0" applyBorder="1" applyAlignment="1">
      <alignment horizontal="center" vertical="center"/>
    </xf>
    <xf numFmtId="0" fontId="2" fillId="0" borderId="29" xfId="0" applyFont="1" applyBorder="1"/>
    <xf numFmtId="0" fontId="2" fillId="0" borderId="31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/>
    </xf>
    <xf numFmtId="0" fontId="2" fillId="0" borderId="31" xfId="0" applyFont="1" applyBorder="1"/>
    <xf numFmtId="0" fontId="2" fillId="0" borderId="50" xfId="0" applyFont="1" applyBorder="1"/>
    <xf numFmtId="0" fontId="2" fillId="0" borderId="41" xfId="0" applyFont="1" applyBorder="1"/>
    <xf numFmtId="0" fontId="2" fillId="0" borderId="36" xfId="0" applyFont="1" applyBorder="1" applyAlignment="1">
      <alignment horizontal="center" vertical="center" wrapText="1"/>
    </xf>
    <xf numFmtId="0" fontId="2" fillId="0" borderId="15" xfId="0" applyFont="1" applyBorder="1"/>
    <xf numFmtId="164" fontId="2" fillId="0" borderId="16" xfId="1" applyNumberFormat="1" applyFont="1" applyBorder="1"/>
    <xf numFmtId="164" fontId="2" fillId="0" borderId="17" xfId="1" applyNumberFormat="1" applyFont="1" applyBorder="1"/>
    <xf numFmtId="0" fontId="2" fillId="0" borderId="34" xfId="0" applyFont="1" applyBorder="1"/>
    <xf numFmtId="0" fontId="0" fillId="0" borderId="28" xfId="0" applyBorder="1"/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1" xfId="0" applyFont="1" applyBorder="1"/>
    <xf numFmtId="0" fontId="2" fillId="0" borderId="52" xfId="0" applyFont="1" applyBorder="1" applyAlignment="1">
      <alignment horizontal="center"/>
    </xf>
    <xf numFmtId="0" fontId="0" fillId="0" borderId="25" xfId="0" applyBorder="1"/>
    <xf numFmtId="0" fontId="2" fillId="0" borderId="52" xfId="0" applyFont="1" applyBorder="1"/>
    <xf numFmtId="0" fontId="2" fillId="0" borderId="48" xfId="0" applyFont="1" applyBorder="1" applyAlignment="1">
      <alignment horizontal="center"/>
    </xf>
    <xf numFmtId="0" fontId="2" fillId="0" borderId="46" xfId="0" applyFont="1" applyBorder="1" applyAlignment="1">
      <alignment horizontal="center"/>
    </xf>
    <xf numFmtId="0" fontId="2" fillId="0" borderId="46" xfId="0" applyFont="1" applyBorder="1"/>
    <xf numFmtId="0" fontId="2" fillId="0" borderId="47" xfId="0" applyFont="1" applyBorder="1"/>
    <xf numFmtId="0" fontId="2" fillId="0" borderId="48" xfId="0" applyFont="1" applyBorder="1"/>
    <xf numFmtId="0" fontId="2" fillId="0" borderId="39" xfId="0" applyFont="1" applyBorder="1" applyAlignment="1">
      <alignment horizontal="center"/>
    </xf>
    <xf numFmtId="0" fontId="2" fillId="0" borderId="26" xfId="0" applyFont="1" applyBorder="1" applyAlignment="1">
      <alignment horizont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/>
    <xf numFmtId="0" fontId="2" fillId="0" borderId="17" xfId="0" applyFont="1" applyBorder="1"/>
    <xf numFmtId="0" fontId="2" fillId="0" borderId="1" xfId="0" applyFont="1" applyBorder="1" applyAlignment="1">
      <alignment vertical="center"/>
    </xf>
    <xf numFmtId="0" fontId="0" fillId="0" borderId="10" xfId="0" applyBorder="1" applyAlignment="1">
      <alignment wrapText="1"/>
    </xf>
    <xf numFmtId="164" fontId="2" fillId="0" borderId="5" xfId="1" applyNumberFormat="1" applyFont="1" applyBorder="1" applyAlignment="1">
      <alignment horizontal="center" vertical="center"/>
    </xf>
    <xf numFmtId="0" fontId="0" fillId="0" borderId="7" xfId="0" quotePrefix="1" applyBorder="1"/>
    <xf numFmtId="0" fontId="0" fillId="4" borderId="0" xfId="0" applyFill="1" applyBorder="1"/>
    <xf numFmtId="164" fontId="0" fillId="4" borderId="0" xfId="1" applyNumberFormat="1" applyFont="1" applyFill="1" applyBorder="1"/>
    <xf numFmtId="164" fontId="0" fillId="0" borderId="0" xfId="1" applyNumberFormat="1" applyFont="1" applyAlignment="1">
      <alignment horizontal="right"/>
    </xf>
    <xf numFmtId="0" fontId="0" fillId="0" borderId="8" xfId="1" applyNumberFormat="1" applyFont="1" applyFill="1" applyBorder="1" applyAlignment="1">
      <alignment horizontal="center"/>
    </xf>
    <xf numFmtId="164" fontId="2" fillId="0" borderId="8" xfId="1" applyNumberFormat="1" applyFont="1" applyBorder="1" applyAlignment="1">
      <alignment vertical="center"/>
    </xf>
    <xf numFmtId="0" fontId="2" fillId="0" borderId="27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8" xfId="1" applyNumberFormat="1" applyFont="1" applyBorder="1" applyAlignment="1">
      <alignment horizontal="center" vertical="center"/>
    </xf>
    <xf numFmtId="0" fontId="2" fillId="2" borderId="7" xfId="0" applyFont="1" applyFill="1" applyBorder="1"/>
    <xf numFmtId="164" fontId="2" fillId="2" borderId="8" xfId="1" applyNumberFormat="1" applyFont="1" applyFill="1" applyBorder="1"/>
    <xf numFmtId="0" fontId="2" fillId="2" borderId="9" xfId="0" applyFont="1" applyFill="1" applyBorder="1"/>
    <xf numFmtId="0" fontId="2" fillId="2" borderId="10" xfId="0" applyFont="1" applyFill="1" applyBorder="1"/>
    <xf numFmtId="164" fontId="2" fillId="2" borderId="11" xfId="1" applyNumberFormat="1" applyFont="1" applyFill="1" applyBorder="1"/>
    <xf numFmtId="0" fontId="2" fillId="2" borderId="27" xfId="0" applyFont="1" applyFill="1" applyBorder="1"/>
    <xf numFmtId="0" fontId="3" fillId="3" borderId="7" xfId="0" applyFont="1" applyFill="1" applyBorder="1"/>
    <xf numFmtId="164" fontId="3" fillId="3" borderId="8" xfId="1" applyNumberFormat="1" applyFont="1" applyFill="1" applyBorder="1"/>
    <xf numFmtId="0" fontId="2" fillId="2" borderId="52" xfId="0" applyFont="1" applyFill="1" applyBorder="1"/>
    <xf numFmtId="0" fontId="4" fillId="0" borderId="0" xfId="0" applyFont="1"/>
    <xf numFmtId="164" fontId="0" fillId="0" borderId="51" xfId="1" applyNumberFormat="1" applyFont="1" applyBorder="1"/>
    <xf numFmtId="164" fontId="0" fillId="0" borderId="52" xfId="1" applyNumberFormat="1" applyFont="1" applyBorder="1"/>
    <xf numFmtId="0" fontId="2" fillId="0" borderId="2" xfId="0" applyFont="1" applyBorder="1"/>
    <xf numFmtId="0" fontId="2" fillId="0" borderId="9" xfId="0" applyNumberFormat="1" applyFont="1" applyBorder="1" applyAlignment="1">
      <alignment horizontal="center" vertical="center"/>
    </xf>
    <xf numFmtId="0" fontId="2" fillId="0" borderId="10" xfId="0" applyNumberFormat="1" applyFont="1" applyBorder="1" applyAlignment="1">
      <alignment horizontal="center" vertical="center"/>
    </xf>
    <xf numFmtId="0" fontId="2" fillId="0" borderId="10" xfId="1" applyNumberFormat="1" applyFont="1" applyBorder="1" applyAlignment="1">
      <alignment horizontal="center" vertical="center"/>
    </xf>
    <xf numFmtId="0" fontId="2" fillId="0" borderId="11" xfId="1" applyNumberFormat="1" applyFont="1" applyBorder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164" fontId="2" fillId="0" borderId="8" xfId="1" applyNumberFormat="1" applyFont="1" applyBorder="1" applyAlignment="1">
      <alignment horizontal="center"/>
    </xf>
    <xf numFmtId="0" fontId="5" fillId="0" borderId="7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8" xfId="1" applyNumberFormat="1" applyFont="1" applyBorder="1" applyAlignment="1">
      <alignment horizontal="center"/>
    </xf>
    <xf numFmtId="0" fontId="0" fillId="0" borderId="0" xfId="0" applyNumberFormat="1"/>
    <xf numFmtId="164" fontId="0" fillId="0" borderId="39" xfId="1" applyNumberFormat="1" applyFont="1" applyBorder="1"/>
    <xf numFmtId="0" fontId="11" fillId="0" borderId="0" xfId="2" applyFont="1"/>
    <xf numFmtId="0" fontId="9" fillId="0" borderId="0" xfId="2"/>
    <xf numFmtId="0" fontId="10" fillId="0" borderId="0" xfId="2" applyFont="1" applyAlignment="1"/>
    <xf numFmtId="0" fontId="11" fillId="0" borderId="4" xfId="2" applyFont="1" applyBorder="1" applyAlignment="1">
      <alignment horizontal="center" vertical="center"/>
    </xf>
    <xf numFmtId="0" fontId="11" fillId="0" borderId="5" xfId="2" applyFont="1" applyBorder="1" applyAlignment="1">
      <alignment horizontal="center" vertical="center"/>
    </xf>
    <xf numFmtId="0" fontId="11" fillId="0" borderId="5" xfId="2" applyFont="1" applyBorder="1" applyAlignment="1">
      <alignment horizontal="center" vertical="center" wrapText="1"/>
    </xf>
    <xf numFmtId="0" fontId="11" fillId="0" borderId="6" xfId="2" applyFont="1" applyBorder="1" applyAlignment="1">
      <alignment horizontal="center" vertical="center"/>
    </xf>
    <xf numFmtId="0" fontId="9" fillId="0" borderId="9" xfId="2" applyBorder="1" applyAlignment="1">
      <alignment horizontal="center"/>
    </xf>
    <xf numFmtId="0" fontId="9" fillId="0" borderId="10" xfId="2" applyBorder="1" applyAlignment="1">
      <alignment horizontal="center"/>
    </xf>
    <xf numFmtId="0" fontId="9" fillId="0" borderId="11" xfId="2" applyBorder="1" applyAlignment="1">
      <alignment horizontal="center"/>
    </xf>
    <xf numFmtId="0" fontId="11" fillId="5" borderId="27" xfId="2" applyFont="1" applyFill="1" applyBorder="1"/>
    <xf numFmtId="0" fontId="11" fillId="5" borderId="3" xfId="2" applyFont="1" applyFill="1" applyBorder="1"/>
    <xf numFmtId="164" fontId="11" fillId="5" borderId="3" xfId="3" applyNumberFormat="1" applyFont="1" applyFill="1" applyBorder="1"/>
    <xf numFmtId="164" fontId="9" fillId="5" borderId="1" xfId="3" applyNumberFormat="1" applyFont="1" applyFill="1" applyBorder="1"/>
    <xf numFmtId="164" fontId="11" fillId="5" borderId="8" xfId="3" applyNumberFormat="1" applyFont="1" applyFill="1" applyBorder="1"/>
    <xf numFmtId="0" fontId="9" fillId="0" borderId="7" xfId="2" applyBorder="1"/>
    <xf numFmtId="0" fontId="9" fillId="0" borderId="1" xfId="2" applyBorder="1"/>
    <xf numFmtId="164" fontId="0" fillId="0" borderId="1" xfId="3" applyNumberFormat="1" applyFont="1" applyBorder="1"/>
    <xf numFmtId="0" fontId="11" fillId="5" borderId="7" xfId="2" applyFont="1" applyFill="1" applyBorder="1"/>
    <xf numFmtId="0" fontId="11" fillId="5" borderId="1" xfId="2" applyFont="1" applyFill="1" applyBorder="1"/>
    <xf numFmtId="164" fontId="11" fillId="5" borderId="1" xfId="3" applyNumberFormat="1" applyFont="1" applyFill="1" applyBorder="1"/>
    <xf numFmtId="0" fontId="9" fillId="0" borderId="1" xfId="2" applyBorder="1" applyAlignment="1">
      <alignment wrapText="1"/>
    </xf>
    <xf numFmtId="0" fontId="11" fillId="0" borderId="7" xfId="2" applyFont="1" applyBorder="1"/>
    <xf numFmtId="0" fontId="11" fillId="0" borderId="1" xfId="2" applyFont="1" applyBorder="1"/>
    <xf numFmtId="0" fontId="9" fillId="0" borderId="9" xfId="2" applyBorder="1"/>
    <xf numFmtId="0" fontId="9" fillId="0" borderId="10" xfId="2" applyBorder="1"/>
    <xf numFmtId="164" fontId="0" fillId="0" borderId="10" xfId="3" applyNumberFormat="1" applyFont="1" applyBorder="1"/>
    <xf numFmtId="164" fontId="11" fillId="5" borderId="11" xfId="3" applyNumberFormat="1" applyFont="1" applyFill="1" applyBorder="1"/>
    <xf numFmtId="0" fontId="2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4" borderId="7" xfId="0" applyFill="1" applyBorder="1"/>
    <xf numFmtId="0" fontId="0" fillId="4" borderId="8" xfId="0" applyFill="1" applyBorder="1"/>
    <xf numFmtId="164" fontId="0" fillId="4" borderId="36" xfId="1" applyNumberFormat="1" applyFont="1" applyFill="1" applyBorder="1"/>
    <xf numFmtId="164" fontId="0" fillId="4" borderId="1" xfId="1" applyNumberFormat="1" applyFont="1" applyFill="1" applyBorder="1"/>
    <xf numFmtId="164" fontId="0" fillId="4" borderId="8" xfId="1" applyNumberFormat="1" applyFont="1" applyFill="1" applyBorder="1"/>
    <xf numFmtId="164" fontId="0" fillId="4" borderId="38" xfId="1" applyNumberFormat="1" applyFont="1" applyFill="1" applyBorder="1"/>
    <xf numFmtId="164" fontId="0" fillId="4" borderId="5" xfId="1" applyNumberFormat="1" applyFont="1" applyFill="1" applyBorder="1"/>
    <xf numFmtId="164" fontId="0" fillId="4" borderId="6" xfId="1" applyNumberFormat="1" applyFont="1" applyFill="1" applyBorder="1"/>
    <xf numFmtId="0" fontId="2" fillId="0" borderId="8" xfId="0" applyFont="1" applyBorder="1" applyAlignment="1">
      <alignment horizontal="center"/>
    </xf>
    <xf numFmtId="0" fontId="2" fillId="0" borderId="6" xfId="0" applyFont="1" applyBorder="1" applyAlignment="1">
      <alignment horizontal="center" vertical="center" wrapText="1"/>
    </xf>
    <xf numFmtId="165" fontId="14" fillId="0" borderId="0" xfId="2" applyNumberFormat="1" applyFont="1" applyAlignment="1">
      <alignment horizontal="center" vertical="center" wrapText="1"/>
    </xf>
    <xf numFmtId="165" fontId="14" fillId="0" borderId="0" xfId="2" applyNumberFormat="1" applyFont="1" applyAlignment="1">
      <alignment vertical="center" wrapText="1"/>
    </xf>
    <xf numFmtId="165" fontId="15" fillId="0" borderId="0" xfId="2" applyNumberFormat="1" applyFont="1" applyAlignment="1">
      <alignment horizontal="right"/>
    </xf>
    <xf numFmtId="0" fontId="16" fillId="0" borderId="15" xfId="2" applyFont="1" applyBorder="1" applyAlignment="1">
      <alignment horizontal="center" vertical="center" wrapText="1"/>
    </xf>
    <xf numFmtId="0" fontId="16" fillId="0" borderId="16" xfId="2" applyFont="1" applyBorder="1" applyAlignment="1">
      <alignment horizontal="center" vertical="center" wrapText="1"/>
    </xf>
    <xf numFmtId="0" fontId="16" fillId="0" borderId="17" xfId="2" applyFont="1" applyBorder="1" applyAlignment="1">
      <alignment horizontal="center" vertical="center" wrapText="1"/>
    </xf>
    <xf numFmtId="0" fontId="16" fillId="0" borderId="0" xfId="2" applyFont="1" applyAlignment="1">
      <alignment horizontal="center" vertical="center" wrapText="1"/>
    </xf>
    <xf numFmtId="0" fontId="17" fillId="0" borderId="15" xfId="2" applyFont="1" applyBorder="1" applyAlignment="1">
      <alignment horizontal="center" vertical="center" wrapText="1"/>
    </xf>
    <xf numFmtId="0" fontId="17" fillId="0" borderId="16" xfId="2" applyFont="1" applyBorder="1" applyAlignment="1">
      <alignment horizontal="center" vertical="center" wrapText="1"/>
    </xf>
    <xf numFmtId="0" fontId="17" fillId="0" borderId="17" xfId="2" applyFont="1" applyBorder="1" applyAlignment="1">
      <alignment horizontal="center" vertical="center" wrapText="1"/>
    </xf>
    <xf numFmtId="0" fontId="9" fillId="0" borderId="27" xfId="2" applyBorder="1" applyAlignment="1">
      <alignment horizontal="center" vertical="center" wrapText="1"/>
    </xf>
    <xf numFmtId="0" fontId="18" fillId="0" borderId="3" xfId="2" applyFont="1" applyBorder="1" applyAlignment="1" applyProtection="1">
      <alignment vertical="center" wrapText="1"/>
      <protection locked="0"/>
    </xf>
    <xf numFmtId="165" fontId="18" fillId="0" borderId="3" xfId="2" applyNumberFormat="1" applyFont="1" applyBorder="1" applyAlignment="1" applyProtection="1">
      <alignment vertical="center" wrapText="1"/>
      <protection locked="0"/>
    </xf>
    <xf numFmtId="165" fontId="18" fillId="0" borderId="28" xfId="2" applyNumberFormat="1" applyFont="1" applyBorder="1" applyAlignment="1" applyProtection="1">
      <alignment vertical="center" wrapText="1"/>
      <protection locked="0"/>
    </xf>
    <xf numFmtId="0" fontId="9" fillId="0" borderId="0" xfId="2" applyAlignment="1">
      <alignment vertical="center" wrapText="1"/>
    </xf>
    <xf numFmtId="0" fontId="9" fillId="0" borderId="7" xfId="2" applyBorder="1" applyAlignment="1">
      <alignment horizontal="center" vertical="center" wrapText="1"/>
    </xf>
    <xf numFmtId="0" fontId="18" fillId="0" borderId="1" xfId="2" applyFont="1" applyBorder="1" applyAlignment="1" applyProtection="1">
      <alignment vertical="center" wrapText="1"/>
      <protection locked="0"/>
    </xf>
    <xf numFmtId="165" fontId="18" fillId="0" borderId="1" xfId="2" applyNumberFormat="1" applyFont="1" applyBorder="1" applyAlignment="1" applyProtection="1">
      <alignment vertical="center" wrapText="1"/>
      <protection locked="0"/>
    </xf>
    <xf numFmtId="165" fontId="18" fillId="0" borderId="8" xfId="2" applyNumberFormat="1" applyFont="1" applyBorder="1" applyAlignment="1" applyProtection="1">
      <alignment vertical="center" wrapText="1"/>
      <protection locked="0"/>
    </xf>
    <xf numFmtId="0" fontId="9" fillId="6" borderId="15" xfId="2" applyFill="1" applyBorder="1" applyAlignment="1">
      <alignment horizontal="center" vertical="center" wrapText="1"/>
    </xf>
    <xf numFmtId="0" fontId="17" fillId="6" borderId="61" xfId="2" applyFont="1" applyFill="1" applyBorder="1" applyAlignment="1">
      <alignment vertical="center" wrapText="1"/>
    </xf>
    <xf numFmtId="165" fontId="17" fillId="6" borderId="61" xfId="2" applyNumberFormat="1" applyFont="1" applyFill="1" applyBorder="1" applyAlignment="1">
      <alignment vertical="center" wrapText="1"/>
    </xf>
    <xf numFmtId="165" fontId="17" fillId="6" borderId="62" xfId="2" applyNumberFormat="1" applyFont="1" applyFill="1" applyBorder="1" applyAlignment="1">
      <alignment vertical="center" wrapText="1"/>
    </xf>
    <xf numFmtId="0" fontId="9" fillId="0" borderId="0" xfId="2" applyAlignment="1">
      <alignment horizontal="center" vertical="center" wrapText="1"/>
    </xf>
    <xf numFmtId="164" fontId="0" fillId="0" borderId="26" xfId="1" applyNumberFormat="1" applyFont="1" applyBorder="1"/>
    <xf numFmtId="164" fontId="2" fillId="4" borderId="1" xfId="1" applyNumberFormat="1" applyFont="1" applyFill="1" applyBorder="1"/>
    <xf numFmtId="16" fontId="0" fillId="0" borderId="7" xfId="0" quotePrefix="1" applyNumberFormat="1" applyBorder="1"/>
    <xf numFmtId="14" fontId="0" fillId="0" borderId="7" xfId="0" quotePrefix="1" applyNumberFormat="1" applyBorder="1"/>
    <xf numFmtId="164" fontId="3" fillId="4" borderId="8" xfId="1" applyNumberFormat="1" applyFont="1" applyFill="1" applyBorder="1"/>
    <xf numFmtId="0" fontId="2" fillId="0" borderId="51" xfId="0" applyFont="1" applyBorder="1" applyAlignment="1">
      <alignment horizontal="center" vertical="center"/>
    </xf>
    <xf numFmtId="0" fontId="2" fillId="0" borderId="59" xfId="0" applyFont="1" applyBorder="1" applyAlignment="1">
      <alignment horizontal="center" vertical="center"/>
    </xf>
    <xf numFmtId="0" fontId="2" fillId="0" borderId="60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2" fillId="0" borderId="19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32" xfId="0" applyFont="1" applyBorder="1" applyAlignment="1">
      <alignment horizontal="center"/>
    </xf>
    <xf numFmtId="0" fontId="2" fillId="0" borderId="33" xfId="0" applyFont="1" applyBorder="1" applyAlignment="1">
      <alignment horizontal="center"/>
    </xf>
    <xf numFmtId="0" fontId="8" fillId="0" borderId="0" xfId="0" applyFont="1" applyAlignment="1">
      <alignment horizontal="center" wrapText="1"/>
    </xf>
    <xf numFmtId="0" fontId="2" fillId="0" borderId="38" xfId="0" applyFont="1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2" fillId="0" borderId="51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4" fillId="0" borderId="53" xfId="0" applyFont="1" applyBorder="1" applyAlignment="1">
      <alignment horizontal="center" vertical="center" wrapText="1"/>
    </xf>
    <xf numFmtId="0" fontId="4" fillId="0" borderId="54" xfId="0" applyFont="1" applyBorder="1" applyAlignment="1">
      <alignment horizontal="center" vertical="center" wrapText="1"/>
    </xf>
    <xf numFmtId="0" fontId="6" fillId="0" borderId="50" xfId="0" applyFont="1" applyBorder="1" applyAlignment="1">
      <alignment horizontal="center" vertical="center" wrapText="1"/>
    </xf>
    <xf numFmtId="0" fontId="6" fillId="0" borderId="55" xfId="0" applyFont="1" applyBorder="1" applyAlignment="1">
      <alignment horizontal="center" vertical="center" wrapText="1"/>
    </xf>
    <xf numFmtId="0" fontId="6" fillId="0" borderId="56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 wrapText="1"/>
    </xf>
    <xf numFmtId="0" fontId="6" fillId="0" borderId="57" xfId="0" applyFont="1" applyBorder="1" applyAlignment="1">
      <alignment horizontal="center" vertical="center" wrapText="1"/>
    </xf>
    <xf numFmtId="0" fontId="6" fillId="0" borderId="58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10" fillId="0" borderId="0" xfId="2" applyFont="1" applyAlignment="1">
      <alignment horizontal="center"/>
    </xf>
    <xf numFmtId="0" fontId="2" fillId="4" borderId="7" xfId="0" applyFont="1" applyFill="1" applyBorder="1"/>
    <xf numFmtId="0" fontId="0" fillId="4" borderId="7" xfId="0" applyFont="1" applyFill="1" applyBorder="1"/>
    <xf numFmtId="164" fontId="1" fillId="0" borderId="26" xfId="1" applyNumberFormat="1" applyFont="1" applyBorder="1"/>
    <xf numFmtId="164" fontId="1" fillId="0" borderId="8" xfId="1" applyNumberFormat="1" applyFont="1" applyBorder="1"/>
    <xf numFmtId="164" fontId="1" fillId="0" borderId="1" xfId="1" applyNumberFormat="1" applyFont="1" applyBorder="1"/>
    <xf numFmtId="0" fontId="0" fillId="4" borderId="12" xfId="0" applyFont="1" applyFill="1" applyBorder="1"/>
    <xf numFmtId="164" fontId="1" fillId="0" borderId="13" xfId="1" applyNumberFormat="1" applyFont="1" applyBorder="1"/>
    <xf numFmtId="164" fontId="1" fillId="0" borderId="63" xfId="1" applyNumberFormat="1" applyFont="1" applyBorder="1"/>
    <xf numFmtId="0" fontId="0" fillId="4" borderId="47" xfId="0" applyFill="1" applyBorder="1"/>
    <xf numFmtId="0" fontId="0" fillId="4" borderId="48" xfId="0" applyFill="1" applyBorder="1"/>
    <xf numFmtId="164" fontId="2" fillId="0" borderId="34" xfId="1" quotePrefix="1" applyNumberFormat="1" applyFont="1" applyBorder="1" applyAlignment="1">
      <alignment horizontal="center"/>
    </xf>
    <xf numFmtId="164" fontId="2" fillId="0" borderId="0" xfId="1" applyNumberFormat="1" applyFont="1"/>
    <xf numFmtId="0" fontId="0" fillId="0" borderId="1" xfId="0" quotePrefix="1" applyBorder="1" applyAlignment="1">
      <alignment wrapText="1"/>
    </xf>
    <xf numFmtId="164" fontId="0" fillId="4" borderId="0" xfId="1" applyNumberFormat="1" applyFont="1" applyFill="1"/>
    <xf numFmtId="164" fontId="2" fillId="4" borderId="5" xfId="1" applyNumberFormat="1" applyFont="1" applyFill="1" applyBorder="1" applyAlignment="1">
      <alignment horizontal="center" vertical="center"/>
    </xf>
    <xf numFmtId="164" fontId="2" fillId="4" borderId="1" xfId="1" applyNumberFormat="1" applyFont="1" applyFill="1" applyBorder="1" applyAlignment="1">
      <alignment horizontal="center" vertical="center"/>
    </xf>
    <xf numFmtId="164" fontId="0" fillId="4" borderId="11" xfId="1" applyNumberFormat="1" applyFont="1" applyFill="1" applyBorder="1"/>
  </cellXfs>
  <cellStyles count="6">
    <cellStyle name="Ezres" xfId="1" builtinId="3"/>
    <cellStyle name="Ezres 2" xfId="3"/>
    <cellStyle name="Hiperhivatkozás" xfId="4"/>
    <cellStyle name="Már látott hiperhivatkozás" xfId="5"/>
    <cellStyle name="Normál" xfId="0" builtinId="0"/>
    <cellStyle name="Normá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88"/>
  <sheetViews>
    <sheetView view="pageLayout" topLeftCell="A43" zoomScaleNormal="100" workbookViewId="0">
      <selection activeCell="E55" sqref="E55"/>
    </sheetView>
  </sheetViews>
  <sheetFormatPr defaultRowHeight="15" x14ac:dyDescent="0.25"/>
  <cols>
    <col min="1" max="1" width="12.28515625" bestFit="1" customWidth="1"/>
    <col min="2" max="2" width="58.42578125" bestFit="1" customWidth="1"/>
    <col min="3" max="3" width="16.7109375" bestFit="1" customWidth="1"/>
    <col min="4" max="4" width="20.28515625" bestFit="1" customWidth="1"/>
    <col min="5" max="5" width="16.42578125" style="2" bestFit="1" customWidth="1"/>
  </cols>
  <sheetData>
    <row r="1" spans="1:5" ht="15.75" x14ac:dyDescent="0.25">
      <c r="A1" s="273" t="s">
        <v>0</v>
      </c>
      <c r="B1" s="273"/>
      <c r="C1" s="273"/>
      <c r="D1" s="273"/>
    </row>
    <row r="2" spans="1:5" ht="15.75" thickBot="1" x14ac:dyDescent="0.3">
      <c r="E2" s="167" t="s">
        <v>125</v>
      </c>
    </row>
    <row r="3" spans="1:5" x14ac:dyDescent="0.25">
      <c r="A3" s="269" t="s">
        <v>126</v>
      </c>
      <c r="B3" s="275" t="s">
        <v>2</v>
      </c>
      <c r="C3" s="277" t="s">
        <v>795</v>
      </c>
      <c r="D3" s="278"/>
      <c r="E3" s="279"/>
    </row>
    <row r="4" spans="1:5" ht="15.75" thickBot="1" x14ac:dyDescent="0.3">
      <c r="A4" s="274"/>
      <c r="B4" s="276"/>
      <c r="C4" s="43" t="s">
        <v>3</v>
      </c>
      <c r="D4" s="44" t="s">
        <v>4</v>
      </c>
      <c r="E4" s="191" t="s">
        <v>127</v>
      </c>
    </row>
    <row r="5" spans="1:5" ht="15.75" thickBot="1" x14ac:dyDescent="0.3">
      <c r="A5" s="13">
        <v>1</v>
      </c>
      <c r="B5" s="20">
        <v>2</v>
      </c>
      <c r="C5" s="26">
        <v>3</v>
      </c>
      <c r="D5" s="3">
        <v>4</v>
      </c>
      <c r="E5" s="168">
        <v>5</v>
      </c>
    </row>
    <row r="6" spans="1:5" x14ac:dyDescent="0.25">
      <c r="A6" s="178" t="s">
        <v>5</v>
      </c>
      <c r="B6" s="21" t="s">
        <v>6</v>
      </c>
      <c r="C6" s="27">
        <f>C7+C8</f>
        <v>14374806</v>
      </c>
      <c r="D6" s="15">
        <f>D7+D8</f>
        <v>32577427</v>
      </c>
      <c r="E6" s="174">
        <f>E7+E8</f>
        <v>22496303</v>
      </c>
    </row>
    <row r="7" spans="1:5" x14ac:dyDescent="0.25">
      <c r="A7" s="179" t="s">
        <v>7</v>
      </c>
      <c r="B7" s="22" t="s">
        <v>8</v>
      </c>
      <c r="C7" s="28">
        <v>8909806</v>
      </c>
      <c r="D7" s="18">
        <v>15585433</v>
      </c>
      <c r="E7" s="231">
        <v>15233902</v>
      </c>
    </row>
    <row r="8" spans="1:5" x14ac:dyDescent="0.25">
      <c r="A8" s="179" t="s">
        <v>9</v>
      </c>
      <c r="B8" s="22" t="s">
        <v>10</v>
      </c>
      <c r="C8" s="28">
        <f>SUM(C10:C12)</f>
        <v>5465000</v>
      </c>
      <c r="D8" s="18">
        <f>SUM(D10:D12)</f>
        <v>16991994</v>
      </c>
      <c r="E8" s="265">
        <f>SUM(E10:E12)</f>
        <v>7262401</v>
      </c>
    </row>
    <row r="9" spans="1:5" x14ac:dyDescent="0.25">
      <c r="A9" s="8" t="s">
        <v>11</v>
      </c>
      <c r="B9" s="23" t="s">
        <v>12</v>
      </c>
      <c r="C9" s="29"/>
      <c r="D9" s="5"/>
      <c r="E9" s="64"/>
    </row>
    <row r="10" spans="1:5" x14ac:dyDescent="0.25">
      <c r="A10" s="8" t="s">
        <v>13</v>
      </c>
      <c r="B10" s="23" t="s">
        <v>14</v>
      </c>
      <c r="C10" s="29">
        <v>4435000</v>
      </c>
      <c r="D10" s="5">
        <v>15961994</v>
      </c>
      <c r="E10" s="64">
        <v>6175636</v>
      </c>
    </row>
    <row r="11" spans="1:5" x14ac:dyDescent="0.25">
      <c r="A11" s="8" t="s">
        <v>15</v>
      </c>
      <c r="B11" s="23" t="s">
        <v>16</v>
      </c>
      <c r="C11" s="29">
        <v>1000000</v>
      </c>
      <c r="D11" s="5">
        <v>1000000</v>
      </c>
      <c r="E11" s="64">
        <v>1068565</v>
      </c>
    </row>
    <row r="12" spans="1:5" x14ac:dyDescent="0.25">
      <c r="A12" s="8" t="s">
        <v>17</v>
      </c>
      <c r="B12" s="23" t="s">
        <v>18</v>
      </c>
      <c r="C12" s="29">
        <v>30000</v>
      </c>
      <c r="D12" s="5">
        <v>30000</v>
      </c>
      <c r="E12" s="64">
        <v>18200</v>
      </c>
    </row>
    <row r="13" spans="1:5" x14ac:dyDescent="0.25">
      <c r="A13" s="173" t="s">
        <v>19</v>
      </c>
      <c r="B13" s="24" t="s">
        <v>20</v>
      </c>
      <c r="C13" s="27">
        <f>SUM(C14:C17)</f>
        <v>0</v>
      </c>
      <c r="D13" s="15">
        <f>SUM(D14:D17)</f>
        <v>1394700</v>
      </c>
      <c r="E13" s="15">
        <f>SUM(E14:E17)</f>
        <v>1294700</v>
      </c>
    </row>
    <row r="14" spans="1:5" x14ac:dyDescent="0.25">
      <c r="A14" s="8" t="s">
        <v>21</v>
      </c>
      <c r="B14" s="23" t="s">
        <v>22</v>
      </c>
      <c r="C14" s="29"/>
      <c r="D14" s="5">
        <v>268716</v>
      </c>
      <c r="E14" s="64">
        <v>168716</v>
      </c>
    </row>
    <row r="15" spans="1:5" x14ac:dyDescent="0.25">
      <c r="A15" s="8"/>
      <c r="B15" s="23" t="s">
        <v>769</v>
      </c>
      <c r="C15" s="29"/>
      <c r="D15" s="5">
        <v>1125984</v>
      </c>
      <c r="E15" s="64">
        <v>1125984</v>
      </c>
    </row>
    <row r="16" spans="1:5" x14ac:dyDescent="0.25">
      <c r="A16" s="8" t="s">
        <v>23</v>
      </c>
      <c r="B16" s="23" t="s">
        <v>24</v>
      </c>
      <c r="C16" s="29"/>
      <c r="D16" s="5"/>
      <c r="E16" s="64">
        <f>'2.1 melléklet Önkormányzat'!F23</f>
        <v>0</v>
      </c>
    </row>
    <row r="17" spans="1:5" x14ac:dyDescent="0.25">
      <c r="A17" s="8" t="s">
        <v>25</v>
      </c>
      <c r="B17" s="23" t="s">
        <v>26</v>
      </c>
      <c r="C17" s="29"/>
      <c r="D17" s="5"/>
      <c r="E17" s="64"/>
    </row>
    <row r="18" spans="1:5" x14ac:dyDescent="0.25">
      <c r="A18" s="173" t="s">
        <v>27</v>
      </c>
      <c r="B18" s="24" t="s">
        <v>28</v>
      </c>
      <c r="C18" s="27">
        <f>SUM(C19:C25)</f>
        <v>67334690</v>
      </c>
      <c r="D18" s="27">
        <f>SUM(D19:D26)</f>
        <v>70104175</v>
      </c>
      <c r="E18" s="15">
        <f>SUM(E19:E26)</f>
        <v>70297904</v>
      </c>
    </row>
    <row r="19" spans="1:5" x14ac:dyDescent="0.25">
      <c r="A19" s="8" t="s">
        <v>29</v>
      </c>
      <c r="B19" s="4" t="s">
        <v>30</v>
      </c>
      <c r="C19" s="29">
        <v>41899796</v>
      </c>
      <c r="D19" s="29">
        <v>41929442</v>
      </c>
      <c r="E19" s="29">
        <v>41929442</v>
      </c>
    </row>
    <row r="20" spans="1:5" x14ac:dyDescent="0.25">
      <c r="A20" s="8" t="s">
        <v>31</v>
      </c>
      <c r="B20" s="4" t="s">
        <v>764</v>
      </c>
      <c r="C20" s="29">
        <v>15453434</v>
      </c>
      <c r="D20" s="5">
        <v>15104367</v>
      </c>
      <c r="E20" s="64">
        <v>15104367</v>
      </c>
    </row>
    <row r="21" spans="1:5" x14ac:dyDescent="0.25">
      <c r="A21" s="164" t="s">
        <v>32</v>
      </c>
      <c r="B21" s="4" t="s">
        <v>796</v>
      </c>
      <c r="C21" s="29">
        <v>8181460</v>
      </c>
      <c r="D21" s="5">
        <v>7970886</v>
      </c>
      <c r="E21" s="64">
        <v>8164615</v>
      </c>
    </row>
    <row r="22" spans="1:5" x14ac:dyDescent="0.25">
      <c r="A22" s="8" t="s">
        <v>33</v>
      </c>
      <c r="B22" s="4" t="s">
        <v>146</v>
      </c>
      <c r="C22" s="29"/>
      <c r="D22" s="5"/>
      <c r="E22" s="64"/>
    </row>
    <row r="23" spans="1:5" x14ac:dyDescent="0.25">
      <c r="A23" s="8" t="s">
        <v>34</v>
      </c>
      <c r="B23" s="4" t="s">
        <v>36</v>
      </c>
      <c r="C23" s="29"/>
      <c r="D23" s="5"/>
      <c r="E23" s="64"/>
    </row>
    <row r="24" spans="1:5" x14ac:dyDescent="0.25">
      <c r="A24" s="8" t="s">
        <v>35</v>
      </c>
      <c r="B24" s="4" t="s">
        <v>38</v>
      </c>
      <c r="C24" s="29">
        <v>1800000</v>
      </c>
      <c r="D24" s="29">
        <v>1800000</v>
      </c>
      <c r="E24" s="29">
        <v>1800000</v>
      </c>
    </row>
    <row r="25" spans="1:5" x14ac:dyDescent="0.25">
      <c r="A25" s="8" t="s">
        <v>37</v>
      </c>
      <c r="B25" s="4" t="s">
        <v>811</v>
      </c>
      <c r="C25" s="29"/>
      <c r="D25" s="5">
        <v>2151610</v>
      </c>
      <c r="E25" s="5">
        <v>2151610</v>
      </c>
    </row>
    <row r="26" spans="1:5" x14ac:dyDescent="0.25">
      <c r="A26" s="8" t="s">
        <v>39</v>
      </c>
      <c r="B26" s="4" t="s">
        <v>810</v>
      </c>
      <c r="C26" s="29"/>
      <c r="D26" s="5">
        <v>1147870</v>
      </c>
      <c r="E26" s="261">
        <v>1147870</v>
      </c>
    </row>
    <row r="27" spans="1:5" x14ac:dyDescent="0.25">
      <c r="A27" s="173" t="s">
        <v>41</v>
      </c>
      <c r="B27" s="24" t="s">
        <v>42</v>
      </c>
      <c r="C27" s="27">
        <f>SUM(C37+C28)</f>
        <v>185657563</v>
      </c>
      <c r="D27" s="15">
        <f>SUM(D28+D37)</f>
        <v>191467986</v>
      </c>
      <c r="E27" s="15">
        <f>SUM(E28+E37)</f>
        <v>190977133</v>
      </c>
    </row>
    <row r="28" spans="1:5" x14ac:dyDescent="0.25">
      <c r="A28" s="179" t="s">
        <v>43</v>
      </c>
      <c r="B28" s="22" t="s">
        <v>44</v>
      </c>
      <c r="C28" s="28">
        <f>SUM(C29:C36)</f>
        <v>86330263</v>
      </c>
      <c r="D28" s="18">
        <f>SUM(D29:D36)</f>
        <v>92140686</v>
      </c>
      <c r="E28" s="180">
        <f>SUM(E29:E36)</f>
        <v>91649833</v>
      </c>
    </row>
    <row r="29" spans="1:5" x14ac:dyDescent="0.25">
      <c r="A29" s="8" t="s">
        <v>45</v>
      </c>
      <c r="B29" s="23" t="s">
        <v>816</v>
      </c>
      <c r="C29" s="29"/>
      <c r="D29" s="29">
        <v>1678970</v>
      </c>
      <c r="E29" s="29">
        <v>1678970</v>
      </c>
    </row>
    <row r="30" spans="1:5" x14ac:dyDescent="0.25">
      <c r="A30" s="8" t="s">
        <v>47</v>
      </c>
      <c r="B30" s="23" t="s">
        <v>48</v>
      </c>
      <c r="C30" s="29"/>
      <c r="D30" s="5"/>
      <c r="E30" s="64"/>
    </row>
    <row r="31" spans="1:5" x14ac:dyDescent="0.25">
      <c r="A31" s="8" t="s">
        <v>49</v>
      </c>
      <c r="B31" s="23" t="s">
        <v>50</v>
      </c>
      <c r="C31" s="29">
        <v>74730847</v>
      </c>
      <c r="D31" s="29">
        <v>78266391</v>
      </c>
      <c r="E31" s="64">
        <v>77775538</v>
      </c>
    </row>
    <row r="32" spans="1:5" x14ac:dyDescent="0.25">
      <c r="A32" s="8" t="s">
        <v>51</v>
      </c>
      <c r="B32" s="23" t="s">
        <v>52</v>
      </c>
      <c r="C32" s="5">
        <v>11599416</v>
      </c>
      <c r="D32" s="5">
        <v>11995325</v>
      </c>
      <c r="E32" s="64">
        <v>11995325</v>
      </c>
    </row>
    <row r="33" spans="1:5" x14ac:dyDescent="0.25">
      <c r="A33" s="8" t="s">
        <v>53</v>
      </c>
      <c r="B33" s="23" t="s">
        <v>54</v>
      </c>
      <c r="C33" s="29"/>
      <c r="D33" s="5"/>
      <c r="E33" s="64"/>
    </row>
    <row r="34" spans="1:5" x14ac:dyDescent="0.25">
      <c r="A34" s="264" t="s">
        <v>55</v>
      </c>
      <c r="B34" s="23" t="s">
        <v>819</v>
      </c>
      <c r="C34" s="29"/>
      <c r="D34" s="5"/>
      <c r="E34" s="64"/>
    </row>
    <row r="35" spans="1:5" x14ac:dyDescent="0.25">
      <c r="A35" s="264" t="s">
        <v>818</v>
      </c>
      <c r="B35" s="23" t="s">
        <v>770</v>
      </c>
      <c r="C35" s="29"/>
      <c r="D35" s="5">
        <v>200000</v>
      </c>
      <c r="E35" s="64">
        <v>200000</v>
      </c>
    </row>
    <row r="36" spans="1:5" x14ac:dyDescent="0.25">
      <c r="A36" s="164" t="s">
        <v>820</v>
      </c>
      <c r="B36" s="23" t="s">
        <v>817</v>
      </c>
      <c r="C36" s="29"/>
      <c r="D36" s="5"/>
      <c r="E36" s="64"/>
    </row>
    <row r="37" spans="1:5" x14ac:dyDescent="0.25">
      <c r="A37" s="179" t="s">
        <v>57</v>
      </c>
      <c r="B37" s="22" t="s">
        <v>58</v>
      </c>
      <c r="C37" s="28">
        <f>C38+C39</f>
        <v>99327300</v>
      </c>
      <c r="D37" s="18">
        <f>SUM(D38:D42)</f>
        <v>99327300</v>
      </c>
      <c r="E37" s="180">
        <f>SUM(E38:E42)</f>
        <v>99327300</v>
      </c>
    </row>
    <row r="38" spans="1:5" x14ac:dyDescent="0.25">
      <c r="A38" s="8" t="s">
        <v>59</v>
      </c>
      <c r="B38" s="23" t="s">
        <v>46</v>
      </c>
      <c r="C38" s="29"/>
      <c r="D38" s="29"/>
      <c r="E38" s="29"/>
    </row>
    <row r="39" spans="1:5" x14ac:dyDescent="0.25">
      <c r="A39" s="8" t="s">
        <v>60</v>
      </c>
      <c r="B39" s="23" t="s">
        <v>50</v>
      </c>
      <c r="C39" s="29">
        <v>99327300</v>
      </c>
      <c r="D39" s="5">
        <v>99327300</v>
      </c>
      <c r="E39" s="64">
        <v>99327300</v>
      </c>
    </row>
    <row r="40" spans="1:5" x14ac:dyDescent="0.25">
      <c r="A40" s="8"/>
      <c r="B40" s="23" t="s">
        <v>54</v>
      </c>
      <c r="C40" s="29"/>
      <c r="D40" s="5"/>
      <c r="E40" s="64"/>
    </row>
    <row r="41" spans="1:5" x14ac:dyDescent="0.25">
      <c r="A41" s="8" t="s">
        <v>61</v>
      </c>
      <c r="B41" s="23" t="s">
        <v>52</v>
      </c>
      <c r="C41" s="29"/>
      <c r="D41" s="5"/>
      <c r="E41" s="64"/>
    </row>
    <row r="42" spans="1:5" x14ac:dyDescent="0.25">
      <c r="A42" s="8" t="s">
        <v>62</v>
      </c>
      <c r="B42" s="23" t="s">
        <v>56</v>
      </c>
      <c r="C42" s="29"/>
      <c r="D42" s="5"/>
      <c r="E42" s="64"/>
    </row>
    <row r="43" spans="1:5" x14ac:dyDescent="0.25">
      <c r="A43" s="173" t="s">
        <v>63</v>
      </c>
      <c r="B43" s="24" t="s">
        <v>64</v>
      </c>
      <c r="C43" s="27">
        <v>0</v>
      </c>
      <c r="D43" s="15">
        <f>SUM(D44:D46)</f>
        <v>99880</v>
      </c>
      <c r="E43" s="15">
        <f>SUM(E44:E46)</f>
        <v>38940</v>
      </c>
    </row>
    <row r="44" spans="1:5" x14ac:dyDescent="0.25">
      <c r="A44" s="8" t="s">
        <v>65</v>
      </c>
      <c r="B44" s="23" t="s">
        <v>66</v>
      </c>
      <c r="C44" s="29"/>
      <c r="D44" s="5">
        <v>99880</v>
      </c>
      <c r="E44" s="64">
        <f>'2.1 melléklet Önkormányzat'!F35</f>
        <v>0</v>
      </c>
    </row>
    <row r="45" spans="1:5" x14ac:dyDescent="0.25">
      <c r="A45" s="8" t="s">
        <v>67</v>
      </c>
      <c r="B45" s="23" t="s">
        <v>68</v>
      </c>
      <c r="C45" s="29"/>
      <c r="D45" s="5"/>
      <c r="E45" s="64"/>
    </row>
    <row r="46" spans="1:5" x14ac:dyDescent="0.25">
      <c r="A46" s="263" t="s">
        <v>821</v>
      </c>
      <c r="B46" s="23" t="s">
        <v>813</v>
      </c>
      <c r="C46" s="29"/>
      <c r="D46" s="5"/>
      <c r="E46" s="64">
        <v>38940</v>
      </c>
    </row>
    <row r="47" spans="1:5" x14ac:dyDescent="0.25">
      <c r="A47" s="173" t="s">
        <v>69</v>
      </c>
      <c r="B47" s="24" t="s">
        <v>70</v>
      </c>
      <c r="C47" s="27">
        <f>SUM(C48:C48)</f>
        <v>0</v>
      </c>
      <c r="D47" s="15">
        <f>SUM(D48:D50)</f>
        <v>2434232</v>
      </c>
      <c r="E47" s="15">
        <f>SUM(E48:E50)</f>
        <v>2434232</v>
      </c>
    </row>
    <row r="48" spans="1:5" x14ac:dyDescent="0.25">
      <c r="A48" s="8" t="s">
        <v>71</v>
      </c>
      <c r="B48" s="23" t="s">
        <v>72</v>
      </c>
      <c r="C48" s="29"/>
      <c r="D48" s="5"/>
      <c r="E48" s="64"/>
    </row>
    <row r="49" spans="1:5" x14ac:dyDescent="0.25">
      <c r="A49" s="8" t="s">
        <v>73</v>
      </c>
      <c r="B49" s="23" t="s">
        <v>74</v>
      </c>
      <c r="C49" s="29"/>
      <c r="D49" s="5"/>
      <c r="E49" s="64"/>
    </row>
    <row r="50" spans="1:5" x14ac:dyDescent="0.25">
      <c r="A50" s="8" t="s">
        <v>73</v>
      </c>
      <c r="B50" s="23" t="s">
        <v>75</v>
      </c>
      <c r="C50" s="29"/>
      <c r="D50" s="5">
        <v>2434232</v>
      </c>
      <c r="E50" s="64">
        <v>2434232</v>
      </c>
    </row>
    <row r="51" spans="1:5" x14ac:dyDescent="0.25">
      <c r="A51" s="173" t="s">
        <v>76</v>
      </c>
      <c r="B51" s="24" t="s">
        <v>77</v>
      </c>
      <c r="C51" s="27">
        <f>SUM(C6+C13+C18+C27+C43+C47)</f>
        <v>267367059</v>
      </c>
      <c r="D51" s="15">
        <f>SUM(D6+D13+D18+D27+D43+D47)</f>
        <v>298078400</v>
      </c>
      <c r="E51" s="174">
        <f>SUM(E6+E13+E18+E27+E43+E47)</f>
        <v>287539212</v>
      </c>
    </row>
    <row r="52" spans="1:5" x14ac:dyDescent="0.25">
      <c r="A52" s="179" t="s">
        <v>78</v>
      </c>
      <c r="B52" s="22" t="s">
        <v>156</v>
      </c>
      <c r="C52" s="180">
        <f>C53+C54</f>
        <v>54384193</v>
      </c>
      <c r="D52" s="180">
        <f>D53+D54</f>
        <v>55719581</v>
      </c>
      <c r="E52" s="180">
        <f>E53+E54</f>
        <v>55719581</v>
      </c>
    </row>
    <row r="53" spans="1:5" x14ac:dyDescent="0.25">
      <c r="A53" s="8" t="s">
        <v>79</v>
      </c>
      <c r="B53" s="23" t="s">
        <v>80</v>
      </c>
      <c r="C53" s="29">
        <v>49142187</v>
      </c>
      <c r="D53" s="5">
        <v>50477575</v>
      </c>
      <c r="E53" s="5">
        <v>50477575</v>
      </c>
    </row>
    <row r="54" spans="1:5" x14ac:dyDescent="0.25">
      <c r="A54" s="8" t="s">
        <v>81</v>
      </c>
      <c r="B54" s="23" t="s">
        <v>82</v>
      </c>
      <c r="C54" s="29">
        <v>5242006</v>
      </c>
      <c r="D54" s="5">
        <v>5242006</v>
      </c>
      <c r="E54" s="64">
        <v>5242006</v>
      </c>
    </row>
    <row r="55" spans="1:5" x14ac:dyDescent="0.25">
      <c r="A55" s="179" t="s">
        <v>83</v>
      </c>
      <c r="B55" s="22" t="s">
        <v>84</v>
      </c>
      <c r="C55" s="28"/>
      <c r="D55" s="18"/>
      <c r="E55" s="180"/>
    </row>
    <row r="56" spans="1:5" x14ac:dyDescent="0.25">
      <c r="A56" s="179" t="s">
        <v>85</v>
      </c>
      <c r="B56" s="22" t="s">
        <v>86</v>
      </c>
      <c r="C56" s="28"/>
      <c r="D56" s="18"/>
      <c r="E56" s="180"/>
    </row>
    <row r="57" spans="1:5" ht="15.75" thickBot="1" x14ac:dyDescent="0.3">
      <c r="A57" s="175" t="s">
        <v>87</v>
      </c>
      <c r="B57" s="181" t="s">
        <v>88</v>
      </c>
      <c r="C57" s="30">
        <f>C51+C52</f>
        <v>321751252</v>
      </c>
      <c r="D57" s="31">
        <f>D51+D52</f>
        <v>353797981</v>
      </c>
      <c r="E57" s="177">
        <f>E51+E52</f>
        <v>343258793</v>
      </c>
    </row>
    <row r="58" spans="1:5" s="182" customFormat="1" ht="15.6" customHeight="1" x14ac:dyDescent="0.25">
      <c r="A58" s="273" t="s">
        <v>89</v>
      </c>
      <c r="B58" s="273"/>
      <c r="C58" s="273"/>
      <c r="D58" s="273"/>
      <c r="E58" s="273"/>
    </row>
    <row r="59" spans="1:5" ht="15.75" thickBot="1" x14ac:dyDescent="0.3">
      <c r="E59" t="s">
        <v>1</v>
      </c>
    </row>
    <row r="60" spans="1:5" x14ac:dyDescent="0.25">
      <c r="A60" s="269" t="s">
        <v>126</v>
      </c>
      <c r="B60" s="271" t="s">
        <v>90</v>
      </c>
      <c r="C60" s="266" t="s">
        <v>768</v>
      </c>
      <c r="D60" s="267"/>
      <c r="E60" s="268"/>
    </row>
    <row r="61" spans="1:5" x14ac:dyDescent="0.25">
      <c r="A61" s="270"/>
      <c r="B61" s="272"/>
      <c r="C61" s="161" t="s">
        <v>3</v>
      </c>
      <c r="D61" s="161" t="s">
        <v>4</v>
      </c>
      <c r="E61" s="169" t="s">
        <v>127</v>
      </c>
    </row>
    <row r="62" spans="1:5" s="1" customFormat="1" x14ac:dyDescent="0.25">
      <c r="A62" s="170">
        <v>1</v>
      </c>
      <c r="B62" s="171">
        <v>2</v>
      </c>
      <c r="C62" s="114">
        <v>3</v>
      </c>
      <c r="D62" s="114">
        <v>4</v>
      </c>
      <c r="E62" s="172">
        <v>5</v>
      </c>
    </row>
    <row r="63" spans="1:5" x14ac:dyDescent="0.25">
      <c r="A63" s="173" t="s">
        <v>5</v>
      </c>
      <c r="B63" s="14" t="s">
        <v>91</v>
      </c>
      <c r="C63" s="15">
        <f>SUM(C64:C71)</f>
        <v>194198356</v>
      </c>
      <c r="D63" s="15">
        <f>SUM(D64:D71)</f>
        <v>250074015</v>
      </c>
      <c r="E63" s="174">
        <f>SUM(E64:E71)</f>
        <v>207616841</v>
      </c>
    </row>
    <row r="64" spans="1:5" x14ac:dyDescent="0.25">
      <c r="A64" s="8" t="s">
        <v>92</v>
      </c>
      <c r="B64" s="4" t="s">
        <v>93</v>
      </c>
      <c r="C64" s="5">
        <v>97379260</v>
      </c>
      <c r="D64" s="5">
        <v>105472473</v>
      </c>
      <c r="E64" s="64">
        <v>101150065</v>
      </c>
    </row>
    <row r="65" spans="1:5" x14ac:dyDescent="0.25">
      <c r="A65" s="8" t="s">
        <v>7</v>
      </c>
      <c r="B65" s="4" t="s">
        <v>94</v>
      </c>
      <c r="C65" s="5">
        <v>19841766</v>
      </c>
      <c r="D65" s="5">
        <v>20085476</v>
      </c>
      <c r="E65" s="64">
        <v>19600027</v>
      </c>
    </row>
    <row r="66" spans="1:5" x14ac:dyDescent="0.25">
      <c r="A66" s="8" t="s">
        <v>9</v>
      </c>
      <c r="B66" s="4" t="s">
        <v>95</v>
      </c>
      <c r="C66" s="5">
        <v>59529530</v>
      </c>
      <c r="D66" s="5">
        <v>104245288</v>
      </c>
      <c r="E66" s="64">
        <v>69656415</v>
      </c>
    </row>
    <row r="67" spans="1:5" x14ac:dyDescent="0.25">
      <c r="A67" s="8" t="s">
        <v>96</v>
      </c>
      <c r="B67" s="4" t="s">
        <v>97</v>
      </c>
      <c r="C67" s="5"/>
      <c r="D67" s="5"/>
      <c r="E67" s="64"/>
    </row>
    <row r="68" spans="1:5" x14ac:dyDescent="0.25">
      <c r="A68" s="8" t="s">
        <v>98</v>
      </c>
      <c r="B68" s="4" t="s">
        <v>99</v>
      </c>
      <c r="C68" s="5">
        <v>4675000</v>
      </c>
      <c r="D68" s="5">
        <v>6025582</v>
      </c>
      <c r="E68" s="64">
        <v>5900582</v>
      </c>
    </row>
    <row r="69" spans="1:5" x14ac:dyDescent="0.25">
      <c r="A69" s="8" t="s">
        <v>100</v>
      </c>
      <c r="B69" s="4" t="s">
        <v>101</v>
      </c>
      <c r="C69" s="5">
        <v>12772800</v>
      </c>
      <c r="D69" s="5">
        <v>14245196</v>
      </c>
      <c r="E69" s="64">
        <v>11309752</v>
      </c>
    </row>
    <row r="70" spans="1:5" x14ac:dyDescent="0.25">
      <c r="A70" s="8" t="s">
        <v>102</v>
      </c>
      <c r="B70" s="4" t="s">
        <v>103</v>
      </c>
      <c r="C70" s="5"/>
      <c r="D70" s="5"/>
      <c r="E70" s="64"/>
    </row>
    <row r="71" spans="1:5" x14ac:dyDescent="0.25">
      <c r="A71" s="8" t="s">
        <v>104</v>
      </c>
      <c r="B71" s="4" t="s">
        <v>771</v>
      </c>
      <c r="C71" s="5"/>
      <c r="D71" s="5"/>
      <c r="E71" s="64"/>
    </row>
    <row r="72" spans="1:5" x14ac:dyDescent="0.25">
      <c r="A72" s="173" t="s">
        <v>19</v>
      </c>
      <c r="B72" s="14" t="s">
        <v>105</v>
      </c>
      <c r="C72" s="15">
        <f>SUM(C73:C77)</f>
        <v>100127300</v>
      </c>
      <c r="D72" s="15">
        <f>SUM(D73:D77)</f>
        <v>101229344</v>
      </c>
      <c r="E72" s="174">
        <f>SUM(E73:E77)</f>
        <v>101227237</v>
      </c>
    </row>
    <row r="73" spans="1:5" x14ac:dyDescent="0.25">
      <c r="A73" s="8" t="s">
        <v>21</v>
      </c>
      <c r="B73" s="4" t="s">
        <v>106</v>
      </c>
      <c r="C73" s="5"/>
      <c r="D73" s="5">
        <v>25723181</v>
      </c>
      <c r="E73" s="64">
        <v>25723181</v>
      </c>
    </row>
    <row r="74" spans="1:5" x14ac:dyDescent="0.25">
      <c r="A74" s="8" t="s">
        <v>23</v>
      </c>
      <c r="B74" s="4" t="s">
        <v>107</v>
      </c>
      <c r="C74" s="5">
        <v>99327300</v>
      </c>
      <c r="D74" s="5">
        <v>74706163</v>
      </c>
      <c r="E74" s="64">
        <v>74704056</v>
      </c>
    </row>
    <row r="75" spans="1:5" x14ac:dyDescent="0.25">
      <c r="A75" s="8" t="s">
        <v>25</v>
      </c>
      <c r="B75" s="4" t="s">
        <v>108</v>
      </c>
      <c r="C75" s="5"/>
      <c r="D75" s="5"/>
      <c r="E75" s="64"/>
    </row>
    <row r="76" spans="1:5" x14ac:dyDescent="0.25">
      <c r="A76" s="8" t="s">
        <v>109</v>
      </c>
      <c r="B76" s="4" t="s">
        <v>110</v>
      </c>
      <c r="C76" s="5"/>
      <c r="D76" s="5"/>
      <c r="E76" s="64"/>
    </row>
    <row r="77" spans="1:5" x14ac:dyDescent="0.25">
      <c r="A77" s="8" t="s">
        <v>111</v>
      </c>
      <c r="B77" s="4" t="s">
        <v>112</v>
      </c>
      <c r="C77" s="5">
        <v>800000</v>
      </c>
      <c r="D77" s="5">
        <v>800000</v>
      </c>
      <c r="E77" s="64">
        <v>800000</v>
      </c>
    </row>
    <row r="78" spans="1:5" x14ac:dyDescent="0.25">
      <c r="A78" s="173" t="s">
        <v>27</v>
      </c>
      <c r="B78" s="14" t="s">
        <v>113</v>
      </c>
      <c r="C78" s="15">
        <f>SUM(C79:C81)</f>
        <v>27425596</v>
      </c>
      <c r="D78" s="15">
        <f>SUM(D79:D81)</f>
        <v>0</v>
      </c>
      <c r="E78" s="174">
        <f>SUM(E79:E81)</f>
        <v>0</v>
      </c>
    </row>
    <row r="79" spans="1:5" x14ac:dyDescent="0.25">
      <c r="A79" s="8" t="s">
        <v>29</v>
      </c>
      <c r="B79" s="4" t="s">
        <v>114</v>
      </c>
      <c r="C79" s="5">
        <v>22983590</v>
      </c>
      <c r="D79" s="5"/>
      <c r="E79" s="64">
        <v>0</v>
      </c>
    </row>
    <row r="80" spans="1:5" x14ac:dyDescent="0.25">
      <c r="A80" s="8" t="s">
        <v>31</v>
      </c>
      <c r="B80" s="4" t="s">
        <v>115</v>
      </c>
      <c r="C80" s="5">
        <v>4442006</v>
      </c>
      <c r="D80" s="5"/>
      <c r="E80" s="64">
        <v>0</v>
      </c>
    </row>
    <row r="81" spans="1:5" x14ac:dyDescent="0.25">
      <c r="A81" s="8" t="s">
        <v>32</v>
      </c>
      <c r="B81" s="4" t="s">
        <v>116</v>
      </c>
      <c r="C81" s="5"/>
      <c r="D81" s="5"/>
      <c r="E81" s="64"/>
    </row>
    <row r="82" spans="1:5" x14ac:dyDescent="0.25">
      <c r="A82" s="173" t="s">
        <v>41</v>
      </c>
      <c r="B82" s="14" t="s">
        <v>117</v>
      </c>
      <c r="C82" s="15"/>
      <c r="D82" s="15"/>
      <c r="E82" s="174"/>
    </row>
    <row r="83" spans="1:5" x14ac:dyDescent="0.25">
      <c r="A83" s="173" t="s">
        <v>63</v>
      </c>
      <c r="B83" s="14" t="s">
        <v>118</v>
      </c>
      <c r="C83" s="15"/>
      <c r="D83" s="15"/>
      <c r="E83" s="174"/>
    </row>
    <row r="84" spans="1:5" x14ac:dyDescent="0.25">
      <c r="A84" s="173" t="s">
        <v>69</v>
      </c>
      <c r="B84" s="14" t="s">
        <v>119</v>
      </c>
      <c r="C84" s="15">
        <f>SUM(C85:C87)</f>
        <v>0</v>
      </c>
      <c r="D84" s="15">
        <v>2494622</v>
      </c>
      <c r="E84" s="174">
        <v>2494622</v>
      </c>
    </row>
    <row r="85" spans="1:5" x14ac:dyDescent="0.25">
      <c r="A85" s="8" t="s">
        <v>71</v>
      </c>
      <c r="B85" s="4" t="s">
        <v>120</v>
      </c>
      <c r="C85" s="5"/>
      <c r="D85" s="5"/>
      <c r="E85" s="64"/>
    </row>
    <row r="86" spans="1:5" x14ac:dyDescent="0.25">
      <c r="A86" s="8" t="s">
        <v>73</v>
      </c>
      <c r="B86" s="4" t="s">
        <v>121</v>
      </c>
      <c r="C86" s="5"/>
      <c r="D86" s="5"/>
      <c r="E86" s="64"/>
    </row>
    <row r="87" spans="1:5" x14ac:dyDescent="0.25">
      <c r="A87" s="8" t="s">
        <v>122</v>
      </c>
      <c r="B87" s="4" t="s">
        <v>123</v>
      </c>
      <c r="C87" s="5"/>
      <c r="D87" s="5"/>
      <c r="E87" s="64"/>
    </row>
    <row r="88" spans="1:5" ht="15.75" thickBot="1" x14ac:dyDescent="0.3">
      <c r="A88" s="175" t="s">
        <v>76</v>
      </c>
      <c r="B88" s="176" t="s">
        <v>124</v>
      </c>
      <c r="C88" s="31">
        <f>C63+C72+C78+C82+C83+C84</f>
        <v>321751252</v>
      </c>
      <c r="D88" s="31">
        <f>D63+D72+D78+D82+D83+D84</f>
        <v>353797981</v>
      </c>
      <c r="E88" s="177">
        <f>E63+E72+E78+E82+E83+E84</f>
        <v>311338700</v>
      </c>
    </row>
  </sheetData>
  <mergeCells count="8">
    <mergeCell ref="C60:E60"/>
    <mergeCell ref="A60:A61"/>
    <mergeCell ref="B60:B61"/>
    <mergeCell ref="A1:D1"/>
    <mergeCell ref="A3:A4"/>
    <mergeCell ref="B3:B4"/>
    <mergeCell ref="C3:E3"/>
    <mergeCell ref="A58:E58"/>
  </mergeCells>
  <pageMargins left="0.7" right="0.7" top="0.75" bottom="0.75" header="0.3" footer="0.3"/>
  <pageSetup paperSize="9" scale="70" fitToHeight="0" orientation="portrait" r:id="rId1"/>
  <headerFooter>
    <oddHeader>&amp;C&amp;A</oddHeader>
  </headerFooter>
  <rowBreaks count="1" manualBreakCount="1">
    <brk id="57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6"/>
  <sheetViews>
    <sheetView view="pageLayout" zoomScaleNormal="100" workbookViewId="0">
      <selection activeCell="C16" sqref="C16"/>
    </sheetView>
  </sheetViews>
  <sheetFormatPr defaultRowHeight="15" x14ac:dyDescent="0.25"/>
  <cols>
    <col min="1" max="1" width="67.28515625" bestFit="1" customWidth="1"/>
    <col min="2" max="4" width="15.7109375" customWidth="1"/>
  </cols>
  <sheetData>
    <row r="1" spans="1:4" ht="18.75" x14ac:dyDescent="0.3">
      <c r="A1" s="299" t="s">
        <v>229</v>
      </c>
      <c r="B1" s="299"/>
      <c r="C1" s="299"/>
      <c r="D1" s="299"/>
    </row>
    <row r="2" spans="1:4" ht="15.75" thickBot="1" x14ac:dyDescent="0.3">
      <c r="D2" t="s">
        <v>125</v>
      </c>
    </row>
    <row r="3" spans="1:4" ht="45" x14ac:dyDescent="0.25">
      <c r="A3" s="126"/>
      <c r="B3" s="122" t="s">
        <v>801</v>
      </c>
      <c r="C3" s="40" t="s">
        <v>802</v>
      </c>
      <c r="D3" s="121" t="s">
        <v>803</v>
      </c>
    </row>
    <row r="4" spans="1:4" ht="15.75" thickBot="1" x14ac:dyDescent="0.3">
      <c r="A4" s="127">
        <v>1</v>
      </c>
      <c r="B4" s="107">
        <v>2</v>
      </c>
      <c r="C4" s="105">
        <v>3</v>
      </c>
      <c r="D4" s="106">
        <v>4</v>
      </c>
    </row>
    <row r="5" spans="1:4" x14ac:dyDescent="0.25">
      <c r="A5" s="329" t="s">
        <v>848</v>
      </c>
      <c r="B5" s="123"/>
      <c r="C5" s="73">
        <v>1443701</v>
      </c>
      <c r="D5" s="73">
        <v>1443701</v>
      </c>
    </row>
    <row r="6" spans="1:4" x14ac:dyDescent="0.25">
      <c r="A6" s="330" t="s">
        <v>850</v>
      </c>
      <c r="B6" s="124"/>
      <c r="C6" s="64">
        <v>230842</v>
      </c>
      <c r="D6" s="64">
        <v>230842</v>
      </c>
    </row>
    <row r="7" spans="1:4" x14ac:dyDescent="0.25">
      <c r="A7" s="330" t="s">
        <v>851</v>
      </c>
      <c r="B7" s="124"/>
      <c r="C7" s="64">
        <v>695198</v>
      </c>
      <c r="D7" s="64">
        <v>695198</v>
      </c>
    </row>
    <row r="8" spans="1:4" x14ac:dyDescent="0.25">
      <c r="A8" s="330" t="s">
        <v>852</v>
      </c>
      <c r="B8" s="124"/>
      <c r="C8" s="64">
        <v>2855026</v>
      </c>
      <c r="D8" s="64">
        <v>2855026</v>
      </c>
    </row>
    <row r="9" spans="1:4" x14ac:dyDescent="0.25">
      <c r="A9" s="330" t="s">
        <v>853</v>
      </c>
      <c r="B9" s="124"/>
      <c r="C9" s="64">
        <v>1457325</v>
      </c>
      <c r="D9" s="64">
        <v>1457325</v>
      </c>
    </row>
    <row r="10" spans="1:4" x14ac:dyDescent="0.25">
      <c r="A10" s="330" t="s">
        <v>854</v>
      </c>
      <c r="B10" s="124"/>
      <c r="C10" s="64">
        <v>2128203</v>
      </c>
      <c r="D10" s="64">
        <v>2128203</v>
      </c>
    </row>
    <row r="11" spans="1:4" x14ac:dyDescent="0.25">
      <c r="A11" s="330" t="s">
        <v>855</v>
      </c>
      <c r="B11" s="124"/>
      <c r="C11" s="64">
        <v>750000</v>
      </c>
      <c r="D11" s="64">
        <v>750000</v>
      </c>
    </row>
    <row r="12" spans="1:4" x14ac:dyDescent="0.25">
      <c r="A12" s="330" t="s">
        <v>856</v>
      </c>
      <c r="B12" s="124"/>
      <c r="C12" s="64">
        <v>12076933</v>
      </c>
      <c r="D12" s="64">
        <v>12076933</v>
      </c>
    </row>
    <row r="13" spans="1:4" x14ac:dyDescent="0.25">
      <c r="A13" s="330" t="s">
        <v>857</v>
      </c>
      <c r="B13" s="124"/>
      <c r="C13" s="64">
        <v>2028190</v>
      </c>
      <c r="D13" s="64">
        <v>2028190</v>
      </c>
    </row>
    <row r="14" spans="1:4" x14ac:dyDescent="0.25">
      <c r="A14" s="330" t="s">
        <v>858</v>
      </c>
      <c r="B14" s="124"/>
      <c r="C14" s="64">
        <v>1707763</v>
      </c>
      <c r="D14" s="64">
        <v>1707763</v>
      </c>
    </row>
    <row r="15" spans="1:4" ht="15.75" thickBot="1" x14ac:dyDescent="0.3">
      <c r="A15" s="128" t="s">
        <v>859</v>
      </c>
      <c r="B15" s="125"/>
      <c r="C15" s="74">
        <v>350000</v>
      </c>
      <c r="D15" s="74">
        <v>350000</v>
      </c>
    </row>
    <row r="16" spans="1:4" ht="15.75" thickBot="1" x14ac:dyDescent="0.3">
      <c r="A16" s="185" t="s">
        <v>209</v>
      </c>
      <c r="B16" s="331" t="s">
        <v>849</v>
      </c>
      <c r="C16" s="140">
        <f>SUM(C5:C15)</f>
        <v>25723181</v>
      </c>
      <c r="D16" s="140">
        <f>SUM(D5:D15)</f>
        <v>25723181</v>
      </c>
    </row>
  </sheetData>
  <mergeCells count="1">
    <mergeCell ref="A1:D1"/>
  </mergeCells>
  <pageMargins left="0.7" right="0.7" top="0.75" bottom="0.75" header="0.3" footer="0.3"/>
  <pageSetup paperSize="9" scale="76" orientation="portrait" r:id="rId1"/>
  <headerFooter>
    <oddHeader>&amp;C&amp;A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1"/>
  <sheetViews>
    <sheetView view="pageLayout" topLeftCell="A10" zoomScaleNormal="100" workbookViewId="0">
      <selection activeCell="I29" sqref="I29"/>
    </sheetView>
  </sheetViews>
  <sheetFormatPr defaultRowHeight="15" x14ac:dyDescent="0.25"/>
  <cols>
    <col min="1" max="1" width="4" bestFit="1" customWidth="1"/>
    <col min="2" max="2" width="40.85546875" bestFit="1" customWidth="1"/>
    <col min="3" max="5" width="15.7109375" customWidth="1"/>
    <col min="6" max="6" width="35.7109375" bestFit="1" customWidth="1"/>
    <col min="7" max="9" width="15.7109375" customWidth="1"/>
  </cols>
  <sheetData>
    <row r="1" spans="1:11" s="129" customFormat="1" ht="49.15" customHeight="1" x14ac:dyDescent="0.25">
      <c r="A1" s="284" t="s">
        <v>230</v>
      </c>
      <c r="B1" s="284"/>
      <c r="C1" s="284"/>
      <c r="D1" s="284"/>
      <c r="E1" s="284"/>
      <c r="F1" s="284"/>
      <c r="G1" s="284"/>
      <c r="H1" s="284"/>
      <c r="I1" s="284"/>
      <c r="J1" s="284"/>
    </row>
    <row r="2" spans="1:11" ht="15.75" thickBot="1" x14ac:dyDescent="0.3">
      <c r="I2" t="s">
        <v>125</v>
      </c>
    </row>
    <row r="3" spans="1:11" x14ac:dyDescent="0.25">
      <c r="A3" s="132" t="s">
        <v>231</v>
      </c>
      <c r="B3" s="277" t="s">
        <v>232</v>
      </c>
      <c r="C3" s="278"/>
      <c r="D3" s="278"/>
      <c r="E3" s="279"/>
      <c r="F3" s="293" t="s">
        <v>233</v>
      </c>
      <c r="G3" s="278"/>
      <c r="H3" s="278"/>
      <c r="I3" s="279"/>
    </row>
    <row r="4" spans="1:11" s="69" customFormat="1" ht="30" x14ac:dyDescent="0.25">
      <c r="A4" s="133"/>
      <c r="B4" s="109" t="s">
        <v>234</v>
      </c>
      <c r="C4" s="108" t="s">
        <v>235</v>
      </c>
      <c r="D4" s="108" t="s">
        <v>4</v>
      </c>
      <c r="E4" s="110" t="s">
        <v>127</v>
      </c>
      <c r="F4" s="138" t="s">
        <v>236</v>
      </c>
      <c r="G4" s="108" t="s">
        <v>235</v>
      </c>
      <c r="H4" s="108" t="s">
        <v>4</v>
      </c>
      <c r="I4" s="110" t="s">
        <v>127</v>
      </c>
    </row>
    <row r="5" spans="1:11" x14ac:dyDescent="0.25">
      <c r="A5" s="134" t="s">
        <v>5</v>
      </c>
      <c r="B5" s="71" t="s">
        <v>19</v>
      </c>
      <c r="C5" s="70" t="s">
        <v>27</v>
      </c>
      <c r="D5" s="70" t="s">
        <v>41</v>
      </c>
      <c r="E5" s="111" t="s">
        <v>63</v>
      </c>
      <c r="F5" s="131" t="s">
        <v>76</v>
      </c>
      <c r="G5" s="70" t="s">
        <v>78</v>
      </c>
      <c r="H5" s="70" t="s">
        <v>83</v>
      </c>
      <c r="I5" s="111">
        <v>10</v>
      </c>
    </row>
    <row r="6" spans="1:11" x14ac:dyDescent="0.25">
      <c r="A6" s="135">
        <v>1</v>
      </c>
      <c r="B6" s="8" t="s">
        <v>237</v>
      </c>
      <c r="C6" s="5">
        <v>216557851</v>
      </c>
      <c r="D6" s="5">
        <v>252468637</v>
      </c>
      <c r="E6" s="64">
        <v>242001556</v>
      </c>
      <c r="F6" s="78" t="s">
        <v>238</v>
      </c>
      <c r="G6" s="5">
        <v>216507851</v>
      </c>
      <c r="H6" s="5">
        <v>252418637</v>
      </c>
      <c r="I6" s="64">
        <v>209961463</v>
      </c>
    </row>
    <row r="7" spans="1:11" x14ac:dyDescent="0.25">
      <c r="A7" s="135">
        <v>2</v>
      </c>
      <c r="B7" s="8" t="s">
        <v>239</v>
      </c>
      <c r="C7" s="5">
        <v>101327300</v>
      </c>
      <c r="D7" s="5">
        <v>101229344</v>
      </c>
      <c r="E7" s="64">
        <v>101227237</v>
      </c>
      <c r="F7" s="78" t="s">
        <v>240</v>
      </c>
      <c r="G7" s="5">
        <v>101327300</v>
      </c>
      <c r="H7" s="5">
        <v>101229344</v>
      </c>
      <c r="I7" s="64">
        <v>101227237</v>
      </c>
    </row>
    <row r="8" spans="1:11" ht="15.75" thickBot="1" x14ac:dyDescent="0.3">
      <c r="A8" s="136">
        <v>3</v>
      </c>
      <c r="B8" s="10" t="s">
        <v>241</v>
      </c>
      <c r="C8" s="74">
        <v>100000</v>
      </c>
      <c r="D8" s="74">
        <v>100000</v>
      </c>
      <c r="E8" s="75">
        <v>30000</v>
      </c>
      <c r="F8" s="79" t="s">
        <v>242</v>
      </c>
      <c r="G8" s="74">
        <v>150000</v>
      </c>
      <c r="H8" s="74">
        <v>150000</v>
      </c>
      <c r="I8" s="75">
        <v>150000</v>
      </c>
    </row>
    <row r="9" spans="1:11" ht="15.75" thickBot="1" x14ac:dyDescent="0.3">
      <c r="A9" s="137">
        <v>4</v>
      </c>
      <c r="B9" s="139" t="s">
        <v>243</v>
      </c>
      <c r="C9" s="140">
        <f>SUM(C6:C8)</f>
        <v>317985151</v>
      </c>
      <c r="D9" s="140">
        <f>SUM(D6:D8)</f>
        <v>353797981</v>
      </c>
      <c r="E9" s="140">
        <f>SUM(E6:E8)</f>
        <v>343258793</v>
      </c>
      <c r="F9" s="139" t="s">
        <v>244</v>
      </c>
      <c r="G9" s="140">
        <f>SUM(G6:G8)</f>
        <v>317985151</v>
      </c>
      <c r="H9" s="140">
        <f>SUM(H6:H8)</f>
        <v>353797981</v>
      </c>
      <c r="I9" s="141">
        <f>SUM(I6:I8)</f>
        <v>311338700</v>
      </c>
    </row>
    <row r="12" spans="1:11" s="130" customFormat="1" ht="49.15" customHeight="1" x14ac:dyDescent="0.25">
      <c r="A12" s="284" t="s">
        <v>245</v>
      </c>
      <c r="B12" s="284"/>
      <c r="C12" s="284"/>
      <c r="D12" s="284"/>
      <c r="E12" s="284"/>
      <c r="F12" s="284"/>
      <c r="G12" s="284"/>
      <c r="H12" s="284"/>
      <c r="I12" s="284"/>
      <c r="J12" s="284"/>
      <c r="K12" s="284"/>
    </row>
    <row r="13" spans="1:11" ht="15.75" thickBot="1" x14ac:dyDescent="0.3"/>
    <row r="14" spans="1:11" x14ac:dyDescent="0.25">
      <c r="A14" s="132" t="s">
        <v>231</v>
      </c>
      <c r="B14" s="277" t="s">
        <v>232</v>
      </c>
      <c r="C14" s="278"/>
      <c r="D14" s="278"/>
      <c r="E14" s="279"/>
      <c r="F14" s="293" t="s">
        <v>233</v>
      </c>
      <c r="G14" s="278"/>
      <c r="H14" s="278"/>
      <c r="I14" s="279"/>
    </row>
    <row r="15" spans="1:11" s="69" customFormat="1" ht="30" x14ac:dyDescent="0.25">
      <c r="A15" s="133"/>
      <c r="B15" s="109" t="s">
        <v>234</v>
      </c>
      <c r="C15" s="108" t="s">
        <v>235</v>
      </c>
      <c r="D15" s="108" t="s">
        <v>4</v>
      </c>
      <c r="E15" s="110" t="s">
        <v>127</v>
      </c>
      <c r="F15" s="138" t="s">
        <v>236</v>
      </c>
      <c r="G15" s="108" t="s">
        <v>235</v>
      </c>
      <c r="H15" s="108" t="s">
        <v>4</v>
      </c>
      <c r="I15" s="110" t="s">
        <v>127</v>
      </c>
    </row>
    <row r="16" spans="1:11" x14ac:dyDescent="0.25">
      <c r="A16" s="134" t="s">
        <v>5</v>
      </c>
      <c r="B16" s="71" t="s">
        <v>19</v>
      </c>
      <c r="C16" s="70" t="s">
        <v>27</v>
      </c>
      <c r="D16" s="70" t="s">
        <v>41</v>
      </c>
      <c r="E16" s="111"/>
      <c r="F16" s="131" t="s">
        <v>76</v>
      </c>
      <c r="G16" s="70" t="s">
        <v>78</v>
      </c>
      <c r="H16" s="70" t="s">
        <v>83</v>
      </c>
      <c r="I16" s="111"/>
    </row>
    <row r="17" spans="1:11" x14ac:dyDescent="0.25">
      <c r="A17" s="135">
        <v>1</v>
      </c>
      <c r="B17" s="8" t="s">
        <v>237</v>
      </c>
      <c r="C17" s="5"/>
      <c r="D17" s="5"/>
      <c r="E17" s="64"/>
      <c r="F17" s="78" t="s">
        <v>238</v>
      </c>
      <c r="G17" s="5"/>
      <c r="H17" s="5"/>
      <c r="I17" s="64"/>
    </row>
    <row r="18" spans="1:11" x14ac:dyDescent="0.25">
      <c r="A18" s="135">
        <v>2</v>
      </c>
      <c r="B18" s="8" t="s">
        <v>239</v>
      </c>
      <c r="C18" s="5"/>
      <c r="D18" s="5"/>
      <c r="E18" s="64"/>
      <c r="F18" s="78" t="s">
        <v>240</v>
      </c>
      <c r="G18" s="5"/>
      <c r="H18" s="5"/>
      <c r="I18" s="64"/>
    </row>
    <row r="19" spans="1:11" ht="15.75" thickBot="1" x14ac:dyDescent="0.3">
      <c r="A19" s="136">
        <v>3</v>
      </c>
      <c r="B19" s="10" t="s">
        <v>241</v>
      </c>
      <c r="C19" s="74">
        <v>60415165</v>
      </c>
      <c r="D19" s="74">
        <v>65516867</v>
      </c>
      <c r="E19" s="75">
        <v>65516875</v>
      </c>
      <c r="F19" s="79" t="s">
        <v>242</v>
      </c>
      <c r="G19" s="74">
        <v>60415165</v>
      </c>
      <c r="H19" s="74">
        <v>65516867</v>
      </c>
      <c r="I19" s="75">
        <v>64143711</v>
      </c>
    </row>
    <row r="20" spans="1:11" ht="15.75" thickBot="1" x14ac:dyDescent="0.3">
      <c r="A20" s="137">
        <v>4</v>
      </c>
      <c r="B20" s="139" t="s">
        <v>243</v>
      </c>
      <c r="C20" s="140">
        <f>SUM(C17:C19)</f>
        <v>60415165</v>
      </c>
      <c r="D20" s="140">
        <f>SUM(D17:D19)</f>
        <v>65516867</v>
      </c>
      <c r="E20" s="140">
        <f>SUM(E17:E19)</f>
        <v>65516875</v>
      </c>
      <c r="F20" s="139" t="s">
        <v>244</v>
      </c>
      <c r="G20" s="140">
        <f>SUM(G17:G19)</f>
        <v>60415165</v>
      </c>
      <c r="H20" s="140">
        <f>SUM(H17:H19)</f>
        <v>65516867</v>
      </c>
      <c r="I20" s="141">
        <f>SUM(I17:I19)</f>
        <v>64143711</v>
      </c>
    </row>
    <row r="23" spans="1:11" s="130" customFormat="1" ht="49.15" customHeight="1" x14ac:dyDescent="0.25">
      <c r="A23" s="284" t="s">
        <v>246</v>
      </c>
      <c r="B23" s="284"/>
      <c r="C23" s="284"/>
      <c r="D23" s="284"/>
      <c r="E23" s="284"/>
      <c r="F23" s="284"/>
      <c r="G23" s="284"/>
      <c r="H23" s="284"/>
      <c r="I23" s="284"/>
      <c r="J23" s="284"/>
      <c r="K23" s="284"/>
    </row>
    <row r="24" spans="1:11" ht="15.75" thickBot="1" x14ac:dyDescent="0.3"/>
    <row r="25" spans="1:11" x14ac:dyDescent="0.25">
      <c r="A25" s="132" t="s">
        <v>231</v>
      </c>
      <c r="B25" s="277" t="s">
        <v>232</v>
      </c>
      <c r="C25" s="278"/>
      <c r="D25" s="278"/>
      <c r="E25" s="279"/>
      <c r="F25" s="293" t="s">
        <v>233</v>
      </c>
      <c r="G25" s="278"/>
      <c r="H25" s="278"/>
      <c r="I25" s="279"/>
    </row>
    <row r="26" spans="1:11" s="69" customFormat="1" ht="30" x14ac:dyDescent="0.25">
      <c r="A26" s="133"/>
      <c r="B26" s="109" t="s">
        <v>234</v>
      </c>
      <c r="C26" s="108" t="s">
        <v>235</v>
      </c>
      <c r="D26" s="108" t="s">
        <v>4</v>
      </c>
      <c r="E26" s="110" t="s">
        <v>127</v>
      </c>
      <c r="F26" s="138" t="s">
        <v>236</v>
      </c>
      <c r="G26" s="108" t="s">
        <v>235</v>
      </c>
      <c r="H26" s="108" t="s">
        <v>4</v>
      </c>
      <c r="I26" s="110" t="s">
        <v>127</v>
      </c>
    </row>
    <row r="27" spans="1:11" x14ac:dyDescent="0.25">
      <c r="A27" s="134" t="s">
        <v>5</v>
      </c>
      <c r="B27" s="71" t="s">
        <v>19</v>
      </c>
      <c r="C27" s="70" t="s">
        <v>27</v>
      </c>
      <c r="D27" s="70" t="s">
        <v>41</v>
      </c>
      <c r="E27" s="111"/>
      <c r="F27" s="131" t="s">
        <v>76</v>
      </c>
      <c r="G27" s="70" t="s">
        <v>78</v>
      </c>
      <c r="H27" s="70" t="s">
        <v>83</v>
      </c>
      <c r="I27" s="111"/>
    </row>
    <row r="28" spans="1:11" x14ac:dyDescent="0.25">
      <c r="A28" s="135">
        <v>1</v>
      </c>
      <c r="B28" s="8" t="s">
        <v>237</v>
      </c>
      <c r="C28" s="5">
        <v>33962165</v>
      </c>
      <c r="D28" s="5">
        <v>32847671</v>
      </c>
      <c r="E28" s="64">
        <v>32194476</v>
      </c>
      <c r="F28" s="78" t="s">
        <v>238</v>
      </c>
      <c r="G28" s="5">
        <v>33962165</v>
      </c>
      <c r="H28" s="5">
        <v>32847671</v>
      </c>
      <c r="I28" s="64">
        <v>31732811</v>
      </c>
    </row>
    <row r="29" spans="1:11" x14ac:dyDescent="0.25">
      <c r="A29" s="135">
        <v>2</v>
      </c>
      <c r="B29" s="8" t="s">
        <v>239</v>
      </c>
      <c r="C29" s="5">
        <v>2300000</v>
      </c>
      <c r="D29" s="5">
        <v>2979157</v>
      </c>
      <c r="E29" s="64">
        <v>2979157</v>
      </c>
      <c r="F29" s="78" t="s">
        <v>240</v>
      </c>
      <c r="G29" s="5">
        <v>2300000</v>
      </c>
      <c r="H29" s="5">
        <v>2979157</v>
      </c>
      <c r="I29" s="64">
        <v>2979157</v>
      </c>
    </row>
    <row r="30" spans="1:11" ht="15.75" thickBot="1" x14ac:dyDescent="0.3">
      <c r="A30" s="136">
        <v>3</v>
      </c>
      <c r="B30" s="10" t="s">
        <v>241</v>
      </c>
      <c r="C30" s="74"/>
      <c r="D30" s="74"/>
      <c r="E30" s="75"/>
      <c r="F30" s="79" t="s">
        <v>242</v>
      </c>
      <c r="G30" s="74"/>
      <c r="H30" s="74"/>
      <c r="I30" s="75"/>
    </row>
    <row r="31" spans="1:11" ht="15.75" thickBot="1" x14ac:dyDescent="0.3">
      <c r="A31" s="137">
        <v>4</v>
      </c>
      <c r="B31" s="139" t="s">
        <v>243</v>
      </c>
      <c r="C31" s="140">
        <f>SUM(C28:C29)</f>
        <v>36262165</v>
      </c>
      <c r="D31" s="140">
        <f>SUM(D28:D30)</f>
        <v>35826828</v>
      </c>
      <c r="E31" s="141">
        <f>SUM(E28:E30)</f>
        <v>35173633</v>
      </c>
      <c r="F31" s="139" t="s">
        <v>244</v>
      </c>
      <c r="G31" s="140">
        <f>SUM(G28:G29)</f>
        <v>36262165</v>
      </c>
      <c r="H31" s="140">
        <f>SUM(H28:H30)</f>
        <v>35826828</v>
      </c>
      <c r="I31" s="141">
        <f>SUM(I28:I30)</f>
        <v>34711968</v>
      </c>
    </row>
  </sheetData>
  <mergeCells count="9">
    <mergeCell ref="B25:E25"/>
    <mergeCell ref="F25:I25"/>
    <mergeCell ref="A1:J1"/>
    <mergeCell ref="A12:K12"/>
    <mergeCell ref="A23:K23"/>
    <mergeCell ref="B3:E3"/>
    <mergeCell ref="F3:I3"/>
    <mergeCell ref="B14:E14"/>
    <mergeCell ref="F14:I1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7" orientation="landscape" r:id="rId1"/>
  <headerFooter>
    <oddHeader>&amp;C&amp;A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8"/>
  <sheetViews>
    <sheetView view="pageLayout" zoomScaleNormal="100" workbookViewId="0">
      <selection activeCell="I4" sqref="I4"/>
    </sheetView>
  </sheetViews>
  <sheetFormatPr defaultRowHeight="15" x14ac:dyDescent="0.25"/>
  <cols>
    <col min="1" max="1" width="8.28515625" bestFit="1" customWidth="1"/>
    <col min="2" max="2" width="39.28515625" bestFit="1" customWidth="1"/>
    <col min="3" max="3" width="12.85546875" bestFit="1" customWidth="1"/>
    <col min="4" max="4" width="10.28515625" bestFit="1" customWidth="1"/>
    <col min="5" max="5" width="8.42578125" bestFit="1" customWidth="1"/>
    <col min="6" max="9" width="10.7109375" customWidth="1"/>
    <col min="10" max="10" width="9.7109375" bestFit="1" customWidth="1"/>
  </cols>
  <sheetData>
    <row r="1" spans="1:10" ht="56.45" customHeight="1" x14ac:dyDescent="0.25">
      <c r="A1" s="284" t="s">
        <v>751</v>
      </c>
      <c r="B1" s="284"/>
      <c r="C1" s="284"/>
      <c r="D1" s="284"/>
      <c r="E1" s="284"/>
      <c r="F1" s="284"/>
      <c r="G1" s="284"/>
      <c r="H1" s="284"/>
      <c r="I1" s="284"/>
      <c r="J1" s="284"/>
    </row>
    <row r="2" spans="1:10" ht="15.75" thickBot="1" x14ac:dyDescent="0.3">
      <c r="J2" t="s">
        <v>125</v>
      </c>
    </row>
    <row r="3" spans="1:10" s="52" customFormat="1" ht="43.15" customHeight="1" x14ac:dyDescent="0.25">
      <c r="A3" s="301" t="s">
        <v>126</v>
      </c>
      <c r="B3" s="303" t="s">
        <v>248</v>
      </c>
      <c r="C3" s="301" t="s">
        <v>249</v>
      </c>
      <c r="D3" s="305" t="s">
        <v>788</v>
      </c>
      <c r="E3" s="305" t="s">
        <v>772</v>
      </c>
      <c r="F3" s="296" t="s">
        <v>250</v>
      </c>
      <c r="G3" s="296"/>
      <c r="H3" s="296"/>
      <c r="I3" s="300"/>
      <c r="J3" s="126" t="s">
        <v>251</v>
      </c>
    </row>
    <row r="4" spans="1:10" ht="30" x14ac:dyDescent="0.25">
      <c r="A4" s="302"/>
      <c r="B4" s="304"/>
      <c r="C4" s="302"/>
      <c r="D4" s="306"/>
      <c r="E4" s="306"/>
      <c r="F4" s="44" t="s">
        <v>253</v>
      </c>
      <c r="G4" s="44" t="s">
        <v>750</v>
      </c>
      <c r="H4" s="44" t="s">
        <v>789</v>
      </c>
      <c r="I4" s="157" t="s">
        <v>790</v>
      </c>
      <c r="J4" s="151" t="s">
        <v>254</v>
      </c>
    </row>
    <row r="5" spans="1:10" ht="15.75" thickBot="1" x14ac:dyDescent="0.3">
      <c r="A5" s="144">
        <v>1</v>
      </c>
      <c r="B5" s="146">
        <v>2</v>
      </c>
      <c r="C5" s="156">
        <v>3</v>
      </c>
      <c r="D5" s="145">
        <v>4</v>
      </c>
      <c r="E5" s="145">
        <v>5</v>
      </c>
      <c r="F5" s="145">
        <v>6</v>
      </c>
      <c r="G5" s="145">
        <v>7</v>
      </c>
      <c r="H5" s="145">
        <v>8</v>
      </c>
      <c r="I5" s="148">
        <v>9</v>
      </c>
      <c r="J5" s="152">
        <v>10</v>
      </c>
    </row>
    <row r="6" spans="1:10" x14ac:dyDescent="0.25">
      <c r="A6" s="72" t="s">
        <v>5</v>
      </c>
      <c r="B6" s="143" t="s">
        <v>255</v>
      </c>
      <c r="C6" s="77"/>
      <c r="D6" s="6">
        <f t="shared" ref="D6:I6" si="0">SUM(D7:D8)</f>
        <v>0</v>
      </c>
      <c r="E6" s="6">
        <f t="shared" si="0"/>
        <v>0</v>
      </c>
      <c r="F6" s="6">
        <f t="shared" si="0"/>
        <v>0</v>
      </c>
      <c r="G6" s="6">
        <f t="shared" si="0"/>
        <v>0</v>
      </c>
      <c r="H6" s="6">
        <f t="shared" si="0"/>
        <v>0</v>
      </c>
      <c r="I6" s="149">
        <f t="shared" si="0"/>
        <v>0</v>
      </c>
      <c r="J6" s="154">
        <f t="shared" ref="J6:J17" si="1">SUM(F6:I6)</f>
        <v>0</v>
      </c>
    </row>
    <row r="7" spans="1:10" x14ac:dyDescent="0.25">
      <c r="A7" s="8" t="s">
        <v>19</v>
      </c>
      <c r="B7" s="9" t="s">
        <v>256</v>
      </c>
      <c r="C7" s="78"/>
      <c r="D7" s="4"/>
      <c r="E7" s="4"/>
      <c r="F7" s="4"/>
      <c r="G7" s="4"/>
      <c r="H7" s="4"/>
      <c r="I7" s="23"/>
      <c r="J7" s="155">
        <f t="shared" si="1"/>
        <v>0</v>
      </c>
    </row>
    <row r="8" spans="1:10" x14ac:dyDescent="0.25">
      <c r="A8" s="8" t="s">
        <v>27</v>
      </c>
      <c r="B8" s="9" t="s">
        <v>257</v>
      </c>
      <c r="C8" s="78"/>
      <c r="D8" s="4"/>
      <c r="E8" s="4"/>
      <c r="F8" s="4"/>
      <c r="G8" s="4"/>
      <c r="H8" s="4"/>
      <c r="I8" s="23"/>
      <c r="J8" s="155">
        <f t="shared" si="1"/>
        <v>0</v>
      </c>
    </row>
    <row r="9" spans="1:10" x14ac:dyDescent="0.25">
      <c r="A9" s="8" t="s">
        <v>41</v>
      </c>
      <c r="B9" s="9" t="s">
        <v>258</v>
      </c>
      <c r="C9" s="78"/>
      <c r="D9" s="4">
        <f t="shared" ref="D9:I9" si="2">SUM(D10:D11)</f>
        <v>0</v>
      </c>
      <c r="E9" s="4">
        <f t="shared" si="2"/>
        <v>0</v>
      </c>
      <c r="F9" s="4">
        <f t="shared" si="2"/>
        <v>0</v>
      </c>
      <c r="G9" s="4">
        <f t="shared" si="2"/>
        <v>0</v>
      </c>
      <c r="H9" s="4">
        <f t="shared" si="2"/>
        <v>0</v>
      </c>
      <c r="I9" s="23">
        <f t="shared" si="2"/>
        <v>0</v>
      </c>
      <c r="J9" s="155">
        <f t="shared" si="1"/>
        <v>0</v>
      </c>
    </row>
    <row r="10" spans="1:10" x14ac:dyDescent="0.25">
      <c r="A10" s="8" t="s">
        <v>63</v>
      </c>
      <c r="B10" s="9" t="s">
        <v>259</v>
      </c>
      <c r="C10" s="78"/>
      <c r="D10" s="4"/>
      <c r="E10" s="4"/>
      <c r="F10" s="4"/>
      <c r="G10" s="4"/>
      <c r="H10" s="4"/>
      <c r="I10" s="23"/>
      <c r="J10" s="155"/>
    </row>
    <row r="11" spans="1:10" x14ac:dyDescent="0.25">
      <c r="A11" s="8" t="s">
        <v>69</v>
      </c>
      <c r="B11" s="9" t="s">
        <v>260</v>
      </c>
      <c r="C11" s="78"/>
      <c r="D11" s="4"/>
      <c r="E11" s="4"/>
      <c r="F11" s="4"/>
      <c r="G11" s="4"/>
      <c r="H11" s="4"/>
      <c r="I11" s="23"/>
      <c r="J11" s="155">
        <f t="shared" si="1"/>
        <v>0</v>
      </c>
    </row>
    <row r="12" spans="1:10" x14ac:dyDescent="0.25">
      <c r="A12" s="8" t="s">
        <v>76</v>
      </c>
      <c r="B12" s="9" t="s">
        <v>261</v>
      </c>
      <c r="C12" s="78"/>
      <c r="D12" s="4"/>
      <c r="E12" s="4"/>
      <c r="F12" s="4"/>
      <c r="G12" s="4"/>
      <c r="H12" s="4"/>
      <c r="I12" s="23"/>
      <c r="J12" s="155"/>
    </row>
    <row r="13" spans="1:10" x14ac:dyDescent="0.25">
      <c r="A13" s="8" t="s">
        <v>78</v>
      </c>
      <c r="B13" s="9" t="s">
        <v>262</v>
      </c>
      <c r="C13" s="78"/>
      <c r="D13" s="4"/>
      <c r="E13" s="4"/>
      <c r="F13" s="4"/>
      <c r="G13" s="4"/>
      <c r="H13" s="4"/>
      <c r="I13" s="23"/>
      <c r="J13" s="155"/>
    </row>
    <row r="14" spans="1:10" x14ac:dyDescent="0.25">
      <c r="A14" s="8" t="s">
        <v>83</v>
      </c>
      <c r="B14" s="9" t="s">
        <v>263</v>
      </c>
      <c r="C14" s="78"/>
      <c r="D14" s="4">
        <f t="shared" ref="D14:I14" si="3">SUM(D15:D15)</f>
        <v>0</v>
      </c>
      <c r="E14" s="4">
        <f t="shared" si="3"/>
        <v>0</v>
      </c>
      <c r="F14" s="4">
        <f t="shared" si="3"/>
        <v>0</v>
      </c>
      <c r="G14" s="4">
        <f t="shared" si="3"/>
        <v>0</v>
      </c>
      <c r="H14" s="4">
        <f t="shared" si="3"/>
        <v>0</v>
      </c>
      <c r="I14" s="23">
        <f t="shared" si="3"/>
        <v>0</v>
      </c>
      <c r="J14" s="155">
        <f>SUM(F14:I14)</f>
        <v>0</v>
      </c>
    </row>
    <row r="15" spans="1:10" x14ac:dyDescent="0.25">
      <c r="A15" s="8" t="s">
        <v>264</v>
      </c>
      <c r="B15" s="9" t="s">
        <v>265</v>
      </c>
      <c r="C15" s="78"/>
      <c r="D15" s="4"/>
      <c r="E15" s="4"/>
      <c r="F15" s="4"/>
      <c r="G15" s="4"/>
      <c r="H15" s="4"/>
      <c r="I15" s="23"/>
      <c r="J15" s="155">
        <f>SUM(F15:I15)</f>
        <v>0</v>
      </c>
    </row>
    <row r="16" spans="1:10" x14ac:dyDescent="0.25">
      <c r="A16" s="8" t="s">
        <v>87</v>
      </c>
      <c r="B16" s="9" t="s">
        <v>266</v>
      </c>
      <c r="C16" s="78"/>
      <c r="D16" s="4">
        <f t="shared" ref="D16:I16" si="4">SUM(D17:D17)</f>
        <v>0</v>
      </c>
      <c r="E16" s="4">
        <f t="shared" si="4"/>
        <v>0</v>
      </c>
      <c r="F16" s="4">
        <f t="shared" si="4"/>
        <v>0</v>
      </c>
      <c r="G16" s="4">
        <f t="shared" si="4"/>
        <v>0</v>
      </c>
      <c r="H16" s="4">
        <f t="shared" si="4"/>
        <v>0</v>
      </c>
      <c r="I16" s="23">
        <f t="shared" si="4"/>
        <v>0</v>
      </c>
      <c r="J16" s="155">
        <f t="shared" si="1"/>
        <v>0</v>
      </c>
    </row>
    <row r="17" spans="1:10" x14ac:dyDescent="0.25">
      <c r="A17" s="8" t="s">
        <v>267</v>
      </c>
      <c r="B17" s="9" t="s">
        <v>265</v>
      </c>
      <c r="C17" s="78"/>
      <c r="D17" s="4"/>
      <c r="E17" s="4"/>
      <c r="F17" s="4"/>
      <c r="G17" s="4"/>
      <c r="H17" s="4"/>
      <c r="I17" s="23"/>
      <c r="J17" s="155">
        <f t="shared" si="1"/>
        <v>0</v>
      </c>
    </row>
    <row r="18" spans="1:10" ht="15.75" thickBot="1" x14ac:dyDescent="0.3">
      <c r="A18" s="99" t="s">
        <v>268</v>
      </c>
      <c r="B18" s="147" t="s">
        <v>269</v>
      </c>
      <c r="C18" s="100"/>
      <c r="D18" s="65">
        <f t="shared" ref="D18:J18" si="5">D6+D9+D14+D16</f>
        <v>0</v>
      </c>
      <c r="E18" s="65">
        <f t="shared" si="5"/>
        <v>0</v>
      </c>
      <c r="F18" s="65">
        <f t="shared" si="5"/>
        <v>0</v>
      </c>
      <c r="G18" s="65">
        <f t="shared" si="5"/>
        <v>0</v>
      </c>
      <c r="H18" s="65">
        <f t="shared" si="5"/>
        <v>0</v>
      </c>
      <c r="I18" s="150">
        <f t="shared" si="5"/>
        <v>0</v>
      </c>
      <c r="J18" s="153">
        <f t="shared" si="5"/>
        <v>0</v>
      </c>
    </row>
  </sheetData>
  <mergeCells count="7">
    <mergeCell ref="A1:J1"/>
    <mergeCell ref="F3:I3"/>
    <mergeCell ref="A3:A4"/>
    <mergeCell ref="B3:B4"/>
    <mergeCell ref="C3:C4"/>
    <mergeCell ref="D3:D4"/>
    <mergeCell ref="E3:E4"/>
  </mergeCells>
  <pageMargins left="0.7" right="0.7" top="0.75" bottom="0.75" header="0.3" footer="0.3"/>
  <pageSetup paperSize="9" scale="99" orientation="landscape" r:id="rId1"/>
  <headerFooter>
    <oddHeader>&amp;C&amp;A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"/>
  <sheetViews>
    <sheetView view="pageLayout" zoomScaleNormal="100" workbookViewId="0">
      <selection activeCell="F12" sqref="F12"/>
    </sheetView>
  </sheetViews>
  <sheetFormatPr defaultRowHeight="15" x14ac:dyDescent="0.25"/>
  <cols>
    <col min="1" max="1" width="13.7109375" customWidth="1"/>
    <col min="2" max="2" width="15.7109375" bestFit="1" customWidth="1"/>
    <col min="3" max="3" width="18.42578125" bestFit="1" customWidth="1"/>
    <col min="4" max="4" width="11.28515625" customWidth="1"/>
    <col min="5" max="5" width="14.7109375" bestFit="1" customWidth="1"/>
    <col min="6" max="6" width="18.42578125" bestFit="1" customWidth="1"/>
    <col min="7" max="7" width="13.28515625" customWidth="1"/>
  </cols>
  <sheetData>
    <row r="1" spans="1:8" ht="40.9" customHeight="1" x14ac:dyDescent="0.25">
      <c r="A1" s="284" t="s">
        <v>270</v>
      </c>
      <c r="B1" s="284"/>
      <c r="C1" s="284"/>
      <c r="D1" s="284"/>
      <c r="E1" s="284"/>
      <c r="F1" s="284"/>
      <c r="G1" s="284"/>
      <c r="H1" s="284"/>
    </row>
    <row r="2" spans="1:8" ht="15.75" thickBot="1" x14ac:dyDescent="0.3">
      <c r="G2" t="s">
        <v>125</v>
      </c>
    </row>
    <row r="3" spans="1:8" s="53" customFormat="1" ht="45.75" thickBot="1" x14ac:dyDescent="0.3">
      <c r="A3" s="158" t="s">
        <v>271</v>
      </c>
      <c r="B3" s="95" t="s">
        <v>791</v>
      </c>
      <c r="C3" s="95" t="s">
        <v>792</v>
      </c>
      <c r="D3" s="95" t="s">
        <v>127</v>
      </c>
      <c r="E3" s="95" t="s">
        <v>793</v>
      </c>
      <c r="F3" s="95" t="s">
        <v>792</v>
      </c>
      <c r="G3" s="96" t="s">
        <v>127</v>
      </c>
    </row>
    <row r="4" spans="1:8" x14ac:dyDescent="0.25">
      <c r="A4" s="72"/>
      <c r="B4" s="6"/>
      <c r="C4" s="6"/>
      <c r="D4" s="6"/>
      <c r="E4" s="6"/>
      <c r="F4" s="6"/>
      <c r="G4" s="143"/>
    </row>
    <row r="5" spans="1:8" x14ac:dyDescent="0.25">
      <c r="A5" s="8"/>
      <c r="B5" s="4"/>
      <c r="C5" s="4"/>
      <c r="D5" s="4"/>
      <c r="E5" s="4"/>
      <c r="F5" s="4"/>
      <c r="G5" s="9"/>
    </row>
    <row r="6" spans="1:8" ht="15.75" thickBot="1" x14ac:dyDescent="0.3">
      <c r="A6" s="10"/>
      <c r="B6" s="11"/>
      <c r="C6" s="11"/>
      <c r="D6" s="11"/>
      <c r="E6" s="11"/>
      <c r="F6" s="11"/>
      <c r="G6" s="12"/>
    </row>
    <row r="7" spans="1:8" ht="15.75" thickBot="1" x14ac:dyDescent="0.3">
      <c r="A7" s="139" t="s">
        <v>209</v>
      </c>
      <c r="B7" s="159">
        <f t="shared" ref="B7:G7" si="0">SUM(B4)</f>
        <v>0</v>
      </c>
      <c r="C7" s="159">
        <f t="shared" si="0"/>
        <v>0</v>
      </c>
      <c r="D7" s="159">
        <f t="shared" si="0"/>
        <v>0</v>
      </c>
      <c r="E7" s="159">
        <f t="shared" si="0"/>
        <v>0</v>
      </c>
      <c r="F7" s="159">
        <f t="shared" si="0"/>
        <v>0</v>
      </c>
      <c r="G7" s="160">
        <f t="shared" si="0"/>
        <v>0</v>
      </c>
    </row>
  </sheetData>
  <mergeCells count="1">
    <mergeCell ref="A1:H1"/>
  </mergeCells>
  <pageMargins left="0.7" right="0.7" top="0.75" bottom="0.75" header="0.3" footer="0.3"/>
  <pageSetup paperSize="9" orientation="landscape" r:id="rId1"/>
  <headerFooter>
    <oddHeader>&amp;C&amp;A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6"/>
  <sheetViews>
    <sheetView view="pageLayout" zoomScaleNormal="100" workbookViewId="0">
      <selection activeCell="H4" sqref="H4"/>
    </sheetView>
  </sheetViews>
  <sheetFormatPr defaultRowHeight="15" x14ac:dyDescent="0.25"/>
  <cols>
    <col min="1" max="1" width="8.28515625" bestFit="1" customWidth="1"/>
    <col min="2" max="2" width="19.42578125" bestFit="1" customWidth="1"/>
    <col min="3" max="3" width="10.28515625" bestFit="1" customWidth="1"/>
    <col min="4" max="4" width="10.42578125" bestFit="1" customWidth="1"/>
    <col min="5" max="5" width="6.28515625" bestFit="1" customWidth="1"/>
    <col min="6" max="7" width="5.7109375" bestFit="1" customWidth="1"/>
    <col min="8" max="8" width="9.85546875" bestFit="1" customWidth="1"/>
  </cols>
  <sheetData>
    <row r="1" spans="1:8" ht="49.15" customHeight="1" x14ac:dyDescent="0.25">
      <c r="A1" s="284" t="s">
        <v>752</v>
      </c>
      <c r="B1" s="284"/>
      <c r="C1" s="284"/>
      <c r="D1" s="284"/>
      <c r="E1" s="284"/>
      <c r="F1" s="284"/>
      <c r="G1" s="284"/>
      <c r="H1" s="284"/>
    </row>
    <row r="2" spans="1:8" ht="15.75" thickBot="1" x14ac:dyDescent="0.3">
      <c r="H2" t="s">
        <v>1</v>
      </c>
    </row>
    <row r="3" spans="1:8" ht="28.9" customHeight="1" x14ac:dyDescent="0.25">
      <c r="A3" s="295" t="s">
        <v>247</v>
      </c>
      <c r="B3" s="296" t="s">
        <v>272</v>
      </c>
      <c r="C3" s="296" t="s">
        <v>273</v>
      </c>
      <c r="D3" s="296" t="s">
        <v>274</v>
      </c>
      <c r="E3" s="296" t="s">
        <v>275</v>
      </c>
      <c r="F3" s="296"/>
      <c r="G3" s="296"/>
      <c r="H3" s="297"/>
    </row>
    <row r="4" spans="1:8" ht="30" x14ac:dyDescent="0.25">
      <c r="A4" s="307"/>
      <c r="B4" s="308"/>
      <c r="C4" s="308"/>
      <c r="D4" s="308"/>
      <c r="E4" s="108" t="s">
        <v>252</v>
      </c>
      <c r="F4" s="108" t="s">
        <v>253</v>
      </c>
      <c r="G4" s="108" t="s">
        <v>750</v>
      </c>
      <c r="H4" s="110" t="s">
        <v>794</v>
      </c>
    </row>
    <row r="5" spans="1:8" x14ac:dyDescent="0.25">
      <c r="A5" s="113">
        <v>1</v>
      </c>
      <c r="B5" s="114">
        <v>2</v>
      </c>
      <c r="C5" s="114">
        <v>3</v>
      </c>
      <c r="D5" s="114">
        <v>4</v>
      </c>
      <c r="E5" s="114">
        <v>5</v>
      </c>
      <c r="F5" s="114">
        <v>6</v>
      </c>
      <c r="G5" s="114">
        <v>7</v>
      </c>
      <c r="H5" s="115">
        <v>8</v>
      </c>
    </row>
    <row r="6" spans="1:8" x14ac:dyDescent="0.25">
      <c r="A6" s="8" t="s">
        <v>5</v>
      </c>
      <c r="B6" s="4" t="s">
        <v>44</v>
      </c>
      <c r="C6" s="4"/>
      <c r="D6" s="4"/>
      <c r="E6" s="4">
        <f>SUM(E7:E10)</f>
        <v>0</v>
      </c>
      <c r="F6" s="4">
        <f>SUM(F7:F10)</f>
        <v>0</v>
      </c>
      <c r="G6" s="4">
        <f>SUM(G7:G10)</f>
        <v>0</v>
      </c>
      <c r="H6" s="9">
        <f>SUM(H7:H10)</f>
        <v>0</v>
      </c>
    </row>
    <row r="7" spans="1:8" x14ac:dyDescent="0.25">
      <c r="A7" s="8" t="s">
        <v>19</v>
      </c>
      <c r="B7" s="4" t="s">
        <v>276</v>
      </c>
      <c r="C7" s="4"/>
      <c r="D7" s="4"/>
      <c r="E7" s="4"/>
      <c r="F7" s="4"/>
      <c r="G7" s="4"/>
      <c r="H7" s="9"/>
    </row>
    <row r="8" spans="1:8" x14ac:dyDescent="0.25">
      <c r="A8" s="8" t="s">
        <v>27</v>
      </c>
      <c r="B8" s="4"/>
      <c r="C8" s="4"/>
      <c r="D8" s="4"/>
      <c r="E8" s="4"/>
      <c r="F8" s="4"/>
      <c r="G8" s="4"/>
      <c r="H8" s="9"/>
    </row>
    <row r="9" spans="1:8" x14ac:dyDescent="0.25">
      <c r="A9" s="8" t="s">
        <v>41</v>
      </c>
      <c r="B9" s="4" t="s">
        <v>265</v>
      </c>
      <c r="C9" s="4"/>
      <c r="D9" s="4"/>
      <c r="E9" s="4"/>
      <c r="F9" s="4"/>
      <c r="G9" s="4"/>
      <c r="H9" s="9"/>
    </row>
    <row r="10" spans="1:8" x14ac:dyDescent="0.25">
      <c r="A10" s="8" t="s">
        <v>63</v>
      </c>
      <c r="B10" s="4" t="s">
        <v>265</v>
      </c>
      <c r="C10" s="4"/>
      <c r="D10" s="4"/>
      <c r="E10" s="4"/>
      <c r="F10" s="4"/>
      <c r="G10" s="4"/>
      <c r="H10" s="9"/>
    </row>
    <row r="11" spans="1:8" x14ac:dyDescent="0.25">
      <c r="A11" s="8" t="s">
        <v>69</v>
      </c>
      <c r="B11" s="4" t="s">
        <v>58</v>
      </c>
      <c r="C11" s="4"/>
      <c r="D11" s="4"/>
      <c r="E11" s="4">
        <f>SUM(E12:E15)</f>
        <v>0</v>
      </c>
      <c r="F11" s="4">
        <f>SUM(F12:F15)</f>
        <v>0</v>
      </c>
      <c r="G11" s="4">
        <f>SUM(G12:G15)</f>
        <v>0</v>
      </c>
      <c r="H11" s="9">
        <f>SUM(H12:H15)</f>
        <v>0</v>
      </c>
    </row>
    <row r="12" spans="1:8" x14ac:dyDescent="0.25">
      <c r="A12" s="8" t="s">
        <v>76</v>
      </c>
      <c r="B12" s="4" t="s">
        <v>277</v>
      </c>
      <c r="C12" s="4"/>
      <c r="D12" s="4"/>
      <c r="E12" s="4"/>
      <c r="F12" s="4"/>
      <c r="G12" s="4"/>
      <c r="H12" s="9"/>
    </row>
    <row r="13" spans="1:8" x14ac:dyDescent="0.25">
      <c r="A13" s="8" t="s">
        <v>78</v>
      </c>
      <c r="B13" s="4"/>
      <c r="C13" s="4"/>
      <c r="D13" s="4"/>
      <c r="E13" s="4"/>
      <c r="F13" s="4"/>
      <c r="G13" s="4"/>
      <c r="H13" s="9"/>
    </row>
    <row r="14" spans="1:8" x14ac:dyDescent="0.25">
      <c r="A14" s="8" t="s">
        <v>83</v>
      </c>
      <c r="B14" s="4" t="s">
        <v>265</v>
      </c>
      <c r="C14" s="4"/>
      <c r="D14" s="4"/>
      <c r="E14" s="4"/>
      <c r="F14" s="4"/>
      <c r="G14" s="4"/>
      <c r="H14" s="9"/>
    </row>
    <row r="15" spans="1:8" x14ac:dyDescent="0.25">
      <c r="A15" s="8" t="s">
        <v>264</v>
      </c>
      <c r="B15" s="4" t="s">
        <v>265</v>
      </c>
      <c r="C15" s="4"/>
      <c r="D15" s="4"/>
      <c r="E15" s="4"/>
      <c r="F15" s="4"/>
      <c r="G15" s="4"/>
      <c r="H15" s="9"/>
    </row>
    <row r="16" spans="1:8" ht="15.75" thickBot="1" x14ac:dyDescent="0.3">
      <c r="A16" s="99" t="s">
        <v>87</v>
      </c>
      <c r="B16" s="65" t="s">
        <v>278</v>
      </c>
      <c r="C16" s="65"/>
      <c r="D16" s="65"/>
      <c r="E16" s="65">
        <f>E6+E11</f>
        <v>0</v>
      </c>
      <c r="F16" s="65">
        <f>F6+F11</f>
        <v>0</v>
      </c>
      <c r="G16" s="65">
        <f>G6+G11</f>
        <v>0</v>
      </c>
      <c r="H16" s="147">
        <f>H6+H11</f>
        <v>0</v>
      </c>
    </row>
  </sheetData>
  <mergeCells count="6">
    <mergeCell ref="E3:H3"/>
    <mergeCell ref="A1:H1"/>
    <mergeCell ref="A3:A4"/>
    <mergeCell ref="B3:B4"/>
    <mergeCell ref="C3:C4"/>
    <mergeCell ref="D3:D4"/>
  </mergeCells>
  <pageMargins left="0.7" right="0.7" top="0.75" bottom="0.75" header="0.3" footer="0.3"/>
  <pageSetup paperSize="9" fitToHeight="0" orientation="portrait" r:id="rId1"/>
  <headerFooter>
    <oddHeader>&amp;C&amp;A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1"/>
  <sheetViews>
    <sheetView view="pageLayout" zoomScaleNormal="100" workbookViewId="0">
      <selection activeCell="C20" sqref="C20"/>
    </sheetView>
  </sheetViews>
  <sheetFormatPr defaultRowHeight="15" x14ac:dyDescent="0.25"/>
  <cols>
    <col min="1" max="1" width="39.7109375" bestFit="1" customWidth="1"/>
    <col min="2" max="4" width="15.7109375" style="2" customWidth="1"/>
  </cols>
  <sheetData>
    <row r="1" spans="1:4" ht="49.9" customHeight="1" x14ac:dyDescent="0.25">
      <c r="A1" s="284" t="s">
        <v>755</v>
      </c>
      <c r="B1" s="284"/>
      <c r="C1" s="284"/>
      <c r="D1" s="284"/>
    </row>
    <row r="2" spans="1:4" ht="15.75" thickBot="1" x14ac:dyDescent="0.3">
      <c r="D2" s="2" t="s">
        <v>125</v>
      </c>
    </row>
    <row r="3" spans="1:4" s="53" customFormat="1" ht="45" x14ac:dyDescent="0.25">
      <c r="A3" s="39" t="s">
        <v>279</v>
      </c>
      <c r="B3" s="116" t="s">
        <v>801</v>
      </c>
      <c r="C3" s="116" t="s">
        <v>802</v>
      </c>
      <c r="D3" s="120" t="s">
        <v>127</v>
      </c>
    </row>
    <row r="4" spans="1:4" x14ac:dyDescent="0.25">
      <c r="A4" s="25" t="s">
        <v>224</v>
      </c>
      <c r="B4" s="5"/>
      <c r="C4" s="5"/>
      <c r="D4" s="64"/>
    </row>
    <row r="5" spans="1:4" x14ac:dyDescent="0.25">
      <c r="A5" s="8" t="s">
        <v>280</v>
      </c>
      <c r="B5" s="5">
        <v>125000</v>
      </c>
      <c r="C5" s="5">
        <v>125000</v>
      </c>
      <c r="D5" s="64">
        <v>125000</v>
      </c>
    </row>
    <row r="6" spans="1:4" x14ac:dyDescent="0.25">
      <c r="A6" s="25" t="s">
        <v>281</v>
      </c>
      <c r="B6" s="5"/>
      <c r="C6" s="5"/>
      <c r="D6" s="64"/>
    </row>
    <row r="7" spans="1:4" x14ac:dyDescent="0.25">
      <c r="A7" s="8" t="s">
        <v>753</v>
      </c>
      <c r="B7" s="5">
        <v>3000000</v>
      </c>
      <c r="C7" s="5">
        <v>1500000</v>
      </c>
      <c r="D7" s="64">
        <v>1500000</v>
      </c>
    </row>
    <row r="8" spans="1:4" x14ac:dyDescent="0.25">
      <c r="A8" s="8" t="s">
        <v>754</v>
      </c>
      <c r="B8" s="5">
        <v>550000</v>
      </c>
      <c r="C8" s="5">
        <v>1120582</v>
      </c>
      <c r="D8" s="64">
        <v>995582</v>
      </c>
    </row>
    <row r="9" spans="1:4" x14ac:dyDescent="0.25">
      <c r="A9" s="8" t="s">
        <v>773</v>
      </c>
      <c r="B9" s="5">
        <v>1000000</v>
      </c>
      <c r="C9" s="5">
        <v>1680000</v>
      </c>
      <c r="D9" s="64">
        <v>1680000</v>
      </c>
    </row>
    <row r="10" spans="1:4" x14ac:dyDescent="0.25">
      <c r="A10" s="8" t="s">
        <v>282</v>
      </c>
      <c r="B10" s="5">
        <v>800000</v>
      </c>
      <c r="C10" s="5">
        <v>800000</v>
      </c>
      <c r="D10" s="64">
        <v>800000</v>
      </c>
    </row>
    <row r="11" spans="1:4" x14ac:dyDescent="0.25">
      <c r="A11" s="10" t="s">
        <v>860</v>
      </c>
      <c r="B11" s="74"/>
      <c r="C11" s="74">
        <v>1600000</v>
      </c>
      <c r="D11" s="75">
        <v>1600000</v>
      </c>
    </row>
    <row r="12" spans="1:4" ht="15.75" thickBot="1" x14ac:dyDescent="0.3">
      <c r="A12" s="99" t="s">
        <v>209</v>
      </c>
      <c r="B12" s="66">
        <f>SUM(B4:B11)</f>
        <v>5475000</v>
      </c>
      <c r="C12" s="66">
        <f t="shared" ref="C12:D12" si="0">SUM(C4:C11)</f>
        <v>6825582</v>
      </c>
      <c r="D12" s="66">
        <f t="shared" si="0"/>
        <v>6700582</v>
      </c>
    </row>
    <row r="15" spans="1:4" x14ac:dyDescent="0.25">
      <c r="A15" t="s">
        <v>862</v>
      </c>
    </row>
    <row r="16" spans="1:4" x14ac:dyDescent="0.25">
      <c r="A16" t="s">
        <v>861</v>
      </c>
      <c r="B16" s="2">
        <v>795582</v>
      </c>
    </row>
    <row r="17" spans="1:2" x14ac:dyDescent="0.25">
      <c r="A17" t="s">
        <v>863</v>
      </c>
      <c r="B17" s="2">
        <v>10000</v>
      </c>
    </row>
    <row r="18" spans="1:2" x14ac:dyDescent="0.25">
      <c r="A18" t="s">
        <v>866</v>
      </c>
      <c r="B18" s="2">
        <v>10000</v>
      </c>
    </row>
    <row r="19" spans="1:2" x14ac:dyDescent="0.25">
      <c r="A19" t="s">
        <v>864</v>
      </c>
      <c r="B19" s="2">
        <v>90000</v>
      </c>
    </row>
    <row r="20" spans="1:2" x14ac:dyDescent="0.25">
      <c r="A20" t="s">
        <v>865</v>
      </c>
      <c r="B20" s="2">
        <v>90000</v>
      </c>
    </row>
    <row r="21" spans="1:2" x14ac:dyDescent="0.25">
      <c r="A21" s="19" t="s">
        <v>787</v>
      </c>
      <c r="B21" s="332">
        <f>SUM(B16:B20)</f>
        <v>995582</v>
      </c>
    </row>
  </sheetData>
  <mergeCells count="1">
    <mergeCell ref="A1:D1"/>
  </mergeCells>
  <pageMargins left="0.7" right="0.7" top="0.75" bottom="0.75" header="0.3" footer="0.3"/>
  <pageSetup paperSize="9" fitToHeight="0" orientation="portrait" r:id="rId1"/>
  <headerFooter>
    <oddHeader>&amp;C&amp;A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view="pageLayout" zoomScaleNormal="100" workbookViewId="0">
      <selection activeCell="E7" sqref="E7"/>
    </sheetView>
  </sheetViews>
  <sheetFormatPr defaultColWidth="8" defaultRowHeight="12.75" x14ac:dyDescent="0.25"/>
  <cols>
    <col min="1" max="1" width="5.5703125" style="260" customWidth="1"/>
    <col min="2" max="2" width="26.140625" style="251" customWidth="1"/>
    <col min="3" max="3" width="17.140625" style="251" customWidth="1"/>
    <col min="4" max="4" width="16.28515625" style="251" customWidth="1"/>
    <col min="5" max="5" width="11" style="251" bestFit="1" customWidth="1"/>
    <col min="6" max="16384" width="8" style="251"/>
  </cols>
  <sheetData>
    <row r="1" spans="1:5" s="238" customFormat="1" ht="63.75" customHeight="1" thickBot="1" x14ac:dyDescent="0.3">
      <c r="A1" s="237"/>
      <c r="D1" s="239" t="s">
        <v>782</v>
      </c>
    </row>
    <row r="2" spans="1:5" s="243" customFormat="1" ht="48" customHeight="1" thickBot="1" x14ac:dyDescent="0.3">
      <c r="A2" s="240" t="s">
        <v>783</v>
      </c>
      <c r="B2" s="241" t="s">
        <v>2</v>
      </c>
      <c r="C2" s="241" t="s">
        <v>784</v>
      </c>
      <c r="D2" s="242" t="s">
        <v>785</v>
      </c>
      <c r="E2" s="236" t="s">
        <v>127</v>
      </c>
    </row>
    <row r="3" spans="1:5" s="243" customFormat="1" ht="18" customHeight="1" thickBot="1" x14ac:dyDescent="0.3">
      <c r="A3" s="244">
        <v>1</v>
      </c>
      <c r="B3" s="245">
        <v>2</v>
      </c>
      <c r="C3" s="245">
        <v>3</v>
      </c>
      <c r="D3" s="246">
        <v>4</v>
      </c>
      <c r="E3" s="235">
        <v>5</v>
      </c>
    </row>
    <row r="4" spans="1:5" ht="24" x14ac:dyDescent="0.25">
      <c r="A4" s="247" t="s">
        <v>5</v>
      </c>
      <c r="B4" s="248" t="s">
        <v>786</v>
      </c>
      <c r="C4" s="249">
        <v>800000</v>
      </c>
      <c r="D4" s="250">
        <v>400000</v>
      </c>
      <c r="E4" s="250">
        <v>678283</v>
      </c>
    </row>
    <row r="5" spans="1:5" ht="18" customHeight="1" x14ac:dyDescent="0.25">
      <c r="A5" s="252" t="s">
        <v>19</v>
      </c>
      <c r="B5" s="253"/>
      <c r="C5" s="254"/>
      <c r="D5" s="255"/>
      <c r="E5" s="64"/>
    </row>
    <row r="6" spans="1:5" ht="18" customHeight="1" x14ac:dyDescent="0.25">
      <c r="A6" s="247" t="s">
        <v>41</v>
      </c>
      <c r="B6" s="253"/>
      <c r="C6" s="254"/>
      <c r="D6" s="255"/>
      <c r="E6" s="64"/>
    </row>
    <row r="7" spans="1:5" ht="18" customHeight="1" x14ac:dyDescent="0.25">
      <c r="A7" s="252" t="s">
        <v>63</v>
      </c>
      <c r="B7" s="253"/>
      <c r="C7" s="254"/>
      <c r="D7" s="255"/>
      <c r="E7" s="64"/>
    </row>
    <row r="8" spans="1:5" ht="18" customHeight="1" x14ac:dyDescent="0.25">
      <c r="A8" s="252" t="s">
        <v>69</v>
      </c>
      <c r="B8" s="253"/>
      <c r="C8" s="254"/>
      <c r="D8" s="255"/>
      <c r="E8" s="64"/>
    </row>
    <row r="9" spans="1:5" ht="18" customHeight="1" x14ac:dyDescent="0.25">
      <c r="A9" s="247" t="s">
        <v>76</v>
      </c>
      <c r="B9" s="253"/>
      <c r="C9" s="254"/>
      <c r="D9" s="255"/>
      <c r="E9" s="64"/>
    </row>
    <row r="10" spans="1:5" ht="18" customHeight="1" x14ac:dyDescent="0.25">
      <c r="A10" s="252" t="s">
        <v>78</v>
      </c>
      <c r="B10" s="253"/>
      <c r="C10" s="254"/>
      <c r="D10" s="255"/>
      <c r="E10" s="64"/>
    </row>
    <row r="11" spans="1:5" ht="18" customHeight="1" x14ac:dyDescent="0.25">
      <c r="A11" s="252" t="s">
        <v>83</v>
      </c>
      <c r="B11" s="253"/>
      <c r="C11" s="254"/>
      <c r="D11" s="255"/>
      <c r="E11" s="64"/>
    </row>
    <row r="12" spans="1:5" ht="18" customHeight="1" x14ac:dyDescent="0.25">
      <c r="A12" s="247" t="s">
        <v>264</v>
      </c>
      <c r="B12" s="253"/>
      <c r="C12" s="254"/>
      <c r="D12" s="255"/>
      <c r="E12" s="64"/>
    </row>
    <row r="13" spans="1:5" ht="18" customHeight="1" x14ac:dyDescent="0.25">
      <c r="A13" s="252" t="s">
        <v>87</v>
      </c>
      <c r="B13" s="253"/>
      <c r="C13" s="254"/>
      <c r="D13" s="255"/>
      <c r="E13" s="64"/>
    </row>
    <row r="14" spans="1:5" ht="18" customHeight="1" x14ac:dyDescent="0.25">
      <c r="A14" s="252" t="s">
        <v>267</v>
      </c>
      <c r="B14" s="253"/>
      <c r="C14" s="254"/>
      <c r="D14" s="255"/>
      <c r="E14" s="64"/>
    </row>
    <row r="15" spans="1:5" ht="18" customHeight="1" x14ac:dyDescent="0.25">
      <c r="A15" s="247" t="s">
        <v>268</v>
      </c>
      <c r="B15" s="253"/>
      <c r="C15" s="254"/>
      <c r="D15" s="255"/>
      <c r="E15" s="64"/>
    </row>
    <row r="16" spans="1:5" ht="18" customHeight="1" x14ac:dyDescent="0.25">
      <c r="A16" s="252" t="s">
        <v>283</v>
      </c>
      <c r="B16" s="253"/>
      <c r="C16" s="254"/>
      <c r="D16" s="255"/>
      <c r="E16" s="64"/>
    </row>
    <row r="17" spans="1:5" ht="18" customHeight="1" thickBot="1" x14ac:dyDescent="0.3">
      <c r="A17" s="252" t="s">
        <v>284</v>
      </c>
      <c r="B17" s="253"/>
      <c r="C17" s="254"/>
      <c r="D17" s="255"/>
      <c r="E17" s="64"/>
    </row>
    <row r="18" spans="1:5" ht="18" customHeight="1" thickBot="1" x14ac:dyDescent="0.3">
      <c r="A18" s="256" t="s">
        <v>285</v>
      </c>
      <c r="B18" s="257" t="s">
        <v>787</v>
      </c>
      <c r="C18" s="258">
        <f>SUM(C4:C17)</f>
        <v>800000</v>
      </c>
      <c r="D18" s="259">
        <f>SUM(D4:D17)</f>
        <v>400000</v>
      </c>
      <c r="E18" s="259">
        <f>SUM(E4:E17)</f>
        <v>678283</v>
      </c>
    </row>
  </sheetData>
  <printOptions horizontalCentered="1"/>
  <pageMargins left="0.7" right="0.7" top="0.75" bottom="0.75" header="0.3" footer="0.3"/>
  <pageSetup paperSize="9" scale="105" orientation="portrait" r:id="rId1"/>
  <headerFooter alignWithMargins="0">
    <oddHeader xml:space="preserve">&amp;C&amp;"Times New Roman CE,Félkövér"&amp;14
Az önkormányzat által adott közvetett támogatások
(kedvezmények)
&amp;R&amp;"Times New Roman CE,Dőlt"&amp;12 &amp;"Times New Roman CE,Félkövér dőlt"11. sz. melléklet&amp;"Times New Roman CE,Dőlt"
</oddHeader>
    <oddFooter>&amp;P. oldal, összesen: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3"/>
  <sheetViews>
    <sheetView view="pageLayout" zoomScaleNormal="100" workbookViewId="0">
      <selection activeCell="C11" sqref="C11"/>
    </sheetView>
  </sheetViews>
  <sheetFormatPr defaultRowHeight="15" x14ac:dyDescent="0.25"/>
  <cols>
    <col min="1" max="1" width="7.7109375" bestFit="1" customWidth="1"/>
    <col min="2" max="2" width="51.5703125" bestFit="1" customWidth="1"/>
    <col min="3" max="3" width="16.7109375" bestFit="1" customWidth="1"/>
  </cols>
  <sheetData>
    <row r="1" spans="1:3" ht="39.6" customHeight="1" x14ac:dyDescent="0.3">
      <c r="A1" s="292" t="s">
        <v>286</v>
      </c>
      <c r="B1" s="292"/>
      <c r="C1" s="292"/>
    </row>
    <row r="2" spans="1:3" ht="15.75" thickBot="1" x14ac:dyDescent="0.3">
      <c r="C2" t="s">
        <v>125</v>
      </c>
    </row>
    <row r="3" spans="1:3" x14ac:dyDescent="0.25">
      <c r="A3" s="112" t="s">
        <v>126</v>
      </c>
      <c r="B3" s="41" t="s">
        <v>196</v>
      </c>
      <c r="C3" s="42" t="s">
        <v>287</v>
      </c>
    </row>
    <row r="4" spans="1:3" x14ac:dyDescent="0.25">
      <c r="A4" s="113">
        <v>1</v>
      </c>
      <c r="B4" s="114">
        <v>2</v>
      </c>
      <c r="C4" s="115">
        <v>3</v>
      </c>
    </row>
    <row r="5" spans="1:3" x14ac:dyDescent="0.25">
      <c r="A5" s="8" t="s">
        <v>5</v>
      </c>
      <c r="B5" s="4" t="s">
        <v>288</v>
      </c>
      <c r="C5" s="64">
        <v>279392358</v>
      </c>
    </row>
    <row r="6" spans="1:3" x14ac:dyDescent="0.25">
      <c r="A6" s="8" t="s">
        <v>19</v>
      </c>
      <c r="B6" s="4" t="s">
        <v>289</v>
      </c>
      <c r="C6" s="64">
        <v>209988399</v>
      </c>
    </row>
    <row r="7" spans="1:3" x14ac:dyDescent="0.25">
      <c r="A7" s="25" t="s">
        <v>27</v>
      </c>
      <c r="B7" s="16" t="s">
        <v>290</v>
      </c>
      <c r="C7" s="63">
        <f>C5-C6</f>
        <v>69403959</v>
      </c>
    </row>
    <row r="8" spans="1:3" x14ac:dyDescent="0.25">
      <c r="A8" s="8" t="s">
        <v>41</v>
      </c>
      <c r="B8" s="4" t="s">
        <v>291</v>
      </c>
      <c r="C8" s="64">
        <v>56673803</v>
      </c>
    </row>
    <row r="9" spans="1:3" x14ac:dyDescent="0.25">
      <c r="A9" s="8" t="s">
        <v>63</v>
      </c>
      <c r="B9" s="4" t="s">
        <v>292</v>
      </c>
      <c r="C9" s="64">
        <v>95992498</v>
      </c>
    </row>
    <row r="10" spans="1:3" x14ac:dyDescent="0.25">
      <c r="A10" s="25" t="s">
        <v>69</v>
      </c>
      <c r="B10" s="16" t="s">
        <v>293</v>
      </c>
      <c r="C10" s="63">
        <f>C8-C9</f>
        <v>-39318695</v>
      </c>
    </row>
    <row r="11" spans="1:3" x14ac:dyDescent="0.25">
      <c r="A11" s="25" t="s">
        <v>76</v>
      </c>
      <c r="B11" s="16" t="s">
        <v>294</v>
      </c>
      <c r="C11" s="63">
        <f>C7+C10</f>
        <v>30085264</v>
      </c>
    </row>
    <row r="12" spans="1:3" x14ac:dyDescent="0.25">
      <c r="A12" s="8" t="s">
        <v>78</v>
      </c>
      <c r="B12" s="4" t="s">
        <v>295</v>
      </c>
      <c r="C12" s="64"/>
    </row>
    <row r="13" spans="1:3" x14ac:dyDescent="0.25">
      <c r="A13" s="8" t="s">
        <v>83</v>
      </c>
      <c r="B13" s="4" t="s">
        <v>296</v>
      </c>
      <c r="C13" s="64"/>
    </row>
    <row r="14" spans="1:3" x14ac:dyDescent="0.25">
      <c r="A14" s="8" t="s">
        <v>264</v>
      </c>
      <c r="B14" s="4" t="s">
        <v>297</v>
      </c>
      <c r="C14" s="64"/>
    </row>
    <row r="15" spans="1:3" x14ac:dyDescent="0.25">
      <c r="A15" s="8" t="s">
        <v>87</v>
      </c>
      <c r="B15" s="4" t="s">
        <v>298</v>
      </c>
      <c r="C15" s="64"/>
    </row>
    <row r="16" spans="1:3" x14ac:dyDescent="0.25">
      <c r="A16" s="8" t="s">
        <v>267</v>
      </c>
      <c r="B16" s="4" t="s">
        <v>299</v>
      </c>
      <c r="C16" s="64"/>
    </row>
    <row r="17" spans="1:3" x14ac:dyDescent="0.25">
      <c r="A17" s="8" t="s">
        <v>268</v>
      </c>
      <c r="B17" s="4" t="s">
        <v>300</v>
      </c>
      <c r="C17" s="64"/>
    </row>
    <row r="18" spans="1:3" x14ac:dyDescent="0.25">
      <c r="A18" s="8" t="s">
        <v>283</v>
      </c>
      <c r="B18" s="4" t="s">
        <v>301</v>
      </c>
      <c r="C18" s="64"/>
    </row>
    <row r="19" spans="1:3" x14ac:dyDescent="0.25">
      <c r="A19" s="25" t="s">
        <v>284</v>
      </c>
      <c r="B19" s="16" t="s">
        <v>302</v>
      </c>
      <c r="C19" s="63">
        <f>C11</f>
        <v>30085264</v>
      </c>
    </row>
    <row r="20" spans="1:3" x14ac:dyDescent="0.25">
      <c r="A20" s="8" t="s">
        <v>285</v>
      </c>
      <c r="B20" s="4" t="s">
        <v>303</v>
      </c>
      <c r="C20" s="64"/>
    </row>
    <row r="21" spans="1:3" x14ac:dyDescent="0.25">
      <c r="A21" s="25" t="s">
        <v>304</v>
      </c>
      <c r="B21" s="16" t="s">
        <v>305</v>
      </c>
      <c r="C21" s="63">
        <f>C19-C20</f>
        <v>30085264</v>
      </c>
    </row>
    <row r="22" spans="1:3" x14ac:dyDescent="0.25">
      <c r="A22" s="8" t="s">
        <v>306</v>
      </c>
      <c r="B22" s="4" t="s">
        <v>307</v>
      </c>
      <c r="C22" s="64"/>
    </row>
    <row r="23" spans="1:3" ht="15.75" thickBot="1" x14ac:dyDescent="0.3">
      <c r="A23" s="34" t="s">
        <v>308</v>
      </c>
      <c r="B23" s="38" t="s">
        <v>309</v>
      </c>
      <c r="C23" s="56"/>
    </row>
  </sheetData>
  <mergeCells count="1">
    <mergeCell ref="A1:C1"/>
  </mergeCells>
  <pageMargins left="0.7" right="0.7" top="0.75" bottom="0.75" header="0.3" footer="0.3"/>
  <pageSetup paperSize="9" orientation="portrait" r:id="rId1"/>
  <headerFooter>
    <oddHeader>&amp;C&amp;A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62"/>
  <sheetViews>
    <sheetView view="pageLayout" topLeftCell="A142" zoomScaleNormal="100" workbookViewId="0">
      <selection activeCell="D164" sqref="D164"/>
    </sheetView>
  </sheetViews>
  <sheetFormatPr defaultRowHeight="30" customHeight="1" x14ac:dyDescent="0.25"/>
  <cols>
    <col min="1" max="1" width="7.7109375" bestFit="1" customWidth="1"/>
    <col min="2" max="2" width="75.5703125" style="33" bestFit="1" customWidth="1"/>
    <col min="3" max="3" width="18.28515625" style="2" bestFit="1" customWidth="1"/>
    <col min="4" max="4" width="16" style="2" bestFit="1" customWidth="1"/>
  </cols>
  <sheetData>
    <row r="1" spans="1:4" ht="30" customHeight="1" x14ac:dyDescent="0.3">
      <c r="A1" s="292" t="s">
        <v>310</v>
      </c>
      <c r="B1" s="292"/>
      <c r="C1" s="292"/>
      <c r="D1" s="292"/>
    </row>
    <row r="2" spans="1:4" ht="30" customHeight="1" x14ac:dyDescent="0.3">
      <c r="A2" s="299" t="s">
        <v>129</v>
      </c>
      <c r="B2" s="299"/>
      <c r="C2" s="299"/>
      <c r="D2" s="299"/>
    </row>
    <row r="3" spans="1:4" ht="30" customHeight="1" thickBot="1" x14ac:dyDescent="0.3">
      <c r="D3" s="2" t="s">
        <v>125</v>
      </c>
    </row>
    <row r="4" spans="1:4" ht="30" customHeight="1" x14ac:dyDescent="0.25">
      <c r="A4" s="112" t="s">
        <v>126</v>
      </c>
      <c r="B4" s="40" t="s">
        <v>196</v>
      </c>
      <c r="C4" s="163" t="s">
        <v>311</v>
      </c>
      <c r="D4" s="117" t="s">
        <v>312</v>
      </c>
    </row>
    <row r="5" spans="1:4" ht="30" customHeight="1" x14ac:dyDescent="0.25">
      <c r="A5" s="113">
        <v>1</v>
      </c>
      <c r="B5" s="108">
        <v>2</v>
      </c>
      <c r="C5" s="118">
        <v>3</v>
      </c>
      <c r="D5" s="119">
        <v>4</v>
      </c>
    </row>
    <row r="6" spans="1:4" ht="30" customHeight="1" x14ac:dyDescent="0.25">
      <c r="A6" s="309" t="s">
        <v>313</v>
      </c>
      <c r="B6" s="310"/>
      <c r="C6" s="310"/>
      <c r="D6" s="311"/>
    </row>
    <row r="7" spans="1:4" ht="15" customHeight="1" x14ac:dyDescent="0.25">
      <c r="A7" s="8" t="s">
        <v>314</v>
      </c>
      <c r="B7" s="37" t="s">
        <v>315</v>
      </c>
      <c r="C7" s="5"/>
      <c r="D7" s="64"/>
    </row>
    <row r="8" spans="1:4" ht="15" customHeight="1" x14ac:dyDescent="0.25">
      <c r="A8" s="8" t="s">
        <v>316</v>
      </c>
      <c r="B8" s="37" t="s">
        <v>317</v>
      </c>
      <c r="C8" s="5">
        <v>107487</v>
      </c>
      <c r="D8" s="64"/>
    </row>
    <row r="9" spans="1:4" ht="15" customHeight="1" x14ac:dyDescent="0.25">
      <c r="A9" s="8" t="s">
        <v>318</v>
      </c>
      <c r="B9" s="37" t="s">
        <v>319</v>
      </c>
      <c r="C9" s="5"/>
      <c r="D9" s="64"/>
    </row>
    <row r="10" spans="1:4" ht="15" customHeight="1" x14ac:dyDescent="0.25">
      <c r="A10" s="8" t="s">
        <v>320</v>
      </c>
      <c r="B10" s="37" t="s">
        <v>321</v>
      </c>
      <c r="C10" s="5">
        <v>107487</v>
      </c>
      <c r="D10" s="64"/>
    </row>
    <row r="11" spans="1:4" ht="15" customHeight="1" x14ac:dyDescent="0.25">
      <c r="A11" s="8" t="s">
        <v>322</v>
      </c>
      <c r="B11" s="37" t="s">
        <v>323</v>
      </c>
      <c r="C11" s="5">
        <v>1580509321</v>
      </c>
      <c r="D11" s="64">
        <v>1604080452</v>
      </c>
    </row>
    <row r="12" spans="1:4" ht="15" customHeight="1" x14ac:dyDescent="0.25">
      <c r="A12" s="8" t="s">
        <v>324</v>
      </c>
      <c r="B12" s="37" t="s">
        <v>325</v>
      </c>
      <c r="C12" s="5">
        <v>21085097</v>
      </c>
      <c r="D12" s="64">
        <v>17703168</v>
      </c>
    </row>
    <row r="13" spans="1:4" ht="15" customHeight="1" x14ac:dyDescent="0.25">
      <c r="A13" s="8" t="s">
        <v>326</v>
      </c>
      <c r="B13" s="37" t="s">
        <v>327</v>
      </c>
      <c r="C13" s="5"/>
      <c r="D13" s="64"/>
    </row>
    <row r="14" spans="1:4" ht="15" customHeight="1" x14ac:dyDescent="0.25">
      <c r="A14" s="8" t="s">
        <v>328</v>
      </c>
      <c r="B14" s="37" t="s">
        <v>329</v>
      </c>
      <c r="C14" s="64"/>
      <c r="D14" s="64">
        <v>2320000</v>
      </c>
    </row>
    <row r="15" spans="1:4" ht="15" customHeight="1" x14ac:dyDescent="0.25">
      <c r="A15" s="8" t="s">
        <v>330</v>
      </c>
      <c r="B15" s="37" t="s">
        <v>331</v>
      </c>
      <c r="C15" s="64"/>
      <c r="D15" s="64"/>
    </row>
    <row r="16" spans="1:4" ht="15" customHeight="1" x14ac:dyDescent="0.25">
      <c r="A16" s="8" t="s">
        <v>332</v>
      </c>
      <c r="B16" s="37" t="s">
        <v>333</v>
      </c>
      <c r="C16" s="64">
        <v>1601594418</v>
      </c>
      <c r="D16" s="64">
        <v>1624103710</v>
      </c>
    </row>
    <row r="17" spans="1:4" ht="15" customHeight="1" x14ac:dyDescent="0.25">
      <c r="A17" s="8" t="s">
        <v>322</v>
      </c>
      <c r="B17" s="37" t="s">
        <v>334</v>
      </c>
      <c r="C17" s="64">
        <v>3000000</v>
      </c>
      <c r="D17" s="64">
        <v>3000000</v>
      </c>
    </row>
    <row r="18" spans="1:4" ht="15" customHeight="1" x14ac:dyDescent="0.25">
      <c r="A18" s="8" t="s">
        <v>335</v>
      </c>
      <c r="B18" s="37" t="s">
        <v>336</v>
      </c>
      <c r="C18" s="64"/>
      <c r="D18" s="64"/>
    </row>
    <row r="19" spans="1:4" ht="15" customHeight="1" x14ac:dyDescent="0.25">
      <c r="A19" s="8" t="s">
        <v>337</v>
      </c>
      <c r="B19" s="333" t="s">
        <v>867</v>
      </c>
      <c r="C19" s="64">
        <v>3000000</v>
      </c>
      <c r="D19" s="64">
        <v>3000000</v>
      </c>
    </row>
    <row r="20" spans="1:4" ht="15" customHeight="1" x14ac:dyDescent="0.25">
      <c r="A20" s="8" t="s">
        <v>338</v>
      </c>
      <c r="B20" s="37" t="s">
        <v>339</v>
      </c>
      <c r="C20" s="64"/>
      <c r="D20" s="64"/>
    </row>
    <row r="21" spans="1:4" ht="15" customHeight="1" x14ac:dyDescent="0.25">
      <c r="A21" s="8" t="s">
        <v>340</v>
      </c>
      <c r="B21" s="37" t="s">
        <v>341</v>
      </c>
      <c r="C21" s="64"/>
      <c r="D21" s="64"/>
    </row>
    <row r="22" spans="1:4" ht="15" customHeight="1" x14ac:dyDescent="0.25">
      <c r="A22" s="8" t="s">
        <v>342</v>
      </c>
      <c r="B22" s="37" t="s">
        <v>343</v>
      </c>
      <c r="C22" s="64"/>
      <c r="D22" s="64"/>
    </row>
    <row r="23" spans="1:4" ht="15" customHeight="1" x14ac:dyDescent="0.25">
      <c r="A23" s="8" t="s">
        <v>344</v>
      </c>
      <c r="B23" s="37" t="s">
        <v>345</v>
      </c>
      <c r="C23" s="64"/>
      <c r="D23" s="64"/>
    </row>
    <row r="24" spans="1:4" ht="15" customHeight="1" x14ac:dyDescent="0.25">
      <c r="A24" s="8" t="s">
        <v>346</v>
      </c>
      <c r="B24" s="37" t="s">
        <v>347</v>
      </c>
      <c r="C24" s="64">
        <v>3000000</v>
      </c>
      <c r="D24" s="64">
        <v>3000000</v>
      </c>
    </row>
    <row r="25" spans="1:4" ht="15" customHeight="1" x14ac:dyDescent="0.25">
      <c r="A25" s="8" t="s">
        <v>348</v>
      </c>
      <c r="B25" s="37" t="s">
        <v>349</v>
      </c>
      <c r="C25" s="64"/>
      <c r="D25" s="64"/>
    </row>
    <row r="26" spans="1:4" ht="15" customHeight="1" x14ac:dyDescent="0.25">
      <c r="A26" s="8" t="s">
        <v>350</v>
      </c>
      <c r="B26" s="37" t="s">
        <v>351</v>
      </c>
      <c r="C26" s="64"/>
      <c r="D26" s="64"/>
    </row>
    <row r="27" spans="1:4" ht="15" customHeight="1" x14ac:dyDescent="0.25">
      <c r="A27" s="8" t="s">
        <v>352</v>
      </c>
      <c r="B27" s="37" t="s">
        <v>349</v>
      </c>
      <c r="C27" s="64"/>
      <c r="D27" s="64"/>
    </row>
    <row r="28" spans="1:4" ht="15" customHeight="1" x14ac:dyDescent="0.25">
      <c r="A28" s="8" t="s">
        <v>353</v>
      </c>
      <c r="B28" s="37" t="s">
        <v>354</v>
      </c>
      <c r="C28" s="64">
        <v>1604701905</v>
      </c>
      <c r="D28" s="64">
        <v>1627103710</v>
      </c>
    </row>
    <row r="29" spans="1:4" ht="15" customHeight="1" x14ac:dyDescent="0.25">
      <c r="A29" s="8" t="s">
        <v>355</v>
      </c>
      <c r="B29" s="37" t="s">
        <v>356</v>
      </c>
      <c r="C29" s="64"/>
      <c r="D29" s="64"/>
    </row>
    <row r="30" spans="1:4" ht="15" customHeight="1" x14ac:dyDescent="0.25">
      <c r="A30" s="8" t="s">
        <v>357</v>
      </c>
      <c r="B30" s="37" t="s">
        <v>358</v>
      </c>
      <c r="C30" s="64"/>
      <c r="D30" s="64"/>
    </row>
    <row r="31" spans="1:4" ht="15" customHeight="1" x14ac:dyDescent="0.25">
      <c r="A31" s="8" t="s">
        <v>359</v>
      </c>
      <c r="B31" s="37" t="s">
        <v>360</v>
      </c>
      <c r="C31" s="64"/>
      <c r="D31" s="64"/>
    </row>
    <row r="32" spans="1:4" ht="15" customHeight="1" x14ac:dyDescent="0.25">
      <c r="A32" s="8" t="s">
        <v>361</v>
      </c>
      <c r="B32" s="37" t="s">
        <v>362</v>
      </c>
      <c r="C32" s="64"/>
      <c r="D32" s="64"/>
    </row>
    <row r="33" spans="1:4" ht="15" customHeight="1" x14ac:dyDescent="0.25">
      <c r="A33" s="8" t="s">
        <v>363</v>
      </c>
      <c r="B33" s="37" t="s">
        <v>364</v>
      </c>
      <c r="C33" s="64"/>
      <c r="D33" s="64"/>
    </row>
    <row r="34" spans="1:4" ht="15" customHeight="1" x14ac:dyDescent="0.25">
      <c r="A34" s="8" t="s">
        <v>365</v>
      </c>
      <c r="B34" s="37" t="s">
        <v>366</v>
      </c>
      <c r="C34" s="64"/>
      <c r="D34" s="64"/>
    </row>
    <row r="35" spans="1:4" ht="15" customHeight="1" x14ac:dyDescent="0.25">
      <c r="A35" s="8" t="s">
        <v>367</v>
      </c>
      <c r="B35" s="37" t="s">
        <v>368</v>
      </c>
      <c r="C35" s="64"/>
      <c r="D35" s="64"/>
    </row>
    <row r="36" spans="1:4" ht="15" customHeight="1" x14ac:dyDescent="0.25">
      <c r="A36" s="8" t="s">
        <v>369</v>
      </c>
      <c r="B36" s="37" t="s">
        <v>370</v>
      </c>
      <c r="C36" s="64"/>
      <c r="D36" s="64"/>
    </row>
    <row r="37" spans="1:4" ht="15" customHeight="1" x14ac:dyDescent="0.25">
      <c r="A37" s="8" t="s">
        <v>371</v>
      </c>
      <c r="B37" s="37" t="s">
        <v>372</v>
      </c>
      <c r="C37" s="64"/>
      <c r="D37" s="64"/>
    </row>
    <row r="38" spans="1:4" ht="15" customHeight="1" x14ac:dyDescent="0.25">
      <c r="A38" s="8" t="s">
        <v>373</v>
      </c>
      <c r="B38" s="37" t="s">
        <v>374</v>
      </c>
      <c r="C38" s="64"/>
      <c r="D38" s="64"/>
    </row>
    <row r="39" spans="1:4" ht="15" customHeight="1" x14ac:dyDescent="0.25">
      <c r="A39" s="8" t="s">
        <v>375</v>
      </c>
      <c r="B39" s="37" t="s">
        <v>341</v>
      </c>
      <c r="C39" s="64"/>
      <c r="D39" s="64"/>
    </row>
    <row r="40" spans="1:4" ht="15" customHeight="1" x14ac:dyDescent="0.25">
      <c r="A40" s="8" t="s">
        <v>376</v>
      </c>
      <c r="B40" s="37" t="s">
        <v>343</v>
      </c>
      <c r="C40" s="64"/>
      <c r="D40" s="64"/>
    </row>
    <row r="41" spans="1:4" ht="15" customHeight="1" x14ac:dyDescent="0.25">
      <c r="A41" s="8" t="s">
        <v>377</v>
      </c>
      <c r="B41" s="37" t="s">
        <v>378</v>
      </c>
      <c r="C41" s="64"/>
      <c r="D41" s="64"/>
    </row>
    <row r="42" spans="1:4" ht="15" customHeight="1" x14ac:dyDescent="0.25">
      <c r="A42" s="8" t="s">
        <v>379</v>
      </c>
      <c r="B42" s="37" t="s">
        <v>380</v>
      </c>
      <c r="C42" s="64"/>
      <c r="D42" s="64"/>
    </row>
    <row r="43" spans="1:4" ht="15" customHeight="1" x14ac:dyDescent="0.25">
      <c r="A43" s="8" t="s">
        <v>381</v>
      </c>
      <c r="B43" s="37" t="s">
        <v>382</v>
      </c>
      <c r="C43" s="64"/>
      <c r="D43" s="64"/>
    </row>
    <row r="44" spans="1:4" ht="15" customHeight="1" x14ac:dyDescent="0.25">
      <c r="A44" s="8" t="s">
        <v>383</v>
      </c>
      <c r="B44" s="37" t="s">
        <v>384</v>
      </c>
      <c r="C44" s="64"/>
      <c r="D44" s="64"/>
    </row>
    <row r="45" spans="1:4" ht="15" customHeight="1" x14ac:dyDescent="0.25">
      <c r="A45" s="8" t="s">
        <v>385</v>
      </c>
      <c r="B45" s="37" t="s">
        <v>386</v>
      </c>
      <c r="C45" s="64">
        <v>216645</v>
      </c>
      <c r="D45" s="64">
        <v>249385</v>
      </c>
    </row>
    <row r="46" spans="1:4" ht="15" customHeight="1" x14ac:dyDescent="0.25">
      <c r="A46" s="8" t="s">
        <v>387</v>
      </c>
      <c r="B46" s="37" t="s">
        <v>388</v>
      </c>
      <c r="C46" s="64">
        <v>53720447</v>
      </c>
      <c r="D46" s="64">
        <v>30125464</v>
      </c>
    </row>
    <row r="47" spans="1:4" ht="15" customHeight="1" x14ac:dyDescent="0.25">
      <c r="A47" s="8" t="s">
        <v>389</v>
      </c>
      <c r="B47" s="37" t="s">
        <v>390</v>
      </c>
      <c r="C47" s="64"/>
      <c r="D47" s="64"/>
    </row>
    <row r="48" spans="1:4" ht="15" customHeight="1" x14ac:dyDescent="0.25">
      <c r="A48" s="8" t="s">
        <v>391</v>
      </c>
      <c r="B48" s="37" t="s">
        <v>392</v>
      </c>
      <c r="C48" s="64"/>
      <c r="D48" s="64"/>
    </row>
    <row r="49" spans="1:4" ht="15" customHeight="1" x14ac:dyDescent="0.25">
      <c r="A49" s="8" t="s">
        <v>393</v>
      </c>
      <c r="B49" s="37" t="s">
        <v>394</v>
      </c>
      <c r="C49" s="64">
        <v>53937092</v>
      </c>
      <c r="D49" s="64">
        <v>30374849</v>
      </c>
    </row>
    <row r="50" spans="1:4" ht="30" customHeight="1" x14ac:dyDescent="0.25">
      <c r="A50" s="8" t="s">
        <v>395</v>
      </c>
      <c r="B50" s="37" t="s">
        <v>396</v>
      </c>
      <c r="C50" s="64"/>
      <c r="D50" s="64"/>
    </row>
    <row r="51" spans="1:4" ht="30" customHeight="1" x14ac:dyDescent="0.25">
      <c r="A51" s="8" t="s">
        <v>397</v>
      </c>
      <c r="B51" s="37" t="s">
        <v>398</v>
      </c>
      <c r="C51" s="64"/>
      <c r="D51" s="64"/>
    </row>
    <row r="52" spans="1:4" ht="30" customHeight="1" x14ac:dyDescent="0.25">
      <c r="A52" s="8" t="s">
        <v>399</v>
      </c>
      <c r="B52" s="37" t="s">
        <v>400</v>
      </c>
      <c r="C52" s="64"/>
      <c r="D52" s="64"/>
    </row>
    <row r="53" spans="1:4" ht="30" customHeight="1" x14ac:dyDescent="0.25">
      <c r="A53" s="8" t="s">
        <v>401</v>
      </c>
      <c r="B53" s="37" t="s">
        <v>402</v>
      </c>
      <c r="C53" s="64"/>
      <c r="D53" s="64"/>
    </row>
    <row r="54" spans="1:4" ht="15" customHeight="1" x14ac:dyDescent="0.25">
      <c r="A54" s="8" t="s">
        <v>403</v>
      </c>
      <c r="B54" s="37" t="s">
        <v>404</v>
      </c>
      <c r="C54" s="64">
        <v>8319821</v>
      </c>
      <c r="D54" s="64">
        <v>8263161</v>
      </c>
    </row>
    <row r="55" spans="1:4" ht="15" customHeight="1" x14ac:dyDescent="0.25">
      <c r="A55" s="8" t="s">
        <v>405</v>
      </c>
      <c r="B55" s="37" t="s">
        <v>406</v>
      </c>
      <c r="C55" s="64">
        <v>598088</v>
      </c>
      <c r="D55" s="64"/>
    </row>
    <row r="56" spans="1:4" ht="15" customHeight="1" x14ac:dyDescent="0.25">
      <c r="A56" s="8" t="s">
        <v>407</v>
      </c>
      <c r="B56" s="37" t="s">
        <v>408</v>
      </c>
      <c r="C56" s="64"/>
      <c r="D56" s="64"/>
    </row>
    <row r="57" spans="1:4" ht="15" customHeight="1" x14ac:dyDescent="0.25">
      <c r="A57" s="8" t="s">
        <v>409</v>
      </c>
      <c r="B57" s="37" t="s">
        <v>410</v>
      </c>
      <c r="C57" s="64">
        <v>99880</v>
      </c>
      <c r="D57" s="64">
        <v>99880</v>
      </c>
    </row>
    <row r="58" spans="1:4" ht="30" customHeight="1" x14ac:dyDescent="0.25">
      <c r="A58" s="8" t="s">
        <v>411</v>
      </c>
      <c r="B58" s="37" t="s">
        <v>412</v>
      </c>
      <c r="C58" s="64"/>
      <c r="D58" s="64"/>
    </row>
    <row r="59" spans="1:4" ht="15" customHeight="1" x14ac:dyDescent="0.25">
      <c r="A59" s="8" t="s">
        <v>413</v>
      </c>
      <c r="B59" s="37" t="s">
        <v>414</v>
      </c>
      <c r="C59" s="64">
        <v>271388</v>
      </c>
      <c r="D59" s="64">
        <v>232448</v>
      </c>
    </row>
    <row r="60" spans="1:4" ht="30" customHeight="1" x14ac:dyDescent="0.25">
      <c r="A60" s="8" t="s">
        <v>415</v>
      </c>
      <c r="B60" s="37" t="s">
        <v>416</v>
      </c>
      <c r="C60" s="64"/>
      <c r="D60" s="64"/>
    </row>
    <row r="61" spans="1:4" ht="15" customHeight="1" x14ac:dyDescent="0.25">
      <c r="A61" s="8" t="s">
        <v>417</v>
      </c>
      <c r="B61" s="37" t="s">
        <v>418</v>
      </c>
      <c r="C61" s="64"/>
      <c r="D61" s="64"/>
    </row>
    <row r="62" spans="1:4" ht="30" customHeight="1" x14ac:dyDescent="0.25">
      <c r="A62" s="8" t="s">
        <v>419</v>
      </c>
      <c r="B62" s="37" t="s">
        <v>420</v>
      </c>
      <c r="C62" s="64"/>
      <c r="D62" s="64"/>
    </row>
    <row r="63" spans="1:4" ht="15" customHeight="1" x14ac:dyDescent="0.25">
      <c r="A63" s="8" t="s">
        <v>421</v>
      </c>
      <c r="B63" s="37" t="s">
        <v>422</v>
      </c>
      <c r="C63" s="64">
        <v>9289177</v>
      </c>
      <c r="D63" s="64">
        <v>8595489</v>
      </c>
    </row>
    <row r="64" spans="1:4" ht="30" customHeight="1" x14ac:dyDescent="0.25">
      <c r="A64" s="8" t="s">
        <v>423</v>
      </c>
      <c r="B64" s="37" t="s">
        <v>424</v>
      </c>
      <c r="C64" s="64"/>
      <c r="D64" s="64"/>
    </row>
    <row r="65" spans="1:4" ht="30" customHeight="1" x14ac:dyDescent="0.25">
      <c r="A65" s="8" t="s">
        <v>425</v>
      </c>
      <c r="B65" s="37" t="s">
        <v>426</v>
      </c>
      <c r="C65" s="64"/>
      <c r="D65" s="64"/>
    </row>
    <row r="66" spans="1:4" ht="30" customHeight="1" x14ac:dyDescent="0.25">
      <c r="A66" s="8" t="s">
        <v>427</v>
      </c>
      <c r="B66" s="37" t="s">
        <v>428</v>
      </c>
      <c r="C66" s="64"/>
      <c r="D66" s="64"/>
    </row>
    <row r="67" spans="1:4" ht="30" customHeight="1" x14ac:dyDescent="0.25">
      <c r="A67" s="8" t="s">
        <v>429</v>
      </c>
      <c r="B67" s="37" t="s">
        <v>430</v>
      </c>
      <c r="C67" s="64"/>
      <c r="D67" s="64"/>
    </row>
    <row r="68" spans="1:4" ht="15" customHeight="1" x14ac:dyDescent="0.25">
      <c r="A68" s="8" t="s">
        <v>431</v>
      </c>
      <c r="B68" s="37" t="s">
        <v>432</v>
      </c>
      <c r="C68" s="64"/>
      <c r="D68" s="64"/>
    </row>
    <row r="69" spans="1:4" ht="15" customHeight="1" x14ac:dyDescent="0.25">
      <c r="A69" s="8" t="s">
        <v>433</v>
      </c>
      <c r="B69" s="37" t="s">
        <v>434</v>
      </c>
      <c r="C69" s="64"/>
      <c r="D69" s="64"/>
    </row>
    <row r="70" spans="1:4" ht="15" customHeight="1" x14ac:dyDescent="0.25">
      <c r="A70" s="8" t="s">
        <v>435</v>
      </c>
      <c r="B70" s="37" t="s">
        <v>436</v>
      </c>
      <c r="C70" s="64"/>
      <c r="D70" s="64"/>
    </row>
    <row r="71" spans="1:4" ht="15" customHeight="1" x14ac:dyDescent="0.25">
      <c r="A71" s="8" t="s">
        <v>437</v>
      </c>
      <c r="B71" s="37" t="s">
        <v>438</v>
      </c>
      <c r="C71" s="64"/>
      <c r="D71" s="64"/>
    </row>
    <row r="72" spans="1:4" ht="30" customHeight="1" x14ac:dyDescent="0.25">
      <c r="A72" s="8" t="s">
        <v>439</v>
      </c>
      <c r="B72" s="37" t="s">
        <v>440</v>
      </c>
      <c r="C72" s="64"/>
      <c r="D72" s="64"/>
    </row>
    <row r="73" spans="1:4" ht="15" customHeight="1" x14ac:dyDescent="0.25">
      <c r="A73" s="8" t="s">
        <v>441</v>
      </c>
      <c r="B73" s="37" t="s">
        <v>442</v>
      </c>
      <c r="C73" s="64"/>
      <c r="D73" s="64"/>
    </row>
    <row r="74" spans="1:4" ht="30" customHeight="1" x14ac:dyDescent="0.25">
      <c r="A74" s="8" t="s">
        <v>443</v>
      </c>
      <c r="B74" s="37" t="s">
        <v>444</v>
      </c>
      <c r="C74" s="64"/>
      <c r="D74" s="64"/>
    </row>
    <row r="75" spans="1:4" ht="15" customHeight="1" x14ac:dyDescent="0.25">
      <c r="A75" s="8" t="s">
        <v>445</v>
      </c>
      <c r="B75" s="37" t="s">
        <v>446</v>
      </c>
      <c r="C75" s="64"/>
      <c r="D75" s="64"/>
    </row>
    <row r="76" spans="1:4" ht="30" customHeight="1" x14ac:dyDescent="0.25">
      <c r="A76" s="8" t="s">
        <v>447</v>
      </c>
      <c r="B76" s="37" t="s">
        <v>448</v>
      </c>
      <c r="C76" s="64"/>
      <c r="D76" s="64"/>
    </row>
    <row r="77" spans="1:4" ht="15" customHeight="1" x14ac:dyDescent="0.25">
      <c r="A77" s="8" t="s">
        <v>449</v>
      </c>
      <c r="B77" s="37" t="s">
        <v>450</v>
      </c>
      <c r="C77" s="64"/>
      <c r="D77" s="64"/>
    </row>
    <row r="78" spans="1:4" ht="15" customHeight="1" x14ac:dyDescent="0.25">
      <c r="A78" s="8" t="s">
        <v>451</v>
      </c>
      <c r="B78" s="37" t="s">
        <v>452</v>
      </c>
      <c r="C78" s="64">
        <v>300079</v>
      </c>
      <c r="D78" s="64">
        <v>133721</v>
      </c>
    </row>
    <row r="79" spans="1:4" ht="15" customHeight="1" x14ac:dyDescent="0.25">
      <c r="A79" s="8" t="s">
        <v>453</v>
      </c>
      <c r="B79" s="37" t="s">
        <v>454</v>
      </c>
      <c r="C79" s="64"/>
      <c r="D79" s="64"/>
    </row>
    <row r="80" spans="1:4" ht="15" customHeight="1" x14ac:dyDescent="0.25">
      <c r="A80" s="8" t="s">
        <v>455</v>
      </c>
      <c r="B80" s="37" t="s">
        <v>456</v>
      </c>
      <c r="C80" s="64"/>
      <c r="D80" s="64"/>
    </row>
    <row r="81" spans="1:4" ht="15" customHeight="1" x14ac:dyDescent="0.25">
      <c r="A81" s="8" t="s">
        <v>457</v>
      </c>
      <c r="B81" s="37" t="s">
        <v>458</v>
      </c>
      <c r="C81" s="64"/>
      <c r="D81" s="64"/>
    </row>
    <row r="82" spans="1:4" ht="15" customHeight="1" x14ac:dyDescent="0.25">
      <c r="A82" s="8" t="s">
        <v>459</v>
      </c>
      <c r="B82" s="37" t="s">
        <v>460</v>
      </c>
      <c r="C82" s="64">
        <v>300079</v>
      </c>
      <c r="D82" s="64">
        <v>133721</v>
      </c>
    </row>
    <row r="83" spans="1:4" ht="15" customHeight="1" x14ac:dyDescent="0.25">
      <c r="A83" s="8" t="s">
        <v>461</v>
      </c>
      <c r="B83" s="37" t="s">
        <v>462</v>
      </c>
      <c r="C83" s="64"/>
      <c r="D83" s="64"/>
    </row>
    <row r="84" spans="1:4" ht="15" customHeight="1" x14ac:dyDescent="0.25">
      <c r="A84" s="8" t="s">
        <v>463</v>
      </c>
      <c r="B84" s="37" t="s">
        <v>464</v>
      </c>
      <c r="C84" s="64"/>
      <c r="D84" s="64"/>
    </row>
    <row r="85" spans="1:4" ht="15" customHeight="1" x14ac:dyDescent="0.25">
      <c r="A85" s="8" t="s">
        <v>465</v>
      </c>
      <c r="B85" s="37" t="s">
        <v>466</v>
      </c>
      <c r="C85" s="64"/>
      <c r="D85" s="64"/>
    </row>
    <row r="86" spans="1:4" ht="15" customHeight="1" x14ac:dyDescent="0.25">
      <c r="A86" s="8" t="s">
        <v>467</v>
      </c>
      <c r="B86" s="37" t="s">
        <v>468</v>
      </c>
      <c r="C86" s="64">
        <v>50000</v>
      </c>
      <c r="D86" s="64">
        <v>50000</v>
      </c>
    </row>
    <row r="87" spans="1:4" ht="15" customHeight="1" x14ac:dyDescent="0.25">
      <c r="A87" s="8" t="s">
        <v>469</v>
      </c>
      <c r="B87" s="37" t="s">
        <v>470</v>
      </c>
      <c r="C87" s="64"/>
      <c r="D87" s="64"/>
    </row>
    <row r="88" spans="1:4" ht="30" customHeight="1" x14ac:dyDescent="0.25">
      <c r="A88" s="8" t="s">
        <v>471</v>
      </c>
      <c r="B88" s="37" t="s">
        <v>472</v>
      </c>
      <c r="C88" s="64"/>
      <c r="D88" s="64"/>
    </row>
    <row r="89" spans="1:4" ht="30" customHeight="1" x14ac:dyDescent="0.25">
      <c r="A89" s="8" t="s">
        <v>473</v>
      </c>
      <c r="B89" s="37" t="s">
        <v>474</v>
      </c>
      <c r="C89" s="64"/>
      <c r="D89" s="64"/>
    </row>
    <row r="90" spans="1:4" ht="15" customHeight="1" x14ac:dyDescent="0.25">
      <c r="A90" s="8" t="s">
        <v>475</v>
      </c>
      <c r="B90" s="37" t="s">
        <v>476</v>
      </c>
      <c r="C90" s="64">
        <v>350079</v>
      </c>
      <c r="D90" s="64">
        <v>183721</v>
      </c>
    </row>
    <row r="91" spans="1:4" ht="15" customHeight="1" x14ac:dyDescent="0.25">
      <c r="A91" s="8" t="s">
        <v>477</v>
      </c>
      <c r="B91" s="37" t="s">
        <v>478</v>
      </c>
      <c r="C91" s="64">
        <v>9639256</v>
      </c>
      <c r="D91" s="64">
        <v>8779210</v>
      </c>
    </row>
    <row r="92" spans="1:4" ht="15" customHeight="1" x14ac:dyDescent="0.25">
      <c r="A92" s="8" t="s">
        <v>479</v>
      </c>
      <c r="B92" s="37" t="s">
        <v>480</v>
      </c>
      <c r="C92" s="64">
        <v>-434019</v>
      </c>
      <c r="D92" s="64"/>
    </row>
    <row r="93" spans="1:4" ht="15" customHeight="1" x14ac:dyDescent="0.25">
      <c r="A93" s="8" t="s">
        <v>481</v>
      </c>
      <c r="B93" s="37" t="s">
        <v>482</v>
      </c>
      <c r="C93" s="64"/>
      <c r="D93" s="64"/>
    </row>
    <row r="94" spans="1:4" ht="15" customHeight="1" x14ac:dyDescent="0.25">
      <c r="A94" s="8" t="s">
        <v>483</v>
      </c>
      <c r="B94" s="37" t="s">
        <v>484</v>
      </c>
      <c r="C94" s="64"/>
      <c r="D94" s="64"/>
    </row>
    <row r="95" spans="1:4" ht="15" customHeight="1" x14ac:dyDescent="0.25">
      <c r="A95" s="8" t="s">
        <v>485</v>
      </c>
      <c r="B95" s="37" t="s">
        <v>486</v>
      </c>
      <c r="C95" s="64"/>
      <c r="D95" s="64"/>
    </row>
    <row r="96" spans="1:4" ht="15" customHeight="1" x14ac:dyDescent="0.25">
      <c r="A96" s="8" t="s">
        <v>487</v>
      </c>
      <c r="B96" s="37" t="s">
        <v>488</v>
      </c>
      <c r="C96" s="64"/>
      <c r="D96" s="64"/>
    </row>
    <row r="97" spans="1:4" ht="15" customHeight="1" x14ac:dyDescent="0.25">
      <c r="A97" s="8"/>
      <c r="B97" s="37" t="s">
        <v>489</v>
      </c>
      <c r="C97" s="64">
        <f>C96+C92+C91+C49+C28</f>
        <v>1667844234</v>
      </c>
      <c r="D97" s="64">
        <f>D96+D92+D91+D49+D28</f>
        <v>1666257769</v>
      </c>
    </row>
    <row r="98" spans="1:4" ht="15" customHeight="1" x14ac:dyDescent="0.25">
      <c r="A98" s="312" t="s">
        <v>490</v>
      </c>
      <c r="B98" s="313"/>
      <c r="C98" s="313"/>
      <c r="D98" s="314"/>
    </row>
    <row r="99" spans="1:4" ht="15" customHeight="1" x14ac:dyDescent="0.25">
      <c r="A99" s="315"/>
      <c r="B99" s="316"/>
      <c r="C99" s="316"/>
      <c r="D99" s="317"/>
    </row>
    <row r="100" spans="1:4" ht="15" customHeight="1" x14ac:dyDescent="0.25">
      <c r="A100" s="8" t="s">
        <v>491</v>
      </c>
      <c r="B100" s="37" t="s">
        <v>492</v>
      </c>
      <c r="C100" s="64">
        <v>1758034305</v>
      </c>
      <c r="D100" s="64">
        <v>1758034305</v>
      </c>
    </row>
    <row r="101" spans="1:4" ht="15" customHeight="1" x14ac:dyDescent="0.25">
      <c r="A101" s="8" t="s">
        <v>493</v>
      </c>
      <c r="B101" s="37" t="s">
        <v>494</v>
      </c>
      <c r="C101" s="64"/>
      <c r="D101" s="64"/>
    </row>
    <row r="102" spans="1:4" ht="15" customHeight="1" x14ac:dyDescent="0.25">
      <c r="A102" s="8" t="s">
        <v>495</v>
      </c>
      <c r="B102" s="37" t="s">
        <v>496</v>
      </c>
      <c r="C102" s="64">
        <v>13113448</v>
      </c>
      <c r="D102" s="64">
        <v>13113448</v>
      </c>
    </row>
    <row r="103" spans="1:4" ht="15" customHeight="1" x14ac:dyDescent="0.25">
      <c r="A103" s="8" t="s">
        <v>497</v>
      </c>
      <c r="B103" s="37" t="s">
        <v>498</v>
      </c>
      <c r="C103" s="64">
        <v>-466524547</v>
      </c>
      <c r="D103" s="64">
        <v>-460822573</v>
      </c>
    </row>
    <row r="104" spans="1:4" ht="15" customHeight="1" x14ac:dyDescent="0.25">
      <c r="A104" s="8" t="s">
        <v>499</v>
      </c>
      <c r="B104" s="37" t="s">
        <v>500</v>
      </c>
      <c r="C104" s="64"/>
      <c r="D104" s="64"/>
    </row>
    <row r="105" spans="1:4" ht="15" customHeight="1" x14ac:dyDescent="0.25">
      <c r="A105" s="8" t="s">
        <v>501</v>
      </c>
      <c r="B105" s="37" t="s">
        <v>502</v>
      </c>
      <c r="C105" s="64">
        <v>5701974</v>
      </c>
      <c r="D105" s="64">
        <v>-82660427</v>
      </c>
    </row>
    <row r="106" spans="1:4" ht="15" customHeight="1" x14ac:dyDescent="0.25">
      <c r="A106" s="8" t="s">
        <v>503</v>
      </c>
      <c r="B106" s="37" t="s">
        <v>504</v>
      </c>
      <c r="C106" s="64">
        <v>1310325180</v>
      </c>
      <c r="D106" s="64">
        <v>1227664753</v>
      </c>
    </row>
    <row r="107" spans="1:4" ht="15" customHeight="1" x14ac:dyDescent="0.25">
      <c r="A107" s="8" t="s">
        <v>505</v>
      </c>
      <c r="B107" s="37" t="s">
        <v>506</v>
      </c>
      <c r="C107" s="64"/>
      <c r="D107" s="64"/>
    </row>
    <row r="108" spans="1:4" ht="30" customHeight="1" x14ac:dyDescent="0.25">
      <c r="A108" s="8" t="s">
        <v>507</v>
      </c>
      <c r="B108" s="37" t="s">
        <v>508</v>
      </c>
      <c r="C108" s="64"/>
      <c r="D108" s="64"/>
    </row>
    <row r="109" spans="1:4" ht="15" customHeight="1" x14ac:dyDescent="0.25">
      <c r="A109" s="8" t="s">
        <v>509</v>
      </c>
      <c r="B109" s="37" t="s">
        <v>510</v>
      </c>
      <c r="C109" s="64">
        <v>24254563</v>
      </c>
      <c r="D109" s="64">
        <v>12544049</v>
      </c>
    </row>
    <row r="110" spans="1:4" ht="15" customHeight="1" x14ac:dyDescent="0.25">
      <c r="A110" s="8" t="s">
        <v>511</v>
      </c>
      <c r="B110" s="37" t="s">
        <v>512</v>
      </c>
      <c r="C110" s="64"/>
      <c r="D110" s="64"/>
    </row>
    <row r="111" spans="1:4" ht="15" customHeight="1" x14ac:dyDescent="0.25">
      <c r="A111" s="8" t="s">
        <v>513</v>
      </c>
      <c r="B111" s="37" t="s">
        <v>514</v>
      </c>
      <c r="C111" s="64"/>
      <c r="D111" s="64"/>
    </row>
    <row r="112" spans="1:4" ht="30" customHeight="1" x14ac:dyDescent="0.25">
      <c r="A112" s="8" t="s">
        <v>515</v>
      </c>
      <c r="B112" s="37" t="s">
        <v>516</v>
      </c>
      <c r="C112" s="64"/>
      <c r="D112" s="64"/>
    </row>
    <row r="113" spans="1:4" ht="15" customHeight="1" x14ac:dyDescent="0.25">
      <c r="A113" s="8" t="s">
        <v>517</v>
      </c>
      <c r="B113" s="37" t="s">
        <v>518</v>
      </c>
      <c r="C113" s="64"/>
      <c r="D113" s="64"/>
    </row>
    <row r="114" spans="1:4" ht="15" customHeight="1" x14ac:dyDescent="0.25">
      <c r="A114" s="8" t="s">
        <v>519</v>
      </c>
      <c r="B114" s="37" t="s">
        <v>520</v>
      </c>
      <c r="C114" s="64"/>
      <c r="D114" s="64"/>
    </row>
    <row r="115" spans="1:4" ht="15" customHeight="1" x14ac:dyDescent="0.25">
      <c r="A115" s="8" t="s">
        <v>521</v>
      </c>
      <c r="B115" s="37" t="s">
        <v>522</v>
      </c>
      <c r="C115" s="64"/>
      <c r="D115" s="64"/>
    </row>
    <row r="116" spans="1:4" ht="30" customHeight="1" x14ac:dyDescent="0.25">
      <c r="A116" s="8" t="s">
        <v>523</v>
      </c>
      <c r="B116" s="37" t="s">
        <v>524</v>
      </c>
      <c r="C116" s="64"/>
      <c r="D116" s="64"/>
    </row>
    <row r="117" spans="1:4" ht="15" customHeight="1" x14ac:dyDescent="0.25">
      <c r="A117" s="8" t="s">
        <v>525</v>
      </c>
      <c r="B117" s="37" t="s">
        <v>526</v>
      </c>
      <c r="C117" s="64"/>
      <c r="D117" s="64"/>
    </row>
    <row r="118" spans="1:4" ht="30" customHeight="1" x14ac:dyDescent="0.25">
      <c r="A118" s="8" t="s">
        <v>527</v>
      </c>
      <c r="B118" s="37" t="s">
        <v>528</v>
      </c>
      <c r="C118" s="64"/>
      <c r="D118" s="64"/>
    </row>
    <row r="119" spans="1:4" ht="30" customHeight="1" x14ac:dyDescent="0.25">
      <c r="A119" s="8" t="s">
        <v>529</v>
      </c>
      <c r="B119" s="37" t="s">
        <v>530</v>
      </c>
      <c r="C119" s="64"/>
      <c r="D119" s="64"/>
    </row>
    <row r="120" spans="1:4" ht="30" customHeight="1" x14ac:dyDescent="0.25">
      <c r="A120" s="8" t="s">
        <v>531</v>
      </c>
      <c r="B120" s="37" t="s">
        <v>532</v>
      </c>
      <c r="C120" s="64"/>
      <c r="D120" s="64"/>
    </row>
    <row r="121" spans="1:4" ht="30" customHeight="1" x14ac:dyDescent="0.25">
      <c r="A121" s="8" t="s">
        <v>533</v>
      </c>
      <c r="B121" s="37" t="s">
        <v>534</v>
      </c>
      <c r="C121" s="64"/>
      <c r="D121" s="64"/>
    </row>
    <row r="122" spans="1:4" ht="30" customHeight="1" x14ac:dyDescent="0.25">
      <c r="A122" s="8" t="s">
        <v>535</v>
      </c>
      <c r="B122" s="37" t="s">
        <v>536</v>
      </c>
      <c r="C122" s="64"/>
      <c r="D122" s="64"/>
    </row>
    <row r="123" spans="1:4" ht="30" customHeight="1" x14ac:dyDescent="0.25">
      <c r="A123" s="8" t="s">
        <v>537</v>
      </c>
      <c r="B123" s="37" t="s">
        <v>538</v>
      </c>
      <c r="C123" s="64"/>
      <c r="D123" s="64"/>
    </row>
    <row r="124" spans="1:4" ht="30" customHeight="1" x14ac:dyDescent="0.25">
      <c r="A124" s="8" t="s">
        <v>539</v>
      </c>
      <c r="B124" s="37" t="s">
        <v>540</v>
      </c>
      <c r="C124" s="64"/>
      <c r="D124" s="64"/>
    </row>
    <row r="125" spans="1:4" ht="30" customHeight="1" x14ac:dyDescent="0.25">
      <c r="A125" s="8" t="s">
        <v>541</v>
      </c>
      <c r="B125" s="37" t="s">
        <v>542</v>
      </c>
      <c r="C125" s="64"/>
      <c r="D125" s="64"/>
    </row>
    <row r="126" spans="1:4" ht="15" customHeight="1" x14ac:dyDescent="0.25">
      <c r="A126" s="8" t="s">
        <v>543</v>
      </c>
      <c r="B126" s="37" t="s">
        <v>544</v>
      </c>
      <c r="C126" s="64">
        <v>24254563</v>
      </c>
      <c r="D126" s="64">
        <v>12544049</v>
      </c>
    </row>
    <row r="127" spans="1:4" ht="15" customHeight="1" x14ac:dyDescent="0.25">
      <c r="A127" s="8" t="s">
        <v>545</v>
      </c>
      <c r="B127" s="37" t="s">
        <v>546</v>
      </c>
      <c r="C127" s="64"/>
      <c r="D127" s="64"/>
    </row>
    <row r="128" spans="1:4" ht="30" customHeight="1" x14ac:dyDescent="0.25">
      <c r="A128" s="8" t="s">
        <v>547</v>
      </c>
      <c r="B128" s="37" t="s">
        <v>548</v>
      </c>
      <c r="C128" s="64"/>
      <c r="D128" s="64"/>
    </row>
    <row r="129" spans="1:4" ht="15" customHeight="1" x14ac:dyDescent="0.25">
      <c r="A129" s="8" t="s">
        <v>549</v>
      </c>
      <c r="B129" s="37" t="s">
        <v>550</v>
      </c>
      <c r="C129" s="64"/>
      <c r="D129" s="64"/>
    </row>
    <row r="130" spans="1:4" ht="15" customHeight="1" x14ac:dyDescent="0.25">
      <c r="A130" s="8" t="s">
        <v>551</v>
      </c>
      <c r="B130" s="37" t="s">
        <v>552</v>
      </c>
      <c r="C130" s="64"/>
      <c r="D130" s="64"/>
    </row>
    <row r="131" spans="1:4" ht="15" customHeight="1" x14ac:dyDescent="0.25">
      <c r="A131" s="8" t="s">
        <v>553</v>
      </c>
      <c r="B131" s="37" t="s">
        <v>554</v>
      </c>
      <c r="C131" s="64"/>
      <c r="D131" s="64"/>
    </row>
    <row r="132" spans="1:4" ht="30" customHeight="1" x14ac:dyDescent="0.25">
      <c r="A132" s="8" t="s">
        <v>555</v>
      </c>
      <c r="B132" s="37" t="s">
        <v>556</v>
      </c>
      <c r="C132" s="64"/>
      <c r="D132" s="64"/>
    </row>
    <row r="133" spans="1:4" ht="15" customHeight="1" x14ac:dyDescent="0.25">
      <c r="A133" s="8" t="s">
        <v>557</v>
      </c>
      <c r="B133" s="37" t="s">
        <v>558</v>
      </c>
      <c r="C133" s="64"/>
      <c r="D133" s="64"/>
    </row>
    <row r="134" spans="1:4" ht="15" customHeight="1" x14ac:dyDescent="0.25">
      <c r="A134" s="8" t="s">
        <v>559</v>
      </c>
      <c r="B134" s="37" t="s">
        <v>560</v>
      </c>
      <c r="C134" s="64"/>
      <c r="D134" s="64"/>
    </row>
    <row r="135" spans="1:4" ht="15" customHeight="1" x14ac:dyDescent="0.25">
      <c r="A135" s="8" t="s">
        <v>561</v>
      </c>
      <c r="B135" s="37" t="s">
        <v>562</v>
      </c>
      <c r="C135" s="64"/>
      <c r="D135" s="64"/>
    </row>
    <row r="136" spans="1:4" ht="30" customHeight="1" x14ac:dyDescent="0.25">
      <c r="A136" s="8" t="s">
        <v>563</v>
      </c>
      <c r="B136" s="37" t="s">
        <v>564</v>
      </c>
      <c r="C136" s="64"/>
      <c r="D136" s="64"/>
    </row>
    <row r="137" spans="1:4" ht="15" customHeight="1" x14ac:dyDescent="0.25">
      <c r="A137" s="8" t="s">
        <v>565</v>
      </c>
      <c r="B137" s="37" t="s">
        <v>566</v>
      </c>
      <c r="C137" s="64">
        <v>2494622</v>
      </c>
      <c r="D137" s="64">
        <v>2434232</v>
      </c>
    </row>
    <row r="138" spans="1:4" ht="30" customHeight="1" x14ac:dyDescent="0.25">
      <c r="A138" s="8" t="s">
        <v>567</v>
      </c>
      <c r="B138" s="37" t="s">
        <v>568</v>
      </c>
      <c r="C138" s="64"/>
      <c r="D138" s="64"/>
    </row>
    <row r="139" spans="1:4" ht="30" customHeight="1" x14ac:dyDescent="0.25">
      <c r="A139" s="8" t="s">
        <v>569</v>
      </c>
      <c r="B139" s="37" t="s">
        <v>570</v>
      </c>
      <c r="C139" s="64"/>
      <c r="D139" s="64"/>
    </row>
    <row r="140" spans="1:4" ht="30" customHeight="1" x14ac:dyDescent="0.25">
      <c r="A140" s="8" t="s">
        <v>571</v>
      </c>
      <c r="B140" s="37" t="s">
        <v>572</v>
      </c>
      <c r="C140" s="64"/>
      <c r="D140" s="64"/>
    </row>
    <row r="141" spans="1:4" ht="30" customHeight="1" x14ac:dyDescent="0.25">
      <c r="A141" s="8" t="s">
        <v>573</v>
      </c>
      <c r="B141" s="37" t="s">
        <v>574</v>
      </c>
      <c r="C141" s="64"/>
      <c r="D141" s="64"/>
    </row>
    <row r="142" spans="1:4" ht="30" customHeight="1" x14ac:dyDescent="0.25">
      <c r="A142" s="8" t="s">
        <v>575</v>
      </c>
      <c r="B142" s="37" t="s">
        <v>576</v>
      </c>
      <c r="C142" s="64">
        <v>2494622</v>
      </c>
      <c r="D142" s="64">
        <v>2434232</v>
      </c>
    </row>
    <row r="143" spans="1:4" ht="30" customHeight="1" x14ac:dyDescent="0.25">
      <c r="A143" s="8" t="s">
        <v>577</v>
      </c>
      <c r="B143" s="37" t="s">
        <v>578</v>
      </c>
      <c r="C143" s="64"/>
      <c r="D143" s="64"/>
    </row>
    <row r="144" spans="1:4" ht="30" customHeight="1" x14ac:dyDescent="0.25">
      <c r="A144" s="8" t="s">
        <v>579</v>
      </c>
      <c r="B144" s="37" t="s">
        <v>580</v>
      </c>
      <c r="C144" s="64"/>
      <c r="D144" s="64"/>
    </row>
    <row r="145" spans="1:4" ht="30" customHeight="1" x14ac:dyDescent="0.25">
      <c r="A145" s="8" t="s">
        <v>581</v>
      </c>
      <c r="B145" s="37" t="s">
        <v>582</v>
      </c>
      <c r="C145" s="64"/>
      <c r="D145" s="64"/>
    </row>
    <row r="146" spans="1:4" ht="15" customHeight="1" x14ac:dyDescent="0.25">
      <c r="A146" s="8" t="s">
        <v>583</v>
      </c>
      <c r="B146" s="37" t="s">
        <v>584</v>
      </c>
      <c r="C146" s="64">
        <v>2494622</v>
      </c>
      <c r="D146" s="64">
        <v>2434232</v>
      </c>
    </row>
    <row r="147" spans="1:4" ht="15" customHeight="1" x14ac:dyDescent="0.25">
      <c r="A147" s="8" t="s">
        <v>585</v>
      </c>
      <c r="B147" s="37" t="s">
        <v>586</v>
      </c>
      <c r="C147" s="64">
        <v>5426513</v>
      </c>
      <c r="D147" s="64">
        <v>5847051</v>
      </c>
    </row>
    <row r="148" spans="1:4" ht="15" customHeight="1" x14ac:dyDescent="0.25">
      <c r="A148" s="8" t="s">
        <v>587</v>
      </c>
      <c r="B148" s="37" t="s">
        <v>464</v>
      </c>
      <c r="C148" s="64"/>
      <c r="D148" s="64"/>
    </row>
    <row r="149" spans="1:4" ht="15" customHeight="1" x14ac:dyDescent="0.25">
      <c r="A149" s="8" t="s">
        <v>588</v>
      </c>
      <c r="B149" s="37" t="s">
        <v>589</v>
      </c>
      <c r="C149" s="64">
        <v>47600</v>
      </c>
      <c r="D149" s="64">
        <v>52768</v>
      </c>
    </row>
    <row r="150" spans="1:4" ht="15" customHeight="1" x14ac:dyDescent="0.25">
      <c r="A150" s="8" t="s">
        <v>590</v>
      </c>
      <c r="B150" s="37" t="s">
        <v>591</v>
      </c>
      <c r="C150" s="64"/>
      <c r="D150" s="64"/>
    </row>
    <row r="151" spans="1:4" ht="15" customHeight="1" x14ac:dyDescent="0.25">
      <c r="A151" s="8" t="s">
        <v>592</v>
      </c>
      <c r="B151" s="37" t="s">
        <v>593</v>
      </c>
      <c r="C151" s="64"/>
      <c r="D151" s="64"/>
    </row>
    <row r="152" spans="1:4" ht="30" customHeight="1" x14ac:dyDescent="0.25">
      <c r="A152" s="8" t="s">
        <v>594</v>
      </c>
      <c r="B152" s="37" t="s">
        <v>472</v>
      </c>
      <c r="C152" s="64"/>
      <c r="D152" s="64"/>
    </row>
    <row r="153" spans="1:4" ht="15" customHeight="1" x14ac:dyDescent="0.25">
      <c r="A153" s="8" t="s">
        <v>595</v>
      </c>
      <c r="B153" s="37" t="s">
        <v>596</v>
      </c>
      <c r="C153" s="64"/>
      <c r="D153" s="64"/>
    </row>
    <row r="154" spans="1:4" ht="15" customHeight="1" x14ac:dyDescent="0.25">
      <c r="A154" s="8" t="s">
        <v>597</v>
      </c>
      <c r="B154" s="37" t="s">
        <v>598</v>
      </c>
      <c r="C154" s="64">
        <v>5474113</v>
      </c>
      <c r="D154" s="64">
        <v>5899819</v>
      </c>
    </row>
    <row r="155" spans="1:4" ht="15" customHeight="1" x14ac:dyDescent="0.25">
      <c r="A155" s="8" t="s">
        <v>599</v>
      </c>
      <c r="B155" s="37" t="s">
        <v>600</v>
      </c>
      <c r="C155" s="64">
        <v>32223298</v>
      </c>
      <c r="D155" s="64">
        <v>20878100</v>
      </c>
    </row>
    <row r="156" spans="1:4" ht="15" customHeight="1" x14ac:dyDescent="0.25">
      <c r="A156" s="8" t="s">
        <v>601</v>
      </c>
      <c r="B156" s="37" t="s">
        <v>602</v>
      </c>
      <c r="C156" s="64"/>
      <c r="D156" s="64"/>
    </row>
    <row r="157" spans="1:4" ht="15" customHeight="1" x14ac:dyDescent="0.25">
      <c r="A157" s="8" t="s">
        <v>603</v>
      </c>
      <c r="B157" s="37" t="s">
        <v>604</v>
      </c>
      <c r="C157" s="64"/>
      <c r="D157" s="64"/>
    </row>
    <row r="158" spans="1:4" ht="15" customHeight="1" x14ac:dyDescent="0.25">
      <c r="A158" s="8" t="s">
        <v>605</v>
      </c>
      <c r="B158" s="37" t="s">
        <v>606</v>
      </c>
      <c r="C158" s="64"/>
      <c r="D158" s="64"/>
    </row>
    <row r="159" spans="1:4" ht="15" customHeight="1" x14ac:dyDescent="0.25">
      <c r="A159" s="8" t="s">
        <v>607</v>
      </c>
      <c r="B159" s="37" t="s">
        <v>608</v>
      </c>
      <c r="C159" s="64"/>
      <c r="D159" s="64"/>
    </row>
    <row r="160" spans="1:4" ht="15" customHeight="1" x14ac:dyDescent="0.25">
      <c r="A160" s="8" t="s">
        <v>609</v>
      </c>
      <c r="B160" s="37" t="s">
        <v>610</v>
      </c>
      <c r="C160" s="64">
        <v>325295756</v>
      </c>
      <c r="D160" s="64">
        <v>417714916</v>
      </c>
    </row>
    <row r="161" spans="1:4" ht="15" customHeight="1" x14ac:dyDescent="0.25">
      <c r="A161" s="8" t="s">
        <v>611</v>
      </c>
      <c r="B161" s="37" t="s">
        <v>612</v>
      </c>
      <c r="C161" s="64">
        <v>325295756</v>
      </c>
      <c r="D161" s="64">
        <v>417714916</v>
      </c>
    </row>
    <row r="162" spans="1:4" ht="15" customHeight="1" thickBot="1" x14ac:dyDescent="0.3">
      <c r="A162" s="34"/>
      <c r="B162" s="162" t="s">
        <v>613</v>
      </c>
      <c r="C162" s="56">
        <f>C161+C157+C156+C155+C106</f>
        <v>1667844234</v>
      </c>
      <c r="D162" s="56">
        <f>D161+D157+D156+D155+D106</f>
        <v>1666257769</v>
      </c>
    </row>
  </sheetData>
  <mergeCells count="4">
    <mergeCell ref="A1:D1"/>
    <mergeCell ref="A2:D2"/>
    <mergeCell ref="A6:D6"/>
    <mergeCell ref="A98:D99"/>
  </mergeCells>
  <pageMargins left="0.70866141732283472" right="0.70866141732283472" top="0.74803149606299213" bottom="0.74803149606299213" header="0.31496062992125984" footer="0.31496062992125984"/>
  <pageSetup paperSize="9" scale="74" fitToHeight="0" orientation="portrait" r:id="rId1"/>
  <headerFooter>
    <oddHeader>&amp;C&amp;A</oddHeader>
  </headerFooter>
  <rowBreaks count="1" manualBreakCount="1">
    <brk id="97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62"/>
  <sheetViews>
    <sheetView view="pageLayout" topLeftCell="A142" zoomScaleNormal="100" workbookViewId="0">
      <selection activeCell="D162" sqref="D162"/>
    </sheetView>
  </sheetViews>
  <sheetFormatPr defaultRowHeight="30" customHeight="1" x14ac:dyDescent="0.25"/>
  <cols>
    <col min="1" max="1" width="7.7109375" bestFit="1" customWidth="1"/>
    <col min="2" max="2" width="75.5703125" style="33" bestFit="1" customWidth="1"/>
    <col min="3" max="3" width="18.28515625" style="334" bestFit="1" customWidth="1"/>
    <col min="4" max="4" width="16" style="2" bestFit="1" customWidth="1"/>
  </cols>
  <sheetData>
    <row r="1" spans="1:4" ht="30" customHeight="1" x14ac:dyDescent="0.3">
      <c r="A1" s="292" t="s">
        <v>310</v>
      </c>
      <c r="B1" s="292"/>
      <c r="C1" s="292"/>
      <c r="D1" s="292"/>
    </row>
    <row r="2" spans="1:4" ht="30" customHeight="1" x14ac:dyDescent="0.3">
      <c r="A2" s="299" t="s">
        <v>763</v>
      </c>
      <c r="B2" s="299"/>
      <c r="C2" s="299"/>
      <c r="D2" s="299"/>
    </row>
    <row r="3" spans="1:4" ht="30" customHeight="1" thickBot="1" x14ac:dyDescent="0.3">
      <c r="D3" s="2" t="s">
        <v>125</v>
      </c>
    </row>
    <row r="4" spans="1:4" ht="30" customHeight="1" x14ac:dyDescent="0.25">
      <c r="A4" s="112" t="s">
        <v>126</v>
      </c>
      <c r="B4" s="225" t="s">
        <v>196</v>
      </c>
      <c r="C4" s="335" t="s">
        <v>311</v>
      </c>
      <c r="D4" s="117" t="s">
        <v>312</v>
      </c>
    </row>
    <row r="5" spans="1:4" ht="30" customHeight="1" x14ac:dyDescent="0.25">
      <c r="A5" s="113">
        <v>1</v>
      </c>
      <c r="B5" s="226">
        <v>2</v>
      </c>
      <c r="C5" s="336">
        <v>3</v>
      </c>
      <c r="D5" s="119">
        <v>4</v>
      </c>
    </row>
    <row r="6" spans="1:4" ht="30" customHeight="1" x14ac:dyDescent="0.25">
      <c r="A6" s="309" t="s">
        <v>313</v>
      </c>
      <c r="B6" s="310"/>
      <c r="C6" s="310"/>
      <c r="D6" s="311"/>
    </row>
    <row r="7" spans="1:4" ht="15" customHeight="1" x14ac:dyDescent="0.25">
      <c r="A7" s="8" t="s">
        <v>314</v>
      </c>
      <c r="B7" s="37" t="s">
        <v>315</v>
      </c>
      <c r="C7" s="230"/>
      <c r="D7" s="64"/>
    </row>
    <row r="8" spans="1:4" ht="15" customHeight="1" x14ac:dyDescent="0.25">
      <c r="A8" s="8" t="s">
        <v>316</v>
      </c>
      <c r="B8" s="37" t="s">
        <v>317</v>
      </c>
      <c r="C8" s="231">
        <v>153646</v>
      </c>
      <c r="D8" s="64"/>
    </row>
    <row r="9" spans="1:4" ht="15" customHeight="1" x14ac:dyDescent="0.25">
      <c r="A9" s="8" t="s">
        <v>318</v>
      </c>
      <c r="B9" s="37" t="s">
        <v>319</v>
      </c>
      <c r="C9" s="231"/>
      <c r="D9" s="64"/>
    </row>
    <row r="10" spans="1:4" ht="15" customHeight="1" x14ac:dyDescent="0.25">
      <c r="A10" s="8" t="s">
        <v>320</v>
      </c>
      <c r="B10" s="37" t="s">
        <v>321</v>
      </c>
      <c r="C10" s="231">
        <v>153646</v>
      </c>
      <c r="D10" s="64"/>
    </row>
    <row r="11" spans="1:4" ht="15" customHeight="1" x14ac:dyDescent="0.25">
      <c r="A11" s="8" t="s">
        <v>322</v>
      </c>
      <c r="B11" s="37" t="s">
        <v>323</v>
      </c>
      <c r="C11" s="231">
        <v>1580509321</v>
      </c>
      <c r="D11" s="64">
        <v>1604080452</v>
      </c>
    </row>
    <row r="12" spans="1:4" ht="15" customHeight="1" x14ac:dyDescent="0.25">
      <c r="A12" s="8" t="s">
        <v>324</v>
      </c>
      <c r="B12" s="37" t="s">
        <v>325</v>
      </c>
      <c r="C12" s="231">
        <v>21354859</v>
      </c>
      <c r="D12" s="64">
        <v>17870620</v>
      </c>
    </row>
    <row r="13" spans="1:4" ht="15" customHeight="1" x14ac:dyDescent="0.25">
      <c r="A13" s="8" t="s">
        <v>326</v>
      </c>
      <c r="B13" s="37" t="s">
        <v>327</v>
      </c>
      <c r="C13" s="231"/>
      <c r="D13" s="64"/>
    </row>
    <row r="14" spans="1:4" ht="15" customHeight="1" x14ac:dyDescent="0.25">
      <c r="A14" s="8" t="s">
        <v>328</v>
      </c>
      <c r="B14" s="37" t="s">
        <v>329</v>
      </c>
      <c r="C14" s="231">
        <v>566507</v>
      </c>
      <c r="D14" s="64">
        <v>2320000</v>
      </c>
    </row>
    <row r="15" spans="1:4" ht="15" customHeight="1" x14ac:dyDescent="0.25">
      <c r="A15" s="8" t="s">
        <v>330</v>
      </c>
      <c r="B15" s="37" t="s">
        <v>331</v>
      </c>
      <c r="C15" s="231"/>
      <c r="D15" s="64"/>
    </row>
    <row r="16" spans="1:4" ht="15" customHeight="1" x14ac:dyDescent="0.25">
      <c r="A16" s="8" t="s">
        <v>332</v>
      </c>
      <c r="B16" s="37" t="s">
        <v>333</v>
      </c>
      <c r="C16" s="231">
        <v>1602430687</v>
      </c>
      <c r="D16" s="64">
        <v>1624271162</v>
      </c>
    </row>
    <row r="17" spans="1:4" ht="15" customHeight="1" x14ac:dyDescent="0.25">
      <c r="A17" s="8" t="s">
        <v>322</v>
      </c>
      <c r="B17" s="37" t="s">
        <v>334</v>
      </c>
      <c r="C17" s="231">
        <v>3000000</v>
      </c>
      <c r="D17" s="64">
        <v>3000000</v>
      </c>
    </row>
    <row r="18" spans="1:4" ht="15" customHeight="1" x14ac:dyDescent="0.25">
      <c r="A18" s="8" t="s">
        <v>335</v>
      </c>
      <c r="B18" s="37" t="s">
        <v>336</v>
      </c>
      <c r="C18" s="231"/>
      <c r="D18" s="64"/>
    </row>
    <row r="19" spans="1:4" ht="15" customHeight="1" x14ac:dyDescent="0.25">
      <c r="A19" s="8" t="s">
        <v>337</v>
      </c>
      <c r="B19" s="333" t="s">
        <v>867</v>
      </c>
      <c r="C19" s="231">
        <v>3000000</v>
      </c>
      <c r="D19" s="64">
        <v>3000000</v>
      </c>
    </row>
    <row r="20" spans="1:4" ht="15" customHeight="1" x14ac:dyDescent="0.25">
      <c r="A20" s="8" t="s">
        <v>338</v>
      </c>
      <c r="B20" s="37" t="s">
        <v>339</v>
      </c>
      <c r="C20" s="231"/>
      <c r="D20" s="64"/>
    </row>
    <row r="21" spans="1:4" ht="15" customHeight="1" x14ac:dyDescent="0.25">
      <c r="A21" s="8" t="s">
        <v>340</v>
      </c>
      <c r="B21" s="37" t="s">
        <v>341</v>
      </c>
      <c r="C21" s="231"/>
      <c r="D21" s="64"/>
    </row>
    <row r="22" spans="1:4" ht="15" customHeight="1" x14ac:dyDescent="0.25">
      <c r="A22" s="8" t="s">
        <v>342</v>
      </c>
      <c r="B22" s="37" t="s">
        <v>343</v>
      </c>
      <c r="C22" s="231"/>
      <c r="D22" s="64"/>
    </row>
    <row r="23" spans="1:4" ht="15" customHeight="1" x14ac:dyDescent="0.25">
      <c r="A23" s="8" t="s">
        <v>344</v>
      </c>
      <c r="B23" s="37" t="s">
        <v>345</v>
      </c>
      <c r="C23" s="231"/>
      <c r="D23" s="64"/>
    </row>
    <row r="24" spans="1:4" ht="15" customHeight="1" x14ac:dyDescent="0.25">
      <c r="A24" s="8" t="s">
        <v>346</v>
      </c>
      <c r="B24" s="37" t="s">
        <v>347</v>
      </c>
      <c r="C24" s="231">
        <v>3000000</v>
      </c>
      <c r="D24" s="64">
        <v>3000000</v>
      </c>
    </row>
    <row r="25" spans="1:4" ht="15" customHeight="1" x14ac:dyDescent="0.25">
      <c r="A25" s="8" t="s">
        <v>348</v>
      </c>
      <c r="B25" s="37" t="s">
        <v>349</v>
      </c>
      <c r="C25" s="231"/>
      <c r="D25" s="64"/>
    </row>
    <row r="26" spans="1:4" ht="15" customHeight="1" x14ac:dyDescent="0.25">
      <c r="A26" s="8" t="s">
        <v>350</v>
      </c>
      <c r="B26" s="37" t="s">
        <v>351</v>
      </c>
      <c r="C26" s="231"/>
      <c r="D26" s="64"/>
    </row>
    <row r="27" spans="1:4" ht="15" customHeight="1" x14ac:dyDescent="0.25">
      <c r="A27" s="8" t="s">
        <v>352</v>
      </c>
      <c r="B27" s="37" t="s">
        <v>349</v>
      </c>
      <c r="C27" s="231"/>
      <c r="D27" s="64"/>
    </row>
    <row r="28" spans="1:4" ht="15" customHeight="1" x14ac:dyDescent="0.25">
      <c r="A28" s="8" t="s">
        <v>353</v>
      </c>
      <c r="B28" s="37" t="s">
        <v>354</v>
      </c>
      <c r="C28" s="230">
        <v>1605584333</v>
      </c>
      <c r="D28" s="5">
        <v>1627271162</v>
      </c>
    </row>
    <row r="29" spans="1:4" ht="15" customHeight="1" x14ac:dyDescent="0.25">
      <c r="A29" s="8" t="s">
        <v>355</v>
      </c>
      <c r="B29" s="37" t="s">
        <v>356</v>
      </c>
      <c r="C29" s="231">
        <v>281423</v>
      </c>
      <c r="D29" s="64">
        <v>301381</v>
      </c>
    </row>
    <row r="30" spans="1:4" ht="15" customHeight="1" x14ac:dyDescent="0.25">
      <c r="A30" s="8" t="s">
        <v>357</v>
      </c>
      <c r="B30" s="37" t="s">
        <v>358</v>
      </c>
      <c r="C30" s="231"/>
      <c r="D30" s="64"/>
    </row>
    <row r="31" spans="1:4" ht="15" customHeight="1" x14ac:dyDescent="0.25">
      <c r="A31" s="8" t="s">
        <v>359</v>
      </c>
      <c r="B31" s="37" t="s">
        <v>360</v>
      </c>
      <c r="C31" s="231"/>
      <c r="D31" s="64"/>
    </row>
    <row r="32" spans="1:4" ht="15" customHeight="1" x14ac:dyDescent="0.25">
      <c r="A32" s="8" t="s">
        <v>361</v>
      </c>
      <c r="B32" s="37" t="s">
        <v>362</v>
      </c>
      <c r="C32" s="231"/>
      <c r="D32" s="64"/>
    </row>
    <row r="33" spans="1:4" ht="15" customHeight="1" x14ac:dyDescent="0.25">
      <c r="A33" s="8" t="s">
        <v>363</v>
      </c>
      <c r="B33" s="37" t="s">
        <v>364</v>
      </c>
      <c r="C33" s="231"/>
      <c r="D33" s="64"/>
    </row>
    <row r="34" spans="1:4" ht="15" customHeight="1" x14ac:dyDescent="0.25">
      <c r="A34" s="8" t="s">
        <v>365</v>
      </c>
      <c r="B34" s="37" t="s">
        <v>366</v>
      </c>
      <c r="C34" s="230">
        <v>281423</v>
      </c>
      <c r="D34" s="5">
        <v>301381</v>
      </c>
    </row>
    <row r="35" spans="1:4" ht="15" customHeight="1" x14ac:dyDescent="0.25">
      <c r="A35" s="8" t="s">
        <v>367</v>
      </c>
      <c r="B35" s="37" t="s">
        <v>368</v>
      </c>
      <c r="C35" s="231"/>
      <c r="D35" s="64"/>
    </row>
    <row r="36" spans="1:4" ht="15" customHeight="1" x14ac:dyDescent="0.25">
      <c r="A36" s="8" t="s">
        <v>369</v>
      </c>
      <c r="B36" s="37" t="s">
        <v>370</v>
      </c>
      <c r="C36" s="231"/>
      <c r="D36" s="64"/>
    </row>
    <row r="37" spans="1:4" ht="15" customHeight="1" x14ac:dyDescent="0.25">
      <c r="A37" s="8" t="s">
        <v>371</v>
      </c>
      <c r="B37" s="37" t="s">
        <v>372</v>
      </c>
      <c r="C37" s="231"/>
      <c r="D37" s="64"/>
    </row>
    <row r="38" spans="1:4" ht="15" customHeight="1" x14ac:dyDescent="0.25">
      <c r="A38" s="8" t="s">
        <v>373</v>
      </c>
      <c r="B38" s="37" t="s">
        <v>374</v>
      </c>
      <c r="C38" s="231"/>
      <c r="D38" s="64"/>
    </row>
    <row r="39" spans="1:4" ht="15" customHeight="1" x14ac:dyDescent="0.25">
      <c r="A39" s="8" t="s">
        <v>375</v>
      </c>
      <c r="B39" s="37" t="s">
        <v>341</v>
      </c>
      <c r="C39" s="231"/>
      <c r="D39" s="64"/>
    </row>
    <row r="40" spans="1:4" ht="15" customHeight="1" x14ac:dyDescent="0.25">
      <c r="A40" s="8" t="s">
        <v>376</v>
      </c>
      <c r="B40" s="37" t="s">
        <v>343</v>
      </c>
      <c r="C40" s="231"/>
      <c r="D40" s="64"/>
    </row>
    <row r="41" spans="1:4" ht="15" customHeight="1" x14ac:dyDescent="0.25">
      <c r="A41" s="8" t="s">
        <v>377</v>
      </c>
      <c r="B41" s="37" t="s">
        <v>378</v>
      </c>
      <c r="C41" s="231"/>
      <c r="D41" s="64"/>
    </row>
    <row r="42" spans="1:4" ht="15" customHeight="1" x14ac:dyDescent="0.25">
      <c r="A42" s="8" t="s">
        <v>379</v>
      </c>
      <c r="B42" s="37" t="s">
        <v>380</v>
      </c>
      <c r="C42" s="231"/>
      <c r="D42" s="64"/>
    </row>
    <row r="43" spans="1:4" ht="15" customHeight="1" x14ac:dyDescent="0.25">
      <c r="A43" s="8" t="s">
        <v>381</v>
      </c>
      <c r="B43" s="37" t="s">
        <v>382</v>
      </c>
      <c r="C43" s="230">
        <v>281423</v>
      </c>
      <c r="D43" s="5">
        <v>301381</v>
      </c>
    </row>
    <row r="44" spans="1:4" ht="15" customHeight="1" x14ac:dyDescent="0.25">
      <c r="A44" s="8" t="s">
        <v>383</v>
      </c>
      <c r="B44" s="37" t="s">
        <v>384</v>
      </c>
      <c r="C44" s="231"/>
      <c r="D44" s="64"/>
    </row>
    <row r="45" spans="1:4" ht="15" customHeight="1" x14ac:dyDescent="0.25">
      <c r="A45" s="8" t="s">
        <v>385</v>
      </c>
      <c r="B45" s="37" t="s">
        <v>386</v>
      </c>
      <c r="C45" s="231">
        <v>635920</v>
      </c>
      <c r="D45" s="64">
        <v>431065</v>
      </c>
    </row>
    <row r="46" spans="1:4" ht="15" customHeight="1" x14ac:dyDescent="0.25">
      <c r="A46" s="8" t="s">
        <v>387</v>
      </c>
      <c r="B46" s="37" t="s">
        <v>388</v>
      </c>
      <c r="C46" s="231">
        <v>53748273</v>
      </c>
      <c r="D46" s="64">
        <v>30294246</v>
      </c>
    </row>
    <row r="47" spans="1:4" ht="15" customHeight="1" x14ac:dyDescent="0.25">
      <c r="A47" s="8" t="s">
        <v>389</v>
      </c>
      <c r="B47" s="37" t="s">
        <v>390</v>
      </c>
      <c r="C47" s="231"/>
      <c r="D47" s="64"/>
    </row>
    <row r="48" spans="1:4" ht="15" customHeight="1" x14ac:dyDescent="0.25">
      <c r="A48" s="8" t="s">
        <v>391</v>
      </c>
      <c r="B48" s="37" t="s">
        <v>392</v>
      </c>
      <c r="C48" s="231"/>
      <c r="D48" s="64"/>
    </row>
    <row r="49" spans="1:4" ht="15" customHeight="1" x14ac:dyDescent="0.25">
      <c r="A49" s="8" t="s">
        <v>393</v>
      </c>
      <c r="B49" s="37" t="s">
        <v>394</v>
      </c>
      <c r="C49" s="231">
        <v>54384193</v>
      </c>
      <c r="D49" s="64">
        <v>30725311</v>
      </c>
    </row>
    <row r="50" spans="1:4" ht="30" customHeight="1" x14ac:dyDescent="0.25">
      <c r="A50" s="8" t="s">
        <v>395</v>
      </c>
      <c r="B50" s="37" t="s">
        <v>396</v>
      </c>
      <c r="C50" s="231"/>
      <c r="D50" s="64"/>
    </row>
    <row r="51" spans="1:4" ht="30" customHeight="1" x14ac:dyDescent="0.25">
      <c r="A51" s="8" t="s">
        <v>397</v>
      </c>
      <c r="B51" s="37" t="s">
        <v>398</v>
      </c>
      <c r="C51" s="231"/>
      <c r="D51" s="64"/>
    </row>
    <row r="52" spans="1:4" ht="30" customHeight="1" x14ac:dyDescent="0.25">
      <c r="A52" s="8" t="s">
        <v>399</v>
      </c>
      <c r="B52" s="37" t="s">
        <v>400</v>
      </c>
      <c r="C52" s="231"/>
      <c r="D52" s="64"/>
    </row>
    <row r="53" spans="1:4" ht="30" customHeight="1" x14ac:dyDescent="0.25">
      <c r="A53" s="8" t="s">
        <v>401</v>
      </c>
      <c r="B53" s="37" t="s">
        <v>402</v>
      </c>
      <c r="C53" s="231"/>
      <c r="D53" s="64"/>
    </row>
    <row r="54" spans="1:4" ht="15" customHeight="1" x14ac:dyDescent="0.25">
      <c r="A54" s="8" t="s">
        <v>403</v>
      </c>
      <c r="B54" s="37" t="s">
        <v>404</v>
      </c>
      <c r="C54" s="231">
        <v>8319821</v>
      </c>
      <c r="D54" s="64">
        <v>8263161</v>
      </c>
    </row>
    <row r="55" spans="1:4" ht="15" customHeight="1" x14ac:dyDescent="0.25">
      <c r="A55" s="8" t="s">
        <v>405</v>
      </c>
      <c r="B55" s="37" t="s">
        <v>406</v>
      </c>
      <c r="C55" s="231">
        <v>1531487</v>
      </c>
      <c r="D55" s="64">
        <v>933399</v>
      </c>
    </row>
    <row r="56" spans="1:4" ht="15" customHeight="1" x14ac:dyDescent="0.25">
      <c r="A56" s="8" t="s">
        <v>407</v>
      </c>
      <c r="B56" s="37" t="s">
        <v>408</v>
      </c>
      <c r="C56" s="231"/>
      <c r="D56" s="64"/>
    </row>
    <row r="57" spans="1:4" ht="15" customHeight="1" x14ac:dyDescent="0.25">
      <c r="A57" s="8" t="s">
        <v>409</v>
      </c>
      <c r="B57" s="37" t="s">
        <v>410</v>
      </c>
      <c r="C57" s="231">
        <v>99880</v>
      </c>
      <c r="D57" s="64">
        <v>99880</v>
      </c>
    </row>
    <row r="58" spans="1:4" ht="30" customHeight="1" x14ac:dyDescent="0.25">
      <c r="A58" s="8" t="s">
        <v>411</v>
      </c>
      <c r="B58" s="37" t="s">
        <v>412</v>
      </c>
      <c r="C58" s="231"/>
      <c r="D58" s="64"/>
    </row>
    <row r="59" spans="1:4" ht="15" customHeight="1" x14ac:dyDescent="0.25">
      <c r="A59" s="8" t="s">
        <v>413</v>
      </c>
      <c r="B59" s="37" t="s">
        <v>414</v>
      </c>
      <c r="C59" s="231">
        <v>271388</v>
      </c>
      <c r="D59" s="64">
        <v>232448</v>
      </c>
    </row>
    <row r="60" spans="1:4" ht="30" customHeight="1" x14ac:dyDescent="0.25">
      <c r="A60" s="8" t="s">
        <v>415</v>
      </c>
      <c r="B60" s="37" t="s">
        <v>416</v>
      </c>
      <c r="C60" s="231"/>
      <c r="D60" s="64"/>
    </row>
    <row r="61" spans="1:4" ht="15" customHeight="1" x14ac:dyDescent="0.25">
      <c r="A61" s="8" t="s">
        <v>417</v>
      </c>
      <c r="B61" s="37" t="s">
        <v>418</v>
      </c>
      <c r="C61" s="231"/>
      <c r="D61" s="64"/>
    </row>
    <row r="62" spans="1:4" ht="30" customHeight="1" x14ac:dyDescent="0.25">
      <c r="A62" s="8" t="s">
        <v>419</v>
      </c>
      <c r="B62" s="37" t="s">
        <v>420</v>
      </c>
      <c r="C62" s="231"/>
      <c r="D62" s="64"/>
    </row>
    <row r="63" spans="1:4" ht="15" customHeight="1" x14ac:dyDescent="0.25">
      <c r="A63" s="8" t="s">
        <v>421</v>
      </c>
      <c r="B63" s="37" t="s">
        <v>422</v>
      </c>
      <c r="C63" s="230">
        <v>10222576</v>
      </c>
      <c r="D63" s="5">
        <v>9528888</v>
      </c>
    </row>
    <row r="64" spans="1:4" ht="30" customHeight="1" x14ac:dyDescent="0.25">
      <c r="A64" s="8" t="s">
        <v>423</v>
      </c>
      <c r="B64" s="37" t="s">
        <v>424</v>
      </c>
      <c r="C64" s="231"/>
      <c r="D64" s="64"/>
    </row>
    <row r="65" spans="1:4" ht="30" customHeight="1" x14ac:dyDescent="0.25">
      <c r="A65" s="8" t="s">
        <v>425</v>
      </c>
      <c r="B65" s="37" t="s">
        <v>426</v>
      </c>
      <c r="C65" s="231"/>
      <c r="D65" s="64"/>
    </row>
    <row r="66" spans="1:4" ht="30" customHeight="1" x14ac:dyDescent="0.25">
      <c r="A66" s="8" t="s">
        <v>427</v>
      </c>
      <c r="B66" s="37" t="s">
        <v>428</v>
      </c>
      <c r="C66" s="231"/>
      <c r="D66" s="64"/>
    </row>
    <row r="67" spans="1:4" ht="30" customHeight="1" x14ac:dyDescent="0.25">
      <c r="A67" s="8" t="s">
        <v>429</v>
      </c>
      <c r="B67" s="37" t="s">
        <v>430</v>
      </c>
      <c r="C67" s="231"/>
      <c r="D67" s="64"/>
    </row>
    <row r="68" spans="1:4" ht="15" customHeight="1" x14ac:dyDescent="0.25">
      <c r="A68" s="8" t="s">
        <v>431</v>
      </c>
      <c r="B68" s="37" t="s">
        <v>432</v>
      </c>
      <c r="C68" s="231"/>
      <c r="D68" s="64"/>
    </row>
    <row r="69" spans="1:4" ht="15" customHeight="1" x14ac:dyDescent="0.25">
      <c r="A69" s="8" t="s">
        <v>433</v>
      </c>
      <c r="B69" s="37" t="s">
        <v>434</v>
      </c>
      <c r="C69" s="231"/>
      <c r="D69" s="64"/>
    </row>
    <row r="70" spans="1:4" ht="15" customHeight="1" x14ac:dyDescent="0.25">
      <c r="A70" s="8" t="s">
        <v>435</v>
      </c>
      <c r="B70" s="37" t="s">
        <v>436</v>
      </c>
      <c r="C70" s="231"/>
      <c r="D70" s="64"/>
    </row>
    <row r="71" spans="1:4" ht="15" customHeight="1" x14ac:dyDescent="0.25">
      <c r="A71" s="8" t="s">
        <v>437</v>
      </c>
      <c r="B71" s="37" t="s">
        <v>438</v>
      </c>
      <c r="C71" s="231"/>
      <c r="D71" s="64"/>
    </row>
    <row r="72" spans="1:4" ht="30" customHeight="1" x14ac:dyDescent="0.25">
      <c r="A72" s="8" t="s">
        <v>439</v>
      </c>
      <c r="B72" s="37" t="s">
        <v>440</v>
      </c>
      <c r="C72" s="231"/>
      <c r="D72" s="64"/>
    </row>
    <row r="73" spans="1:4" ht="15" customHeight="1" x14ac:dyDescent="0.25">
      <c r="A73" s="8" t="s">
        <v>441</v>
      </c>
      <c r="B73" s="37" t="s">
        <v>442</v>
      </c>
      <c r="C73" s="231"/>
      <c r="D73" s="64"/>
    </row>
    <row r="74" spans="1:4" ht="30" customHeight="1" x14ac:dyDescent="0.25">
      <c r="A74" s="8" t="s">
        <v>443</v>
      </c>
      <c r="B74" s="37" t="s">
        <v>444</v>
      </c>
      <c r="C74" s="231"/>
      <c r="D74" s="64"/>
    </row>
    <row r="75" spans="1:4" ht="15" customHeight="1" x14ac:dyDescent="0.25">
      <c r="A75" s="8" t="s">
        <v>445</v>
      </c>
      <c r="B75" s="37" t="s">
        <v>446</v>
      </c>
      <c r="C75" s="231"/>
      <c r="D75" s="64"/>
    </row>
    <row r="76" spans="1:4" ht="30" customHeight="1" x14ac:dyDescent="0.25">
      <c r="A76" s="8" t="s">
        <v>447</v>
      </c>
      <c r="B76" s="37" t="s">
        <v>448</v>
      </c>
      <c r="C76" s="231"/>
      <c r="D76" s="64"/>
    </row>
    <row r="77" spans="1:4" ht="15" customHeight="1" x14ac:dyDescent="0.25">
      <c r="A77" s="8" t="s">
        <v>449</v>
      </c>
      <c r="B77" s="37" t="s">
        <v>450</v>
      </c>
      <c r="C77" s="231"/>
      <c r="D77" s="64"/>
    </row>
    <row r="78" spans="1:4" ht="15" customHeight="1" x14ac:dyDescent="0.25">
      <c r="A78" s="8" t="s">
        <v>451</v>
      </c>
      <c r="B78" s="37" t="s">
        <v>452</v>
      </c>
      <c r="C78" s="231">
        <v>300079</v>
      </c>
      <c r="D78" s="64">
        <v>218688</v>
      </c>
    </row>
    <row r="79" spans="1:4" ht="15" customHeight="1" x14ac:dyDescent="0.25">
      <c r="A79" s="8" t="s">
        <v>453</v>
      </c>
      <c r="B79" s="37" t="s">
        <v>454</v>
      </c>
      <c r="C79" s="231"/>
      <c r="D79" s="64"/>
    </row>
    <row r="80" spans="1:4" ht="15" customHeight="1" x14ac:dyDescent="0.25">
      <c r="A80" s="8" t="s">
        <v>455</v>
      </c>
      <c r="B80" s="37" t="s">
        <v>456</v>
      </c>
      <c r="C80" s="231"/>
      <c r="D80" s="64"/>
    </row>
    <row r="81" spans="1:4" ht="15" customHeight="1" x14ac:dyDescent="0.25">
      <c r="A81" s="8" t="s">
        <v>457</v>
      </c>
      <c r="B81" s="37" t="s">
        <v>458</v>
      </c>
      <c r="C81" s="231"/>
      <c r="D81" s="64"/>
    </row>
    <row r="82" spans="1:4" ht="15" customHeight="1" x14ac:dyDescent="0.25">
      <c r="A82" s="8" t="s">
        <v>459</v>
      </c>
      <c r="B82" s="37" t="s">
        <v>460</v>
      </c>
      <c r="C82" s="231">
        <v>300079</v>
      </c>
      <c r="D82" s="64">
        <v>218688</v>
      </c>
    </row>
    <row r="83" spans="1:4" ht="15" customHeight="1" x14ac:dyDescent="0.25">
      <c r="A83" s="8" t="s">
        <v>461</v>
      </c>
      <c r="B83" s="37" t="s">
        <v>462</v>
      </c>
      <c r="C83" s="231"/>
      <c r="D83" s="64"/>
    </row>
    <row r="84" spans="1:4" ht="15" customHeight="1" x14ac:dyDescent="0.25">
      <c r="A84" s="8" t="s">
        <v>463</v>
      </c>
      <c r="B84" s="37" t="s">
        <v>464</v>
      </c>
      <c r="C84" s="231"/>
      <c r="D84" s="64"/>
    </row>
    <row r="85" spans="1:4" ht="15" customHeight="1" x14ac:dyDescent="0.25">
      <c r="A85" s="8" t="s">
        <v>465</v>
      </c>
      <c r="B85" s="37" t="s">
        <v>466</v>
      </c>
      <c r="C85" s="231"/>
      <c r="D85" s="64"/>
    </row>
    <row r="86" spans="1:4" ht="15" customHeight="1" x14ac:dyDescent="0.25">
      <c r="A86" s="8" t="s">
        <v>467</v>
      </c>
      <c r="B86" s="37" t="s">
        <v>468</v>
      </c>
      <c r="C86" s="231">
        <v>50000</v>
      </c>
      <c r="D86" s="64">
        <v>50000</v>
      </c>
    </row>
    <row r="87" spans="1:4" ht="15" customHeight="1" x14ac:dyDescent="0.25">
      <c r="A87" s="8" t="s">
        <v>469</v>
      </c>
      <c r="B87" s="37" t="s">
        <v>470</v>
      </c>
      <c r="C87" s="231"/>
      <c r="D87" s="64"/>
    </row>
    <row r="88" spans="1:4" ht="30" customHeight="1" x14ac:dyDescent="0.25">
      <c r="A88" s="8" t="s">
        <v>471</v>
      </c>
      <c r="B88" s="37" t="s">
        <v>472</v>
      </c>
      <c r="C88" s="231"/>
      <c r="D88" s="64"/>
    </row>
    <row r="89" spans="1:4" ht="30" customHeight="1" x14ac:dyDescent="0.25">
      <c r="A89" s="8" t="s">
        <v>473</v>
      </c>
      <c r="B89" s="37" t="s">
        <v>474</v>
      </c>
      <c r="C89" s="231"/>
      <c r="D89" s="64"/>
    </row>
    <row r="90" spans="1:4" ht="15" customHeight="1" x14ac:dyDescent="0.25">
      <c r="A90" s="8" t="s">
        <v>475</v>
      </c>
      <c r="B90" s="37" t="s">
        <v>476</v>
      </c>
      <c r="C90" s="231">
        <v>350079</v>
      </c>
      <c r="D90" s="64">
        <v>268688</v>
      </c>
    </row>
    <row r="91" spans="1:4" ht="15" customHeight="1" x14ac:dyDescent="0.25">
      <c r="A91" s="8" t="s">
        <v>477</v>
      </c>
      <c r="B91" s="37" t="s">
        <v>478</v>
      </c>
      <c r="C91" s="230">
        <v>10572655</v>
      </c>
      <c r="D91" s="5">
        <v>9797576</v>
      </c>
    </row>
    <row r="92" spans="1:4" ht="15" customHeight="1" x14ac:dyDescent="0.25">
      <c r="A92" s="8" t="s">
        <v>479</v>
      </c>
      <c r="B92" s="37" t="s">
        <v>480</v>
      </c>
      <c r="C92" s="231">
        <v>1555285</v>
      </c>
      <c r="D92" s="64">
        <v>1399400</v>
      </c>
    </row>
    <row r="93" spans="1:4" ht="15" customHeight="1" x14ac:dyDescent="0.25">
      <c r="A93" s="8" t="s">
        <v>481</v>
      </c>
      <c r="B93" s="37" t="s">
        <v>482</v>
      </c>
      <c r="C93" s="231"/>
      <c r="D93" s="64"/>
    </row>
    <row r="94" spans="1:4" ht="15" customHeight="1" x14ac:dyDescent="0.25">
      <c r="A94" s="8" t="s">
        <v>483</v>
      </c>
      <c r="B94" s="37" t="s">
        <v>484</v>
      </c>
      <c r="C94" s="231"/>
      <c r="D94" s="64"/>
    </row>
    <row r="95" spans="1:4" ht="15" customHeight="1" x14ac:dyDescent="0.25">
      <c r="A95" s="8" t="s">
        <v>485</v>
      </c>
      <c r="B95" s="37" t="s">
        <v>486</v>
      </c>
      <c r="C95" s="231"/>
      <c r="D95" s="64"/>
    </row>
    <row r="96" spans="1:4" ht="15" customHeight="1" x14ac:dyDescent="0.25">
      <c r="A96" s="8" t="s">
        <v>487</v>
      </c>
      <c r="B96" s="37" t="s">
        <v>488</v>
      </c>
      <c r="C96" s="231"/>
      <c r="D96" s="64"/>
    </row>
    <row r="97" spans="1:4" ht="15" customHeight="1" x14ac:dyDescent="0.25">
      <c r="A97" s="8"/>
      <c r="B97" s="37" t="s">
        <v>489</v>
      </c>
      <c r="C97" s="230">
        <f>C28+C43+C49+C91+C92+C96</f>
        <v>1672377889</v>
      </c>
      <c r="D97" s="5">
        <f>D28+D43+D49+D91+D92+D96</f>
        <v>1669494830</v>
      </c>
    </row>
    <row r="98" spans="1:4" ht="15" customHeight="1" x14ac:dyDescent="0.25">
      <c r="A98" s="312" t="s">
        <v>490</v>
      </c>
      <c r="B98" s="313"/>
      <c r="C98" s="313"/>
      <c r="D98" s="314"/>
    </row>
    <row r="99" spans="1:4" ht="15" customHeight="1" x14ac:dyDescent="0.25">
      <c r="A99" s="315"/>
      <c r="B99" s="316"/>
      <c r="C99" s="316"/>
      <c r="D99" s="317"/>
    </row>
    <row r="100" spans="1:4" ht="15" customHeight="1" x14ac:dyDescent="0.25">
      <c r="A100" s="8" t="s">
        <v>491</v>
      </c>
      <c r="B100" s="37" t="s">
        <v>492</v>
      </c>
      <c r="C100" s="231">
        <v>1762528513</v>
      </c>
      <c r="D100" s="64">
        <v>1762528513</v>
      </c>
    </row>
    <row r="101" spans="1:4" ht="15" customHeight="1" x14ac:dyDescent="0.25">
      <c r="A101" s="8" t="s">
        <v>493</v>
      </c>
      <c r="B101" s="37" t="s">
        <v>494</v>
      </c>
      <c r="C101" s="231"/>
      <c r="D101" s="64"/>
    </row>
    <row r="102" spans="1:4" ht="15" customHeight="1" x14ac:dyDescent="0.25">
      <c r="A102" s="8" t="s">
        <v>495</v>
      </c>
      <c r="B102" s="37" t="s">
        <v>496</v>
      </c>
      <c r="C102" s="231">
        <v>13918061</v>
      </c>
      <c r="D102" s="64">
        <v>13918061</v>
      </c>
    </row>
    <row r="103" spans="1:4" ht="15" customHeight="1" x14ac:dyDescent="0.25">
      <c r="A103" s="8" t="s">
        <v>497</v>
      </c>
      <c r="B103" s="37" t="s">
        <v>498</v>
      </c>
      <c r="C103" s="231">
        <v>-466115041</v>
      </c>
      <c r="D103" s="64">
        <v>-461587739</v>
      </c>
    </row>
    <row r="104" spans="1:4" ht="15" customHeight="1" x14ac:dyDescent="0.25">
      <c r="A104" s="8" t="s">
        <v>499</v>
      </c>
      <c r="B104" s="37" t="s">
        <v>500</v>
      </c>
      <c r="C104" s="231"/>
      <c r="D104" s="64"/>
    </row>
    <row r="105" spans="1:4" ht="15" customHeight="1" x14ac:dyDescent="0.25">
      <c r="A105" s="8" t="s">
        <v>501</v>
      </c>
      <c r="B105" s="37" t="s">
        <v>502</v>
      </c>
      <c r="C105" s="231">
        <v>4527302</v>
      </c>
      <c r="D105" s="64">
        <v>-83957021</v>
      </c>
    </row>
    <row r="106" spans="1:4" ht="15" customHeight="1" x14ac:dyDescent="0.25">
      <c r="A106" s="8" t="s">
        <v>503</v>
      </c>
      <c r="B106" s="37" t="s">
        <v>504</v>
      </c>
      <c r="C106" s="230">
        <v>1314858835</v>
      </c>
      <c r="D106" s="5">
        <v>1230901814</v>
      </c>
    </row>
    <row r="107" spans="1:4" ht="15" customHeight="1" x14ac:dyDescent="0.25">
      <c r="A107" s="8" t="s">
        <v>505</v>
      </c>
      <c r="B107" s="37" t="s">
        <v>506</v>
      </c>
      <c r="C107" s="231"/>
      <c r="D107" s="64"/>
    </row>
    <row r="108" spans="1:4" ht="30" customHeight="1" x14ac:dyDescent="0.25">
      <c r="A108" s="8" t="s">
        <v>507</v>
      </c>
      <c r="B108" s="37" t="s">
        <v>508</v>
      </c>
      <c r="C108" s="231"/>
      <c r="D108" s="64"/>
    </row>
    <row r="109" spans="1:4" ht="15" customHeight="1" x14ac:dyDescent="0.25">
      <c r="A109" s="8" t="s">
        <v>509</v>
      </c>
      <c r="B109" s="37" t="s">
        <v>510</v>
      </c>
      <c r="C109" s="231">
        <v>24254563</v>
      </c>
      <c r="D109" s="64">
        <v>12544049</v>
      </c>
    </row>
    <row r="110" spans="1:4" ht="15" customHeight="1" x14ac:dyDescent="0.25">
      <c r="A110" s="8" t="s">
        <v>511</v>
      </c>
      <c r="B110" s="37" t="s">
        <v>512</v>
      </c>
      <c r="C110" s="231"/>
      <c r="D110" s="64"/>
    </row>
    <row r="111" spans="1:4" ht="15" customHeight="1" x14ac:dyDescent="0.25">
      <c r="A111" s="8" t="s">
        <v>513</v>
      </c>
      <c r="B111" s="37" t="s">
        <v>514</v>
      </c>
      <c r="C111" s="231"/>
      <c r="D111" s="64"/>
    </row>
    <row r="112" spans="1:4" ht="30" customHeight="1" x14ac:dyDescent="0.25">
      <c r="A112" s="8" t="s">
        <v>515</v>
      </c>
      <c r="B112" s="37" t="s">
        <v>516</v>
      </c>
      <c r="C112" s="231"/>
      <c r="D112" s="64"/>
    </row>
    <row r="113" spans="1:4" ht="15" customHeight="1" x14ac:dyDescent="0.25">
      <c r="A113" s="8" t="s">
        <v>517</v>
      </c>
      <c r="B113" s="37" t="s">
        <v>518</v>
      </c>
      <c r="C113" s="231"/>
      <c r="D113" s="64"/>
    </row>
    <row r="114" spans="1:4" ht="15" customHeight="1" x14ac:dyDescent="0.25">
      <c r="A114" s="8" t="s">
        <v>519</v>
      </c>
      <c r="B114" s="37" t="s">
        <v>520</v>
      </c>
      <c r="C114" s="231"/>
      <c r="D114" s="64"/>
    </row>
    <row r="115" spans="1:4" ht="15" customHeight="1" x14ac:dyDescent="0.25">
      <c r="A115" s="8" t="s">
        <v>521</v>
      </c>
      <c r="B115" s="37" t="s">
        <v>522</v>
      </c>
      <c r="C115" s="231"/>
      <c r="D115" s="64"/>
    </row>
    <row r="116" spans="1:4" ht="30" customHeight="1" x14ac:dyDescent="0.25">
      <c r="A116" s="8" t="s">
        <v>523</v>
      </c>
      <c r="B116" s="37" t="s">
        <v>524</v>
      </c>
      <c r="C116" s="231"/>
      <c r="D116" s="64"/>
    </row>
    <row r="117" spans="1:4" ht="15" customHeight="1" x14ac:dyDescent="0.25">
      <c r="A117" s="8" t="s">
        <v>525</v>
      </c>
      <c r="B117" s="37" t="s">
        <v>526</v>
      </c>
      <c r="C117" s="231"/>
      <c r="D117" s="64"/>
    </row>
    <row r="118" spans="1:4" ht="30" customHeight="1" x14ac:dyDescent="0.25">
      <c r="A118" s="8" t="s">
        <v>527</v>
      </c>
      <c r="B118" s="37" t="s">
        <v>528</v>
      </c>
      <c r="C118" s="231"/>
      <c r="D118" s="64"/>
    </row>
    <row r="119" spans="1:4" ht="30" customHeight="1" x14ac:dyDescent="0.25">
      <c r="A119" s="8" t="s">
        <v>529</v>
      </c>
      <c r="B119" s="37" t="s">
        <v>530</v>
      </c>
      <c r="C119" s="231"/>
      <c r="D119" s="64"/>
    </row>
    <row r="120" spans="1:4" ht="30" customHeight="1" x14ac:dyDescent="0.25">
      <c r="A120" s="8" t="s">
        <v>531</v>
      </c>
      <c r="B120" s="37" t="s">
        <v>532</v>
      </c>
      <c r="C120" s="231"/>
      <c r="D120" s="64"/>
    </row>
    <row r="121" spans="1:4" ht="30" customHeight="1" x14ac:dyDescent="0.25">
      <c r="A121" s="8" t="s">
        <v>533</v>
      </c>
      <c r="B121" s="37" t="s">
        <v>534</v>
      </c>
      <c r="C121" s="231"/>
      <c r="D121" s="64"/>
    </row>
    <row r="122" spans="1:4" ht="30" customHeight="1" x14ac:dyDescent="0.25">
      <c r="A122" s="8" t="s">
        <v>535</v>
      </c>
      <c r="B122" s="37" t="s">
        <v>536</v>
      </c>
      <c r="C122" s="231"/>
      <c r="D122" s="64"/>
    </row>
    <row r="123" spans="1:4" ht="30" customHeight="1" x14ac:dyDescent="0.25">
      <c r="A123" s="8" t="s">
        <v>537</v>
      </c>
      <c r="B123" s="37" t="s">
        <v>538</v>
      </c>
      <c r="C123" s="231"/>
      <c r="D123" s="64"/>
    </row>
    <row r="124" spans="1:4" ht="30" customHeight="1" x14ac:dyDescent="0.25">
      <c r="A124" s="8" t="s">
        <v>539</v>
      </c>
      <c r="B124" s="37" t="s">
        <v>540</v>
      </c>
      <c r="C124" s="231"/>
      <c r="D124" s="64"/>
    </row>
    <row r="125" spans="1:4" ht="30" customHeight="1" x14ac:dyDescent="0.25">
      <c r="A125" s="8" t="s">
        <v>541</v>
      </c>
      <c r="B125" s="37" t="s">
        <v>542</v>
      </c>
      <c r="C125" s="231"/>
      <c r="D125" s="64"/>
    </row>
    <row r="126" spans="1:4" ht="15" customHeight="1" x14ac:dyDescent="0.25">
      <c r="A126" s="8" t="s">
        <v>543</v>
      </c>
      <c r="B126" s="37" t="s">
        <v>544</v>
      </c>
      <c r="C126" s="230">
        <v>24254563</v>
      </c>
      <c r="D126" s="5">
        <v>12544049</v>
      </c>
    </row>
    <row r="127" spans="1:4" ht="15" customHeight="1" x14ac:dyDescent="0.25">
      <c r="A127" s="8" t="s">
        <v>545</v>
      </c>
      <c r="B127" s="37" t="s">
        <v>546</v>
      </c>
      <c r="C127" s="231"/>
      <c r="D127" s="64"/>
    </row>
    <row r="128" spans="1:4" ht="30" customHeight="1" x14ac:dyDescent="0.25">
      <c r="A128" s="8" t="s">
        <v>547</v>
      </c>
      <c r="B128" s="37" t="s">
        <v>548</v>
      </c>
      <c r="C128" s="231"/>
      <c r="D128" s="64"/>
    </row>
    <row r="129" spans="1:4" ht="15" customHeight="1" x14ac:dyDescent="0.25">
      <c r="A129" s="8" t="s">
        <v>549</v>
      </c>
      <c r="B129" s="37" t="s">
        <v>550</v>
      </c>
      <c r="C129" s="231"/>
      <c r="D129" s="64"/>
    </row>
    <row r="130" spans="1:4" ht="15" customHeight="1" x14ac:dyDescent="0.25">
      <c r="A130" s="8" t="s">
        <v>551</v>
      </c>
      <c r="B130" s="37" t="s">
        <v>552</v>
      </c>
      <c r="C130" s="231"/>
      <c r="D130" s="64"/>
    </row>
    <row r="131" spans="1:4" ht="15" customHeight="1" x14ac:dyDescent="0.25">
      <c r="A131" s="8" t="s">
        <v>553</v>
      </c>
      <c r="B131" s="37" t="s">
        <v>554</v>
      </c>
      <c r="C131" s="231"/>
      <c r="D131" s="64"/>
    </row>
    <row r="132" spans="1:4" ht="30" customHeight="1" x14ac:dyDescent="0.25">
      <c r="A132" s="8" t="s">
        <v>555</v>
      </c>
      <c r="B132" s="37" t="s">
        <v>556</v>
      </c>
      <c r="C132" s="231"/>
      <c r="D132" s="64"/>
    </row>
    <row r="133" spans="1:4" ht="15" customHeight="1" x14ac:dyDescent="0.25">
      <c r="A133" s="8" t="s">
        <v>557</v>
      </c>
      <c r="B133" s="37" t="s">
        <v>558</v>
      </c>
      <c r="C133" s="231"/>
      <c r="D133" s="64"/>
    </row>
    <row r="134" spans="1:4" ht="15" customHeight="1" x14ac:dyDescent="0.25">
      <c r="A134" s="8" t="s">
        <v>559</v>
      </c>
      <c r="B134" s="37" t="s">
        <v>560</v>
      </c>
      <c r="C134" s="231"/>
      <c r="D134" s="64"/>
    </row>
    <row r="135" spans="1:4" ht="15" customHeight="1" x14ac:dyDescent="0.25">
      <c r="A135" s="8" t="s">
        <v>561</v>
      </c>
      <c r="B135" s="37" t="s">
        <v>562</v>
      </c>
      <c r="C135" s="231"/>
      <c r="D135" s="64"/>
    </row>
    <row r="136" spans="1:4" ht="30" customHeight="1" x14ac:dyDescent="0.25">
      <c r="A136" s="8" t="s">
        <v>563</v>
      </c>
      <c r="B136" s="37" t="s">
        <v>564</v>
      </c>
      <c r="C136" s="231"/>
      <c r="D136" s="64"/>
    </row>
    <row r="137" spans="1:4" ht="15" customHeight="1" x14ac:dyDescent="0.25">
      <c r="A137" s="8" t="s">
        <v>565</v>
      </c>
      <c r="B137" s="37" t="s">
        <v>566</v>
      </c>
      <c r="C137" s="231">
        <v>2494622</v>
      </c>
      <c r="D137" s="64">
        <v>2434232</v>
      </c>
    </row>
    <row r="138" spans="1:4" ht="30" customHeight="1" x14ac:dyDescent="0.25">
      <c r="A138" s="8" t="s">
        <v>567</v>
      </c>
      <c r="B138" s="37" t="s">
        <v>568</v>
      </c>
      <c r="C138" s="231"/>
      <c r="D138" s="64"/>
    </row>
    <row r="139" spans="1:4" ht="30" customHeight="1" x14ac:dyDescent="0.25">
      <c r="A139" s="8" t="s">
        <v>569</v>
      </c>
      <c r="B139" s="37" t="s">
        <v>570</v>
      </c>
      <c r="C139" s="231"/>
      <c r="D139" s="64"/>
    </row>
    <row r="140" spans="1:4" ht="30" customHeight="1" x14ac:dyDescent="0.25">
      <c r="A140" s="8" t="s">
        <v>571</v>
      </c>
      <c r="B140" s="37" t="s">
        <v>572</v>
      </c>
      <c r="C140" s="231"/>
      <c r="D140" s="64"/>
    </row>
    <row r="141" spans="1:4" ht="30" customHeight="1" x14ac:dyDescent="0.25">
      <c r="A141" s="8" t="s">
        <v>573</v>
      </c>
      <c r="B141" s="37" t="s">
        <v>574</v>
      </c>
      <c r="C141" s="231"/>
      <c r="D141" s="64"/>
    </row>
    <row r="142" spans="1:4" ht="30" customHeight="1" x14ac:dyDescent="0.25">
      <c r="A142" s="8" t="s">
        <v>575</v>
      </c>
      <c r="B142" s="37" t="s">
        <v>576</v>
      </c>
      <c r="C142" s="231">
        <v>2494622</v>
      </c>
      <c r="D142" s="64">
        <v>2434232</v>
      </c>
    </row>
    <row r="143" spans="1:4" ht="30" customHeight="1" x14ac:dyDescent="0.25">
      <c r="A143" s="8" t="s">
        <v>577</v>
      </c>
      <c r="B143" s="37" t="s">
        <v>578</v>
      </c>
      <c r="C143" s="231"/>
      <c r="D143" s="64"/>
    </row>
    <row r="144" spans="1:4" ht="30" customHeight="1" x14ac:dyDescent="0.25">
      <c r="A144" s="8" t="s">
        <v>579</v>
      </c>
      <c r="B144" s="37" t="s">
        <v>580</v>
      </c>
      <c r="C144" s="231"/>
      <c r="D144" s="64"/>
    </row>
    <row r="145" spans="1:4" ht="30" customHeight="1" x14ac:dyDescent="0.25">
      <c r="A145" s="8" t="s">
        <v>581</v>
      </c>
      <c r="B145" s="37" t="s">
        <v>582</v>
      </c>
      <c r="C145" s="231"/>
      <c r="D145" s="64"/>
    </row>
    <row r="146" spans="1:4" ht="15" customHeight="1" x14ac:dyDescent="0.25">
      <c r="A146" s="8" t="s">
        <v>583</v>
      </c>
      <c r="B146" s="37" t="s">
        <v>584</v>
      </c>
      <c r="C146" s="230">
        <v>2494622</v>
      </c>
      <c r="D146" s="5">
        <v>2434232</v>
      </c>
    </row>
    <row r="147" spans="1:4" ht="15" customHeight="1" x14ac:dyDescent="0.25">
      <c r="A147" s="8" t="s">
        <v>585</v>
      </c>
      <c r="B147" s="37" t="s">
        <v>586</v>
      </c>
      <c r="C147" s="231">
        <v>5426513</v>
      </c>
      <c r="D147" s="64">
        <v>5847051</v>
      </c>
    </row>
    <row r="148" spans="1:4" ht="15" customHeight="1" x14ac:dyDescent="0.25">
      <c r="A148" s="8" t="s">
        <v>587</v>
      </c>
      <c r="B148" s="37" t="s">
        <v>464</v>
      </c>
      <c r="C148" s="231"/>
      <c r="D148" s="64"/>
    </row>
    <row r="149" spans="1:4" ht="15" customHeight="1" x14ac:dyDescent="0.25">
      <c r="A149" s="8" t="s">
        <v>588</v>
      </c>
      <c r="B149" s="37" t="s">
        <v>589</v>
      </c>
      <c r="C149" s="231">
        <v>47600</v>
      </c>
      <c r="D149" s="64">
        <v>52768</v>
      </c>
    </row>
    <row r="150" spans="1:4" ht="15" customHeight="1" x14ac:dyDescent="0.25">
      <c r="A150" s="8" t="s">
        <v>590</v>
      </c>
      <c r="B150" s="37" t="s">
        <v>591</v>
      </c>
      <c r="C150" s="231"/>
      <c r="D150" s="64"/>
    </row>
    <row r="151" spans="1:4" ht="15" customHeight="1" x14ac:dyDescent="0.25">
      <c r="A151" s="8" t="s">
        <v>592</v>
      </c>
      <c r="B151" s="37" t="s">
        <v>593</v>
      </c>
      <c r="C151" s="231"/>
      <c r="D151" s="64"/>
    </row>
    <row r="152" spans="1:4" ht="30" customHeight="1" x14ac:dyDescent="0.25">
      <c r="A152" s="8" t="s">
        <v>594</v>
      </c>
      <c r="B152" s="37" t="s">
        <v>472</v>
      </c>
      <c r="C152" s="231"/>
      <c r="D152" s="64"/>
    </row>
    <row r="153" spans="1:4" ht="15" customHeight="1" x14ac:dyDescent="0.25">
      <c r="A153" s="8" t="s">
        <v>595</v>
      </c>
      <c r="B153" s="37" t="s">
        <v>596</v>
      </c>
      <c r="C153" s="231"/>
      <c r="D153" s="64"/>
    </row>
    <row r="154" spans="1:4" ht="15" customHeight="1" x14ac:dyDescent="0.25">
      <c r="A154" s="8" t="s">
        <v>597</v>
      </c>
      <c r="B154" s="37" t="s">
        <v>598</v>
      </c>
      <c r="C154" s="230">
        <v>5474113</v>
      </c>
      <c r="D154" s="5">
        <v>5899819</v>
      </c>
    </row>
    <row r="155" spans="1:4" ht="15" customHeight="1" x14ac:dyDescent="0.25">
      <c r="A155" s="8" t="s">
        <v>599</v>
      </c>
      <c r="B155" s="37" t="s">
        <v>600</v>
      </c>
      <c r="C155" s="230">
        <v>32223298</v>
      </c>
      <c r="D155" s="5">
        <v>20878100</v>
      </c>
    </row>
    <row r="156" spans="1:4" ht="15" customHeight="1" x14ac:dyDescent="0.25">
      <c r="A156" s="8" t="s">
        <v>601</v>
      </c>
      <c r="B156" s="37" t="s">
        <v>602</v>
      </c>
      <c r="C156" s="231"/>
      <c r="D156" s="64"/>
    </row>
    <row r="157" spans="1:4" ht="15" customHeight="1" x14ac:dyDescent="0.25">
      <c r="A157" s="8" t="s">
        <v>603</v>
      </c>
      <c r="B157" s="37" t="s">
        <v>604</v>
      </c>
      <c r="C157" s="231"/>
      <c r="D157" s="64"/>
    </row>
    <row r="158" spans="1:4" ht="15" customHeight="1" x14ac:dyDescent="0.25">
      <c r="A158" s="8" t="s">
        <v>605</v>
      </c>
      <c r="B158" s="37" t="s">
        <v>606</v>
      </c>
      <c r="C158" s="231"/>
      <c r="D158" s="64"/>
    </row>
    <row r="159" spans="1:4" ht="15" customHeight="1" x14ac:dyDescent="0.25">
      <c r="A159" s="8" t="s">
        <v>607</v>
      </c>
      <c r="B159" s="37" t="s">
        <v>608</v>
      </c>
      <c r="C159" s="231"/>
      <c r="D159" s="64"/>
    </row>
    <row r="160" spans="1:4" ht="15" customHeight="1" x14ac:dyDescent="0.25">
      <c r="A160" s="8" t="s">
        <v>609</v>
      </c>
      <c r="B160" s="37" t="s">
        <v>610</v>
      </c>
      <c r="C160" s="231">
        <v>325295756</v>
      </c>
      <c r="D160" s="64">
        <v>417714916</v>
      </c>
    </row>
    <row r="161" spans="1:4" ht="15" customHeight="1" x14ac:dyDescent="0.25">
      <c r="A161" s="8" t="s">
        <v>611</v>
      </c>
      <c r="B161" s="37" t="s">
        <v>612</v>
      </c>
      <c r="C161" s="230">
        <v>325295756</v>
      </c>
      <c r="D161" s="5">
        <v>417714916</v>
      </c>
    </row>
    <row r="162" spans="1:4" ht="15" customHeight="1" thickBot="1" x14ac:dyDescent="0.3">
      <c r="A162" s="34"/>
      <c r="B162" s="162" t="s">
        <v>613</v>
      </c>
      <c r="C162" s="337">
        <f>C161+C157+C156+C155+C106</f>
        <v>1672377889</v>
      </c>
      <c r="D162" s="56">
        <f>D161+D157+D156+D155+D106</f>
        <v>1669494830</v>
      </c>
    </row>
  </sheetData>
  <mergeCells count="4">
    <mergeCell ref="A1:D1"/>
    <mergeCell ref="A2:D2"/>
    <mergeCell ref="A6:D6"/>
    <mergeCell ref="A98:D99"/>
  </mergeCells>
  <pageMargins left="0.70866141732283472" right="0.70866141732283472" top="0.74803149606299213" bottom="0.74803149606299213" header="0.31496062992125984" footer="0.31496062992125984"/>
  <pageSetup paperSize="9" scale="74" fitToHeight="0" orientation="portrait" r:id="rId1"/>
  <headerFooter>
    <oddHeader>&amp;C&amp;A</oddHeader>
  </headerFooter>
  <rowBreaks count="1" manualBreakCount="1">
    <brk id="9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85"/>
  <sheetViews>
    <sheetView view="pageLayout" topLeftCell="A10" zoomScaleNormal="100" workbookViewId="0">
      <selection activeCell="C26" sqref="C26:C33"/>
    </sheetView>
  </sheetViews>
  <sheetFormatPr defaultRowHeight="15" x14ac:dyDescent="0.25"/>
  <cols>
    <col min="1" max="1" width="10.7109375" customWidth="1"/>
    <col min="2" max="2" width="9" customWidth="1"/>
    <col min="3" max="3" width="59.5703125" bestFit="1" customWidth="1"/>
    <col min="4" max="5" width="16.7109375" bestFit="1" customWidth="1"/>
    <col min="6" max="6" width="14.7109375" style="2" bestFit="1" customWidth="1"/>
  </cols>
  <sheetData>
    <row r="1" spans="1:6" x14ac:dyDescent="0.25">
      <c r="A1" s="19" t="s">
        <v>128</v>
      </c>
      <c r="B1" s="19"/>
      <c r="C1" s="19" t="s">
        <v>129</v>
      </c>
    </row>
    <row r="2" spans="1:6" x14ac:dyDescent="0.25">
      <c r="A2" s="19" t="s">
        <v>130</v>
      </c>
      <c r="B2" s="19"/>
      <c r="C2" s="36" t="s">
        <v>745</v>
      </c>
    </row>
    <row r="3" spans="1:6" ht="15.75" thickBot="1" x14ac:dyDescent="0.3">
      <c r="F3" s="2" t="s">
        <v>125</v>
      </c>
    </row>
    <row r="4" spans="1:6" ht="45" x14ac:dyDescent="0.25">
      <c r="A4" s="46" t="s">
        <v>131</v>
      </c>
      <c r="B4" s="47" t="s">
        <v>132</v>
      </c>
      <c r="C4" s="48" t="s">
        <v>133</v>
      </c>
      <c r="D4" s="48" t="s">
        <v>235</v>
      </c>
      <c r="E4" s="47" t="s">
        <v>4</v>
      </c>
      <c r="F4" s="80" t="s">
        <v>127</v>
      </c>
    </row>
    <row r="5" spans="1:6" s="195" customFormat="1" x14ac:dyDescent="0.25">
      <c r="A5" s="192">
        <v>1</v>
      </c>
      <c r="B5" s="193">
        <v>2</v>
      </c>
      <c r="C5" s="193">
        <v>3</v>
      </c>
      <c r="D5" s="193">
        <v>4</v>
      </c>
      <c r="E5" s="193">
        <v>5</v>
      </c>
      <c r="F5" s="194">
        <v>6</v>
      </c>
    </row>
    <row r="6" spans="1:6" x14ac:dyDescent="0.25">
      <c r="A6" s="280" t="s">
        <v>134</v>
      </c>
      <c r="B6" s="281"/>
      <c r="C6" s="281"/>
      <c r="D6" s="281"/>
      <c r="E6" s="281"/>
      <c r="F6" s="64"/>
    </row>
    <row r="7" spans="1:6" x14ac:dyDescent="0.25">
      <c r="A7" s="25">
        <v>1</v>
      </c>
      <c r="B7" s="16"/>
      <c r="C7" s="16" t="s">
        <v>135</v>
      </c>
      <c r="D7" s="17">
        <f>SUM(D8:D13)</f>
        <v>5590806</v>
      </c>
      <c r="E7" s="17">
        <f>SUM(E8:E13)</f>
        <v>10753594</v>
      </c>
      <c r="F7" s="63">
        <f>SUM(F8:F13)</f>
        <v>11055250</v>
      </c>
    </row>
    <row r="8" spans="1:6" x14ac:dyDescent="0.25">
      <c r="A8" s="8"/>
      <c r="B8" s="4">
        <v>1</v>
      </c>
      <c r="C8" s="4" t="s">
        <v>136</v>
      </c>
      <c r="D8" s="5"/>
      <c r="E8" s="5"/>
      <c r="F8" s="64"/>
    </row>
    <row r="9" spans="1:6" x14ac:dyDescent="0.25">
      <c r="A9" s="8"/>
      <c r="B9" s="4">
        <v>2</v>
      </c>
      <c r="C9" s="4" t="s">
        <v>137</v>
      </c>
      <c r="D9" s="5"/>
      <c r="E9" s="5"/>
      <c r="F9" s="64"/>
    </row>
    <row r="10" spans="1:6" x14ac:dyDescent="0.25">
      <c r="A10" s="8"/>
      <c r="B10" s="4">
        <v>3</v>
      </c>
      <c r="C10" s="4" t="s">
        <v>138</v>
      </c>
      <c r="D10" s="5">
        <v>4839606</v>
      </c>
      <c r="E10" s="5">
        <v>9493261</v>
      </c>
      <c r="F10" s="64">
        <v>9588020</v>
      </c>
    </row>
    <row r="11" spans="1:6" x14ac:dyDescent="0.25">
      <c r="A11" s="8"/>
      <c r="B11" s="4">
        <v>4</v>
      </c>
      <c r="C11" s="4" t="s">
        <v>139</v>
      </c>
      <c r="D11" s="5">
        <v>500000</v>
      </c>
      <c r="E11" s="5">
        <v>977000</v>
      </c>
      <c r="F11" s="64">
        <v>1158985</v>
      </c>
    </row>
    <row r="12" spans="1:6" x14ac:dyDescent="0.25">
      <c r="A12" s="8"/>
      <c r="B12" s="4">
        <v>5</v>
      </c>
      <c r="C12" s="4" t="s">
        <v>140</v>
      </c>
      <c r="D12" s="5"/>
      <c r="E12" s="5">
        <v>32133</v>
      </c>
      <c r="F12" s="64">
        <v>298960</v>
      </c>
    </row>
    <row r="13" spans="1:6" x14ac:dyDescent="0.25">
      <c r="A13" s="8"/>
      <c r="B13" s="4">
        <v>6</v>
      </c>
      <c r="C13" s="4" t="s">
        <v>141</v>
      </c>
      <c r="D13" s="5">
        <v>251200</v>
      </c>
      <c r="E13" s="5">
        <v>251200</v>
      </c>
      <c r="F13" s="64">
        <v>9285</v>
      </c>
    </row>
    <row r="14" spans="1:6" x14ac:dyDescent="0.25">
      <c r="A14" s="8"/>
      <c r="B14" s="4">
        <v>7</v>
      </c>
      <c r="C14" s="4" t="s">
        <v>814</v>
      </c>
      <c r="D14" s="5"/>
      <c r="E14" s="5"/>
      <c r="F14" s="64"/>
    </row>
    <row r="15" spans="1:6" x14ac:dyDescent="0.25">
      <c r="A15" s="25">
        <v>2</v>
      </c>
      <c r="B15" s="16"/>
      <c r="C15" s="16" t="s">
        <v>142</v>
      </c>
      <c r="D15" s="17">
        <f>SUM(D16:D19)</f>
        <v>5465000</v>
      </c>
      <c r="E15" s="17">
        <f>SUM(E16:E19)</f>
        <v>16991994</v>
      </c>
      <c r="F15" s="63">
        <f>SUM(F16:F19)</f>
        <v>7262401</v>
      </c>
    </row>
    <row r="16" spans="1:6" x14ac:dyDescent="0.25">
      <c r="A16" s="8"/>
      <c r="B16" s="4">
        <v>1</v>
      </c>
      <c r="C16" s="4" t="s">
        <v>12</v>
      </c>
      <c r="D16" s="5"/>
      <c r="E16" s="5"/>
      <c r="F16" s="64"/>
    </row>
    <row r="17" spans="1:6" x14ac:dyDescent="0.25">
      <c r="A17" s="8"/>
      <c r="B17" s="4">
        <v>2</v>
      </c>
      <c r="C17" s="4" t="s">
        <v>14</v>
      </c>
      <c r="D17" s="5">
        <v>4435000</v>
      </c>
      <c r="E17" s="5">
        <v>15961994</v>
      </c>
      <c r="F17" s="64">
        <v>6175636</v>
      </c>
    </row>
    <row r="18" spans="1:6" x14ac:dyDescent="0.25">
      <c r="A18" s="8"/>
      <c r="B18" s="4">
        <v>3</v>
      </c>
      <c r="C18" s="4" t="s">
        <v>16</v>
      </c>
      <c r="D18" s="5">
        <v>1000000</v>
      </c>
      <c r="E18" s="5">
        <v>1000000</v>
      </c>
      <c r="F18" s="64">
        <v>1068565</v>
      </c>
    </row>
    <row r="19" spans="1:6" x14ac:dyDescent="0.25">
      <c r="A19" s="8"/>
      <c r="B19" s="4">
        <v>4</v>
      </c>
      <c r="C19" s="4" t="s">
        <v>18</v>
      </c>
      <c r="D19" s="5">
        <v>30000</v>
      </c>
      <c r="E19" s="5">
        <v>30000</v>
      </c>
      <c r="F19" s="64">
        <v>18200</v>
      </c>
    </row>
    <row r="20" spans="1:6" x14ac:dyDescent="0.25">
      <c r="A20" s="25">
        <v>3</v>
      </c>
      <c r="B20" s="16"/>
      <c r="C20" s="16" t="s">
        <v>143</v>
      </c>
      <c r="D20" s="17">
        <f>SUM(D21:D24)</f>
        <v>0</v>
      </c>
      <c r="E20" s="17">
        <f>SUM(E21:E24)</f>
        <v>1394700</v>
      </c>
      <c r="F20" s="63">
        <f>SUM(F21:F24)</f>
        <v>1294700</v>
      </c>
    </row>
    <row r="21" spans="1:6" x14ac:dyDescent="0.25">
      <c r="A21" s="8"/>
      <c r="B21" s="4">
        <v>1</v>
      </c>
      <c r="C21" s="4" t="s">
        <v>22</v>
      </c>
      <c r="D21" s="5"/>
      <c r="E21" s="5">
        <v>268716</v>
      </c>
      <c r="F21" s="64">
        <v>168716</v>
      </c>
    </row>
    <row r="22" spans="1:6" x14ac:dyDescent="0.25">
      <c r="A22" s="8"/>
      <c r="B22" s="4">
        <v>2</v>
      </c>
      <c r="C22" s="4" t="s">
        <v>765</v>
      </c>
      <c r="D22" s="5"/>
      <c r="E22" s="5">
        <v>1125984</v>
      </c>
      <c r="F22" s="64">
        <v>1125984</v>
      </c>
    </row>
    <row r="23" spans="1:6" x14ac:dyDescent="0.25">
      <c r="A23" s="8"/>
      <c r="B23" s="4">
        <v>3</v>
      </c>
      <c r="C23" s="4" t="s">
        <v>26</v>
      </c>
      <c r="D23" s="5"/>
      <c r="E23" s="5"/>
      <c r="F23" s="64"/>
    </row>
    <row r="24" spans="1:6" x14ac:dyDescent="0.25">
      <c r="A24" s="8"/>
      <c r="B24" s="4">
        <v>4</v>
      </c>
      <c r="C24" s="4" t="s">
        <v>144</v>
      </c>
      <c r="D24" s="5"/>
      <c r="E24" s="5"/>
      <c r="F24" s="64"/>
    </row>
    <row r="25" spans="1:6" x14ac:dyDescent="0.25">
      <c r="A25" s="25">
        <v>4</v>
      </c>
      <c r="B25" s="16"/>
      <c r="C25" s="16" t="s">
        <v>145</v>
      </c>
      <c r="D25" s="17">
        <f>SUM(D26:D32)</f>
        <v>67334690</v>
      </c>
      <c r="E25" s="17">
        <f>SUM(E26:E33)</f>
        <v>70104175</v>
      </c>
      <c r="F25" s="63">
        <f>SUM(F26:F33)</f>
        <v>70297904</v>
      </c>
    </row>
    <row r="26" spans="1:6" x14ac:dyDescent="0.25">
      <c r="A26" s="8"/>
      <c r="B26" s="4">
        <v>1</v>
      </c>
      <c r="C26" s="4" t="s">
        <v>30</v>
      </c>
      <c r="D26" s="5">
        <v>41899796</v>
      </c>
      <c r="E26" s="5">
        <v>41929442</v>
      </c>
      <c r="F26" s="5">
        <v>41929442</v>
      </c>
    </row>
    <row r="27" spans="1:6" x14ac:dyDescent="0.25">
      <c r="A27" s="8"/>
      <c r="B27" s="4">
        <v>2</v>
      </c>
      <c r="C27" s="4" t="s">
        <v>764</v>
      </c>
      <c r="D27" s="5">
        <v>15453434</v>
      </c>
      <c r="E27" s="5">
        <v>15104367</v>
      </c>
      <c r="F27" s="5">
        <v>15104367</v>
      </c>
    </row>
    <row r="28" spans="1:6" x14ac:dyDescent="0.25">
      <c r="A28" s="8"/>
      <c r="B28" s="4">
        <v>3</v>
      </c>
      <c r="C28" s="4" t="s">
        <v>796</v>
      </c>
      <c r="D28" s="5">
        <v>8181460</v>
      </c>
      <c r="E28" s="5">
        <v>7970886</v>
      </c>
      <c r="F28" s="5">
        <v>8164615</v>
      </c>
    </row>
    <row r="29" spans="1:6" x14ac:dyDescent="0.25">
      <c r="A29" s="8"/>
      <c r="B29" s="4">
        <v>4</v>
      </c>
      <c r="C29" s="4" t="s">
        <v>146</v>
      </c>
      <c r="D29" s="5"/>
      <c r="E29" s="5"/>
      <c r="F29" s="5"/>
    </row>
    <row r="30" spans="1:6" x14ac:dyDescent="0.25">
      <c r="A30" s="8"/>
      <c r="B30" s="4">
        <v>5</v>
      </c>
      <c r="C30" s="4" t="s">
        <v>36</v>
      </c>
      <c r="D30" s="5"/>
      <c r="E30" s="5"/>
      <c r="F30" s="5"/>
    </row>
    <row r="31" spans="1:6" x14ac:dyDescent="0.25">
      <c r="A31" s="8"/>
      <c r="B31" s="4">
        <v>6</v>
      </c>
      <c r="C31" s="4" t="s">
        <v>38</v>
      </c>
      <c r="D31" s="5">
        <v>1800000</v>
      </c>
      <c r="E31" s="5">
        <v>1800000</v>
      </c>
      <c r="F31" s="5">
        <v>1800000</v>
      </c>
    </row>
    <row r="32" spans="1:6" x14ac:dyDescent="0.25">
      <c r="A32" s="8"/>
      <c r="B32" s="4">
        <v>7</v>
      </c>
      <c r="C32" s="4" t="s">
        <v>811</v>
      </c>
      <c r="D32" s="5"/>
      <c r="E32" s="5">
        <v>2151610</v>
      </c>
      <c r="F32" s="5">
        <v>2151610</v>
      </c>
    </row>
    <row r="33" spans="1:6" x14ac:dyDescent="0.25">
      <c r="A33" s="8"/>
      <c r="B33" s="4">
        <v>8</v>
      </c>
      <c r="C33" s="4" t="s">
        <v>810</v>
      </c>
      <c r="D33" s="5"/>
      <c r="E33" s="5">
        <v>1147870</v>
      </c>
      <c r="F33" s="5">
        <v>1147870</v>
      </c>
    </row>
    <row r="34" spans="1:6" x14ac:dyDescent="0.25">
      <c r="A34" s="25">
        <v>5</v>
      </c>
      <c r="B34" s="16"/>
      <c r="C34" s="16" t="s">
        <v>147</v>
      </c>
      <c r="D34" s="17">
        <f>SUM(D35:D36)</f>
        <v>0</v>
      </c>
      <c r="E34" s="17">
        <f>SUM(E35:E37)</f>
        <v>99880</v>
      </c>
      <c r="F34" s="17">
        <f>SUM(F35:F37)</f>
        <v>38940</v>
      </c>
    </row>
    <row r="35" spans="1:6" x14ac:dyDescent="0.25">
      <c r="A35" s="8"/>
      <c r="B35" s="4">
        <v>1</v>
      </c>
      <c r="C35" s="4" t="s">
        <v>66</v>
      </c>
      <c r="D35" s="5"/>
      <c r="E35" s="5">
        <v>99880</v>
      </c>
      <c r="F35" s="64"/>
    </row>
    <row r="36" spans="1:6" x14ac:dyDescent="0.25">
      <c r="A36" s="8"/>
      <c r="B36" s="4">
        <v>2</v>
      </c>
      <c r="C36" s="4" t="s">
        <v>68</v>
      </c>
      <c r="D36" s="5"/>
      <c r="E36" s="5"/>
      <c r="F36" s="64"/>
    </row>
    <row r="37" spans="1:6" x14ac:dyDescent="0.25">
      <c r="A37" s="8"/>
      <c r="B37" s="4">
        <v>3</v>
      </c>
      <c r="C37" s="4" t="s">
        <v>813</v>
      </c>
      <c r="D37" s="5"/>
      <c r="E37" s="5"/>
      <c r="F37" s="64">
        <v>38940</v>
      </c>
    </row>
    <row r="38" spans="1:6" x14ac:dyDescent="0.25">
      <c r="A38" s="25">
        <v>6</v>
      </c>
      <c r="B38" s="16"/>
      <c r="C38" s="16" t="s">
        <v>148</v>
      </c>
      <c r="D38" s="17">
        <f>SUM(D39:D46)</f>
        <v>185657563</v>
      </c>
      <c r="E38" s="262">
        <f>SUM(E39:E46)</f>
        <v>189934016</v>
      </c>
      <c r="F38" s="63">
        <f>SUM(F39:F46)</f>
        <v>189443163</v>
      </c>
    </row>
    <row r="39" spans="1:6" x14ac:dyDescent="0.25">
      <c r="A39" s="8"/>
      <c r="B39" s="4">
        <v>1</v>
      </c>
      <c r="C39" s="4" t="s">
        <v>812</v>
      </c>
      <c r="D39" s="5"/>
      <c r="E39" s="5">
        <v>145000</v>
      </c>
      <c r="F39" s="5">
        <v>145000</v>
      </c>
    </row>
    <row r="40" spans="1:6" x14ac:dyDescent="0.25">
      <c r="A40" s="8"/>
      <c r="B40" s="4">
        <v>2</v>
      </c>
      <c r="C40" s="4" t="s">
        <v>149</v>
      </c>
      <c r="D40" s="5"/>
      <c r="E40" s="5"/>
      <c r="F40" s="64"/>
    </row>
    <row r="41" spans="1:6" x14ac:dyDescent="0.25">
      <c r="A41" s="8"/>
      <c r="B41" s="4">
        <v>3</v>
      </c>
      <c r="C41" s="4" t="s">
        <v>150</v>
      </c>
      <c r="D41" s="5">
        <v>174058147</v>
      </c>
      <c r="E41" s="230">
        <v>177593691</v>
      </c>
      <c r="F41" s="64">
        <v>177102838</v>
      </c>
    </row>
    <row r="42" spans="1:6" x14ac:dyDescent="0.25">
      <c r="A42" s="8"/>
      <c r="B42" s="4">
        <v>4</v>
      </c>
      <c r="C42" s="4" t="s">
        <v>52</v>
      </c>
      <c r="D42" s="5">
        <v>11599416</v>
      </c>
      <c r="E42" s="230">
        <v>11995325</v>
      </c>
      <c r="F42" s="64">
        <v>11995325</v>
      </c>
    </row>
    <row r="43" spans="1:6" x14ac:dyDescent="0.25">
      <c r="A43" s="8"/>
      <c r="B43" s="4">
        <v>5</v>
      </c>
      <c r="C43" s="4" t="s">
        <v>54</v>
      </c>
      <c r="D43" s="5"/>
      <c r="E43" s="5"/>
      <c r="F43" s="64"/>
    </row>
    <row r="44" spans="1:6" x14ac:dyDescent="0.25">
      <c r="A44" s="8"/>
      <c r="B44" s="4">
        <v>6</v>
      </c>
      <c r="C44" s="4" t="s">
        <v>151</v>
      </c>
      <c r="D44" s="5"/>
      <c r="E44" s="5"/>
      <c r="F44" s="64"/>
    </row>
    <row r="45" spans="1:6" x14ac:dyDescent="0.25">
      <c r="A45" s="8"/>
      <c r="B45" s="4">
        <v>7</v>
      </c>
      <c r="C45" s="4" t="s">
        <v>766</v>
      </c>
      <c r="D45" s="5"/>
      <c r="E45" s="5">
        <v>200000</v>
      </c>
      <c r="F45" s="64">
        <v>200000</v>
      </c>
    </row>
    <row r="46" spans="1:6" x14ac:dyDescent="0.25">
      <c r="A46" s="8"/>
      <c r="B46" s="4">
        <v>8</v>
      </c>
      <c r="C46" s="4" t="s">
        <v>152</v>
      </c>
      <c r="D46" s="5"/>
      <c r="E46" s="5"/>
      <c r="F46" s="64"/>
    </row>
    <row r="47" spans="1:6" x14ac:dyDescent="0.25">
      <c r="A47" s="25">
        <v>7</v>
      </c>
      <c r="B47" s="16"/>
      <c r="C47" s="16" t="s">
        <v>153</v>
      </c>
      <c r="D47" s="17">
        <f>SUM(D48:D50)</f>
        <v>0</v>
      </c>
      <c r="E47" s="17">
        <f>SUM(E48:E50)</f>
        <v>2434232</v>
      </c>
      <c r="F47" s="63">
        <f>SUM(F48:F50)</f>
        <v>2434232</v>
      </c>
    </row>
    <row r="48" spans="1:6" x14ac:dyDescent="0.25">
      <c r="A48" s="8"/>
      <c r="B48" s="4">
        <v>1</v>
      </c>
      <c r="C48" s="4" t="s">
        <v>72</v>
      </c>
      <c r="D48" s="5"/>
      <c r="E48" s="5"/>
      <c r="F48" s="64"/>
    </row>
    <row r="49" spans="1:6" x14ac:dyDescent="0.25">
      <c r="A49" s="8"/>
      <c r="B49" s="4">
        <v>2</v>
      </c>
      <c r="C49" s="4" t="s">
        <v>75</v>
      </c>
      <c r="D49" s="5"/>
      <c r="E49" s="5">
        <v>2434232</v>
      </c>
      <c r="F49" s="64">
        <v>2434232</v>
      </c>
    </row>
    <row r="50" spans="1:6" x14ac:dyDescent="0.25">
      <c r="A50" s="8"/>
      <c r="B50" s="4">
        <v>3</v>
      </c>
      <c r="C50" s="4" t="s">
        <v>154</v>
      </c>
      <c r="D50" s="5"/>
      <c r="E50" s="5"/>
      <c r="F50" s="64"/>
    </row>
    <row r="51" spans="1:6" x14ac:dyDescent="0.25">
      <c r="A51" s="25">
        <v>8</v>
      </c>
      <c r="B51" s="16"/>
      <c r="C51" s="16" t="s">
        <v>155</v>
      </c>
      <c r="D51" s="17">
        <f>D52+D53</f>
        <v>53937092</v>
      </c>
      <c r="E51" s="17">
        <f>SUM(E52:E53)</f>
        <v>54239571</v>
      </c>
      <c r="F51" s="63">
        <f>SUM(F52:F53)</f>
        <v>54239571</v>
      </c>
    </row>
    <row r="52" spans="1:6" x14ac:dyDescent="0.25">
      <c r="A52" s="8"/>
      <c r="B52" s="4">
        <v>1</v>
      </c>
      <c r="C52" s="4" t="s">
        <v>156</v>
      </c>
      <c r="D52" s="5">
        <v>53937092</v>
      </c>
      <c r="E52" s="5">
        <v>54239571</v>
      </c>
      <c r="F52" s="64">
        <v>54239571</v>
      </c>
    </row>
    <row r="53" spans="1:6" x14ac:dyDescent="0.25">
      <c r="A53" s="8"/>
      <c r="B53" s="4">
        <v>2</v>
      </c>
      <c r="C53" s="4" t="s">
        <v>84</v>
      </c>
      <c r="D53" s="5"/>
      <c r="E53" s="5"/>
      <c r="F53" s="64"/>
    </row>
    <row r="54" spans="1:6" ht="15.75" thickBot="1" x14ac:dyDescent="0.3">
      <c r="A54" s="34"/>
      <c r="B54" s="38"/>
      <c r="C54" s="65" t="s">
        <v>157</v>
      </c>
      <c r="D54" s="66">
        <f>D7+D15+D20+D25+D38+D47+D51</f>
        <v>317985151</v>
      </c>
      <c r="E54" s="66">
        <f>SUM(E51+E47+E38+E34+E25+E20+E15+E7)</f>
        <v>345952162</v>
      </c>
      <c r="F54" s="67">
        <f>SUM(F51+F47+F38+F34+F25+F20+F15+F7)</f>
        <v>336066161</v>
      </c>
    </row>
    <row r="55" spans="1:6" ht="15.75" thickBot="1" x14ac:dyDescent="0.3">
      <c r="A55" s="282" t="s">
        <v>158</v>
      </c>
      <c r="B55" s="282"/>
      <c r="C55" s="282"/>
      <c r="D55" s="282"/>
      <c r="E55" s="282"/>
      <c r="F55" s="282"/>
    </row>
    <row r="56" spans="1:6" x14ac:dyDescent="0.25">
      <c r="A56" s="82">
        <v>9</v>
      </c>
      <c r="B56" s="83"/>
      <c r="C56" s="83" t="s">
        <v>159</v>
      </c>
      <c r="D56" s="84">
        <f>SUM(D57:D62)</f>
        <v>97521026</v>
      </c>
      <c r="E56" s="84">
        <f>SUM(E57:E62)</f>
        <v>149045120</v>
      </c>
      <c r="F56" s="85">
        <f>SUM(F57:F62)</f>
        <v>109073855</v>
      </c>
    </row>
    <row r="57" spans="1:6" x14ac:dyDescent="0.25">
      <c r="A57" s="8"/>
      <c r="B57" s="4">
        <v>1</v>
      </c>
      <c r="C57" s="4" t="s">
        <v>160</v>
      </c>
      <c r="D57" s="5">
        <v>29165471</v>
      </c>
      <c r="E57" s="5">
        <v>35084161</v>
      </c>
      <c r="F57" s="64">
        <v>31782415</v>
      </c>
    </row>
    <row r="58" spans="1:6" x14ac:dyDescent="0.25">
      <c r="A58" s="8"/>
      <c r="B58" s="4">
        <v>2</v>
      </c>
      <c r="C58" s="4" t="s">
        <v>94</v>
      </c>
      <c r="D58" s="5">
        <v>6296391</v>
      </c>
      <c r="E58" s="5">
        <v>6214955</v>
      </c>
      <c r="F58" s="64">
        <v>5729506</v>
      </c>
    </row>
    <row r="59" spans="1:6" x14ac:dyDescent="0.25">
      <c r="A59" s="8"/>
      <c r="B59" s="4">
        <v>3</v>
      </c>
      <c r="C59" s="4" t="s">
        <v>161</v>
      </c>
      <c r="D59" s="5">
        <v>44611364</v>
      </c>
      <c r="E59" s="5">
        <v>87475226</v>
      </c>
      <c r="F59" s="64">
        <v>54351600</v>
      </c>
    </row>
    <row r="60" spans="1:6" x14ac:dyDescent="0.25">
      <c r="A60" s="8"/>
      <c r="B60" s="4">
        <v>4</v>
      </c>
      <c r="C60" s="4" t="s">
        <v>162</v>
      </c>
      <c r="D60" s="5">
        <v>4675000</v>
      </c>
      <c r="E60" s="5">
        <v>6025582</v>
      </c>
      <c r="F60" s="64">
        <v>5900582</v>
      </c>
    </row>
    <row r="61" spans="1:6" x14ac:dyDescent="0.25">
      <c r="A61" s="8"/>
      <c r="B61" s="4">
        <v>5</v>
      </c>
      <c r="C61" s="4" t="s">
        <v>163</v>
      </c>
      <c r="D61" s="5">
        <v>12772800</v>
      </c>
      <c r="E61" s="5">
        <v>14245196</v>
      </c>
      <c r="F61" s="64">
        <v>11309752</v>
      </c>
    </row>
    <row r="62" spans="1:6" x14ac:dyDescent="0.25">
      <c r="A62" s="8"/>
      <c r="B62" s="4">
        <v>6</v>
      </c>
      <c r="C62" s="4" t="s">
        <v>103</v>
      </c>
      <c r="D62" s="5"/>
      <c r="E62" s="5"/>
      <c r="F62" s="64"/>
    </row>
    <row r="63" spans="1:6" x14ac:dyDescent="0.25">
      <c r="A63" s="25">
        <v>10</v>
      </c>
      <c r="B63" s="16"/>
      <c r="C63" s="16" t="s">
        <v>164</v>
      </c>
      <c r="D63" s="17">
        <f>SUM(D64:D66)</f>
        <v>100127300</v>
      </c>
      <c r="E63" s="17">
        <f>SUM(E64:E66)</f>
        <v>100914544</v>
      </c>
      <c r="F63" s="63">
        <f>SUM(F64:F66)</f>
        <v>100914544</v>
      </c>
    </row>
    <row r="64" spans="1:6" x14ac:dyDescent="0.25">
      <c r="A64" s="8"/>
      <c r="B64" s="4">
        <v>1</v>
      </c>
      <c r="C64" s="4" t="s">
        <v>165</v>
      </c>
      <c r="D64" s="5"/>
      <c r="E64" s="5">
        <v>25723181</v>
      </c>
      <c r="F64" s="64">
        <v>25723181</v>
      </c>
    </row>
    <row r="65" spans="1:6" x14ac:dyDescent="0.25">
      <c r="A65" s="8"/>
      <c r="B65" s="4">
        <v>2</v>
      </c>
      <c r="C65" s="4" t="s">
        <v>166</v>
      </c>
      <c r="D65" s="5">
        <v>99327300</v>
      </c>
      <c r="E65" s="5">
        <v>74391363</v>
      </c>
      <c r="F65" s="64">
        <v>74391363</v>
      </c>
    </row>
    <row r="66" spans="1:6" x14ac:dyDescent="0.25">
      <c r="A66" s="8"/>
      <c r="B66" s="4">
        <v>3</v>
      </c>
      <c r="C66" s="4" t="s">
        <v>797</v>
      </c>
      <c r="D66" s="5">
        <v>800000</v>
      </c>
      <c r="E66" s="5">
        <v>800000</v>
      </c>
      <c r="F66" s="64">
        <v>800000</v>
      </c>
    </row>
    <row r="67" spans="1:6" x14ac:dyDescent="0.25">
      <c r="A67" s="25">
        <v>11</v>
      </c>
      <c r="B67" s="16"/>
      <c r="C67" s="16" t="s">
        <v>168</v>
      </c>
      <c r="D67" s="17">
        <f>D68+D69+D72</f>
        <v>27425596</v>
      </c>
      <c r="E67" s="17">
        <f>SUM(E68:E71)</f>
        <v>0</v>
      </c>
      <c r="F67" s="63">
        <f>SUM(F68:F71)</f>
        <v>0</v>
      </c>
    </row>
    <row r="68" spans="1:6" x14ac:dyDescent="0.25">
      <c r="A68" s="8"/>
      <c r="B68" s="4">
        <v>1</v>
      </c>
      <c r="C68" s="4" t="s">
        <v>114</v>
      </c>
      <c r="D68" s="5"/>
      <c r="E68" s="5"/>
      <c r="F68" s="64"/>
    </row>
    <row r="69" spans="1:6" x14ac:dyDescent="0.25">
      <c r="A69" s="8"/>
      <c r="B69" s="4">
        <v>2</v>
      </c>
      <c r="C69" s="4" t="s">
        <v>189</v>
      </c>
      <c r="D69" s="5">
        <f>SUM(D70:D71)</f>
        <v>27425596</v>
      </c>
      <c r="E69" s="5"/>
      <c r="F69" s="64"/>
    </row>
    <row r="70" spans="1:6" x14ac:dyDescent="0.25">
      <c r="A70" s="8"/>
      <c r="B70" s="4"/>
      <c r="C70" s="4" t="s">
        <v>799</v>
      </c>
      <c r="D70" s="5">
        <v>22983590</v>
      </c>
      <c r="E70" s="5"/>
      <c r="F70" s="64"/>
    </row>
    <row r="71" spans="1:6" x14ac:dyDescent="0.25">
      <c r="A71" s="8"/>
      <c r="B71" s="4"/>
      <c r="C71" s="4" t="s">
        <v>800</v>
      </c>
      <c r="D71" s="5">
        <v>4442006</v>
      </c>
      <c r="E71" s="5"/>
      <c r="F71" s="64"/>
    </row>
    <row r="72" spans="1:6" x14ac:dyDescent="0.25">
      <c r="A72" s="8"/>
      <c r="B72" s="4">
        <v>3</v>
      </c>
      <c r="C72" s="4" t="s">
        <v>798</v>
      </c>
      <c r="D72" s="5"/>
      <c r="E72" s="5"/>
      <c r="F72" s="64"/>
    </row>
    <row r="73" spans="1:6" x14ac:dyDescent="0.25">
      <c r="A73" s="25">
        <v>12</v>
      </c>
      <c r="B73" s="16"/>
      <c r="C73" s="16" t="s">
        <v>169</v>
      </c>
      <c r="D73" s="17"/>
      <c r="E73" s="17"/>
      <c r="F73" s="63"/>
    </row>
    <row r="74" spans="1:6" x14ac:dyDescent="0.25">
      <c r="A74" s="25">
        <v>13</v>
      </c>
      <c r="B74" s="16"/>
      <c r="C74" s="16" t="s">
        <v>170</v>
      </c>
      <c r="D74" s="17"/>
      <c r="E74" s="17"/>
      <c r="F74" s="63"/>
    </row>
    <row r="75" spans="1:6" x14ac:dyDescent="0.25">
      <c r="A75" s="25">
        <v>14</v>
      </c>
      <c r="B75" s="16"/>
      <c r="C75" s="16" t="s">
        <v>171</v>
      </c>
      <c r="D75" s="17">
        <f>SUM(D76:D79)</f>
        <v>0</v>
      </c>
      <c r="E75" s="17">
        <f>SUM(E76:E79)</f>
        <v>2494622</v>
      </c>
      <c r="F75" s="17">
        <f>SUM(F76:F79)</f>
        <v>2494622</v>
      </c>
    </row>
    <row r="76" spans="1:6" x14ac:dyDescent="0.25">
      <c r="A76" s="8"/>
      <c r="B76" s="4">
        <v>1</v>
      </c>
      <c r="C76" s="4" t="s">
        <v>121</v>
      </c>
      <c r="D76" s="5"/>
      <c r="E76" s="5"/>
      <c r="F76" s="64"/>
    </row>
    <row r="77" spans="1:6" x14ac:dyDescent="0.25">
      <c r="A77" s="8"/>
      <c r="B77" s="4">
        <v>2</v>
      </c>
      <c r="C77" s="4" t="s">
        <v>120</v>
      </c>
      <c r="D77" s="5"/>
      <c r="E77" s="5"/>
      <c r="F77" s="64"/>
    </row>
    <row r="78" spans="1:6" x14ac:dyDescent="0.25">
      <c r="A78" s="8"/>
      <c r="B78" s="4">
        <v>3</v>
      </c>
      <c r="C78" s="4" t="s">
        <v>815</v>
      </c>
      <c r="D78" s="5"/>
      <c r="E78" s="5">
        <v>2494622</v>
      </c>
      <c r="F78" s="64">
        <v>2494622</v>
      </c>
    </row>
    <row r="79" spans="1:6" x14ac:dyDescent="0.25">
      <c r="A79" s="8"/>
      <c r="B79" s="4">
        <v>4</v>
      </c>
      <c r="C79" s="4" t="s">
        <v>172</v>
      </c>
      <c r="D79" s="5"/>
      <c r="E79" s="5"/>
      <c r="F79" s="64"/>
    </row>
    <row r="80" spans="1:6" x14ac:dyDescent="0.25">
      <c r="A80" s="25">
        <v>15</v>
      </c>
      <c r="B80" s="16"/>
      <c r="C80" s="16" t="s">
        <v>173</v>
      </c>
      <c r="D80" s="17">
        <f>SUM(D81:D82)</f>
        <v>92911229</v>
      </c>
      <c r="E80" s="17">
        <f>SUM(E81:E82)</f>
        <v>93497876</v>
      </c>
      <c r="F80" s="63">
        <f>SUM(F81:F82)</f>
        <v>93497876</v>
      </c>
    </row>
    <row r="81" spans="1:6" x14ac:dyDescent="0.25">
      <c r="A81" s="8"/>
      <c r="B81" s="4"/>
      <c r="C81" s="4" t="s">
        <v>174</v>
      </c>
      <c r="D81" s="5">
        <v>32542855</v>
      </c>
      <c r="E81" s="5">
        <v>30507912</v>
      </c>
      <c r="F81" s="64">
        <v>30507912</v>
      </c>
    </row>
    <row r="82" spans="1:6" x14ac:dyDescent="0.25">
      <c r="A82" s="8"/>
      <c r="B82" s="4"/>
      <c r="C82" s="4" t="s">
        <v>175</v>
      </c>
      <c r="D82" s="5">
        <v>60368374</v>
      </c>
      <c r="E82" s="5">
        <v>62989964</v>
      </c>
      <c r="F82" s="64">
        <v>62989964</v>
      </c>
    </row>
    <row r="83" spans="1:6" ht="15.75" thickBot="1" x14ac:dyDescent="0.3">
      <c r="A83" s="34"/>
      <c r="B83" s="38"/>
      <c r="C83" s="65" t="s">
        <v>176</v>
      </c>
      <c r="D83" s="66">
        <f>D56+D63+D67+D73+D74+D75+D80</f>
        <v>317985151</v>
      </c>
      <c r="E83" s="66">
        <f>E56+E63+E67+E73+E74+E75+E80</f>
        <v>345952162</v>
      </c>
      <c r="F83" s="67">
        <f>F56+F63+F67+F73+F74+F75+F80</f>
        <v>305980897</v>
      </c>
    </row>
    <row r="84" spans="1:6" ht="15.75" thickBot="1" x14ac:dyDescent="0.3"/>
    <row r="85" spans="1:6" ht="15.75" thickBot="1" x14ac:dyDescent="0.3">
      <c r="A85" s="86" t="s">
        <v>177</v>
      </c>
      <c r="B85" s="87"/>
      <c r="C85" s="87"/>
      <c r="D85" s="88">
        <v>5</v>
      </c>
    </row>
  </sheetData>
  <mergeCells count="2">
    <mergeCell ref="A6:E6"/>
    <mergeCell ref="A55:F55"/>
  </mergeCells>
  <pageMargins left="0.70866141732283472" right="0.70866141732283472" top="0.74803149606299213" bottom="0.74803149606299213" header="0.31496062992125984" footer="0.31496062992125984"/>
  <pageSetup paperSize="9" scale="68" fitToHeight="0" orientation="portrait" r:id="rId1"/>
  <headerFooter>
    <oddHeader>&amp;C&amp;A</oddHeader>
  </headerFooter>
  <rowBreaks count="1" manualBreakCount="1">
    <brk id="54" max="1638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41"/>
  <sheetViews>
    <sheetView view="pageLayout" zoomScaleNormal="100" workbookViewId="0">
      <selection activeCell="C40" sqref="C40"/>
    </sheetView>
  </sheetViews>
  <sheetFormatPr defaultRowHeight="15" x14ac:dyDescent="0.25"/>
  <cols>
    <col min="1" max="1" width="7.7109375" bestFit="1" customWidth="1"/>
    <col min="2" max="2" width="64.28515625" bestFit="1" customWidth="1"/>
    <col min="3" max="4" width="16.7109375" style="2" bestFit="1" customWidth="1"/>
  </cols>
  <sheetData>
    <row r="1" spans="1:4" ht="18.75" x14ac:dyDescent="0.25">
      <c r="A1" s="318" t="s">
        <v>614</v>
      </c>
      <c r="B1" s="318"/>
      <c r="C1" s="318"/>
      <c r="D1" s="318"/>
    </row>
    <row r="2" spans="1:4" ht="18.75" x14ac:dyDescent="0.25">
      <c r="A2" s="318" t="s">
        <v>129</v>
      </c>
      <c r="B2" s="318"/>
      <c r="C2" s="318"/>
      <c r="D2" s="318"/>
    </row>
    <row r="3" spans="1:4" ht="15.75" thickBot="1" x14ac:dyDescent="0.3">
      <c r="D3" s="2" t="s">
        <v>125</v>
      </c>
    </row>
    <row r="4" spans="1:4" x14ac:dyDescent="0.25">
      <c r="A4" s="112" t="s">
        <v>126</v>
      </c>
      <c r="B4" s="41" t="s">
        <v>196</v>
      </c>
      <c r="C4" s="163" t="s">
        <v>311</v>
      </c>
      <c r="D4" s="117" t="s">
        <v>312</v>
      </c>
    </row>
    <row r="5" spans="1:4" x14ac:dyDescent="0.25">
      <c r="A5" s="113">
        <v>1</v>
      </c>
      <c r="B5" s="114">
        <v>2</v>
      </c>
      <c r="C5" s="118">
        <v>3</v>
      </c>
      <c r="D5" s="119">
        <v>4</v>
      </c>
    </row>
    <row r="6" spans="1:4" x14ac:dyDescent="0.25">
      <c r="A6" s="8" t="s">
        <v>615</v>
      </c>
      <c r="B6" s="4" t="s">
        <v>616</v>
      </c>
      <c r="C6" s="64">
        <v>25158950</v>
      </c>
      <c r="D6" s="64">
        <v>7011225</v>
      </c>
    </row>
    <row r="7" spans="1:4" x14ac:dyDescent="0.25">
      <c r="A7" s="8" t="s">
        <v>617</v>
      </c>
      <c r="B7" s="4" t="s">
        <v>618</v>
      </c>
      <c r="C7" s="64">
        <v>1141048</v>
      </c>
      <c r="D7" s="64">
        <v>722888</v>
      </c>
    </row>
    <row r="8" spans="1:4" x14ac:dyDescent="0.25">
      <c r="A8" s="8" t="s">
        <v>619</v>
      </c>
      <c r="B8" s="4" t="s">
        <v>620</v>
      </c>
      <c r="C8" s="64">
        <v>5514787</v>
      </c>
      <c r="D8" s="64">
        <v>8432683</v>
      </c>
    </row>
    <row r="9" spans="1:4" x14ac:dyDescent="0.25">
      <c r="A9" s="8" t="s">
        <v>621</v>
      </c>
      <c r="B9" s="4" t="s">
        <v>622</v>
      </c>
      <c r="C9" s="64">
        <f>SUM(C6:C8)</f>
        <v>31814785</v>
      </c>
      <c r="D9" s="64">
        <f>SUM(D6:D8)</f>
        <v>16166796</v>
      </c>
    </row>
    <row r="10" spans="1:4" x14ac:dyDescent="0.25">
      <c r="A10" s="8" t="s">
        <v>623</v>
      </c>
      <c r="B10" s="4" t="s">
        <v>624</v>
      </c>
      <c r="C10" s="64"/>
      <c r="D10" s="64"/>
    </row>
    <row r="11" spans="1:4" x14ac:dyDescent="0.25">
      <c r="A11" s="8" t="s">
        <v>625</v>
      </c>
      <c r="B11" s="4" t="s">
        <v>626</v>
      </c>
      <c r="C11" s="64"/>
      <c r="D11" s="64"/>
    </row>
    <row r="12" spans="1:4" x14ac:dyDescent="0.25">
      <c r="A12" s="8" t="s">
        <v>627</v>
      </c>
      <c r="B12" s="4" t="s">
        <v>628</v>
      </c>
      <c r="C12" s="64"/>
      <c r="D12" s="64"/>
    </row>
    <row r="13" spans="1:4" x14ac:dyDescent="0.25">
      <c r="A13" s="8" t="s">
        <v>629</v>
      </c>
      <c r="B13" s="4" t="s">
        <v>630</v>
      </c>
      <c r="C13" s="64">
        <v>53836853</v>
      </c>
      <c r="D13" s="64">
        <v>70297904</v>
      </c>
    </row>
    <row r="14" spans="1:4" x14ac:dyDescent="0.25">
      <c r="A14" s="8" t="s">
        <v>631</v>
      </c>
      <c r="B14" s="4" t="s">
        <v>632</v>
      </c>
      <c r="C14" s="64">
        <v>89579107</v>
      </c>
      <c r="D14" s="64">
        <v>90115863</v>
      </c>
    </row>
    <row r="15" spans="1:4" x14ac:dyDescent="0.25">
      <c r="A15" s="164" t="s">
        <v>633</v>
      </c>
      <c r="B15" s="4" t="s">
        <v>682</v>
      </c>
      <c r="C15" s="64">
        <v>0</v>
      </c>
      <c r="D15" s="64">
        <v>6908140</v>
      </c>
    </row>
    <row r="16" spans="1:4" x14ac:dyDescent="0.25">
      <c r="A16" s="164" t="s">
        <v>637</v>
      </c>
      <c r="B16" s="4" t="s">
        <v>634</v>
      </c>
      <c r="C16" s="64">
        <v>131196662</v>
      </c>
      <c r="D16" s="64">
        <v>2716013</v>
      </c>
    </row>
    <row r="17" spans="1:4" x14ac:dyDescent="0.25">
      <c r="A17" s="8" t="s">
        <v>635</v>
      </c>
      <c r="B17" s="4" t="s">
        <v>636</v>
      </c>
      <c r="C17" s="64">
        <f>SUM(C13:C16)</f>
        <v>274612622</v>
      </c>
      <c r="D17" s="64">
        <f>SUM(D13:D16)</f>
        <v>170037920</v>
      </c>
    </row>
    <row r="18" spans="1:4" x14ac:dyDescent="0.25">
      <c r="A18" s="8" t="s">
        <v>637</v>
      </c>
      <c r="B18" s="4" t="s">
        <v>638</v>
      </c>
      <c r="C18" s="64">
        <v>5101080</v>
      </c>
      <c r="D18" s="64">
        <v>4069483</v>
      </c>
    </row>
    <row r="19" spans="1:4" x14ac:dyDescent="0.25">
      <c r="A19" s="8" t="s">
        <v>639</v>
      </c>
      <c r="B19" s="4" t="s">
        <v>640</v>
      </c>
      <c r="C19" s="64">
        <v>33339990</v>
      </c>
      <c r="D19" s="64">
        <v>28314816</v>
      </c>
    </row>
    <row r="20" spans="1:4" x14ac:dyDescent="0.25">
      <c r="A20" s="8" t="s">
        <v>641</v>
      </c>
      <c r="B20" s="4" t="s">
        <v>642</v>
      </c>
      <c r="C20" s="64"/>
      <c r="D20" s="64"/>
    </row>
    <row r="21" spans="1:4" x14ac:dyDescent="0.25">
      <c r="A21" s="8" t="s">
        <v>643</v>
      </c>
      <c r="B21" s="4" t="s">
        <v>644</v>
      </c>
      <c r="C21" s="64"/>
      <c r="D21" s="64"/>
    </row>
    <row r="22" spans="1:4" x14ac:dyDescent="0.25">
      <c r="A22" s="8" t="s">
        <v>645</v>
      </c>
      <c r="B22" s="4" t="s">
        <v>646</v>
      </c>
      <c r="C22" s="64">
        <f>SUM(C18:C19)</f>
        <v>38441070</v>
      </c>
      <c r="D22" s="64">
        <f>SUM(D18:D19)</f>
        <v>32384299</v>
      </c>
    </row>
    <row r="23" spans="1:4" x14ac:dyDescent="0.25">
      <c r="A23" s="8" t="s">
        <v>647</v>
      </c>
      <c r="B23" s="4" t="s">
        <v>648</v>
      </c>
      <c r="C23" s="64">
        <v>17373612</v>
      </c>
      <c r="D23" s="64">
        <v>17214325</v>
      </c>
    </row>
    <row r="24" spans="1:4" x14ac:dyDescent="0.25">
      <c r="A24" s="8" t="s">
        <v>649</v>
      </c>
      <c r="B24" s="4" t="s">
        <v>650</v>
      </c>
      <c r="C24" s="64">
        <v>19857347</v>
      </c>
      <c r="D24" s="64">
        <v>14568090</v>
      </c>
    </row>
    <row r="25" spans="1:4" x14ac:dyDescent="0.25">
      <c r="A25" s="8" t="s">
        <v>651</v>
      </c>
      <c r="B25" s="4" t="s">
        <v>652</v>
      </c>
      <c r="C25" s="64">
        <v>6520917</v>
      </c>
      <c r="D25" s="64">
        <v>5729506</v>
      </c>
    </row>
    <row r="26" spans="1:4" x14ac:dyDescent="0.25">
      <c r="A26" s="8" t="s">
        <v>653</v>
      </c>
      <c r="B26" s="4" t="s">
        <v>654</v>
      </c>
      <c r="C26" s="64">
        <f>SUM(C23:C25)</f>
        <v>43751876</v>
      </c>
      <c r="D26" s="64">
        <f>SUM(D23:D25)</f>
        <v>37511921</v>
      </c>
    </row>
    <row r="27" spans="1:4" x14ac:dyDescent="0.25">
      <c r="A27" s="8" t="s">
        <v>655</v>
      </c>
      <c r="B27" s="4" t="s">
        <v>656</v>
      </c>
      <c r="C27" s="64">
        <v>55425482</v>
      </c>
      <c r="D27" s="64">
        <v>57325300</v>
      </c>
    </row>
    <row r="28" spans="1:4" x14ac:dyDescent="0.25">
      <c r="A28" s="8" t="s">
        <v>657</v>
      </c>
      <c r="B28" s="4" t="s">
        <v>658</v>
      </c>
      <c r="C28" s="64">
        <v>163612944</v>
      </c>
      <c r="D28" s="64">
        <v>141652908</v>
      </c>
    </row>
    <row r="29" spans="1:4" x14ac:dyDescent="0.25">
      <c r="A29" s="8" t="s">
        <v>353</v>
      </c>
      <c r="B29" s="4" t="s">
        <v>659</v>
      </c>
      <c r="C29" s="64">
        <f>C9+C12+C17-(C22+C26+C27+C28)</f>
        <v>5196035</v>
      </c>
      <c r="D29" s="64">
        <f>D9+D12+D17-(D22+D26+D27+D28)</f>
        <v>-82669712</v>
      </c>
    </row>
    <row r="30" spans="1:4" x14ac:dyDescent="0.25">
      <c r="A30" s="8" t="s">
        <v>660</v>
      </c>
      <c r="B30" s="4" t="s">
        <v>661</v>
      </c>
      <c r="C30" s="64"/>
      <c r="D30" s="64"/>
    </row>
    <row r="31" spans="1:4" x14ac:dyDescent="0.25">
      <c r="A31" s="8" t="s">
        <v>662</v>
      </c>
      <c r="B31" s="4" t="s">
        <v>663</v>
      </c>
      <c r="C31" s="64">
        <v>505939</v>
      </c>
      <c r="D31" s="64">
        <v>9285</v>
      </c>
    </row>
    <row r="32" spans="1:4" x14ac:dyDescent="0.25">
      <c r="A32" s="8" t="s">
        <v>664</v>
      </c>
      <c r="B32" s="4" t="s">
        <v>665</v>
      </c>
      <c r="C32" s="64"/>
      <c r="D32" s="64"/>
    </row>
    <row r="33" spans="1:4" x14ac:dyDescent="0.25">
      <c r="A33" s="8" t="s">
        <v>666</v>
      </c>
      <c r="B33" s="4" t="s">
        <v>667</v>
      </c>
      <c r="C33" s="64"/>
      <c r="D33" s="64"/>
    </row>
    <row r="34" spans="1:4" x14ac:dyDescent="0.25">
      <c r="A34" s="8" t="s">
        <v>668</v>
      </c>
      <c r="B34" s="4" t="s">
        <v>669</v>
      </c>
      <c r="C34" s="64">
        <v>505939</v>
      </c>
      <c r="D34" s="64">
        <v>9285</v>
      </c>
    </row>
    <row r="35" spans="1:4" x14ac:dyDescent="0.25">
      <c r="A35" s="8" t="s">
        <v>670</v>
      </c>
      <c r="B35" s="4" t="s">
        <v>671</v>
      </c>
      <c r="C35" s="64"/>
      <c r="D35" s="64"/>
    </row>
    <row r="36" spans="1:4" x14ac:dyDescent="0.25">
      <c r="A36" s="8" t="s">
        <v>672</v>
      </c>
      <c r="B36" s="4" t="s">
        <v>673</v>
      </c>
      <c r="C36" s="64"/>
      <c r="D36" s="64"/>
    </row>
    <row r="37" spans="1:4" x14ac:dyDescent="0.25">
      <c r="A37" s="8" t="s">
        <v>674</v>
      </c>
      <c r="B37" s="4" t="s">
        <v>675</v>
      </c>
      <c r="C37" s="64"/>
      <c r="D37" s="64"/>
    </row>
    <row r="38" spans="1:4" x14ac:dyDescent="0.25">
      <c r="A38" s="8" t="s">
        <v>676</v>
      </c>
      <c r="B38" s="4" t="s">
        <v>677</v>
      </c>
      <c r="C38" s="64"/>
      <c r="D38" s="64"/>
    </row>
    <row r="39" spans="1:4" x14ac:dyDescent="0.25">
      <c r="A39" s="8" t="s">
        <v>678</v>
      </c>
      <c r="B39" s="4" t="s">
        <v>679</v>
      </c>
      <c r="C39" s="64"/>
      <c r="D39" s="64"/>
    </row>
    <row r="40" spans="1:4" x14ac:dyDescent="0.25">
      <c r="A40" s="8" t="s">
        <v>381</v>
      </c>
      <c r="B40" s="4" t="s">
        <v>680</v>
      </c>
      <c r="C40" s="64">
        <f>C34-C39</f>
        <v>505939</v>
      </c>
      <c r="D40" s="64">
        <f>D34-D39</f>
        <v>9285</v>
      </c>
    </row>
    <row r="41" spans="1:4" ht="15.75" thickBot="1" x14ac:dyDescent="0.3">
      <c r="A41" s="34" t="s">
        <v>681</v>
      </c>
      <c r="B41" s="38" t="s">
        <v>683</v>
      </c>
      <c r="C41" s="56">
        <f>C29+C40</f>
        <v>5701974</v>
      </c>
      <c r="D41" s="56">
        <f>D29+D40</f>
        <v>-82660427</v>
      </c>
    </row>
  </sheetData>
  <mergeCells count="2">
    <mergeCell ref="A1:D1"/>
    <mergeCell ref="A2:D2"/>
  </mergeCells>
  <pageMargins left="0.7" right="0.7" top="0.75" bottom="0.75" header="0.3" footer="0.3"/>
  <pageSetup paperSize="9" scale="82" orientation="portrait" r:id="rId1"/>
  <headerFooter>
    <oddHeader>&amp;C&amp;A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1"/>
  <sheetViews>
    <sheetView view="pageLayout" topLeftCell="A7" zoomScaleNormal="100" workbookViewId="0">
      <selection activeCell="D42" sqref="D42"/>
    </sheetView>
  </sheetViews>
  <sheetFormatPr defaultRowHeight="15" x14ac:dyDescent="0.25"/>
  <cols>
    <col min="1" max="1" width="7.7109375" bestFit="1" customWidth="1"/>
    <col min="2" max="2" width="64.28515625" bestFit="1" customWidth="1"/>
    <col min="3" max="4" width="16.7109375" style="2" bestFit="1" customWidth="1"/>
  </cols>
  <sheetData>
    <row r="1" spans="1:4" ht="18.75" x14ac:dyDescent="0.25">
      <c r="A1" s="318" t="s">
        <v>614</v>
      </c>
      <c r="B1" s="318"/>
      <c r="C1" s="318"/>
      <c r="D1" s="318"/>
    </row>
    <row r="2" spans="1:4" ht="18.75" x14ac:dyDescent="0.25">
      <c r="A2" s="318" t="s">
        <v>763</v>
      </c>
      <c r="B2" s="318"/>
      <c r="C2" s="318"/>
      <c r="D2" s="318"/>
    </row>
    <row r="3" spans="1:4" ht="15.75" thickBot="1" x14ac:dyDescent="0.3">
      <c r="D3" s="2" t="s">
        <v>125</v>
      </c>
    </row>
    <row r="4" spans="1:4" x14ac:dyDescent="0.25">
      <c r="A4" s="112" t="s">
        <v>126</v>
      </c>
      <c r="B4" s="41" t="s">
        <v>196</v>
      </c>
      <c r="C4" s="163" t="s">
        <v>311</v>
      </c>
      <c r="D4" s="117" t="s">
        <v>312</v>
      </c>
    </row>
    <row r="5" spans="1:4" x14ac:dyDescent="0.25">
      <c r="A5" s="113">
        <v>1</v>
      </c>
      <c r="B5" s="114">
        <v>2</v>
      </c>
      <c r="C5" s="118">
        <v>3</v>
      </c>
      <c r="D5" s="119">
        <v>4</v>
      </c>
    </row>
    <row r="6" spans="1:4" x14ac:dyDescent="0.25">
      <c r="A6" s="8" t="s">
        <v>615</v>
      </c>
      <c r="B6" s="4" t="s">
        <v>616</v>
      </c>
      <c r="C6" s="64">
        <v>25158950</v>
      </c>
      <c r="D6" s="64">
        <v>7011225</v>
      </c>
    </row>
    <row r="7" spans="1:4" x14ac:dyDescent="0.25">
      <c r="A7" s="8" t="s">
        <v>617</v>
      </c>
      <c r="B7" s="4" t="s">
        <v>618</v>
      </c>
      <c r="C7" s="64">
        <v>3803695</v>
      </c>
      <c r="D7" s="64">
        <v>3923100</v>
      </c>
    </row>
    <row r="8" spans="1:4" x14ac:dyDescent="0.25">
      <c r="A8" s="8" t="s">
        <v>619</v>
      </c>
      <c r="B8" s="4" t="s">
        <v>620</v>
      </c>
      <c r="C8" s="64">
        <v>5514787</v>
      </c>
      <c r="D8" s="64">
        <v>8432683</v>
      </c>
    </row>
    <row r="9" spans="1:4" x14ac:dyDescent="0.25">
      <c r="A9" s="8" t="s">
        <v>621</v>
      </c>
      <c r="B9" s="4" t="s">
        <v>622</v>
      </c>
      <c r="C9" s="64">
        <f>SUM(C6:C8)</f>
        <v>34477432</v>
      </c>
      <c r="D9" s="64">
        <f>SUM(D6:D8)</f>
        <v>19367008</v>
      </c>
    </row>
    <row r="10" spans="1:4" x14ac:dyDescent="0.25">
      <c r="A10" s="8" t="s">
        <v>623</v>
      </c>
      <c r="B10" s="4" t="s">
        <v>624</v>
      </c>
      <c r="C10" s="64"/>
      <c r="D10" s="64"/>
    </row>
    <row r="11" spans="1:4" x14ac:dyDescent="0.25">
      <c r="A11" s="8" t="s">
        <v>625</v>
      </c>
      <c r="B11" s="4" t="s">
        <v>626</v>
      </c>
      <c r="C11" s="64"/>
      <c r="D11" s="64"/>
    </row>
    <row r="12" spans="1:4" x14ac:dyDescent="0.25">
      <c r="A12" s="8" t="s">
        <v>627</v>
      </c>
      <c r="B12" s="4" t="s">
        <v>628</v>
      </c>
      <c r="C12" s="64"/>
      <c r="D12" s="64"/>
    </row>
    <row r="13" spans="1:4" x14ac:dyDescent="0.25">
      <c r="A13" s="8" t="s">
        <v>629</v>
      </c>
      <c r="B13" s="4" t="s">
        <v>630</v>
      </c>
      <c r="C13" s="64">
        <v>53836853</v>
      </c>
      <c r="D13" s="64">
        <v>163795780</v>
      </c>
    </row>
    <row r="14" spans="1:4" x14ac:dyDescent="0.25">
      <c r="A14" s="8" t="s">
        <v>631</v>
      </c>
      <c r="B14" s="4" t="s">
        <v>632</v>
      </c>
      <c r="C14" s="64">
        <v>89579107</v>
      </c>
      <c r="D14" s="64">
        <v>91649833</v>
      </c>
    </row>
    <row r="15" spans="1:4" x14ac:dyDescent="0.25">
      <c r="A15" s="164" t="s">
        <v>633</v>
      </c>
      <c r="B15" s="4" t="s">
        <v>682</v>
      </c>
      <c r="C15" s="64"/>
      <c r="D15" s="64">
        <v>6908140</v>
      </c>
    </row>
    <row r="16" spans="1:4" x14ac:dyDescent="0.25">
      <c r="A16" s="164" t="s">
        <v>637</v>
      </c>
      <c r="B16" s="4" t="s">
        <v>634</v>
      </c>
      <c r="C16" s="64">
        <v>131460890</v>
      </c>
      <c r="D16" s="64">
        <v>2825813</v>
      </c>
    </row>
    <row r="17" spans="1:5" x14ac:dyDescent="0.25">
      <c r="A17" s="8" t="s">
        <v>635</v>
      </c>
      <c r="B17" s="4" t="s">
        <v>636</v>
      </c>
      <c r="C17" s="64">
        <f>SUM(C13:C16)</f>
        <v>274876850</v>
      </c>
      <c r="D17" s="64">
        <f>SUM(D13:D16)</f>
        <v>265179566</v>
      </c>
    </row>
    <row r="18" spans="1:5" x14ac:dyDescent="0.25">
      <c r="A18" s="8" t="s">
        <v>637</v>
      </c>
      <c r="B18" s="4" t="s">
        <v>638</v>
      </c>
      <c r="C18" s="64">
        <v>10336959</v>
      </c>
      <c r="D18" s="64">
        <v>9275227</v>
      </c>
    </row>
    <row r="19" spans="1:5" x14ac:dyDescent="0.25">
      <c r="A19" s="8" t="s">
        <v>639</v>
      </c>
      <c r="B19" s="4" t="s">
        <v>640</v>
      </c>
      <c r="C19" s="64">
        <v>39285026</v>
      </c>
      <c r="D19" s="64">
        <v>36155287</v>
      </c>
    </row>
    <row r="20" spans="1:5" x14ac:dyDescent="0.25">
      <c r="A20" s="8" t="s">
        <v>641</v>
      </c>
      <c r="B20" s="4" t="s">
        <v>642</v>
      </c>
      <c r="C20" s="64"/>
      <c r="D20" s="64"/>
    </row>
    <row r="21" spans="1:5" x14ac:dyDescent="0.25">
      <c r="A21" s="8" t="s">
        <v>643</v>
      </c>
      <c r="B21" s="4" t="s">
        <v>644</v>
      </c>
      <c r="C21" s="64"/>
      <c r="D21" s="64"/>
    </row>
    <row r="22" spans="1:5" x14ac:dyDescent="0.25">
      <c r="A22" s="8" t="s">
        <v>645</v>
      </c>
      <c r="B22" s="4" t="s">
        <v>646</v>
      </c>
      <c r="C22" s="64">
        <f>SUM(C18:C19)</f>
        <v>49621985</v>
      </c>
      <c r="D22" s="64">
        <f>SUM(D18:D19)</f>
        <v>45430514</v>
      </c>
    </row>
    <row r="23" spans="1:5" x14ac:dyDescent="0.25">
      <c r="A23" s="8" t="s">
        <v>647</v>
      </c>
      <c r="B23" s="4" t="s">
        <v>648</v>
      </c>
      <c r="C23" s="64">
        <v>72262551</v>
      </c>
      <c r="D23" s="64">
        <v>79042012</v>
      </c>
    </row>
    <row r="24" spans="1:5" x14ac:dyDescent="0.25">
      <c r="A24" s="8" t="s">
        <v>649</v>
      </c>
      <c r="B24" s="4" t="s">
        <v>650</v>
      </c>
      <c r="C24" s="64">
        <v>26232561</v>
      </c>
      <c r="D24" s="64">
        <v>22108053</v>
      </c>
    </row>
    <row r="25" spans="1:5" x14ac:dyDescent="0.25">
      <c r="A25" s="8" t="s">
        <v>651</v>
      </c>
      <c r="B25" s="4" t="s">
        <v>652</v>
      </c>
      <c r="C25" s="64">
        <v>20326205</v>
      </c>
      <c r="D25" s="64">
        <v>19600027</v>
      </c>
    </row>
    <row r="26" spans="1:5" x14ac:dyDescent="0.25">
      <c r="A26" s="8" t="s">
        <v>653</v>
      </c>
      <c r="B26" s="4" t="s">
        <v>654</v>
      </c>
      <c r="C26" s="64">
        <f>SUM(C23:C25)</f>
        <v>118821317</v>
      </c>
      <c r="D26" s="64">
        <f>SUM(D23:D25)</f>
        <v>120750092</v>
      </c>
    </row>
    <row r="27" spans="1:5" x14ac:dyDescent="0.25">
      <c r="A27" s="8" t="s">
        <v>655</v>
      </c>
      <c r="B27" s="4" t="s">
        <v>656</v>
      </c>
      <c r="C27" s="64">
        <v>55810811</v>
      </c>
      <c r="D27" s="64">
        <v>58286490</v>
      </c>
      <c r="E27">
        <v>1</v>
      </c>
    </row>
    <row r="28" spans="1:5" x14ac:dyDescent="0.25">
      <c r="A28" s="8" t="s">
        <v>657</v>
      </c>
      <c r="B28" s="4" t="s">
        <v>658</v>
      </c>
      <c r="C28" s="64">
        <v>81078956</v>
      </c>
      <c r="D28" s="64">
        <v>144045851</v>
      </c>
    </row>
    <row r="29" spans="1:5" x14ac:dyDescent="0.25">
      <c r="A29" s="8" t="s">
        <v>353</v>
      </c>
      <c r="B29" s="4" t="s">
        <v>659</v>
      </c>
      <c r="C29" s="64">
        <f>C9+C12+C17-(C22+C26+C27+C28)</f>
        <v>4021213</v>
      </c>
      <c r="D29" s="64">
        <f>D9+D12+D17-(D22+D26+D27+D28)</f>
        <v>-83966373</v>
      </c>
    </row>
    <row r="30" spans="1:5" x14ac:dyDescent="0.25">
      <c r="A30" s="8" t="s">
        <v>660</v>
      </c>
      <c r="B30" s="4" t="s">
        <v>661</v>
      </c>
      <c r="C30" s="64"/>
      <c r="D30" s="64"/>
    </row>
    <row r="31" spans="1:5" x14ac:dyDescent="0.25">
      <c r="A31" s="8" t="s">
        <v>662</v>
      </c>
      <c r="B31" s="4" t="s">
        <v>663</v>
      </c>
      <c r="C31" s="64">
        <v>506089</v>
      </c>
      <c r="D31" s="64">
        <v>9352</v>
      </c>
    </row>
    <row r="32" spans="1:5" x14ac:dyDescent="0.25">
      <c r="A32" s="8" t="s">
        <v>664</v>
      </c>
      <c r="B32" s="4" t="s">
        <v>665</v>
      </c>
      <c r="C32" s="64"/>
      <c r="D32" s="64"/>
    </row>
    <row r="33" spans="1:4" x14ac:dyDescent="0.25">
      <c r="A33" s="8" t="s">
        <v>666</v>
      </c>
      <c r="B33" s="4" t="s">
        <v>667</v>
      </c>
      <c r="C33" s="64"/>
      <c r="D33" s="64"/>
    </row>
    <row r="34" spans="1:4" x14ac:dyDescent="0.25">
      <c r="A34" s="8" t="s">
        <v>668</v>
      </c>
      <c r="B34" s="4" t="s">
        <v>669</v>
      </c>
      <c r="C34" s="64">
        <v>506089</v>
      </c>
      <c r="D34" s="64">
        <v>9352</v>
      </c>
    </row>
    <row r="35" spans="1:4" x14ac:dyDescent="0.25">
      <c r="A35" s="8" t="s">
        <v>670</v>
      </c>
      <c r="B35" s="4" t="s">
        <v>671</v>
      </c>
      <c r="C35" s="64"/>
      <c r="D35" s="64"/>
    </row>
    <row r="36" spans="1:4" x14ac:dyDescent="0.25">
      <c r="A36" s="8" t="s">
        <v>672</v>
      </c>
      <c r="B36" s="4" t="s">
        <v>673</v>
      </c>
      <c r="C36" s="64"/>
      <c r="D36" s="64"/>
    </row>
    <row r="37" spans="1:4" x14ac:dyDescent="0.25">
      <c r="A37" s="8" t="s">
        <v>674</v>
      </c>
      <c r="B37" s="4" t="s">
        <v>675</v>
      </c>
      <c r="C37" s="64"/>
      <c r="D37" s="64"/>
    </row>
    <row r="38" spans="1:4" x14ac:dyDescent="0.25">
      <c r="A38" s="8" t="s">
        <v>676</v>
      </c>
      <c r="B38" s="4" t="s">
        <v>677</v>
      </c>
      <c r="C38" s="64"/>
      <c r="D38" s="64"/>
    </row>
    <row r="39" spans="1:4" x14ac:dyDescent="0.25">
      <c r="A39" s="8" t="s">
        <v>678</v>
      </c>
      <c r="B39" s="4" t="s">
        <v>679</v>
      </c>
      <c r="C39" s="64"/>
      <c r="D39" s="64"/>
    </row>
    <row r="40" spans="1:4" x14ac:dyDescent="0.25">
      <c r="A40" s="8" t="s">
        <v>381</v>
      </c>
      <c r="B40" s="4" t="s">
        <v>680</v>
      </c>
      <c r="C40" s="64">
        <f>C34-C39</f>
        <v>506089</v>
      </c>
      <c r="D40" s="64">
        <f>D34-D39</f>
        <v>9352</v>
      </c>
    </row>
    <row r="41" spans="1:4" ht="15.75" thickBot="1" x14ac:dyDescent="0.3">
      <c r="A41" s="34" t="s">
        <v>681</v>
      </c>
      <c r="B41" s="38" t="s">
        <v>683</v>
      </c>
      <c r="C41" s="56">
        <f>C29+C40</f>
        <v>4527302</v>
      </c>
      <c r="D41" s="56">
        <f>D29+D40</f>
        <v>-83957021</v>
      </c>
    </row>
  </sheetData>
  <mergeCells count="2">
    <mergeCell ref="A1:D1"/>
    <mergeCell ref="A2:D2"/>
  </mergeCells>
  <pageMargins left="0.7" right="0.7" top="0.75" bottom="0.75" header="0.3" footer="0.3"/>
  <pageSetup paperSize="9" scale="76" orientation="portrait" r:id="rId1"/>
  <headerFooter>
    <oddHeader>&amp;C&amp;A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1"/>
  <sheetViews>
    <sheetView view="pageLayout" zoomScaleNormal="100" workbookViewId="0">
      <selection activeCell="F32" sqref="F32"/>
    </sheetView>
  </sheetViews>
  <sheetFormatPr defaultRowHeight="15" x14ac:dyDescent="0.25"/>
  <cols>
    <col min="1" max="1" width="7.7109375" bestFit="1" customWidth="1"/>
    <col min="2" max="2" width="75.5703125" bestFit="1" customWidth="1"/>
    <col min="3" max="3" width="15.7109375" style="2" bestFit="1" customWidth="1"/>
    <col min="4" max="4" width="18.28515625" style="2" bestFit="1" customWidth="1"/>
    <col min="5" max="5" width="20.85546875" style="2" bestFit="1" customWidth="1"/>
    <col min="6" max="6" width="14.5703125" style="2" bestFit="1" customWidth="1"/>
  </cols>
  <sheetData>
    <row r="1" spans="1:6" ht="18.75" x14ac:dyDescent="0.25">
      <c r="A1" s="294" t="s">
        <v>684</v>
      </c>
      <c r="B1" s="294"/>
      <c r="C1" s="294"/>
      <c r="D1" s="294"/>
      <c r="E1" s="294"/>
      <c r="F1" s="294"/>
    </row>
    <row r="2" spans="1:6" ht="18.75" x14ac:dyDescent="0.25">
      <c r="A2" s="294" t="s">
        <v>129</v>
      </c>
      <c r="B2" s="294"/>
      <c r="C2" s="294"/>
      <c r="D2" s="294"/>
      <c r="E2" s="294"/>
      <c r="F2" s="294"/>
    </row>
    <row r="3" spans="1:6" ht="15.75" thickBot="1" x14ac:dyDescent="0.3"/>
    <row r="4" spans="1:6" s="53" customFormat="1" ht="60" x14ac:dyDescent="0.25">
      <c r="A4" s="39" t="s">
        <v>126</v>
      </c>
      <c r="B4" s="40" t="s">
        <v>196</v>
      </c>
      <c r="C4" s="116" t="s">
        <v>685</v>
      </c>
      <c r="D4" s="116" t="s">
        <v>686</v>
      </c>
      <c r="E4" s="116" t="s">
        <v>687</v>
      </c>
      <c r="F4" s="120" t="s">
        <v>688</v>
      </c>
    </row>
    <row r="5" spans="1:6" s="190" customFormat="1" ht="15.75" thickBot="1" x14ac:dyDescent="0.3">
      <c r="A5" s="186">
        <v>1</v>
      </c>
      <c r="B5" s="187">
        <v>2</v>
      </c>
      <c r="C5" s="188">
        <v>3</v>
      </c>
      <c r="D5" s="188">
        <v>4</v>
      </c>
      <c r="E5" s="188">
        <v>5</v>
      </c>
      <c r="F5" s="189">
        <v>7</v>
      </c>
    </row>
    <row r="6" spans="1:6" x14ac:dyDescent="0.25">
      <c r="A6" s="72">
        <v>1</v>
      </c>
      <c r="B6" s="6" t="s">
        <v>689</v>
      </c>
      <c r="C6" s="7">
        <v>29919946</v>
      </c>
      <c r="D6" s="7">
        <v>1990664876</v>
      </c>
      <c r="E6" s="7">
        <v>110944574</v>
      </c>
      <c r="F6" s="73">
        <v>1378275</v>
      </c>
    </row>
    <row r="7" spans="1:6" x14ac:dyDescent="0.25">
      <c r="A7" s="8">
        <v>2</v>
      </c>
      <c r="B7" s="4" t="s">
        <v>690</v>
      </c>
      <c r="C7" s="5"/>
      <c r="D7" s="5"/>
      <c r="E7" s="5"/>
      <c r="F7" s="64">
        <v>59245775</v>
      </c>
    </row>
    <row r="8" spans="1:6" x14ac:dyDescent="0.25">
      <c r="A8" s="8">
        <v>3</v>
      </c>
      <c r="B8" s="4" t="s">
        <v>691</v>
      </c>
      <c r="C8" s="5"/>
      <c r="D8" s="5"/>
      <c r="E8" s="5"/>
      <c r="F8" s="64">
        <v>20488330</v>
      </c>
    </row>
    <row r="9" spans="1:6" x14ac:dyDescent="0.25">
      <c r="A9" s="8">
        <v>4</v>
      </c>
      <c r="B9" s="4" t="s">
        <v>692</v>
      </c>
      <c r="C9" s="5"/>
      <c r="D9" s="5">
        <v>73187513</v>
      </c>
      <c r="E9" s="5">
        <v>4226592</v>
      </c>
      <c r="F9" s="64"/>
    </row>
    <row r="10" spans="1:6" x14ac:dyDescent="0.25">
      <c r="A10" s="8">
        <v>5</v>
      </c>
      <c r="B10" s="4" t="s">
        <v>693</v>
      </c>
      <c r="C10" s="5"/>
      <c r="D10" s="5"/>
      <c r="E10" s="5"/>
      <c r="F10" s="64"/>
    </row>
    <row r="11" spans="1:6" x14ac:dyDescent="0.25">
      <c r="A11" s="8">
        <v>6</v>
      </c>
      <c r="B11" s="4" t="s">
        <v>694</v>
      </c>
      <c r="C11" s="5"/>
      <c r="D11" s="5"/>
      <c r="E11" s="5"/>
      <c r="F11" s="64"/>
    </row>
    <row r="12" spans="1:6" x14ac:dyDescent="0.25">
      <c r="A12" s="8">
        <v>7</v>
      </c>
      <c r="B12" s="4" t="s">
        <v>695</v>
      </c>
      <c r="C12" s="5"/>
      <c r="D12" s="5">
        <v>1941594</v>
      </c>
      <c r="E12" s="5">
        <v>9592936</v>
      </c>
      <c r="F12" s="64"/>
    </row>
    <row r="13" spans="1:6" x14ac:dyDescent="0.25">
      <c r="A13" s="8">
        <v>8</v>
      </c>
      <c r="B13" s="4" t="s">
        <v>696</v>
      </c>
      <c r="C13" s="5">
        <f>SUM(C7:C12)</f>
        <v>0</v>
      </c>
      <c r="D13" s="5">
        <f>SUM(D7:D12)</f>
        <v>75129107</v>
      </c>
      <c r="E13" s="5">
        <f>SUM(E7:E12)</f>
        <v>13819528</v>
      </c>
      <c r="F13" s="64">
        <f>SUM(F7:F12)</f>
        <v>79734105</v>
      </c>
    </row>
    <row r="14" spans="1:6" x14ac:dyDescent="0.25">
      <c r="A14" s="8">
        <v>9</v>
      </c>
      <c r="B14" s="4" t="s">
        <v>697</v>
      </c>
      <c r="C14" s="5"/>
      <c r="D14" s="81">
        <v>7000</v>
      </c>
      <c r="E14" s="5"/>
      <c r="F14" s="64"/>
    </row>
    <row r="15" spans="1:6" x14ac:dyDescent="0.25">
      <c r="A15" s="8">
        <v>10</v>
      </c>
      <c r="B15" s="4" t="s">
        <v>698</v>
      </c>
      <c r="C15" s="5"/>
      <c r="D15" s="5"/>
      <c r="E15" s="5"/>
      <c r="F15" s="64"/>
    </row>
    <row r="16" spans="1:6" x14ac:dyDescent="0.25">
      <c r="A16" s="8">
        <v>11</v>
      </c>
      <c r="B16" s="4" t="s">
        <v>699</v>
      </c>
      <c r="C16" s="5"/>
      <c r="D16" s="5"/>
      <c r="E16" s="5"/>
      <c r="F16" s="64"/>
    </row>
    <row r="17" spans="1:6" ht="30" x14ac:dyDescent="0.25">
      <c r="A17" s="8">
        <v>12</v>
      </c>
      <c r="B17" s="37" t="s">
        <v>700</v>
      </c>
      <c r="C17" s="5"/>
      <c r="D17" s="5"/>
      <c r="E17" s="5"/>
      <c r="F17" s="64"/>
    </row>
    <row r="18" spans="1:6" x14ac:dyDescent="0.25">
      <c r="A18" s="8">
        <v>13</v>
      </c>
      <c r="B18" s="4" t="s">
        <v>701</v>
      </c>
      <c r="C18" s="5"/>
      <c r="D18" s="5">
        <v>1941594</v>
      </c>
      <c r="E18" s="5">
        <v>9592936</v>
      </c>
      <c r="F18" s="64">
        <v>77414105</v>
      </c>
    </row>
    <row r="19" spans="1:6" x14ac:dyDescent="0.25">
      <c r="A19" s="8">
        <v>14</v>
      </c>
      <c r="B19" s="4" t="s">
        <v>702</v>
      </c>
      <c r="C19" s="5">
        <f>SUM(C14:C18)</f>
        <v>0</v>
      </c>
      <c r="D19" s="5">
        <f>SUM(D14:D18)</f>
        <v>1948594</v>
      </c>
      <c r="E19" s="5">
        <f>SUM(E14:E18)</f>
        <v>9592936</v>
      </c>
      <c r="F19" s="64">
        <f>SUM(F14:F18)</f>
        <v>77414105</v>
      </c>
    </row>
    <row r="20" spans="1:6" x14ac:dyDescent="0.25">
      <c r="A20" s="8">
        <v>15</v>
      </c>
      <c r="B20" s="4" t="s">
        <v>703</v>
      </c>
      <c r="C20" s="5">
        <f>C6+C13-C19</f>
        <v>29919946</v>
      </c>
      <c r="D20" s="5">
        <f>D6+D13-D19</f>
        <v>2063845389</v>
      </c>
      <c r="E20" s="5">
        <f>E6+E13-E19</f>
        <v>115171166</v>
      </c>
      <c r="F20" s="64">
        <f>F6+F13-F19</f>
        <v>3698275</v>
      </c>
    </row>
    <row r="21" spans="1:6" x14ac:dyDescent="0.25">
      <c r="A21" s="8">
        <v>16</v>
      </c>
      <c r="B21" s="4" t="s">
        <v>704</v>
      </c>
      <c r="C21" s="5">
        <v>29812459</v>
      </c>
      <c r="D21" s="5">
        <v>410155555</v>
      </c>
      <c r="E21" s="5">
        <v>89859477</v>
      </c>
      <c r="F21" s="64"/>
    </row>
    <row r="22" spans="1:6" x14ac:dyDescent="0.25">
      <c r="A22" s="8">
        <v>17</v>
      </c>
      <c r="B22" s="4" t="s">
        <v>705</v>
      </c>
      <c r="C22" s="5">
        <v>107487</v>
      </c>
      <c r="D22" s="5">
        <v>49609292</v>
      </c>
      <c r="E22" s="5">
        <v>8304963</v>
      </c>
      <c r="F22" s="64"/>
    </row>
    <row r="23" spans="1:6" x14ac:dyDescent="0.25">
      <c r="A23" s="8">
        <v>18</v>
      </c>
      <c r="B23" s="4" t="s">
        <v>706</v>
      </c>
      <c r="C23" s="5"/>
      <c r="D23" s="5"/>
      <c r="E23" s="5">
        <v>696442</v>
      </c>
      <c r="F23" s="64"/>
    </row>
    <row r="24" spans="1:6" x14ac:dyDescent="0.25">
      <c r="A24" s="8">
        <v>19</v>
      </c>
      <c r="B24" s="4" t="s">
        <v>707</v>
      </c>
      <c r="C24" s="5">
        <f>C21+C22-C23</f>
        <v>29919946</v>
      </c>
      <c r="D24" s="5">
        <f>D21+D22-D23</f>
        <v>459764847</v>
      </c>
      <c r="E24" s="5">
        <f>E21+E22-E23</f>
        <v>97467998</v>
      </c>
      <c r="F24" s="64">
        <f>F21+F22-F23</f>
        <v>0</v>
      </c>
    </row>
    <row r="25" spans="1:6" x14ac:dyDescent="0.25">
      <c r="A25" s="8">
        <v>20</v>
      </c>
      <c r="B25" s="4" t="s">
        <v>708</v>
      </c>
      <c r="C25" s="5"/>
      <c r="D25" s="5"/>
      <c r="E25" s="5"/>
      <c r="F25" s="64">
        <v>1378275</v>
      </c>
    </row>
    <row r="26" spans="1:6" x14ac:dyDescent="0.25">
      <c r="A26" s="8">
        <v>21</v>
      </c>
      <c r="B26" s="4" t="s">
        <v>709</v>
      </c>
      <c r="C26" s="5"/>
      <c r="D26" s="5"/>
      <c r="E26" s="5"/>
      <c r="F26" s="64"/>
    </row>
    <row r="27" spans="1:6" x14ac:dyDescent="0.25">
      <c r="A27" s="8">
        <v>22</v>
      </c>
      <c r="B27" s="4" t="s">
        <v>710</v>
      </c>
      <c r="C27" s="5"/>
      <c r="D27" s="5"/>
      <c r="E27" s="5"/>
      <c r="F27" s="64"/>
    </row>
    <row r="28" spans="1:6" x14ac:dyDescent="0.25">
      <c r="A28" s="8">
        <v>23</v>
      </c>
      <c r="B28" s="4" t="s">
        <v>711</v>
      </c>
      <c r="C28" s="5"/>
      <c r="D28" s="5"/>
      <c r="E28" s="5"/>
      <c r="F28" s="64">
        <v>1378275</v>
      </c>
    </row>
    <row r="29" spans="1:6" ht="15.75" thickBot="1" x14ac:dyDescent="0.3">
      <c r="A29" s="10">
        <v>24</v>
      </c>
      <c r="B29" s="11" t="s">
        <v>712</v>
      </c>
      <c r="C29" s="74">
        <f>C24</f>
        <v>29919946</v>
      </c>
      <c r="D29" s="74">
        <f>D24</f>
        <v>459764847</v>
      </c>
      <c r="E29" s="74">
        <f>E24</f>
        <v>97467998</v>
      </c>
      <c r="F29" s="75">
        <v>1378275</v>
      </c>
    </row>
    <row r="30" spans="1:6" ht="15.75" thickBot="1" x14ac:dyDescent="0.3">
      <c r="A30" s="139">
        <v>25</v>
      </c>
      <c r="B30" s="159" t="s">
        <v>713</v>
      </c>
      <c r="C30" s="140">
        <f>C20-C29</f>
        <v>0</v>
      </c>
      <c r="D30" s="140">
        <f>D20-D29</f>
        <v>1604080542</v>
      </c>
      <c r="E30" s="140">
        <f>E20-E29</f>
        <v>17703168</v>
      </c>
      <c r="F30" s="141">
        <f>F20-F29</f>
        <v>2320000</v>
      </c>
    </row>
    <row r="31" spans="1:6" x14ac:dyDescent="0.25">
      <c r="A31" s="165"/>
      <c r="B31" s="165"/>
      <c r="C31" s="166"/>
      <c r="D31" s="166"/>
      <c r="E31" s="166"/>
      <c r="F31" s="166"/>
    </row>
  </sheetData>
  <mergeCells count="2">
    <mergeCell ref="A1:F1"/>
    <mergeCell ref="A2:F2"/>
  </mergeCells>
  <pageMargins left="0.7" right="0.7" top="0.75" bottom="0.75" header="0.3" footer="0.3"/>
  <pageSetup paperSize="9" scale="85" orientation="landscape" r:id="rId1"/>
  <headerFooter>
    <oddHeader>&amp;C&amp;A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7"/>
  <sheetViews>
    <sheetView view="pageLayout" topLeftCell="A22" zoomScaleNormal="100" workbookViewId="0">
      <selection activeCell="D46" sqref="D46"/>
    </sheetView>
  </sheetViews>
  <sheetFormatPr defaultRowHeight="15" x14ac:dyDescent="0.25"/>
  <cols>
    <col min="1" max="1" width="5.7109375" bestFit="1" customWidth="1"/>
    <col min="2" max="2" width="37.5703125" bestFit="1" customWidth="1"/>
    <col min="3" max="3" width="15.7109375" bestFit="1" customWidth="1"/>
    <col min="4" max="4" width="14.5703125" bestFit="1" customWidth="1"/>
    <col min="5" max="5" width="15.7109375" bestFit="1" customWidth="1"/>
  </cols>
  <sheetData>
    <row r="1" spans="1:5" ht="18.75" x14ac:dyDescent="0.3">
      <c r="A1" s="319" t="s">
        <v>714</v>
      </c>
      <c r="B1" s="319"/>
      <c r="C1" s="319"/>
      <c r="D1" s="319"/>
      <c r="E1" s="319"/>
    </row>
    <row r="2" spans="1:5" ht="18.75" x14ac:dyDescent="0.3">
      <c r="A2" s="319" t="s">
        <v>129</v>
      </c>
      <c r="B2" s="319"/>
      <c r="C2" s="319"/>
      <c r="D2" s="319"/>
      <c r="E2" s="319"/>
    </row>
    <row r="3" spans="1:5" ht="15.75" thickBot="1" x14ac:dyDescent="0.3">
      <c r="E3" t="s">
        <v>125</v>
      </c>
    </row>
    <row r="4" spans="1:5" ht="15.75" thickBot="1" x14ac:dyDescent="0.3">
      <c r="A4" s="139" t="s">
        <v>715</v>
      </c>
      <c r="B4" s="160" t="s">
        <v>196</v>
      </c>
      <c r="C4" s="142" t="s">
        <v>716</v>
      </c>
      <c r="D4" s="159" t="s">
        <v>717</v>
      </c>
      <c r="E4" s="160" t="s">
        <v>718</v>
      </c>
    </row>
    <row r="5" spans="1:5" x14ac:dyDescent="0.25">
      <c r="A5" s="54" t="s">
        <v>5</v>
      </c>
      <c r="B5" s="59" t="s">
        <v>719</v>
      </c>
      <c r="C5" s="232"/>
      <c r="D5" s="233"/>
      <c r="E5" s="234"/>
    </row>
    <row r="6" spans="1:5" x14ac:dyDescent="0.25">
      <c r="A6" s="8"/>
      <c r="B6" s="228" t="s">
        <v>720</v>
      </c>
      <c r="C6" s="229">
        <v>22987179</v>
      </c>
      <c r="D6" s="230"/>
      <c r="E6" s="229">
        <v>22987179</v>
      </c>
    </row>
    <row r="7" spans="1:5" x14ac:dyDescent="0.25">
      <c r="A7" s="8"/>
      <c r="B7" s="228" t="s">
        <v>721</v>
      </c>
      <c r="C7" s="229">
        <v>139000</v>
      </c>
      <c r="D7" s="230"/>
      <c r="E7" s="231">
        <v>139000</v>
      </c>
    </row>
    <row r="8" spans="1:5" x14ac:dyDescent="0.25">
      <c r="A8" s="8"/>
      <c r="B8" s="228" t="s">
        <v>722</v>
      </c>
      <c r="C8" s="229">
        <v>158436064</v>
      </c>
      <c r="D8" s="230">
        <v>30282434</v>
      </c>
      <c r="E8" s="231">
        <v>128153630</v>
      </c>
    </row>
    <row r="9" spans="1:5" x14ac:dyDescent="0.25">
      <c r="A9" s="8"/>
      <c r="B9" s="228" t="s">
        <v>756</v>
      </c>
      <c r="C9" s="229">
        <v>901882139</v>
      </c>
      <c r="D9" s="230">
        <v>224554930</v>
      </c>
      <c r="E9" s="231">
        <v>677327209</v>
      </c>
    </row>
    <row r="10" spans="1:5" x14ac:dyDescent="0.25">
      <c r="A10" s="8"/>
      <c r="B10" s="228"/>
      <c r="C10" s="229"/>
      <c r="D10" s="230"/>
      <c r="E10" s="231"/>
    </row>
    <row r="11" spans="1:5" x14ac:dyDescent="0.25">
      <c r="A11" s="8" t="s">
        <v>19</v>
      </c>
      <c r="B11" s="228" t="s">
        <v>723</v>
      </c>
      <c r="C11" s="229"/>
      <c r="D11" s="230"/>
      <c r="E11" s="231"/>
    </row>
    <row r="12" spans="1:5" x14ac:dyDescent="0.25">
      <c r="A12" s="8"/>
      <c r="B12" s="228" t="s">
        <v>724</v>
      </c>
      <c r="C12" s="229">
        <v>581000</v>
      </c>
      <c r="D12" s="230"/>
      <c r="E12" s="231">
        <v>581000</v>
      </c>
    </row>
    <row r="13" spans="1:5" x14ac:dyDescent="0.25">
      <c r="A13" s="8"/>
      <c r="B13" s="228" t="s">
        <v>725</v>
      </c>
      <c r="C13" s="229">
        <v>563250</v>
      </c>
      <c r="D13" s="230"/>
      <c r="E13" s="231">
        <v>563250</v>
      </c>
    </row>
    <row r="14" spans="1:5" x14ac:dyDescent="0.25">
      <c r="A14" s="8"/>
      <c r="B14" s="228" t="s">
        <v>726</v>
      </c>
      <c r="C14" s="229">
        <v>24811132</v>
      </c>
      <c r="D14" s="230">
        <v>6355244</v>
      </c>
      <c r="E14" s="231">
        <v>18455888</v>
      </c>
    </row>
    <row r="15" spans="1:5" x14ac:dyDescent="0.25">
      <c r="A15" s="8"/>
      <c r="B15" s="228" t="s">
        <v>727</v>
      </c>
      <c r="C15" s="229">
        <v>226470146</v>
      </c>
      <c r="D15" s="230">
        <v>43359659</v>
      </c>
      <c r="E15" s="231">
        <v>183110487</v>
      </c>
    </row>
    <row r="16" spans="1:5" x14ac:dyDescent="0.25">
      <c r="A16" s="8"/>
      <c r="B16" s="228" t="s">
        <v>735</v>
      </c>
      <c r="C16" s="229">
        <v>96692784</v>
      </c>
      <c r="D16" s="230">
        <v>16578519</v>
      </c>
      <c r="E16" s="231">
        <v>80114265</v>
      </c>
    </row>
    <row r="17" spans="1:5" x14ac:dyDescent="0.25">
      <c r="A17" s="8"/>
      <c r="B17" s="228" t="s">
        <v>728</v>
      </c>
      <c r="C17" s="229">
        <v>149354993</v>
      </c>
      <c r="D17" s="230">
        <v>63235924</v>
      </c>
      <c r="E17" s="231">
        <v>86119069</v>
      </c>
    </row>
    <row r="18" spans="1:5" x14ac:dyDescent="0.25">
      <c r="A18" s="8"/>
      <c r="B18" s="228" t="s">
        <v>729</v>
      </c>
      <c r="C18" s="229">
        <v>673008</v>
      </c>
      <c r="D18" s="230"/>
      <c r="E18" s="230">
        <v>673008</v>
      </c>
    </row>
    <row r="19" spans="1:5" x14ac:dyDescent="0.25">
      <c r="A19" s="8"/>
      <c r="B19" s="228"/>
      <c r="C19" s="229"/>
      <c r="D19" s="230"/>
      <c r="E19" s="231"/>
    </row>
    <row r="20" spans="1:5" x14ac:dyDescent="0.25">
      <c r="A20" s="8" t="s">
        <v>27</v>
      </c>
      <c r="B20" s="228" t="s">
        <v>730</v>
      </c>
      <c r="C20" s="229"/>
      <c r="D20" s="230"/>
      <c r="E20" s="231"/>
    </row>
    <row r="21" spans="1:5" x14ac:dyDescent="0.25">
      <c r="A21" s="8"/>
      <c r="B21" s="228" t="s">
        <v>778</v>
      </c>
      <c r="C21" s="229">
        <v>69239530</v>
      </c>
      <c r="D21" s="230"/>
      <c r="E21" s="231">
        <v>63239530</v>
      </c>
    </row>
    <row r="22" spans="1:5" x14ac:dyDescent="0.25">
      <c r="A22" s="8"/>
      <c r="B22" s="228" t="s">
        <v>731</v>
      </c>
      <c r="C22" s="229">
        <v>1367000</v>
      </c>
      <c r="D22" s="230"/>
      <c r="E22" s="231">
        <v>1367000</v>
      </c>
    </row>
    <row r="23" spans="1:5" x14ac:dyDescent="0.25">
      <c r="A23" s="8"/>
      <c r="B23" s="228" t="s">
        <v>732</v>
      </c>
      <c r="C23" s="229">
        <v>1562495</v>
      </c>
      <c r="D23" s="230"/>
      <c r="E23" s="231">
        <v>1562495</v>
      </c>
    </row>
    <row r="24" spans="1:5" x14ac:dyDescent="0.25">
      <c r="A24" s="8"/>
      <c r="B24" s="228" t="s">
        <v>779</v>
      </c>
      <c r="C24" s="229">
        <v>282208593</v>
      </c>
      <c r="D24" s="230">
        <v>50426894</v>
      </c>
      <c r="E24" s="231">
        <v>231781699</v>
      </c>
    </row>
    <row r="25" spans="1:5" x14ac:dyDescent="0.25">
      <c r="A25" s="8"/>
      <c r="B25" s="228" t="s">
        <v>733</v>
      </c>
      <c r="C25" s="229">
        <v>3205500</v>
      </c>
      <c r="D25" s="230"/>
      <c r="E25" s="231">
        <v>3205500</v>
      </c>
    </row>
    <row r="26" spans="1:5" x14ac:dyDescent="0.25">
      <c r="A26" s="8"/>
      <c r="B26" s="228" t="s">
        <v>780</v>
      </c>
      <c r="C26" s="229">
        <v>5431564</v>
      </c>
      <c r="D26" s="230">
        <v>6334283</v>
      </c>
      <c r="E26" s="231">
        <v>47981181</v>
      </c>
    </row>
    <row r="27" spans="1:5" x14ac:dyDescent="0.25">
      <c r="A27" s="8"/>
      <c r="B27" s="228" t="s">
        <v>734</v>
      </c>
      <c r="C27" s="229">
        <v>393828</v>
      </c>
      <c r="D27" s="230"/>
      <c r="E27" s="231">
        <v>393828</v>
      </c>
    </row>
    <row r="28" spans="1:5" x14ac:dyDescent="0.25">
      <c r="A28" s="8"/>
      <c r="B28" s="228" t="s">
        <v>781</v>
      </c>
      <c r="C28" s="229">
        <v>68969284</v>
      </c>
      <c r="D28" s="230">
        <v>18636960</v>
      </c>
      <c r="E28" s="231">
        <v>50332324</v>
      </c>
    </row>
    <row r="29" spans="1:5" x14ac:dyDescent="0.25">
      <c r="A29" s="8"/>
      <c r="B29" s="9"/>
      <c r="C29" s="124"/>
      <c r="D29" s="5"/>
      <c r="E29" s="64"/>
    </row>
    <row r="30" spans="1:5" x14ac:dyDescent="0.25">
      <c r="A30" s="8"/>
      <c r="B30" s="9"/>
      <c r="C30" s="124"/>
      <c r="D30" s="5"/>
      <c r="E30" s="64"/>
    </row>
    <row r="31" spans="1:5" x14ac:dyDescent="0.25">
      <c r="A31" s="227" t="s">
        <v>41</v>
      </c>
      <c r="B31" s="228" t="s">
        <v>774</v>
      </c>
      <c r="C31" s="229">
        <v>385827</v>
      </c>
      <c r="D31" s="230">
        <v>385827</v>
      </c>
      <c r="E31" s="231"/>
    </row>
    <row r="32" spans="1:5" x14ac:dyDescent="0.25">
      <c r="A32" s="227"/>
      <c r="B32" s="228" t="s">
        <v>775</v>
      </c>
      <c r="C32" s="229">
        <v>29534119</v>
      </c>
      <c r="D32" s="230">
        <v>29534119</v>
      </c>
      <c r="E32" s="231"/>
    </row>
    <row r="33" spans="1:5" x14ac:dyDescent="0.25">
      <c r="A33" s="227"/>
      <c r="B33" s="228"/>
      <c r="C33" s="229"/>
      <c r="D33" s="230"/>
      <c r="E33" s="231"/>
    </row>
    <row r="34" spans="1:5" x14ac:dyDescent="0.25">
      <c r="A34" s="227" t="s">
        <v>63</v>
      </c>
      <c r="B34" s="228" t="s">
        <v>776</v>
      </c>
      <c r="C34" s="229">
        <v>2598425</v>
      </c>
      <c r="D34" s="230">
        <v>1188833</v>
      </c>
      <c r="E34" s="231">
        <v>1409592</v>
      </c>
    </row>
    <row r="35" spans="1:5" x14ac:dyDescent="0.25">
      <c r="A35" s="227"/>
      <c r="B35" s="228" t="s">
        <v>777</v>
      </c>
      <c r="C35" s="229">
        <v>8602375</v>
      </c>
      <c r="D35" s="230">
        <v>8602375</v>
      </c>
      <c r="E35" s="229"/>
    </row>
    <row r="36" spans="1:5" x14ac:dyDescent="0.25">
      <c r="A36" s="227"/>
      <c r="B36" s="228"/>
      <c r="C36" s="229"/>
      <c r="D36" s="230"/>
      <c r="E36" s="231"/>
    </row>
    <row r="37" spans="1:5" x14ac:dyDescent="0.25">
      <c r="A37" s="227" t="s">
        <v>69</v>
      </c>
      <c r="B37" s="228" t="s">
        <v>868</v>
      </c>
      <c r="C37" s="229">
        <v>19317505</v>
      </c>
      <c r="D37" s="230">
        <v>8860890</v>
      </c>
      <c r="E37" s="231">
        <v>10456615</v>
      </c>
    </row>
    <row r="38" spans="1:5" x14ac:dyDescent="0.25">
      <c r="A38" s="227"/>
      <c r="B38" s="228" t="s">
        <v>869</v>
      </c>
      <c r="C38" s="229">
        <v>28794850</v>
      </c>
      <c r="D38" s="229">
        <v>28794850</v>
      </c>
      <c r="E38" s="231"/>
    </row>
    <row r="39" spans="1:5" x14ac:dyDescent="0.25">
      <c r="A39" s="227"/>
      <c r="B39" s="228"/>
      <c r="C39" s="229"/>
      <c r="D39" s="230"/>
      <c r="E39" s="231"/>
    </row>
    <row r="40" spans="1:5" x14ac:dyDescent="0.25">
      <c r="A40" s="227" t="s">
        <v>76</v>
      </c>
      <c r="B40" s="228" t="s">
        <v>736</v>
      </c>
      <c r="C40" s="229">
        <v>140000</v>
      </c>
      <c r="D40" s="230"/>
      <c r="E40" s="231">
        <v>140000</v>
      </c>
    </row>
    <row r="41" spans="1:5" x14ac:dyDescent="0.25">
      <c r="A41" s="227"/>
      <c r="B41" s="228"/>
      <c r="C41" s="229"/>
      <c r="D41" s="230"/>
      <c r="E41" s="231"/>
    </row>
    <row r="42" spans="1:5" x14ac:dyDescent="0.25">
      <c r="A42" s="227" t="s">
        <v>737</v>
      </c>
      <c r="B42" s="228" t="s">
        <v>870</v>
      </c>
      <c r="C42" s="229">
        <v>13928500</v>
      </c>
      <c r="D42" s="230">
        <v>8201538</v>
      </c>
      <c r="E42" s="231">
        <v>5726962</v>
      </c>
    </row>
    <row r="43" spans="1:5" x14ac:dyDescent="0.25">
      <c r="A43" s="227"/>
      <c r="B43" s="228" t="s">
        <v>871</v>
      </c>
      <c r="C43" s="229">
        <v>39875153</v>
      </c>
      <c r="D43" s="229">
        <v>39875153</v>
      </c>
      <c r="E43" s="231"/>
    </row>
    <row r="44" spans="1:5" x14ac:dyDescent="0.25">
      <c r="A44" s="8"/>
      <c r="B44" s="9"/>
      <c r="C44" s="124"/>
      <c r="D44" s="5"/>
      <c r="E44" s="64"/>
    </row>
    <row r="45" spans="1:5" x14ac:dyDescent="0.25">
      <c r="A45" s="8" t="s">
        <v>83</v>
      </c>
      <c r="B45" s="9" t="s">
        <v>738</v>
      </c>
      <c r="C45" s="124">
        <v>2320000</v>
      </c>
      <c r="D45" s="5"/>
      <c r="E45" s="64"/>
    </row>
    <row r="46" spans="1:5" x14ac:dyDescent="0.25">
      <c r="A46" s="8"/>
      <c r="B46" s="9"/>
      <c r="C46" s="124"/>
      <c r="D46" s="5"/>
      <c r="E46" s="64"/>
    </row>
    <row r="47" spans="1:5" ht="15.75" thickBot="1" x14ac:dyDescent="0.3">
      <c r="A47" s="34" t="s">
        <v>264</v>
      </c>
      <c r="B47" s="32" t="s">
        <v>739</v>
      </c>
      <c r="C47" s="196">
        <v>3000000</v>
      </c>
      <c r="D47" s="35"/>
      <c r="E47" s="56">
        <v>3000000</v>
      </c>
    </row>
  </sheetData>
  <mergeCells count="2">
    <mergeCell ref="A1:E1"/>
    <mergeCell ref="A2:E2"/>
  </mergeCells>
  <pageMargins left="0.7" right="0.7" top="0.75" bottom="0.75" header="0.3" footer="0.3"/>
  <pageSetup paperSize="9" scale="97" orientation="portrait" r:id="rId1"/>
  <headerFooter>
    <oddHeader>&amp;C&amp;A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2"/>
  <sheetViews>
    <sheetView tabSelected="1" view="pageLayout" zoomScaleNormal="100" workbookViewId="0">
      <selection activeCell="D12" sqref="D12"/>
    </sheetView>
  </sheetViews>
  <sheetFormatPr defaultRowHeight="15" x14ac:dyDescent="0.25"/>
  <cols>
    <col min="2" max="2" width="42.85546875" bestFit="1" customWidth="1"/>
    <col min="3" max="3" width="12.42578125" bestFit="1" customWidth="1"/>
    <col min="4" max="4" width="14.140625" bestFit="1" customWidth="1"/>
    <col min="5" max="5" width="11" bestFit="1" customWidth="1"/>
  </cols>
  <sheetData>
    <row r="1" spans="1:5" ht="18.75" x14ac:dyDescent="0.3">
      <c r="A1" s="319" t="s">
        <v>714</v>
      </c>
      <c r="B1" s="319"/>
      <c r="C1" s="319"/>
      <c r="D1" s="319"/>
      <c r="E1" s="319"/>
    </row>
    <row r="2" spans="1:5" ht="18.75" x14ac:dyDescent="0.3">
      <c r="A2" s="319" t="s">
        <v>193</v>
      </c>
      <c r="B2" s="319"/>
      <c r="C2" s="319"/>
      <c r="D2" s="319"/>
      <c r="E2" s="319"/>
    </row>
    <row r="3" spans="1:5" ht="15.75" thickBot="1" x14ac:dyDescent="0.3">
      <c r="E3" t="s">
        <v>125</v>
      </c>
    </row>
    <row r="4" spans="1:5" ht="15.75" thickBot="1" x14ac:dyDescent="0.3">
      <c r="A4" s="139" t="s">
        <v>715</v>
      </c>
      <c r="B4" s="160" t="s">
        <v>196</v>
      </c>
      <c r="C4" s="142" t="s">
        <v>716</v>
      </c>
      <c r="D4" s="159" t="s">
        <v>717</v>
      </c>
      <c r="E4" s="160" t="s">
        <v>718</v>
      </c>
    </row>
    <row r="5" spans="1:5" x14ac:dyDescent="0.25">
      <c r="A5" s="72" t="s">
        <v>5</v>
      </c>
      <c r="B5" s="143" t="s">
        <v>757</v>
      </c>
      <c r="C5" s="124">
        <v>160000</v>
      </c>
      <c r="D5" s="124">
        <v>160000</v>
      </c>
      <c r="E5" s="124"/>
    </row>
    <row r="6" spans="1:5" x14ac:dyDescent="0.25">
      <c r="A6" s="8"/>
      <c r="B6" s="9" t="s">
        <v>740</v>
      </c>
      <c r="C6" s="124">
        <v>349380</v>
      </c>
      <c r="D6" s="124">
        <v>349380</v>
      </c>
      <c r="E6" s="124"/>
    </row>
    <row r="7" spans="1:5" x14ac:dyDescent="0.25">
      <c r="A7" s="8"/>
      <c r="B7" s="9"/>
      <c r="C7" s="124"/>
      <c r="D7" s="124"/>
      <c r="E7" s="124"/>
    </row>
    <row r="8" spans="1:5" x14ac:dyDescent="0.25">
      <c r="A8" s="8" t="s">
        <v>19</v>
      </c>
      <c r="B8" s="9" t="s">
        <v>741</v>
      </c>
      <c r="C8" s="124"/>
      <c r="D8" s="124"/>
      <c r="E8" s="124"/>
    </row>
    <row r="9" spans="1:5" x14ac:dyDescent="0.25">
      <c r="A9" s="8"/>
      <c r="B9" s="9" t="s">
        <v>742</v>
      </c>
      <c r="C9" s="124">
        <v>960000</v>
      </c>
      <c r="D9" s="124">
        <v>960000</v>
      </c>
      <c r="E9" s="124"/>
    </row>
    <row r="10" spans="1:5" x14ac:dyDescent="0.25">
      <c r="A10" s="8"/>
      <c r="B10" s="9"/>
      <c r="C10" s="124"/>
      <c r="D10" s="124"/>
      <c r="E10" s="124"/>
    </row>
    <row r="11" spans="1:5" x14ac:dyDescent="0.25">
      <c r="A11" s="8" t="s">
        <v>27</v>
      </c>
      <c r="B11" s="9" t="s">
        <v>743</v>
      </c>
      <c r="C11" s="124">
        <v>705581</v>
      </c>
      <c r="D11" s="124">
        <v>538129</v>
      </c>
      <c r="E11" s="124">
        <v>167452</v>
      </c>
    </row>
    <row r="12" spans="1:5" ht="15.75" thickBot="1" x14ac:dyDescent="0.3">
      <c r="A12" s="34"/>
      <c r="B12" s="32" t="s">
        <v>744</v>
      </c>
      <c r="C12" s="124">
        <v>2481449</v>
      </c>
      <c r="D12" s="124">
        <v>2481449</v>
      </c>
      <c r="E12" s="124"/>
    </row>
  </sheetData>
  <mergeCells count="2">
    <mergeCell ref="A1:E1"/>
    <mergeCell ref="A2:E2"/>
  </mergeCells>
  <pageMargins left="0.7" right="0.7" top="0.75" bottom="0.75" header="0.3" footer="0.3"/>
  <pageSetup paperSize="9" scale="97" orientation="portrait" r:id="rId1"/>
  <headerFooter>
    <oddHeader>&amp;C&amp;A</oddHead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1"/>
  <sheetViews>
    <sheetView view="pageLayout" topLeftCell="A4" zoomScaleNormal="100" workbookViewId="0">
      <selection activeCell="G25" sqref="G25"/>
    </sheetView>
  </sheetViews>
  <sheetFormatPr defaultRowHeight="12.75" x14ac:dyDescent="0.2"/>
  <cols>
    <col min="1" max="1" width="7.85546875" style="198" bestFit="1" customWidth="1"/>
    <col min="2" max="2" width="64.85546875" style="198" customWidth="1"/>
    <col min="3" max="3" width="15.85546875" style="198" bestFit="1" customWidth="1"/>
    <col min="4" max="4" width="16.42578125" style="198" bestFit="1" customWidth="1"/>
    <col min="5" max="5" width="18.42578125" style="198" bestFit="1" customWidth="1"/>
    <col min="6" max="6" width="13" style="198" bestFit="1" customWidth="1"/>
    <col min="7" max="7" width="13.5703125" style="198" bestFit="1" customWidth="1"/>
    <col min="8" max="8" width="14.5703125" style="198" bestFit="1" customWidth="1"/>
    <col min="9" max="9" width="15.7109375" style="198" bestFit="1" customWidth="1"/>
    <col min="10" max="16384" width="9.140625" style="198"/>
  </cols>
  <sheetData>
    <row r="1" spans="1:9" ht="18.75" x14ac:dyDescent="0.3">
      <c r="A1" s="320" t="s">
        <v>684</v>
      </c>
      <c r="B1" s="320"/>
      <c r="C1" s="320"/>
      <c r="D1" s="320"/>
      <c r="E1" s="320"/>
      <c r="F1" s="320"/>
      <c r="G1" s="320"/>
      <c r="H1" s="320"/>
      <c r="I1" s="197" t="s">
        <v>758</v>
      </c>
    </row>
    <row r="2" spans="1:9" ht="18.75" x14ac:dyDescent="0.3">
      <c r="A2" s="320" t="s">
        <v>759</v>
      </c>
      <c r="B2" s="320"/>
      <c r="C2" s="320"/>
      <c r="D2" s="320"/>
      <c r="E2" s="320"/>
      <c r="F2" s="320"/>
      <c r="G2" s="320"/>
      <c r="H2" s="320"/>
      <c r="I2" s="199"/>
    </row>
    <row r="3" spans="1:9" ht="13.5" thickBot="1" x14ac:dyDescent="0.25">
      <c r="I3" s="198" t="s">
        <v>760</v>
      </c>
    </row>
    <row r="4" spans="1:9" ht="38.25" x14ac:dyDescent="0.2">
      <c r="A4" s="200" t="s">
        <v>126</v>
      </c>
      <c r="B4" s="201" t="s">
        <v>196</v>
      </c>
      <c r="C4" s="201" t="s">
        <v>685</v>
      </c>
      <c r="D4" s="202" t="s">
        <v>686</v>
      </c>
      <c r="E4" s="202" t="s">
        <v>687</v>
      </c>
      <c r="F4" s="201" t="s">
        <v>327</v>
      </c>
      <c r="G4" s="202" t="s">
        <v>688</v>
      </c>
      <c r="H4" s="202" t="s">
        <v>761</v>
      </c>
      <c r="I4" s="203" t="s">
        <v>251</v>
      </c>
    </row>
    <row r="5" spans="1:9" ht="13.5" thickBot="1" x14ac:dyDescent="0.25">
      <c r="A5" s="204">
        <v>1</v>
      </c>
      <c r="B5" s="205">
        <v>2</v>
      </c>
      <c r="C5" s="205">
        <v>3</v>
      </c>
      <c r="D5" s="205">
        <v>4</v>
      </c>
      <c r="E5" s="205">
        <v>5</v>
      </c>
      <c r="F5" s="205">
        <v>6</v>
      </c>
      <c r="G5" s="205">
        <v>7</v>
      </c>
      <c r="H5" s="205">
        <v>8</v>
      </c>
      <c r="I5" s="206">
        <v>9</v>
      </c>
    </row>
    <row r="6" spans="1:9" x14ac:dyDescent="0.2">
      <c r="A6" s="207">
        <v>1</v>
      </c>
      <c r="B6" s="208" t="s">
        <v>689</v>
      </c>
      <c r="C6" s="209">
        <v>30429326</v>
      </c>
      <c r="D6" s="209">
        <v>1990664876</v>
      </c>
      <c r="E6" s="209">
        <v>115062076</v>
      </c>
      <c r="F6" s="210">
        <v>0</v>
      </c>
      <c r="G6" s="209">
        <v>1944782</v>
      </c>
      <c r="H6" s="210">
        <v>0</v>
      </c>
      <c r="I6" s="211">
        <f t="shared" ref="I6:I12" si="0">SUM(C6:H6)</f>
        <v>2138101060</v>
      </c>
    </row>
    <row r="7" spans="1:9" ht="15" x14ac:dyDescent="0.25">
      <c r="A7" s="212">
        <v>2</v>
      </c>
      <c r="B7" s="213" t="s">
        <v>690</v>
      </c>
      <c r="C7" s="214">
        <v>0</v>
      </c>
      <c r="D7" s="214">
        <v>0</v>
      </c>
      <c r="E7" s="214">
        <v>0</v>
      </c>
      <c r="F7" s="214">
        <v>0</v>
      </c>
      <c r="G7" s="214">
        <v>59491989</v>
      </c>
      <c r="H7" s="214">
        <v>0</v>
      </c>
      <c r="I7" s="211">
        <f t="shared" si="0"/>
        <v>59491989</v>
      </c>
    </row>
    <row r="8" spans="1:9" ht="15" x14ac:dyDescent="0.25">
      <c r="A8" s="212">
        <v>3</v>
      </c>
      <c r="B8" s="213" t="s">
        <v>691</v>
      </c>
      <c r="C8" s="214">
        <v>0</v>
      </c>
      <c r="D8" s="214">
        <v>0</v>
      </c>
      <c r="E8" s="214">
        <v>0</v>
      </c>
      <c r="F8" s="214">
        <v>0</v>
      </c>
      <c r="G8" s="214">
        <v>20488330</v>
      </c>
      <c r="H8" s="214">
        <v>0</v>
      </c>
      <c r="I8" s="211">
        <f t="shared" si="0"/>
        <v>20488330</v>
      </c>
    </row>
    <row r="9" spans="1:9" ht="15" x14ac:dyDescent="0.25">
      <c r="A9" s="212">
        <v>4</v>
      </c>
      <c r="B9" s="213" t="s">
        <v>692</v>
      </c>
      <c r="C9" s="214">
        <v>0</v>
      </c>
      <c r="D9" s="214">
        <v>73187513</v>
      </c>
      <c r="E9" s="214">
        <v>5039313</v>
      </c>
      <c r="F9" s="214">
        <v>0</v>
      </c>
      <c r="G9" s="214">
        <v>0</v>
      </c>
      <c r="H9" s="214">
        <v>0</v>
      </c>
      <c r="I9" s="211">
        <f t="shared" si="0"/>
        <v>78226826</v>
      </c>
    </row>
    <row r="10" spans="1:9" ht="15" x14ac:dyDescent="0.25">
      <c r="A10" s="212">
        <v>5</v>
      </c>
      <c r="B10" s="213" t="s">
        <v>693</v>
      </c>
      <c r="C10" s="214">
        <v>0</v>
      </c>
      <c r="D10" s="214">
        <v>0</v>
      </c>
      <c r="E10" s="214">
        <v>0</v>
      </c>
      <c r="F10" s="214">
        <v>0</v>
      </c>
      <c r="G10" s="214">
        <v>0</v>
      </c>
      <c r="H10" s="214">
        <v>0</v>
      </c>
      <c r="I10" s="211">
        <f t="shared" si="0"/>
        <v>0</v>
      </c>
    </row>
    <row r="11" spans="1:9" ht="15" x14ac:dyDescent="0.25">
      <c r="A11" s="212">
        <v>6</v>
      </c>
      <c r="B11" s="213" t="s">
        <v>694</v>
      </c>
      <c r="C11" s="214">
        <v>0</v>
      </c>
      <c r="D11" s="214">
        <v>0</v>
      </c>
      <c r="E11" s="214">
        <v>0</v>
      </c>
      <c r="F11" s="214">
        <v>0</v>
      </c>
      <c r="G11" s="214">
        <v>0</v>
      </c>
      <c r="H11" s="214">
        <v>0</v>
      </c>
      <c r="I11" s="211">
        <f t="shared" si="0"/>
        <v>0</v>
      </c>
    </row>
    <row r="12" spans="1:9" ht="15" x14ac:dyDescent="0.25">
      <c r="A12" s="212">
        <v>7</v>
      </c>
      <c r="B12" s="213" t="s">
        <v>695</v>
      </c>
      <c r="C12" s="214">
        <v>0</v>
      </c>
      <c r="D12" s="214">
        <v>1941594</v>
      </c>
      <c r="E12" s="214">
        <v>9592936</v>
      </c>
      <c r="F12" s="214">
        <v>0</v>
      </c>
      <c r="G12" s="214">
        <v>0</v>
      </c>
      <c r="H12" s="214">
        <v>0</v>
      </c>
      <c r="I12" s="211">
        <f t="shared" si="0"/>
        <v>11534530</v>
      </c>
    </row>
    <row r="13" spans="1:9" x14ac:dyDescent="0.2">
      <c r="A13" s="215">
        <v>8</v>
      </c>
      <c r="B13" s="216" t="s">
        <v>696</v>
      </c>
      <c r="C13" s="217">
        <f t="shared" ref="C13:H13" si="1">SUM(C7:C12)</f>
        <v>0</v>
      </c>
      <c r="D13" s="217">
        <f t="shared" si="1"/>
        <v>75129107</v>
      </c>
      <c r="E13" s="217">
        <f t="shared" si="1"/>
        <v>14632249</v>
      </c>
      <c r="F13" s="217">
        <f t="shared" si="1"/>
        <v>0</v>
      </c>
      <c r="G13" s="217">
        <f t="shared" si="1"/>
        <v>79980319</v>
      </c>
      <c r="H13" s="217">
        <f t="shared" si="1"/>
        <v>0</v>
      </c>
      <c r="I13" s="211">
        <f>SUM(C13:H13)</f>
        <v>169741675</v>
      </c>
    </row>
    <row r="14" spans="1:9" ht="15" x14ac:dyDescent="0.25">
      <c r="A14" s="212">
        <v>9</v>
      </c>
      <c r="B14" s="213" t="s">
        <v>697</v>
      </c>
      <c r="C14" s="214">
        <v>0</v>
      </c>
      <c r="D14" s="214">
        <v>7000</v>
      </c>
      <c r="E14" s="214"/>
      <c r="F14" s="214">
        <v>0</v>
      </c>
      <c r="G14" s="214">
        <v>0</v>
      </c>
      <c r="H14" s="214">
        <v>0</v>
      </c>
      <c r="I14" s="211">
        <f t="shared" ref="I14:I30" si="2">SUM(C14:H14)</f>
        <v>7000</v>
      </c>
    </row>
    <row r="15" spans="1:9" ht="15" x14ac:dyDescent="0.25">
      <c r="A15" s="212">
        <v>10</v>
      </c>
      <c r="B15" s="213" t="s">
        <v>698</v>
      </c>
      <c r="C15" s="214">
        <v>0</v>
      </c>
      <c r="D15" s="214">
        <v>0</v>
      </c>
      <c r="E15" s="214">
        <v>0</v>
      </c>
      <c r="F15" s="214">
        <v>0</v>
      </c>
      <c r="G15" s="214">
        <v>0</v>
      </c>
      <c r="H15" s="214">
        <v>0</v>
      </c>
      <c r="I15" s="211">
        <f t="shared" si="2"/>
        <v>0</v>
      </c>
    </row>
    <row r="16" spans="1:9" ht="15" x14ac:dyDescent="0.25">
      <c r="A16" s="212">
        <v>11</v>
      </c>
      <c r="B16" s="213" t="s">
        <v>699</v>
      </c>
      <c r="C16" s="214">
        <v>0</v>
      </c>
      <c r="D16" s="214">
        <v>0</v>
      </c>
      <c r="E16" s="214">
        <v>0</v>
      </c>
      <c r="F16" s="214">
        <v>0</v>
      </c>
      <c r="G16" s="214">
        <v>0</v>
      </c>
      <c r="H16" s="214">
        <v>0</v>
      </c>
      <c r="I16" s="211">
        <f t="shared" si="2"/>
        <v>0</v>
      </c>
    </row>
    <row r="17" spans="1:9" ht="26.25" x14ac:dyDescent="0.25">
      <c r="A17" s="212">
        <v>12</v>
      </c>
      <c r="B17" s="218" t="s">
        <v>700</v>
      </c>
      <c r="C17" s="214">
        <v>0</v>
      </c>
      <c r="D17" s="214">
        <v>0</v>
      </c>
      <c r="E17" s="214">
        <v>0</v>
      </c>
      <c r="F17" s="214">
        <v>0</v>
      </c>
      <c r="G17" s="214">
        <v>0</v>
      </c>
      <c r="H17" s="214">
        <v>0</v>
      </c>
      <c r="I17" s="211">
        <f t="shared" si="2"/>
        <v>0</v>
      </c>
    </row>
    <row r="18" spans="1:9" ht="15" x14ac:dyDescent="0.25">
      <c r="A18" s="212">
        <v>13</v>
      </c>
      <c r="B18" s="213" t="s">
        <v>701</v>
      </c>
      <c r="C18" s="214">
        <v>0</v>
      </c>
      <c r="D18" s="214">
        <v>1941594</v>
      </c>
      <c r="E18" s="214">
        <v>9592936</v>
      </c>
      <c r="F18" s="214">
        <v>0</v>
      </c>
      <c r="G18" s="214">
        <v>78226826</v>
      </c>
      <c r="H18" s="214">
        <v>0</v>
      </c>
      <c r="I18" s="211">
        <f t="shared" si="2"/>
        <v>89761356</v>
      </c>
    </row>
    <row r="19" spans="1:9" x14ac:dyDescent="0.2">
      <c r="A19" s="215">
        <v>14</v>
      </c>
      <c r="B19" s="216" t="s">
        <v>702</v>
      </c>
      <c r="C19" s="210">
        <f t="shared" ref="C19:H19" si="3">SUM(C14:C18)</f>
        <v>0</v>
      </c>
      <c r="D19" s="210">
        <f t="shared" si="3"/>
        <v>1948594</v>
      </c>
      <c r="E19" s="210">
        <f t="shared" si="3"/>
        <v>9592936</v>
      </c>
      <c r="F19" s="210">
        <f t="shared" si="3"/>
        <v>0</v>
      </c>
      <c r="G19" s="210">
        <f t="shared" si="3"/>
        <v>78226826</v>
      </c>
      <c r="H19" s="210">
        <f t="shared" si="3"/>
        <v>0</v>
      </c>
      <c r="I19" s="211">
        <f t="shared" si="2"/>
        <v>89768356</v>
      </c>
    </row>
    <row r="20" spans="1:9" x14ac:dyDescent="0.2">
      <c r="A20" s="215">
        <v>15</v>
      </c>
      <c r="B20" s="216" t="s">
        <v>703</v>
      </c>
      <c r="C20" s="217">
        <f>C6+C13-C19</f>
        <v>30429326</v>
      </c>
      <c r="D20" s="217">
        <f t="shared" ref="D20:I20" si="4">D6+D13-D19</f>
        <v>2063845389</v>
      </c>
      <c r="E20" s="217">
        <f t="shared" si="4"/>
        <v>120101389</v>
      </c>
      <c r="F20" s="217">
        <f t="shared" si="4"/>
        <v>0</v>
      </c>
      <c r="G20" s="217">
        <f t="shared" si="4"/>
        <v>3698275</v>
      </c>
      <c r="H20" s="217">
        <f t="shared" si="4"/>
        <v>0</v>
      </c>
      <c r="I20" s="217">
        <f t="shared" si="4"/>
        <v>2218074379</v>
      </c>
    </row>
    <row r="21" spans="1:9" x14ac:dyDescent="0.2">
      <c r="A21" s="215">
        <v>16</v>
      </c>
      <c r="B21" s="216" t="s">
        <v>704</v>
      </c>
      <c r="C21" s="217">
        <v>30275680</v>
      </c>
      <c r="D21" s="217">
        <v>410155555</v>
      </c>
      <c r="E21" s="217">
        <v>93707217</v>
      </c>
      <c r="F21" s="210">
        <v>0</v>
      </c>
      <c r="G21" s="210">
        <v>0</v>
      </c>
      <c r="H21" s="210">
        <v>0</v>
      </c>
      <c r="I21" s="211">
        <f t="shared" si="2"/>
        <v>534138452</v>
      </c>
    </row>
    <row r="22" spans="1:9" ht="15" x14ac:dyDescent="0.25">
      <c r="A22" s="212">
        <v>17</v>
      </c>
      <c r="B22" s="213" t="s">
        <v>705</v>
      </c>
      <c r="C22" s="214">
        <v>153646</v>
      </c>
      <c r="D22" s="214">
        <v>49609292</v>
      </c>
      <c r="E22" s="214">
        <v>9219994</v>
      </c>
      <c r="F22" s="214">
        <v>0</v>
      </c>
      <c r="G22" s="214">
        <v>0</v>
      </c>
      <c r="H22" s="214">
        <v>0</v>
      </c>
      <c r="I22" s="211">
        <f t="shared" si="2"/>
        <v>58982932</v>
      </c>
    </row>
    <row r="23" spans="1:9" ht="15" x14ac:dyDescent="0.25">
      <c r="A23" s="212">
        <v>18</v>
      </c>
      <c r="B23" s="213" t="s">
        <v>706</v>
      </c>
      <c r="C23" s="214"/>
      <c r="D23" s="214"/>
      <c r="E23" s="214">
        <v>696442</v>
      </c>
      <c r="F23" s="214">
        <v>0</v>
      </c>
      <c r="G23" s="214">
        <v>0</v>
      </c>
      <c r="H23" s="214">
        <v>0</v>
      </c>
      <c r="I23" s="211">
        <f t="shared" si="2"/>
        <v>696442</v>
      </c>
    </row>
    <row r="24" spans="1:9" x14ac:dyDescent="0.2">
      <c r="A24" s="215">
        <v>19</v>
      </c>
      <c r="B24" s="216" t="s">
        <v>707</v>
      </c>
      <c r="C24" s="217">
        <f t="shared" ref="C24:H24" si="5">C21+C22-C23</f>
        <v>30429326</v>
      </c>
      <c r="D24" s="217">
        <f t="shared" si="5"/>
        <v>459764847</v>
      </c>
      <c r="E24" s="217">
        <f t="shared" si="5"/>
        <v>102230769</v>
      </c>
      <c r="F24" s="217">
        <f t="shared" si="5"/>
        <v>0</v>
      </c>
      <c r="G24" s="217">
        <f t="shared" si="5"/>
        <v>0</v>
      </c>
      <c r="H24" s="217">
        <f t="shared" si="5"/>
        <v>0</v>
      </c>
      <c r="I24" s="211">
        <f t="shared" si="2"/>
        <v>592424942</v>
      </c>
    </row>
    <row r="25" spans="1:9" ht="15" x14ac:dyDescent="0.25">
      <c r="A25" s="219">
        <v>20</v>
      </c>
      <c r="B25" s="220" t="s">
        <v>708</v>
      </c>
      <c r="C25" s="214">
        <v>0</v>
      </c>
      <c r="D25" s="214">
        <v>0</v>
      </c>
      <c r="E25" s="214">
        <v>0</v>
      </c>
      <c r="F25" s="214">
        <v>0</v>
      </c>
      <c r="G25" s="214">
        <v>0</v>
      </c>
      <c r="H25" s="214">
        <v>0</v>
      </c>
      <c r="I25" s="211">
        <f t="shared" si="2"/>
        <v>0</v>
      </c>
    </row>
    <row r="26" spans="1:9" ht="15" x14ac:dyDescent="0.25">
      <c r="A26" s="212">
        <v>21</v>
      </c>
      <c r="B26" s="213" t="s">
        <v>709</v>
      </c>
      <c r="C26" s="214">
        <v>0</v>
      </c>
      <c r="D26" s="214">
        <v>0</v>
      </c>
      <c r="E26" s="214">
        <v>0</v>
      </c>
      <c r="F26" s="214">
        <v>0</v>
      </c>
      <c r="G26" s="214"/>
      <c r="H26" s="214">
        <v>0</v>
      </c>
      <c r="I26" s="211">
        <f t="shared" si="2"/>
        <v>0</v>
      </c>
    </row>
    <row r="27" spans="1:9" ht="15" x14ac:dyDescent="0.25">
      <c r="A27" s="212">
        <v>22</v>
      </c>
      <c r="B27" s="213" t="s">
        <v>710</v>
      </c>
      <c r="C27" s="214">
        <v>0</v>
      </c>
      <c r="D27" s="214">
        <v>0</v>
      </c>
      <c r="E27" s="214">
        <v>0</v>
      </c>
      <c r="F27" s="214">
        <v>0</v>
      </c>
      <c r="G27" s="214"/>
      <c r="H27" s="214">
        <v>0</v>
      </c>
      <c r="I27" s="211">
        <f t="shared" si="2"/>
        <v>0</v>
      </c>
    </row>
    <row r="28" spans="1:9" ht="15" x14ac:dyDescent="0.25">
      <c r="A28" s="212">
        <v>23</v>
      </c>
      <c r="B28" s="213" t="s">
        <v>711</v>
      </c>
      <c r="C28" s="214">
        <v>0</v>
      </c>
      <c r="D28" s="214">
        <v>0</v>
      </c>
      <c r="E28" s="214">
        <v>0</v>
      </c>
      <c r="F28" s="214">
        <v>0</v>
      </c>
      <c r="G28" s="214"/>
      <c r="H28" s="214">
        <v>0</v>
      </c>
      <c r="I28" s="211">
        <f t="shared" si="2"/>
        <v>0</v>
      </c>
    </row>
    <row r="29" spans="1:9" x14ac:dyDescent="0.2">
      <c r="A29" s="215">
        <v>24</v>
      </c>
      <c r="B29" s="216" t="s">
        <v>712</v>
      </c>
      <c r="C29" s="217">
        <f t="shared" ref="C29:H29" si="6">C24</f>
        <v>30429326</v>
      </c>
      <c r="D29" s="217">
        <f t="shared" si="6"/>
        <v>459764847</v>
      </c>
      <c r="E29" s="217">
        <f t="shared" si="6"/>
        <v>102230769</v>
      </c>
      <c r="F29" s="217">
        <f t="shared" si="6"/>
        <v>0</v>
      </c>
      <c r="G29" s="217">
        <v>1378275</v>
      </c>
      <c r="H29" s="217">
        <f t="shared" si="6"/>
        <v>0</v>
      </c>
      <c r="I29" s="211">
        <f t="shared" si="2"/>
        <v>593803217</v>
      </c>
    </row>
    <row r="30" spans="1:9" x14ac:dyDescent="0.2">
      <c r="A30" s="215">
        <v>25</v>
      </c>
      <c r="B30" s="216" t="s">
        <v>713</v>
      </c>
      <c r="C30" s="217">
        <f t="shared" ref="C30:H30" si="7">C20-C29</f>
        <v>0</v>
      </c>
      <c r="D30" s="217">
        <f t="shared" si="7"/>
        <v>1604080542</v>
      </c>
      <c r="E30" s="217">
        <f t="shared" si="7"/>
        <v>17870620</v>
      </c>
      <c r="F30" s="217">
        <f t="shared" si="7"/>
        <v>0</v>
      </c>
      <c r="G30" s="217">
        <f t="shared" si="7"/>
        <v>2320000</v>
      </c>
      <c r="H30" s="217">
        <f t="shared" si="7"/>
        <v>0</v>
      </c>
      <c r="I30" s="211">
        <f t="shared" si="2"/>
        <v>1624271162</v>
      </c>
    </row>
    <row r="31" spans="1:9" ht="15.75" thickBot="1" x14ac:dyDescent="0.3">
      <c r="A31" s="221">
        <v>26</v>
      </c>
      <c r="B31" s="222" t="s">
        <v>762</v>
      </c>
      <c r="C31" s="223"/>
      <c r="D31" s="223"/>
      <c r="E31" s="223"/>
      <c r="F31" s="223">
        <v>0</v>
      </c>
      <c r="G31" s="223">
        <v>0</v>
      </c>
      <c r="H31" s="223">
        <v>0</v>
      </c>
      <c r="I31" s="224">
        <f>SUM(C31:H31)</f>
        <v>0</v>
      </c>
    </row>
  </sheetData>
  <mergeCells count="2">
    <mergeCell ref="A1:H1"/>
    <mergeCell ref="A2:H2"/>
  </mergeCells>
  <pageMargins left="0.7" right="0.7" top="0.75" bottom="0.75" header="0.3" footer="0.3"/>
  <pageSetup paperSize="9" scale="72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5"/>
  <sheetViews>
    <sheetView view="pageLayout" topLeftCell="A4" zoomScaleNormal="100" workbookViewId="0">
      <selection activeCell="F23" sqref="F23"/>
    </sheetView>
  </sheetViews>
  <sheetFormatPr defaultRowHeight="15" x14ac:dyDescent="0.25"/>
  <cols>
    <col min="1" max="1" width="11.28515625" customWidth="1"/>
    <col min="3" max="3" width="40.42578125" bestFit="1" customWidth="1"/>
    <col min="4" max="6" width="13.5703125" bestFit="1" customWidth="1"/>
  </cols>
  <sheetData>
    <row r="1" spans="1:6" x14ac:dyDescent="0.25">
      <c r="A1" s="19" t="s">
        <v>128</v>
      </c>
      <c r="B1" s="19"/>
      <c r="C1" s="19" t="s">
        <v>178</v>
      </c>
    </row>
    <row r="2" spans="1:6" x14ac:dyDescent="0.25">
      <c r="A2" s="19" t="s">
        <v>130</v>
      </c>
      <c r="B2" s="19"/>
      <c r="C2" s="19" t="s">
        <v>179</v>
      </c>
    </row>
    <row r="3" spans="1:6" ht="15.75" thickBot="1" x14ac:dyDescent="0.3">
      <c r="F3" t="s">
        <v>125</v>
      </c>
    </row>
    <row r="4" spans="1:6" ht="45" x14ac:dyDescent="0.25">
      <c r="A4" s="46" t="s">
        <v>131</v>
      </c>
      <c r="B4" s="47" t="s">
        <v>132</v>
      </c>
      <c r="C4" s="47" t="s">
        <v>133</v>
      </c>
      <c r="D4" s="47" t="s">
        <v>235</v>
      </c>
      <c r="E4" s="47" t="s">
        <v>4</v>
      </c>
      <c r="F4" s="93" t="s">
        <v>127</v>
      </c>
    </row>
    <row r="5" spans="1:6" x14ac:dyDescent="0.25">
      <c r="A5" s="49">
        <v>1</v>
      </c>
      <c r="B5" s="50">
        <v>2</v>
      </c>
      <c r="C5" s="50">
        <v>3</v>
      </c>
      <c r="D5" s="50">
        <v>4</v>
      </c>
      <c r="E5" s="50">
        <v>5</v>
      </c>
      <c r="F5" s="51">
        <v>6</v>
      </c>
    </row>
    <row r="6" spans="1:6" x14ac:dyDescent="0.25">
      <c r="A6" s="280" t="s">
        <v>134</v>
      </c>
      <c r="B6" s="281"/>
      <c r="C6" s="281"/>
      <c r="D6" s="281"/>
      <c r="E6" s="281"/>
      <c r="F6" s="283"/>
    </row>
    <row r="7" spans="1:6" x14ac:dyDescent="0.25">
      <c r="A7" s="25">
        <v>1</v>
      </c>
      <c r="B7" s="16"/>
      <c r="C7" s="16" t="s">
        <v>135</v>
      </c>
      <c r="D7" s="17">
        <f>SUM(D8:D13)</f>
        <v>0</v>
      </c>
      <c r="E7" s="17">
        <f>SUM(E8:E14)</f>
        <v>98836</v>
      </c>
      <c r="F7" s="17">
        <f>SUM(F8:F14)</f>
        <v>98844</v>
      </c>
    </row>
    <row r="8" spans="1:6" x14ac:dyDescent="0.25">
      <c r="A8" s="8"/>
      <c r="B8" s="4">
        <v>1</v>
      </c>
      <c r="C8" s="4" t="s">
        <v>136</v>
      </c>
      <c r="D8" s="5"/>
      <c r="E8" s="5"/>
      <c r="F8" s="64"/>
    </row>
    <row r="9" spans="1:6" x14ac:dyDescent="0.25">
      <c r="A9" s="8"/>
      <c r="B9" s="4">
        <v>2</v>
      </c>
      <c r="C9" s="4" t="s">
        <v>137</v>
      </c>
      <c r="D9" s="5"/>
      <c r="E9" s="5"/>
      <c r="F9" s="64"/>
    </row>
    <row r="10" spans="1:6" x14ac:dyDescent="0.25">
      <c r="A10" s="8"/>
      <c r="B10" s="4">
        <v>3</v>
      </c>
      <c r="C10" s="4" t="s">
        <v>138</v>
      </c>
      <c r="D10" s="5"/>
      <c r="E10" s="5"/>
      <c r="F10" s="64"/>
    </row>
    <row r="11" spans="1:6" x14ac:dyDescent="0.25">
      <c r="A11" s="8"/>
      <c r="B11" s="4">
        <v>4</v>
      </c>
      <c r="C11" s="4" t="s">
        <v>180</v>
      </c>
      <c r="D11" s="5"/>
      <c r="E11" s="5"/>
      <c r="F11" s="64"/>
    </row>
    <row r="12" spans="1:6" x14ac:dyDescent="0.25">
      <c r="A12" s="8"/>
      <c r="B12" s="4">
        <v>5</v>
      </c>
      <c r="C12" s="4" t="s">
        <v>140</v>
      </c>
      <c r="D12" s="5"/>
      <c r="E12" s="5"/>
      <c r="F12" s="64"/>
    </row>
    <row r="13" spans="1:6" x14ac:dyDescent="0.25">
      <c r="A13" s="8"/>
      <c r="B13" s="4">
        <v>6</v>
      </c>
      <c r="C13" s="4" t="s">
        <v>141</v>
      </c>
      <c r="D13" s="5"/>
      <c r="E13" s="5">
        <v>26</v>
      </c>
      <c r="F13" s="64">
        <v>34</v>
      </c>
    </row>
    <row r="14" spans="1:6" x14ac:dyDescent="0.25">
      <c r="A14" s="8"/>
      <c r="B14" s="4">
        <v>7</v>
      </c>
      <c r="C14" s="4" t="s">
        <v>767</v>
      </c>
      <c r="D14" s="5"/>
      <c r="E14" s="5">
        <v>98810</v>
      </c>
      <c r="F14" s="64">
        <v>98810</v>
      </c>
    </row>
    <row r="15" spans="1:6" x14ac:dyDescent="0.25">
      <c r="A15" s="25">
        <v>3</v>
      </c>
      <c r="B15" s="16">
        <v>1</v>
      </c>
      <c r="C15" s="16" t="s">
        <v>143</v>
      </c>
      <c r="D15" s="17"/>
      <c r="E15" s="17"/>
      <c r="F15" s="63"/>
    </row>
    <row r="16" spans="1:6" x14ac:dyDescent="0.25">
      <c r="A16" s="25">
        <v>5</v>
      </c>
      <c r="B16" s="16"/>
      <c r="C16" s="16" t="s">
        <v>181</v>
      </c>
      <c r="D16" s="17">
        <f>SUM(D17:D18)</f>
        <v>0</v>
      </c>
      <c r="E16" s="17">
        <f>SUM(E17:E18)</f>
        <v>1533970</v>
      </c>
      <c r="F16" s="63">
        <f>SUM(F17:F18)</f>
        <v>1533970</v>
      </c>
    </row>
    <row r="17" spans="1:6" x14ac:dyDescent="0.25">
      <c r="A17" s="8"/>
      <c r="B17" s="4">
        <v>1</v>
      </c>
      <c r="C17" s="4" t="s">
        <v>182</v>
      </c>
      <c r="D17" s="5"/>
      <c r="E17" s="5">
        <v>1533970</v>
      </c>
      <c r="F17" s="64">
        <v>1533970</v>
      </c>
    </row>
    <row r="18" spans="1:6" x14ac:dyDescent="0.25">
      <c r="A18" s="8"/>
      <c r="B18" s="4">
        <v>2</v>
      </c>
      <c r="C18" s="4" t="s">
        <v>183</v>
      </c>
      <c r="D18" s="5"/>
      <c r="E18" s="5"/>
      <c r="F18" s="64"/>
    </row>
    <row r="19" spans="1:6" x14ac:dyDescent="0.25">
      <c r="A19" s="25">
        <v>7</v>
      </c>
      <c r="B19" s="16"/>
      <c r="C19" s="16" t="s">
        <v>155</v>
      </c>
      <c r="D19" s="17">
        <f>SUM(D20:D21)</f>
        <v>46791</v>
      </c>
      <c r="E19" s="17">
        <f>SUM(E20:E21)</f>
        <v>894097</v>
      </c>
      <c r="F19" s="63">
        <f>SUM(F20:F21)</f>
        <v>894097</v>
      </c>
    </row>
    <row r="20" spans="1:6" x14ac:dyDescent="0.25">
      <c r="A20" s="8"/>
      <c r="B20" s="4">
        <v>1</v>
      </c>
      <c r="C20" s="4" t="s">
        <v>156</v>
      </c>
      <c r="D20" s="5">
        <v>46791</v>
      </c>
      <c r="E20" s="5">
        <v>894097</v>
      </c>
      <c r="F20" s="5">
        <v>894097</v>
      </c>
    </row>
    <row r="21" spans="1:6" x14ac:dyDescent="0.25">
      <c r="A21" s="8"/>
      <c r="B21" s="4">
        <v>2</v>
      </c>
      <c r="C21" s="4" t="s">
        <v>184</v>
      </c>
      <c r="D21" s="5"/>
      <c r="E21" s="5"/>
      <c r="F21" s="64"/>
    </row>
    <row r="22" spans="1:6" x14ac:dyDescent="0.25">
      <c r="A22" s="25">
        <v>8</v>
      </c>
      <c r="B22" s="16">
        <v>1</v>
      </c>
      <c r="C22" s="16" t="s">
        <v>185</v>
      </c>
      <c r="D22" s="17">
        <v>60368374</v>
      </c>
      <c r="E22" s="17">
        <v>62989964</v>
      </c>
      <c r="F22" s="63">
        <v>62989964</v>
      </c>
    </row>
    <row r="23" spans="1:6" x14ac:dyDescent="0.25">
      <c r="A23" s="25"/>
      <c r="B23" s="16"/>
      <c r="C23" s="16" t="s">
        <v>157</v>
      </c>
      <c r="D23" s="17">
        <f>SUM(D7,D15,D16,D19,D22)</f>
        <v>60415165</v>
      </c>
      <c r="E23" s="17">
        <f>SUM(E7,E15,E16,E19,E22)</f>
        <v>65516867</v>
      </c>
      <c r="F23" s="63">
        <f>SUM(F7,F15,F16,F19,F22)</f>
        <v>65516875</v>
      </c>
    </row>
    <row r="24" spans="1:6" x14ac:dyDescent="0.25">
      <c r="A24" s="8"/>
      <c r="B24" s="4"/>
      <c r="C24" s="4"/>
      <c r="D24" s="5"/>
      <c r="E24" s="5"/>
      <c r="F24" s="64"/>
    </row>
    <row r="25" spans="1:6" x14ac:dyDescent="0.25">
      <c r="A25" s="280" t="s">
        <v>158</v>
      </c>
      <c r="B25" s="281"/>
      <c r="C25" s="281"/>
      <c r="D25" s="281"/>
      <c r="E25" s="281"/>
      <c r="F25" s="283"/>
    </row>
    <row r="26" spans="1:6" x14ac:dyDescent="0.25">
      <c r="A26" s="25">
        <v>9</v>
      </c>
      <c r="B26" s="16"/>
      <c r="C26" s="16" t="s">
        <v>159</v>
      </c>
      <c r="D26" s="17">
        <f>SUM(D27:D33)</f>
        <v>60415165</v>
      </c>
      <c r="E26" s="17">
        <f>SUM(E27:E33)</f>
        <v>65516867</v>
      </c>
      <c r="F26" s="63">
        <f>SUM(F27:F33)</f>
        <v>64143711</v>
      </c>
    </row>
    <row r="27" spans="1:6" x14ac:dyDescent="0.25">
      <c r="A27" s="8"/>
      <c r="B27" s="4">
        <v>1</v>
      </c>
      <c r="C27" s="4" t="s">
        <v>186</v>
      </c>
      <c r="D27" s="5">
        <v>46950367</v>
      </c>
      <c r="E27" s="5">
        <v>48552120</v>
      </c>
      <c r="F27" s="64">
        <v>47600873</v>
      </c>
    </row>
    <row r="28" spans="1:6" x14ac:dyDescent="0.25">
      <c r="A28" s="8"/>
      <c r="B28" s="4">
        <v>2</v>
      </c>
      <c r="C28" s="4" t="s">
        <v>94</v>
      </c>
      <c r="D28" s="5">
        <v>9331007</v>
      </c>
      <c r="E28" s="5">
        <v>9499644</v>
      </c>
      <c r="F28" s="64">
        <v>9499644</v>
      </c>
    </row>
    <row r="29" spans="1:6" x14ac:dyDescent="0.25">
      <c r="A29" s="8"/>
      <c r="B29" s="4">
        <v>3</v>
      </c>
      <c r="C29" s="4" t="s">
        <v>187</v>
      </c>
      <c r="D29" s="5">
        <v>4133791</v>
      </c>
      <c r="E29" s="5">
        <v>7465103</v>
      </c>
      <c r="F29" s="64">
        <v>7043194</v>
      </c>
    </row>
    <row r="30" spans="1:6" x14ac:dyDescent="0.25">
      <c r="A30" s="8"/>
      <c r="B30" s="4">
        <v>4</v>
      </c>
      <c r="C30" s="4" t="s">
        <v>97</v>
      </c>
      <c r="D30" s="5"/>
      <c r="E30" s="5"/>
      <c r="F30" s="64"/>
    </row>
    <row r="31" spans="1:6" x14ac:dyDescent="0.25">
      <c r="A31" s="8"/>
      <c r="B31" s="4">
        <v>5</v>
      </c>
      <c r="C31" s="4" t="s">
        <v>188</v>
      </c>
      <c r="D31" s="5"/>
      <c r="E31" s="5"/>
      <c r="F31" s="64"/>
    </row>
    <row r="32" spans="1:6" x14ac:dyDescent="0.25">
      <c r="A32" s="8"/>
      <c r="B32" s="4">
        <v>6</v>
      </c>
      <c r="C32" s="4" t="s">
        <v>163</v>
      </c>
      <c r="D32" s="5"/>
      <c r="E32" s="5"/>
      <c r="F32" s="64"/>
    </row>
    <row r="33" spans="1:6" x14ac:dyDescent="0.25">
      <c r="A33" s="8"/>
      <c r="B33" s="4">
        <v>7</v>
      </c>
      <c r="C33" s="4" t="s">
        <v>103</v>
      </c>
      <c r="D33" s="5"/>
      <c r="E33" s="5"/>
      <c r="F33" s="64"/>
    </row>
    <row r="34" spans="1:6" x14ac:dyDescent="0.25">
      <c r="A34" s="25">
        <v>10</v>
      </c>
      <c r="B34" s="16"/>
      <c r="C34" s="16" t="s">
        <v>164</v>
      </c>
      <c r="D34" s="17">
        <v>0</v>
      </c>
      <c r="E34" s="17">
        <v>0</v>
      </c>
      <c r="F34" s="63">
        <v>0</v>
      </c>
    </row>
    <row r="35" spans="1:6" x14ac:dyDescent="0.25">
      <c r="A35" s="8"/>
      <c r="B35" s="4">
        <v>1</v>
      </c>
      <c r="C35" s="4" t="s">
        <v>106</v>
      </c>
      <c r="D35" s="5"/>
      <c r="E35" s="5"/>
      <c r="F35" s="64"/>
    </row>
    <row r="36" spans="1:6" x14ac:dyDescent="0.25">
      <c r="A36" s="8"/>
      <c r="B36" s="4">
        <v>2</v>
      </c>
      <c r="C36" s="4" t="s">
        <v>166</v>
      </c>
      <c r="D36" s="5"/>
      <c r="E36" s="5"/>
      <c r="F36" s="64"/>
    </row>
    <row r="37" spans="1:6" x14ac:dyDescent="0.25">
      <c r="A37" s="8"/>
      <c r="B37" s="4">
        <v>3</v>
      </c>
      <c r="C37" s="4" t="s">
        <v>167</v>
      </c>
      <c r="D37" s="5"/>
      <c r="E37" s="5"/>
      <c r="F37" s="64"/>
    </row>
    <row r="38" spans="1:6" x14ac:dyDescent="0.25">
      <c r="A38" s="25">
        <v>11</v>
      </c>
      <c r="B38" s="16"/>
      <c r="C38" s="16" t="s">
        <v>168</v>
      </c>
      <c r="D38" s="17">
        <v>0</v>
      </c>
      <c r="E38" s="17">
        <v>0</v>
      </c>
      <c r="F38" s="63">
        <v>0</v>
      </c>
    </row>
    <row r="39" spans="1:6" x14ac:dyDescent="0.25">
      <c r="A39" s="8"/>
      <c r="B39" s="4">
        <v>1</v>
      </c>
      <c r="C39" s="4" t="s">
        <v>114</v>
      </c>
      <c r="D39" s="5"/>
      <c r="E39" s="5"/>
      <c r="F39" s="64"/>
    </row>
    <row r="40" spans="1:6" x14ac:dyDescent="0.25">
      <c r="A40" s="8"/>
      <c r="B40" s="4">
        <v>2</v>
      </c>
      <c r="C40" s="4" t="s">
        <v>189</v>
      </c>
      <c r="D40" s="5"/>
      <c r="E40" s="5"/>
      <c r="F40" s="64"/>
    </row>
    <row r="41" spans="1:6" x14ac:dyDescent="0.25">
      <c r="A41" s="25">
        <v>12</v>
      </c>
      <c r="B41" s="16"/>
      <c r="C41" s="16" t="s">
        <v>190</v>
      </c>
      <c r="D41" s="17"/>
      <c r="E41" s="17"/>
      <c r="F41" s="64"/>
    </row>
    <row r="42" spans="1:6" ht="15.75" thickBot="1" x14ac:dyDescent="0.3">
      <c r="A42" s="34"/>
      <c r="B42" s="38"/>
      <c r="C42" s="65" t="s">
        <v>176</v>
      </c>
      <c r="D42" s="66">
        <f>SUM(D26,D34,D38,D41)</f>
        <v>60415165</v>
      </c>
      <c r="E42" s="66">
        <f>SUM(E26,E34,E38,E41)</f>
        <v>65516867</v>
      </c>
      <c r="F42" s="67">
        <f>SUM(F26,F34,F38,F41)</f>
        <v>64143711</v>
      </c>
    </row>
    <row r="43" spans="1:6" ht="15.75" thickBot="1" x14ac:dyDescent="0.3">
      <c r="D43" s="2"/>
      <c r="E43" s="2"/>
      <c r="F43" s="2"/>
    </row>
    <row r="44" spans="1:6" ht="15.75" thickBot="1" x14ac:dyDescent="0.3">
      <c r="A44" s="89" t="s">
        <v>191</v>
      </c>
      <c r="B44" s="90"/>
      <c r="C44" s="90"/>
      <c r="D44" s="91">
        <v>11</v>
      </c>
      <c r="E44" s="2"/>
      <c r="F44" s="2"/>
    </row>
    <row r="45" spans="1:6" ht="15.75" thickBot="1" x14ac:dyDescent="0.3">
      <c r="A45" s="86" t="s">
        <v>192</v>
      </c>
      <c r="B45" s="87"/>
      <c r="C45" s="87"/>
      <c r="D45" s="92">
        <v>11</v>
      </c>
      <c r="E45" s="2"/>
      <c r="F45" s="2"/>
    </row>
  </sheetData>
  <mergeCells count="2">
    <mergeCell ref="A6:F6"/>
    <mergeCell ref="A25:F25"/>
  </mergeCells>
  <pageMargins left="0.7" right="0.7" top="0.75" bottom="0.75" header="0.3" footer="0.3"/>
  <pageSetup paperSize="9" scale="86" orientation="portrait" r:id="rId1"/>
  <headerFooter>
    <oddHeader>&amp;C&amp;A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5"/>
  <sheetViews>
    <sheetView view="pageLayout" zoomScaleNormal="100" workbookViewId="0">
      <selection activeCell="D42" sqref="D42"/>
    </sheetView>
  </sheetViews>
  <sheetFormatPr defaultRowHeight="15" x14ac:dyDescent="0.25"/>
  <cols>
    <col min="1" max="1" width="10.85546875" customWidth="1"/>
    <col min="2" max="2" width="9.42578125" customWidth="1"/>
    <col min="3" max="3" width="40.42578125" bestFit="1" customWidth="1"/>
    <col min="4" max="5" width="15.85546875" bestFit="1" customWidth="1"/>
    <col min="6" max="6" width="13.5703125" bestFit="1" customWidth="1"/>
  </cols>
  <sheetData>
    <row r="1" spans="1:6" x14ac:dyDescent="0.25">
      <c r="A1" s="19" t="s">
        <v>128</v>
      </c>
      <c r="B1" s="19"/>
      <c r="C1" s="19" t="s">
        <v>193</v>
      </c>
    </row>
    <row r="2" spans="1:6" x14ac:dyDescent="0.25">
      <c r="A2" s="19" t="s">
        <v>130</v>
      </c>
      <c r="B2" s="19"/>
      <c r="C2" s="19" t="s">
        <v>179</v>
      </c>
    </row>
    <row r="3" spans="1:6" ht="15.75" thickBot="1" x14ac:dyDescent="0.3">
      <c r="E3" t="s">
        <v>125</v>
      </c>
    </row>
    <row r="4" spans="1:6" s="69" customFormat="1" ht="45" x14ac:dyDescent="0.25">
      <c r="A4" s="46" t="s">
        <v>131</v>
      </c>
      <c r="B4" s="47" t="s">
        <v>132</v>
      </c>
      <c r="C4" s="47" t="s">
        <v>133</v>
      </c>
      <c r="D4" s="47" t="s">
        <v>235</v>
      </c>
      <c r="E4" s="47" t="s">
        <v>4</v>
      </c>
      <c r="F4" s="93" t="s">
        <v>127</v>
      </c>
    </row>
    <row r="5" spans="1:6" x14ac:dyDescent="0.25">
      <c r="A5" s="43">
        <v>1</v>
      </c>
      <c r="B5" s="44">
        <v>2</v>
      </c>
      <c r="C5" s="44">
        <v>3</v>
      </c>
      <c r="D5" s="44">
        <v>4</v>
      </c>
      <c r="E5" s="44">
        <v>5</v>
      </c>
      <c r="F5" s="45">
        <v>6</v>
      </c>
    </row>
    <row r="6" spans="1:6" x14ac:dyDescent="0.25">
      <c r="A6" s="280" t="s">
        <v>134</v>
      </c>
      <c r="B6" s="281"/>
      <c r="C6" s="281"/>
      <c r="D6" s="281"/>
      <c r="E6" s="281"/>
      <c r="F6" s="283"/>
    </row>
    <row r="7" spans="1:6" x14ac:dyDescent="0.25">
      <c r="A7" s="25">
        <v>1</v>
      </c>
      <c r="B7" s="16"/>
      <c r="C7" s="16" t="s">
        <v>135</v>
      </c>
      <c r="D7" s="17">
        <f>SUM(D8:D14)</f>
        <v>3319000</v>
      </c>
      <c r="E7" s="17">
        <f t="shared" ref="E7:F7" si="0">SUM(E8:E14)</f>
        <v>4733003</v>
      </c>
      <c r="F7" s="17">
        <f t="shared" si="0"/>
        <v>4079808</v>
      </c>
    </row>
    <row r="8" spans="1:6" x14ac:dyDescent="0.25">
      <c r="A8" s="8"/>
      <c r="B8" s="4">
        <v>1</v>
      </c>
      <c r="C8" s="4" t="s">
        <v>136</v>
      </c>
      <c r="D8" s="5">
        <v>2600000</v>
      </c>
      <c r="E8" s="5">
        <v>2345795</v>
      </c>
      <c r="F8" s="64">
        <v>2345793</v>
      </c>
    </row>
    <row r="9" spans="1:6" x14ac:dyDescent="0.25">
      <c r="A9" s="8"/>
      <c r="B9" s="4">
        <v>2</v>
      </c>
      <c r="C9" s="4" t="s">
        <v>137</v>
      </c>
      <c r="D9" s="5"/>
      <c r="E9" s="5">
        <v>857971</v>
      </c>
      <c r="F9" s="64">
        <v>857971</v>
      </c>
    </row>
    <row r="10" spans="1:6" x14ac:dyDescent="0.25">
      <c r="A10" s="8"/>
      <c r="B10" s="4">
        <v>3</v>
      </c>
      <c r="C10" s="4" t="s">
        <v>138</v>
      </c>
      <c r="D10" s="5"/>
      <c r="E10" s="5"/>
      <c r="F10" s="64"/>
    </row>
    <row r="11" spans="1:6" x14ac:dyDescent="0.25">
      <c r="A11" s="8"/>
      <c r="B11" s="4">
        <v>4</v>
      </c>
      <c r="C11" s="4" t="s">
        <v>180</v>
      </c>
      <c r="D11" s="5">
        <v>719000</v>
      </c>
      <c r="E11" s="5">
        <v>1518214</v>
      </c>
      <c r="F11" s="64">
        <v>865021</v>
      </c>
    </row>
    <row r="12" spans="1:6" x14ac:dyDescent="0.25">
      <c r="A12" s="8"/>
      <c r="B12" s="4">
        <v>5</v>
      </c>
      <c r="C12" s="4" t="s">
        <v>140</v>
      </c>
      <c r="D12" s="5"/>
      <c r="E12" s="5"/>
      <c r="F12" s="64"/>
    </row>
    <row r="13" spans="1:6" x14ac:dyDescent="0.25">
      <c r="A13" s="8"/>
      <c r="B13" s="4">
        <v>6</v>
      </c>
      <c r="C13" s="4" t="s">
        <v>141</v>
      </c>
      <c r="D13" s="5"/>
      <c r="E13" s="5">
        <v>33</v>
      </c>
      <c r="F13" s="64">
        <v>33</v>
      </c>
    </row>
    <row r="14" spans="1:6" x14ac:dyDescent="0.25">
      <c r="A14" s="8"/>
      <c r="B14" s="4">
        <v>7</v>
      </c>
      <c r="C14" s="4" t="s">
        <v>767</v>
      </c>
      <c r="D14" s="5"/>
      <c r="E14" s="5">
        <v>10990</v>
      </c>
      <c r="F14" s="64">
        <v>10990</v>
      </c>
    </row>
    <row r="15" spans="1:6" x14ac:dyDescent="0.25">
      <c r="A15" s="25">
        <v>2</v>
      </c>
      <c r="B15" s="16">
        <v>1</v>
      </c>
      <c r="C15" s="16" t="s">
        <v>143</v>
      </c>
      <c r="D15" s="17"/>
      <c r="E15" s="17"/>
      <c r="F15" s="63"/>
    </row>
    <row r="16" spans="1:6" x14ac:dyDescent="0.25">
      <c r="A16" s="25">
        <v>3</v>
      </c>
      <c r="B16" s="16"/>
      <c r="C16" s="16" t="s">
        <v>181</v>
      </c>
      <c r="D16" s="17">
        <f>SUM(D17:D18)</f>
        <v>0</v>
      </c>
      <c r="E16" s="17">
        <f>SUM(E17:E18)</f>
        <v>0</v>
      </c>
      <c r="F16" s="63">
        <f>SUM(F17:F18)</f>
        <v>0</v>
      </c>
    </row>
    <row r="17" spans="1:6" x14ac:dyDescent="0.25">
      <c r="A17" s="8"/>
      <c r="B17" s="4">
        <v>1</v>
      </c>
      <c r="C17" s="4" t="s">
        <v>182</v>
      </c>
      <c r="D17" s="5"/>
      <c r="E17" s="5"/>
      <c r="F17" s="64"/>
    </row>
    <row r="18" spans="1:6" x14ac:dyDescent="0.25">
      <c r="A18" s="8"/>
      <c r="B18" s="4">
        <v>2</v>
      </c>
      <c r="C18" s="4" t="s">
        <v>183</v>
      </c>
      <c r="D18" s="5"/>
      <c r="E18" s="5"/>
      <c r="F18" s="64"/>
    </row>
    <row r="19" spans="1:6" x14ac:dyDescent="0.25">
      <c r="A19" s="25">
        <v>4</v>
      </c>
      <c r="B19" s="16"/>
      <c r="C19" s="16" t="s">
        <v>155</v>
      </c>
      <c r="D19" s="17">
        <f>D20+D21</f>
        <v>400310</v>
      </c>
      <c r="E19" s="17">
        <f>E20+E21</f>
        <v>585913</v>
      </c>
      <c r="F19" s="63">
        <f>F20+F21</f>
        <v>585913</v>
      </c>
    </row>
    <row r="20" spans="1:6" x14ac:dyDescent="0.25">
      <c r="A20" s="8"/>
      <c r="B20" s="4">
        <v>1</v>
      </c>
      <c r="C20" s="4" t="s">
        <v>156</v>
      </c>
      <c r="D20" s="5">
        <v>400310</v>
      </c>
      <c r="E20" s="5">
        <v>585913</v>
      </c>
      <c r="F20" s="64">
        <v>585913</v>
      </c>
    </row>
    <row r="21" spans="1:6" x14ac:dyDescent="0.25">
      <c r="A21" s="8"/>
      <c r="B21" s="4">
        <v>2</v>
      </c>
      <c r="C21" s="4" t="s">
        <v>194</v>
      </c>
      <c r="D21" s="5"/>
      <c r="E21" s="5"/>
      <c r="F21" s="64"/>
    </row>
    <row r="22" spans="1:6" x14ac:dyDescent="0.25">
      <c r="A22" s="25">
        <v>5</v>
      </c>
      <c r="B22" s="16">
        <v>1</v>
      </c>
      <c r="C22" s="16" t="s">
        <v>185</v>
      </c>
      <c r="D22" s="17">
        <v>32542855</v>
      </c>
      <c r="E22" s="17">
        <v>30507912</v>
      </c>
      <c r="F22" s="63">
        <v>30507912</v>
      </c>
    </row>
    <row r="23" spans="1:6" x14ac:dyDescent="0.25">
      <c r="A23" s="8"/>
      <c r="B23" s="4"/>
      <c r="C23" s="16" t="s">
        <v>157</v>
      </c>
      <c r="D23" s="17">
        <f>D7+D15+D16+D19+D22</f>
        <v>36262165</v>
      </c>
      <c r="E23" s="17">
        <f>SUM(E7+E16+E19+E22)</f>
        <v>35826828</v>
      </c>
      <c r="F23" s="63">
        <f>SUM(F7+F16+F19+F22)</f>
        <v>35173633</v>
      </c>
    </row>
    <row r="24" spans="1:6" x14ac:dyDescent="0.25">
      <c r="A24" s="8"/>
      <c r="B24" s="4"/>
      <c r="C24" s="4"/>
      <c r="D24" s="4"/>
      <c r="E24" s="4"/>
      <c r="F24" s="9"/>
    </row>
    <row r="25" spans="1:6" x14ac:dyDescent="0.25">
      <c r="A25" s="280" t="s">
        <v>158</v>
      </c>
      <c r="B25" s="281"/>
      <c r="C25" s="281"/>
      <c r="D25" s="281"/>
      <c r="E25" s="281"/>
      <c r="F25" s="283"/>
    </row>
    <row r="26" spans="1:6" x14ac:dyDescent="0.25">
      <c r="A26" s="25">
        <v>1</v>
      </c>
      <c r="B26" s="16"/>
      <c r="C26" s="16" t="s">
        <v>159</v>
      </c>
      <c r="D26" s="17">
        <f>SUM(D27:D33)</f>
        <v>36262165</v>
      </c>
      <c r="E26" s="17">
        <f>SUM(E27:E33)</f>
        <v>35512028</v>
      </c>
      <c r="F26" s="63">
        <f>SUM(F27:F33)</f>
        <v>34399275</v>
      </c>
    </row>
    <row r="27" spans="1:6" x14ac:dyDescent="0.25">
      <c r="A27" s="8"/>
      <c r="B27" s="4">
        <v>1</v>
      </c>
      <c r="C27" s="4" t="s">
        <v>186</v>
      </c>
      <c r="D27" s="5">
        <v>21263422</v>
      </c>
      <c r="E27" s="5">
        <v>21836192</v>
      </c>
      <c r="F27" s="64">
        <v>21766777</v>
      </c>
    </row>
    <row r="28" spans="1:6" x14ac:dyDescent="0.25">
      <c r="A28" s="8"/>
      <c r="B28" s="4">
        <v>2</v>
      </c>
      <c r="C28" s="4" t="s">
        <v>94</v>
      </c>
      <c r="D28" s="5">
        <v>4214368</v>
      </c>
      <c r="E28" s="5">
        <v>4370877</v>
      </c>
      <c r="F28" s="64">
        <v>4370877</v>
      </c>
    </row>
    <row r="29" spans="1:6" x14ac:dyDescent="0.25">
      <c r="A29" s="8"/>
      <c r="B29" s="4">
        <v>3</v>
      </c>
      <c r="C29" s="4" t="s">
        <v>187</v>
      </c>
      <c r="D29" s="5">
        <v>10784375</v>
      </c>
      <c r="E29" s="5">
        <v>9304959</v>
      </c>
      <c r="F29" s="64">
        <v>8261621</v>
      </c>
    </row>
    <row r="30" spans="1:6" x14ac:dyDescent="0.25">
      <c r="A30" s="8"/>
      <c r="B30" s="4">
        <v>4</v>
      </c>
      <c r="C30" s="4" t="s">
        <v>97</v>
      </c>
      <c r="D30" s="5"/>
      <c r="E30" s="5"/>
      <c r="F30" s="64"/>
    </row>
    <row r="31" spans="1:6" x14ac:dyDescent="0.25">
      <c r="A31" s="8"/>
      <c r="B31" s="4">
        <v>5</v>
      </c>
      <c r="C31" s="4" t="s">
        <v>188</v>
      </c>
      <c r="D31" s="5"/>
      <c r="E31" s="5"/>
      <c r="F31" s="64"/>
    </row>
    <row r="32" spans="1:6" x14ac:dyDescent="0.25">
      <c r="A32" s="8"/>
      <c r="B32" s="4">
        <v>6</v>
      </c>
      <c r="C32" s="4" t="s">
        <v>163</v>
      </c>
      <c r="D32" s="5"/>
      <c r="E32" s="5"/>
      <c r="F32" s="64"/>
    </row>
    <row r="33" spans="1:6" x14ac:dyDescent="0.25">
      <c r="A33" s="8"/>
      <c r="B33" s="4">
        <v>7</v>
      </c>
      <c r="C33" s="4" t="s">
        <v>103</v>
      </c>
      <c r="D33" s="5"/>
      <c r="E33" s="5"/>
      <c r="F33" s="64"/>
    </row>
    <row r="34" spans="1:6" x14ac:dyDescent="0.25">
      <c r="A34" s="25">
        <v>2</v>
      </c>
      <c r="B34" s="16"/>
      <c r="C34" s="16" t="s">
        <v>164</v>
      </c>
      <c r="D34" s="17">
        <f>SUM(D35:D36)</f>
        <v>0</v>
      </c>
      <c r="E34" s="17">
        <f>SUM(E35:E37)</f>
        <v>314800</v>
      </c>
      <c r="F34" s="63">
        <f>SUM(F35:F37)</f>
        <v>312693</v>
      </c>
    </row>
    <row r="35" spans="1:6" x14ac:dyDescent="0.25">
      <c r="A35" s="8"/>
      <c r="B35" s="4">
        <v>1</v>
      </c>
      <c r="C35" s="4" t="s">
        <v>106</v>
      </c>
      <c r="D35" s="5"/>
      <c r="E35" s="5"/>
      <c r="F35" s="64"/>
    </row>
    <row r="36" spans="1:6" x14ac:dyDescent="0.25">
      <c r="A36" s="8"/>
      <c r="B36" s="4">
        <v>2</v>
      </c>
      <c r="C36" s="4" t="s">
        <v>166</v>
      </c>
      <c r="D36" s="17"/>
      <c r="E36" s="5">
        <v>314800</v>
      </c>
      <c r="F36" s="64">
        <v>312693</v>
      </c>
    </row>
    <row r="37" spans="1:6" x14ac:dyDescent="0.25">
      <c r="A37" s="8"/>
      <c r="B37" s="4">
        <v>3</v>
      </c>
      <c r="C37" s="4" t="s">
        <v>167</v>
      </c>
      <c r="D37" s="5"/>
      <c r="E37" s="5"/>
      <c r="F37" s="64"/>
    </row>
    <row r="38" spans="1:6" x14ac:dyDescent="0.25">
      <c r="A38" s="25">
        <v>3</v>
      </c>
      <c r="B38" s="16"/>
      <c r="C38" s="16" t="s">
        <v>168</v>
      </c>
      <c r="D38" s="17">
        <f>SUM(D39:D40)</f>
        <v>0</v>
      </c>
      <c r="E38" s="17">
        <f>SUM(E39:E40)</f>
        <v>0</v>
      </c>
      <c r="F38" s="63">
        <f>SUM(F39:F40)</f>
        <v>0</v>
      </c>
    </row>
    <row r="39" spans="1:6" x14ac:dyDescent="0.25">
      <c r="A39" s="8"/>
      <c r="B39" s="4">
        <v>1</v>
      </c>
      <c r="C39" s="4" t="s">
        <v>114</v>
      </c>
      <c r="D39" s="5"/>
      <c r="E39" s="5"/>
      <c r="F39" s="64"/>
    </row>
    <row r="40" spans="1:6" x14ac:dyDescent="0.25">
      <c r="A40" s="8"/>
      <c r="B40" s="4">
        <v>2</v>
      </c>
      <c r="C40" s="4" t="s">
        <v>189</v>
      </c>
      <c r="D40" s="5"/>
      <c r="E40" s="5"/>
      <c r="F40" s="64"/>
    </row>
    <row r="41" spans="1:6" x14ac:dyDescent="0.25">
      <c r="A41" s="25">
        <v>4</v>
      </c>
      <c r="B41" s="16"/>
      <c r="C41" s="16" t="s">
        <v>190</v>
      </c>
      <c r="D41" s="17"/>
      <c r="E41" s="17"/>
      <c r="F41" s="63"/>
    </row>
    <row r="42" spans="1:6" ht="15.75" thickBot="1" x14ac:dyDescent="0.3">
      <c r="A42" s="34"/>
      <c r="B42" s="38"/>
      <c r="C42" s="65" t="s">
        <v>176</v>
      </c>
      <c r="D42" s="66">
        <f>D26+D34+D38+D41</f>
        <v>36262165</v>
      </c>
      <c r="E42" s="66">
        <f>E26+E34+E38+E41</f>
        <v>35826828</v>
      </c>
      <c r="F42" s="67">
        <f>F26+F34+F38+F41</f>
        <v>34711968</v>
      </c>
    </row>
    <row r="43" spans="1:6" ht="15.75" thickBot="1" x14ac:dyDescent="0.3"/>
    <row r="44" spans="1:6" x14ac:dyDescent="0.25">
      <c r="A44" s="57" t="s">
        <v>191</v>
      </c>
      <c r="B44" s="58"/>
      <c r="C44" s="58"/>
      <c r="D44" s="59">
        <v>6</v>
      </c>
    </row>
    <row r="45" spans="1:6" ht="15.75" thickBot="1" x14ac:dyDescent="0.3">
      <c r="A45" s="60" t="s">
        <v>192</v>
      </c>
      <c r="B45" s="61"/>
      <c r="C45" s="61"/>
      <c r="D45" s="62">
        <v>6</v>
      </c>
    </row>
  </sheetData>
  <mergeCells count="2">
    <mergeCell ref="A6:F6"/>
    <mergeCell ref="A25:F25"/>
  </mergeCells>
  <pageMargins left="0.7" right="0.7" top="0.75" bottom="0.75" header="0.3" footer="0.3"/>
  <pageSetup paperSize="9" scale="82" orientation="portrait" r:id="rId1"/>
  <headerFooter>
    <oddHeader>&amp;C&amp;A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8"/>
  <sheetViews>
    <sheetView view="pageLayout" zoomScaleNormal="100" workbookViewId="0">
      <selection activeCell="A14" sqref="A14:D14"/>
    </sheetView>
  </sheetViews>
  <sheetFormatPr defaultRowHeight="15" x14ac:dyDescent="0.25"/>
  <cols>
    <col min="1" max="1" width="41.7109375" bestFit="1" customWidth="1"/>
    <col min="2" max="4" width="15.7109375" customWidth="1"/>
    <col min="5" max="5" width="49.85546875" bestFit="1" customWidth="1"/>
    <col min="6" max="8" width="15.7109375" style="2" customWidth="1"/>
  </cols>
  <sheetData>
    <row r="1" spans="1:8" ht="47.45" customHeight="1" x14ac:dyDescent="0.25">
      <c r="A1" s="284" t="s">
        <v>195</v>
      </c>
      <c r="B1" s="284"/>
      <c r="C1" s="284"/>
      <c r="D1" s="284"/>
      <c r="E1" s="284"/>
      <c r="F1" s="284"/>
      <c r="G1" s="284"/>
      <c r="H1" s="284"/>
    </row>
    <row r="2" spans="1:8" ht="15.75" thickBot="1" x14ac:dyDescent="0.3">
      <c r="H2" s="2" t="s">
        <v>125</v>
      </c>
    </row>
    <row r="3" spans="1:8" ht="15.75" thickBot="1" x14ac:dyDescent="0.3">
      <c r="A3" s="285" t="s">
        <v>134</v>
      </c>
      <c r="B3" s="286"/>
      <c r="C3" s="286"/>
      <c r="D3" s="286"/>
      <c r="E3" s="286" t="s">
        <v>158</v>
      </c>
      <c r="F3" s="286"/>
      <c r="G3" s="286"/>
      <c r="H3" s="287"/>
    </row>
    <row r="4" spans="1:8" ht="45.75" thickBot="1" x14ac:dyDescent="0.3">
      <c r="A4" s="94" t="s">
        <v>196</v>
      </c>
      <c r="B4" s="95" t="s">
        <v>801</v>
      </c>
      <c r="C4" s="95" t="s">
        <v>802</v>
      </c>
      <c r="D4" s="95" t="s">
        <v>803</v>
      </c>
      <c r="E4" s="101" t="s">
        <v>196</v>
      </c>
      <c r="F4" s="102" t="s">
        <v>801</v>
      </c>
      <c r="G4" s="102" t="s">
        <v>802</v>
      </c>
      <c r="H4" s="103" t="s">
        <v>803</v>
      </c>
    </row>
    <row r="5" spans="1:8" x14ac:dyDescent="0.25">
      <c r="A5" s="72" t="s">
        <v>135</v>
      </c>
      <c r="B5" s="7">
        <v>5590806</v>
      </c>
      <c r="C5" s="7">
        <v>10753594</v>
      </c>
      <c r="D5" s="7">
        <v>11055250</v>
      </c>
      <c r="E5" s="6" t="s">
        <v>186</v>
      </c>
      <c r="F5" s="7">
        <v>29165471</v>
      </c>
      <c r="G5" s="7">
        <v>35084161</v>
      </c>
      <c r="H5" s="73">
        <v>31782415</v>
      </c>
    </row>
    <row r="6" spans="1:8" x14ac:dyDescent="0.25">
      <c r="A6" s="8" t="s">
        <v>197</v>
      </c>
      <c r="B6" s="5">
        <v>5465000</v>
      </c>
      <c r="C6" s="5">
        <v>16991994</v>
      </c>
      <c r="D6" s="5">
        <v>7262401</v>
      </c>
      <c r="E6" s="4" t="s">
        <v>198</v>
      </c>
      <c r="F6" s="5">
        <v>6296391</v>
      </c>
      <c r="G6" s="5">
        <v>6214955</v>
      </c>
      <c r="H6" s="64">
        <v>5729506</v>
      </c>
    </row>
    <row r="7" spans="1:8" x14ac:dyDescent="0.25">
      <c r="A7" s="8" t="s">
        <v>145</v>
      </c>
      <c r="B7" s="5">
        <v>67334690</v>
      </c>
      <c r="C7" s="5">
        <v>70104175</v>
      </c>
      <c r="D7" s="5">
        <v>70297904</v>
      </c>
      <c r="E7" s="4" t="s">
        <v>199</v>
      </c>
      <c r="F7" s="5">
        <v>44611364</v>
      </c>
      <c r="G7" s="5">
        <v>87475226</v>
      </c>
      <c r="H7" s="64">
        <v>54351600</v>
      </c>
    </row>
    <row r="8" spans="1:8" x14ac:dyDescent="0.25">
      <c r="A8" s="8" t="s">
        <v>200</v>
      </c>
      <c r="B8" s="5">
        <v>86330263</v>
      </c>
      <c r="C8" s="5">
        <v>90606716</v>
      </c>
      <c r="D8" s="5">
        <v>90115863</v>
      </c>
      <c r="E8" s="4" t="s">
        <v>97</v>
      </c>
      <c r="F8" s="5"/>
      <c r="G8" s="5"/>
      <c r="H8" s="64"/>
    </row>
    <row r="9" spans="1:8" x14ac:dyDescent="0.25">
      <c r="A9" s="8" t="s">
        <v>201</v>
      </c>
      <c r="B9" s="5"/>
      <c r="C9" s="5"/>
      <c r="D9" s="5"/>
      <c r="E9" s="4" t="s">
        <v>162</v>
      </c>
      <c r="F9" s="5">
        <v>4675000</v>
      </c>
      <c r="G9" s="5">
        <v>6025582</v>
      </c>
      <c r="H9" s="64">
        <v>5900582</v>
      </c>
    </row>
    <row r="10" spans="1:8" x14ac:dyDescent="0.25">
      <c r="A10" s="8" t="s">
        <v>202</v>
      </c>
      <c r="B10" s="5"/>
      <c r="C10" s="5">
        <v>99880</v>
      </c>
      <c r="D10" s="5"/>
      <c r="E10" s="4" t="s">
        <v>203</v>
      </c>
      <c r="F10" s="5">
        <v>12772800</v>
      </c>
      <c r="G10" s="5">
        <v>14245196</v>
      </c>
      <c r="H10" s="64">
        <v>11309752</v>
      </c>
    </row>
    <row r="11" spans="1:8" x14ac:dyDescent="0.25">
      <c r="A11" s="8" t="s">
        <v>153</v>
      </c>
      <c r="B11" s="5"/>
      <c r="C11" s="5"/>
      <c r="D11" s="5"/>
      <c r="E11" s="4" t="s">
        <v>103</v>
      </c>
      <c r="F11" s="5"/>
      <c r="G11" s="5"/>
      <c r="H11" s="64"/>
    </row>
    <row r="12" spans="1:8" x14ac:dyDescent="0.25">
      <c r="A12" s="8" t="s">
        <v>204</v>
      </c>
      <c r="B12" s="5">
        <v>48695086</v>
      </c>
      <c r="C12" s="5">
        <v>48997565</v>
      </c>
      <c r="D12" s="5">
        <v>48997565</v>
      </c>
      <c r="E12" s="4" t="s">
        <v>206</v>
      </c>
      <c r="F12" s="5">
        <v>22983590</v>
      </c>
      <c r="G12" s="5"/>
      <c r="H12" s="64"/>
    </row>
    <row r="13" spans="1:8" x14ac:dyDescent="0.25">
      <c r="A13" s="8" t="s">
        <v>205</v>
      </c>
      <c r="B13" s="5"/>
      <c r="C13" s="5"/>
      <c r="D13" s="5"/>
      <c r="E13" s="4" t="s">
        <v>171</v>
      </c>
      <c r="F13" s="5"/>
      <c r="G13" s="5"/>
      <c r="H13" s="64"/>
    </row>
    <row r="14" spans="1:8" x14ac:dyDescent="0.25">
      <c r="A14" s="8" t="s">
        <v>207</v>
      </c>
      <c r="B14" s="5"/>
      <c r="C14" s="5">
        <v>2434232</v>
      </c>
      <c r="D14" s="5">
        <v>2434232</v>
      </c>
      <c r="E14" s="4" t="s">
        <v>208</v>
      </c>
      <c r="F14" s="5">
        <v>92911229</v>
      </c>
      <c r="G14" s="5">
        <v>93497876</v>
      </c>
      <c r="H14" s="64">
        <v>93497876</v>
      </c>
    </row>
    <row r="15" spans="1:8" x14ac:dyDescent="0.25">
      <c r="A15" s="8"/>
      <c r="B15" s="5"/>
      <c r="C15" s="5"/>
      <c r="D15" s="5"/>
      <c r="E15" s="8" t="s">
        <v>822</v>
      </c>
      <c r="F15" s="5"/>
      <c r="G15" s="5">
        <v>2494622</v>
      </c>
      <c r="H15" s="64">
        <v>2494622</v>
      </c>
    </row>
    <row r="16" spans="1:8" ht="15.75" thickBot="1" x14ac:dyDescent="0.3">
      <c r="A16" s="10"/>
      <c r="B16" s="74"/>
      <c r="C16" s="74"/>
      <c r="D16" s="74"/>
      <c r="E16" s="11"/>
      <c r="F16" s="74"/>
      <c r="G16" s="74"/>
      <c r="H16" s="75"/>
    </row>
    <row r="17" spans="1:8" x14ac:dyDescent="0.25">
      <c r="A17" s="82" t="s">
        <v>209</v>
      </c>
      <c r="B17" s="84">
        <f>SUM(B5:B16)</f>
        <v>213415845</v>
      </c>
      <c r="C17" s="84">
        <f>SUM(C5:C16)</f>
        <v>239988156</v>
      </c>
      <c r="D17" s="84">
        <f>SUM(D5:D16)</f>
        <v>230163215</v>
      </c>
      <c r="E17" s="83" t="s">
        <v>209</v>
      </c>
      <c r="F17" s="84">
        <f>SUM(F5:F16)</f>
        <v>213415845</v>
      </c>
      <c r="G17" s="84">
        <f>SUM(G5:G16)</f>
        <v>245037618</v>
      </c>
      <c r="H17" s="84">
        <f>SUM(H5:H16)</f>
        <v>205066353</v>
      </c>
    </row>
    <row r="18" spans="1:8" ht="15.75" thickBot="1" x14ac:dyDescent="0.3">
      <c r="A18" s="99" t="s">
        <v>210</v>
      </c>
      <c r="B18" s="66" t="str">
        <f>IF(((F17-B17)&gt;0),F17-B17,"----")</f>
        <v>----</v>
      </c>
      <c r="C18" s="66">
        <f>IF(((G17-C17)&gt;0),G17-C17,"----")</f>
        <v>5049462</v>
      </c>
      <c r="D18" s="66" t="str">
        <f>IF(((H17-D17)&gt;0),H17-D17,"----")</f>
        <v>----</v>
      </c>
      <c r="E18" s="65" t="s">
        <v>211</v>
      </c>
      <c r="F18" s="66" t="str">
        <f>IF(((B17-F17)&gt;0),B17-F17,"----")</f>
        <v>----</v>
      </c>
      <c r="G18" s="66" t="str">
        <f>IF(((C17-G17)&gt;0),C17-G17,"----")</f>
        <v>----</v>
      </c>
      <c r="H18" s="66">
        <f>IF(((D17-H17)&gt;0),D17-H17,"----")</f>
        <v>25096862</v>
      </c>
    </row>
  </sheetData>
  <mergeCells count="3">
    <mergeCell ref="A1:H1"/>
    <mergeCell ref="A3:D3"/>
    <mergeCell ref="E3:H3"/>
  </mergeCells>
  <pageMargins left="0.7" right="0.7" top="0.75" bottom="0.75" header="0.3" footer="0.3"/>
  <pageSetup paperSize="9" scale="70" fitToHeight="0" orientation="landscape" r:id="rId1"/>
  <headerFooter>
    <oddHeader>&amp;C&amp;A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8"/>
  <sheetViews>
    <sheetView view="pageLayout" zoomScaleNormal="100" workbookViewId="0">
      <selection activeCell="A13" sqref="A13"/>
    </sheetView>
  </sheetViews>
  <sheetFormatPr defaultRowHeight="15" x14ac:dyDescent="0.25"/>
  <cols>
    <col min="1" max="1" width="47.140625" bestFit="1" customWidth="1"/>
    <col min="2" max="4" width="15.7109375" customWidth="1"/>
    <col min="5" max="5" width="52.5703125" bestFit="1" customWidth="1"/>
    <col min="6" max="8" width="15.7109375" customWidth="1"/>
  </cols>
  <sheetData>
    <row r="1" spans="1:8" s="68" customFormat="1" ht="42" customHeight="1" x14ac:dyDescent="0.25">
      <c r="A1" s="284" t="s">
        <v>212</v>
      </c>
      <c r="B1" s="284"/>
      <c r="C1" s="284"/>
      <c r="D1" s="284"/>
      <c r="E1" s="284"/>
      <c r="F1" s="284"/>
      <c r="G1" s="284"/>
      <c r="H1" s="284"/>
    </row>
    <row r="2" spans="1:8" ht="15.75" thickBot="1" x14ac:dyDescent="0.3">
      <c r="G2" t="s">
        <v>125</v>
      </c>
    </row>
    <row r="3" spans="1:8" ht="15.75" thickBot="1" x14ac:dyDescent="0.3">
      <c r="A3" s="288" t="s">
        <v>134</v>
      </c>
      <c r="B3" s="289"/>
      <c r="C3" s="289"/>
      <c r="D3" s="290"/>
      <c r="E3" s="291" t="s">
        <v>158</v>
      </c>
      <c r="F3" s="289"/>
      <c r="G3" s="289"/>
      <c r="H3" s="290"/>
    </row>
    <row r="4" spans="1:8" ht="45.75" thickBot="1" x14ac:dyDescent="0.3">
      <c r="A4" s="94" t="s">
        <v>196</v>
      </c>
      <c r="B4" s="95" t="s">
        <v>804</v>
      </c>
      <c r="C4" s="95" t="s">
        <v>805</v>
      </c>
      <c r="D4" s="96" t="s">
        <v>806</v>
      </c>
      <c r="E4" s="97" t="s">
        <v>196</v>
      </c>
      <c r="F4" s="95" t="s">
        <v>807</v>
      </c>
      <c r="G4" s="95" t="s">
        <v>805</v>
      </c>
      <c r="H4" s="96" t="s">
        <v>806</v>
      </c>
    </row>
    <row r="5" spans="1:8" x14ac:dyDescent="0.25">
      <c r="A5" s="72" t="s">
        <v>22</v>
      </c>
      <c r="B5" s="7"/>
      <c r="C5" s="7">
        <v>268716</v>
      </c>
      <c r="D5" s="73">
        <v>168716</v>
      </c>
      <c r="E5" s="77" t="s">
        <v>746</v>
      </c>
      <c r="F5" s="7"/>
      <c r="G5" s="7">
        <v>25723181</v>
      </c>
      <c r="H5" s="73">
        <v>25723181</v>
      </c>
    </row>
    <row r="6" spans="1:8" x14ac:dyDescent="0.25">
      <c r="A6" s="8" t="s">
        <v>765</v>
      </c>
      <c r="B6" s="5"/>
      <c r="C6" s="5">
        <v>1125984</v>
      </c>
      <c r="D6" s="64">
        <v>1125984</v>
      </c>
      <c r="E6" s="78" t="s">
        <v>747</v>
      </c>
      <c r="F6" s="5">
        <v>99327300</v>
      </c>
      <c r="G6" s="5">
        <v>74391363</v>
      </c>
      <c r="H6" s="64">
        <v>74391363</v>
      </c>
    </row>
    <row r="7" spans="1:8" x14ac:dyDescent="0.25">
      <c r="A7" s="8" t="s">
        <v>24</v>
      </c>
      <c r="B7" s="5"/>
      <c r="C7" s="5"/>
      <c r="D7" s="64"/>
      <c r="E7" s="78" t="s">
        <v>214</v>
      </c>
      <c r="F7" s="5">
        <v>800000</v>
      </c>
      <c r="G7" s="5">
        <v>800000</v>
      </c>
      <c r="H7" s="64">
        <v>800000</v>
      </c>
    </row>
    <row r="8" spans="1:8" x14ac:dyDescent="0.25">
      <c r="A8" s="8" t="s">
        <v>26</v>
      </c>
      <c r="B8" s="5"/>
      <c r="C8" s="5"/>
      <c r="D8" s="64"/>
      <c r="E8" s="78" t="s">
        <v>215</v>
      </c>
      <c r="F8" s="5"/>
      <c r="G8" s="5"/>
      <c r="H8" s="64"/>
    </row>
    <row r="9" spans="1:8" x14ac:dyDescent="0.25">
      <c r="A9" s="8" t="s">
        <v>200</v>
      </c>
      <c r="B9" s="5">
        <v>99327300</v>
      </c>
      <c r="C9" s="5">
        <v>99327300</v>
      </c>
      <c r="D9" s="64">
        <v>99327300</v>
      </c>
      <c r="E9" s="78" t="s">
        <v>217</v>
      </c>
      <c r="F9" s="5">
        <v>4442006</v>
      </c>
      <c r="G9" s="5"/>
      <c r="H9" s="64"/>
    </row>
    <row r="10" spans="1:8" x14ac:dyDescent="0.25">
      <c r="A10" s="8" t="s">
        <v>40</v>
      </c>
      <c r="B10" s="5"/>
      <c r="C10" s="5"/>
      <c r="D10" s="64"/>
      <c r="E10" s="78" t="s">
        <v>219</v>
      </c>
      <c r="F10" s="5"/>
      <c r="G10" s="5"/>
      <c r="H10" s="64"/>
    </row>
    <row r="11" spans="1:8" x14ac:dyDescent="0.25">
      <c r="A11" s="8" t="s">
        <v>216</v>
      </c>
      <c r="B11" s="5"/>
      <c r="C11" s="5"/>
      <c r="D11" s="64"/>
      <c r="E11" s="78" t="s">
        <v>220</v>
      </c>
      <c r="F11" s="5"/>
      <c r="G11" s="5"/>
      <c r="H11" s="64"/>
    </row>
    <row r="12" spans="1:8" x14ac:dyDescent="0.25">
      <c r="A12" s="8" t="s">
        <v>218</v>
      </c>
      <c r="B12" s="5"/>
      <c r="C12" s="5"/>
      <c r="D12" s="64"/>
      <c r="E12" s="78" t="s">
        <v>748</v>
      </c>
      <c r="F12" s="5"/>
      <c r="G12" s="5"/>
      <c r="H12" s="64"/>
    </row>
    <row r="13" spans="1:8" x14ac:dyDescent="0.25">
      <c r="A13" s="8" t="s">
        <v>813</v>
      </c>
      <c r="B13" s="5"/>
      <c r="C13" s="5"/>
      <c r="D13" s="64">
        <v>38940</v>
      </c>
      <c r="E13" s="78" t="s">
        <v>222</v>
      </c>
      <c r="F13" s="5"/>
      <c r="G13" s="5"/>
      <c r="H13" s="64"/>
    </row>
    <row r="14" spans="1:8" x14ac:dyDescent="0.25">
      <c r="A14" s="8" t="s">
        <v>221</v>
      </c>
      <c r="B14" s="5"/>
      <c r="C14" s="5"/>
      <c r="D14" s="64"/>
      <c r="E14" s="78"/>
      <c r="F14" s="5"/>
      <c r="G14" s="5"/>
      <c r="H14" s="64"/>
    </row>
    <row r="15" spans="1:8" x14ac:dyDescent="0.25">
      <c r="A15" s="8" t="s">
        <v>204</v>
      </c>
      <c r="B15" s="5">
        <v>5242006</v>
      </c>
      <c r="C15" s="5">
        <v>5242006</v>
      </c>
      <c r="D15" s="64">
        <v>5242006</v>
      </c>
      <c r="E15" s="78"/>
      <c r="F15" s="5"/>
      <c r="G15" s="5"/>
      <c r="H15" s="64"/>
    </row>
    <row r="16" spans="1:8" ht="15.75" thickBot="1" x14ac:dyDescent="0.3">
      <c r="A16" s="10"/>
      <c r="B16" s="74"/>
      <c r="C16" s="74"/>
      <c r="D16" s="75"/>
      <c r="E16" s="79"/>
      <c r="F16" s="74"/>
      <c r="G16" s="74"/>
      <c r="H16" s="75"/>
    </row>
    <row r="17" spans="1:8" x14ac:dyDescent="0.25">
      <c r="A17" s="82" t="s">
        <v>209</v>
      </c>
      <c r="B17" s="84">
        <f>SUM(B5:B16)</f>
        <v>104569306</v>
      </c>
      <c r="C17" s="84">
        <f>SUM(C5:C16)</f>
        <v>105964006</v>
      </c>
      <c r="D17" s="84">
        <f>SUM(D5:D16)</f>
        <v>105902946</v>
      </c>
      <c r="E17" s="98" t="s">
        <v>209</v>
      </c>
      <c r="F17" s="84">
        <f>SUM(F5:F16)</f>
        <v>104569306</v>
      </c>
      <c r="G17" s="84">
        <f>SUM(G5:G16)</f>
        <v>100914544</v>
      </c>
      <c r="H17" s="84">
        <f>SUM(H5:H16)</f>
        <v>100914544</v>
      </c>
    </row>
    <row r="18" spans="1:8" ht="15.75" thickBot="1" x14ac:dyDescent="0.3">
      <c r="A18" s="99" t="s">
        <v>210</v>
      </c>
      <c r="B18" s="66" t="str">
        <f>IF(((F17-B17)&gt;0),F17-B17,"----")</f>
        <v>----</v>
      </c>
      <c r="C18" s="66" t="str">
        <f>IF(((G17-C17)&gt;0),G17-C17,"----")</f>
        <v>----</v>
      </c>
      <c r="D18" s="66" t="str">
        <f>IF(((H17-D17)&gt;0),H17-D17,"----")</f>
        <v>----</v>
      </c>
      <c r="E18" s="100" t="s">
        <v>211</v>
      </c>
      <c r="F18" s="66" t="str">
        <f>IF(((B17-F17)&gt;0),B17-F17,"----")</f>
        <v>----</v>
      </c>
      <c r="G18" s="66">
        <f>IF(((C17-G17)&gt;0),C17-G17,"----")</f>
        <v>5049462</v>
      </c>
      <c r="H18" s="66">
        <f>IF(((D17-H17)&gt;0),D17-H17,"----")</f>
        <v>4988402</v>
      </c>
    </row>
  </sheetData>
  <mergeCells count="3">
    <mergeCell ref="A1:H1"/>
    <mergeCell ref="A3:D3"/>
    <mergeCell ref="E3:H3"/>
  </mergeCells>
  <pageMargins left="0.7" right="0.7" top="0.75" bottom="0.75" header="0.3" footer="0.3"/>
  <pageSetup paperSize="9" scale="67" fitToHeight="0" orientation="landscape" r:id="rId1"/>
  <headerFooter>
    <oddHeader>&amp;C&amp;A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2"/>
  <sheetViews>
    <sheetView view="pageLayout" zoomScaleNormal="100" workbookViewId="0">
      <selection activeCell="H18" sqref="H18"/>
    </sheetView>
  </sheetViews>
  <sheetFormatPr defaultRowHeight="15" x14ac:dyDescent="0.25"/>
  <cols>
    <col min="1" max="1" width="41.7109375" bestFit="1" customWidth="1"/>
    <col min="2" max="4" width="15.7109375" customWidth="1"/>
    <col min="5" max="5" width="41.42578125" customWidth="1"/>
    <col min="6" max="8" width="15.7109375" customWidth="1"/>
  </cols>
  <sheetData>
    <row r="1" spans="1:8" ht="43.15" customHeight="1" x14ac:dyDescent="0.3">
      <c r="A1" s="292" t="s">
        <v>223</v>
      </c>
      <c r="B1" s="292"/>
      <c r="C1" s="292"/>
      <c r="D1" s="292"/>
      <c r="E1" s="292"/>
      <c r="F1" s="292"/>
      <c r="G1" s="292"/>
      <c r="H1" s="292"/>
    </row>
    <row r="2" spans="1:8" ht="15.75" thickBot="1" x14ac:dyDescent="0.3">
      <c r="H2" t="s">
        <v>125</v>
      </c>
    </row>
    <row r="3" spans="1:8" x14ac:dyDescent="0.25">
      <c r="A3" s="277" t="s">
        <v>134</v>
      </c>
      <c r="B3" s="278"/>
      <c r="C3" s="278"/>
      <c r="D3" s="279"/>
      <c r="E3" s="293" t="s">
        <v>158</v>
      </c>
      <c r="F3" s="278"/>
      <c r="G3" s="278"/>
      <c r="H3" s="279"/>
    </row>
    <row r="4" spans="1:8" s="52" customFormat="1" ht="45.75" thickBot="1" x14ac:dyDescent="0.3">
      <c r="A4" s="104" t="s">
        <v>196</v>
      </c>
      <c r="B4" s="105" t="s">
        <v>807</v>
      </c>
      <c r="C4" s="105" t="s">
        <v>802</v>
      </c>
      <c r="D4" s="106" t="s">
        <v>806</v>
      </c>
      <c r="E4" s="107" t="s">
        <v>196</v>
      </c>
      <c r="F4" s="105" t="s">
        <v>807</v>
      </c>
      <c r="G4" s="105" t="s">
        <v>802</v>
      </c>
      <c r="H4" s="106" t="s">
        <v>806</v>
      </c>
    </row>
    <row r="5" spans="1:8" x14ac:dyDescent="0.25">
      <c r="A5" s="72" t="s">
        <v>135</v>
      </c>
      <c r="B5" s="7">
        <v>8909806</v>
      </c>
      <c r="C5" s="7">
        <v>15585433</v>
      </c>
      <c r="D5" s="73">
        <v>15233902</v>
      </c>
      <c r="E5" s="77" t="s">
        <v>186</v>
      </c>
      <c r="F5" s="7">
        <v>97379260</v>
      </c>
      <c r="G5" s="7">
        <v>105472473</v>
      </c>
      <c r="H5" s="73">
        <v>101150065</v>
      </c>
    </row>
    <row r="6" spans="1:8" x14ac:dyDescent="0.25">
      <c r="A6" s="8" t="s">
        <v>197</v>
      </c>
      <c r="B6" s="5">
        <v>5465000</v>
      </c>
      <c r="C6" s="5">
        <v>16991994</v>
      </c>
      <c r="D6" s="64">
        <v>7262401</v>
      </c>
      <c r="E6" s="78" t="s">
        <v>198</v>
      </c>
      <c r="F6" s="5">
        <v>19841766</v>
      </c>
      <c r="G6" s="5">
        <v>20085476</v>
      </c>
      <c r="H6" s="64">
        <v>19600027</v>
      </c>
    </row>
    <row r="7" spans="1:8" x14ac:dyDescent="0.25">
      <c r="A7" s="8" t="s">
        <v>145</v>
      </c>
      <c r="B7" s="5">
        <v>67334690</v>
      </c>
      <c r="C7" s="5">
        <v>70104175</v>
      </c>
      <c r="D7" s="64">
        <v>70297904</v>
      </c>
      <c r="E7" s="78" t="s">
        <v>199</v>
      </c>
      <c r="F7" s="5">
        <v>59529530</v>
      </c>
      <c r="G7" s="5">
        <v>104245288</v>
      </c>
      <c r="H7" s="64">
        <v>69656415</v>
      </c>
    </row>
    <row r="8" spans="1:8" x14ac:dyDescent="0.25">
      <c r="A8" s="8" t="s">
        <v>200</v>
      </c>
      <c r="B8" s="5">
        <v>86330263</v>
      </c>
      <c r="C8" s="5">
        <v>92140686</v>
      </c>
      <c r="D8" s="64">
        <v>91649833</v>
      </c>
      <c r="E8" s="78" t="s">
        <v>97</v>
      </c>
      <c r="F8" s="5"/>
      <c r="G8" s="5"/>
      <c r="H8" s="64"/>
    </row>
    <row r="9" spans="1:8" x14ac:dyDescent="0.25">
      <c r="A9" s="8" t="s">
        <v>201</v>
      </c>
      <c r="B9" s="5"/>
      <c r="C9" s="5"/>
      <c r="D9" s="64"/>
      <c r="E9" s="78" t="s">
        <v>224</v>
      </c>
      <c r="F9" s="5">
        <v>4675000</v>
      </c>
      <c r="G9" s="5">
        <v>6025582</v>
      </c>
      <c r="H9" s="64">
        <v>5900582</v>
      </c>
    </row>
    <row r="10" spans="1:8" x14ac:dyDescent="0.25">
      <c r="A10" s="8" t="s">
        <v>202</v>
      </c>
      <c r="B10" s="5"/>
      <c r="C10" s="5">
        <v>99880</v>
      </c>
      <c r="D10" s="64"/>
      <c r="E10" s="78" t="s">
        <v>203</v>
      </c>
      <c r="F10" s="5">
        <v>12772800</v>
      </c>
      <c r="G10" s="5">
        <v>14245196</v>
      </c>
      <c r="H10" s="64">
        <v>11309752</v>
      </c>
    </row>
    <row r="11" spans="1:8" x14ac:dyDescent="0.25">
      <c r="A11" s="8" t="s">
        <v>153</v>
      </c>
      <c r="B11" s="5"/>
      <c r="C11" s="5"/>
      <c r="D11" s="64"/>
      <c r="E11" s="78" t="s">
        <v>808</v>
      </c>
      <c r="F11" s="5"/>
      <c r="G11" s="5"/>
      <c r="H11" s="64"/>
    </row>
    <row r="12" spans="1:8" x14ac:dyDescent="0.25">
      <c r="A12" s="8" t="s">
        <v>204</v>
      </c>
      <c r="B12" s="5">
        <v>49142187</v>
      </c>
      <c r="C12" s="5">
        <v>50477575</v>
      </c>
      <c r="D12" s="64">
        <v>50477575</v>
      </c>
      <c r="E12" s="78" t="s">
        <v>206</v>
      </c>
      <c r="F12" s="5">
        <v>22983590</v>
      </c>
      <c r="G12" s="5"/>
      <c r="H12" s="64"/>
    </row>
    <row r="13" spans="1:8" x14ac:dyDescent="0.25">
      <c r="A13" s="8" t="s">
        <v>205</v>
      </c>
      <c r="B13" s="5"/>
      <c r="C13" s="5"/>
      <c r="D13" s="64"/>
      <c r="E13" s="78" t="s">
        <v>171</v>
      </c>
      <c r="F13" s="5"/>
      <c r="G13" s="5">
        <v>2494622</v>
      </c>
      <c r="H13" s="64">
        <v>2494622</v>
      </c>
    </row>
    <row r="14" spans="1:8" x14ac:dyDescent="0.25">
      <c r="A14" s="8" t="s">
        <v>207</v>
      </c>
      <c r="B14" s="5"/>
      <c r="C14" s="5">
        <v>2434232</v>
      </c>
      <c r="D14" s="5">
        <v>2434232</v>
      </c>
      <c r="E14" s="78" t="s">
        <v>809</v>
      </c>
      <c r="F14" s="5"/>
      <c r="G14" s="5"/>
      <c r="H14" s="64"/>
    </row>
    <row r="15" spans="1:8" x14ac:dyDescent="0.25">
      <c r="A15" s="8"/>
      <c r="B15" s="5"/>
      <c r="C15" s="5"/>
      <c r="D15" s="64"/>
      <c r="E15" s="78"/>
      <c r="F15" s="5"/>
      <c r="G15" s="5"/>
      <c r="H15" s="64"/>
    </row>
    <row r="16" spans="1:8" x14ac:dyDescent="0.25">
      <c r="A16" s="8"/>
      <c r="B16" s="5"/>
      <c r="C16" s="5"/>
      <c r="D16" s="64"/>
      <c r="E16" s="78"/>
      <c r="F16" s="5"/>
      <c r="G16" s="5"/>
      <c r="H16" s="64"/>
    </row>
    <row r="17" spans="1:8" x14ac:dyDescent="0.25">
      <c r="A17" s="8"/>
      <c r="B17" s="5"/>
      <c r="C17" s="5"/>
      <c r="D17" s="64"/>
      <c r="E17" s="78"/>
      <c r="F17" s="5"/>
      <c r="G17" s="5"/>
      <c r="H17" s="64"/>
    </row>
    <row r="18" spans="1:8" x14ac:dyDescent="0.25">
      <c r="A18" s="8"/>
      <c r="B18" s="5"/>
      <c r="C18" s="5"/>
      <c r="D18" s="64"/>
      <c r="E18" s="78"/>
      <c r="F18" s="5"/>
      <c r="G18" s="5"/>
      <c r="H18" s="64"/>
    </row>
    <row r="19" spans="1:8" x14ac:dyDescent="0.25">
      <c r="A19" s="8"/>
      <c r="B19" s="5"/>
      <c r="C19" s="5"/>
      <c r="D19" s="64"/>
      <c r="E19" s="78"/>
      <c r="F19" s="5"/>
      <c r="G19" s="5"/>
      <c r="H19" s="64"/>
    </row>
    <row r="20" spans="1:8" ht="15.75" thickBot="1" x14ac:dyDescent="0.3">
      <c r="A20" s="10"/>
      <c r="B20" s="74"/>
      <c r="C20" s="74"/>
      <c r="D20" s="75"/>
      <c r="E20" s="79"/>
      <c r="F20" s="74"/>
      <c r="G20" s="74"/>
      <c r="H20" s="75"/>
    </row>
    <row r="21" spans="1:8" x14ac:dyDescent="0.25">
      <c r="A21" s="82" t="s">
        <v>209</v>
      </c>
      <c r="B21" s="84">
        <f>SUM(B5:B20)</f>
        <v>217181946</v>
      </c>
      <c r="C21" s="84">
        <f>SUM(C5:C20)</f>
        <v>247833975</v>
      </c>
      <c r="D21" s="84">
        <f>SUM(D5:D20)</f>
        <v>237355847</v>
      </c>
      <c r="E21" s="98" t="s">
        <v>209</v>
      </c>
      <c r="F21" s="84">
        <f>SUM(F5:F20)</f>
        <v>217181946</v>
      </c>
      <c r="G21" s="84">
        <f>SUM(G5:G20)</f>
        <v>252568637</v>
      </c>
      <c r="H21" s="84">
        <f>SUM(H5:H20)</f>
        <v>210111463</v>
      </c>
    </row>
    <row r="22" spans="1:8" ht="15.75" thickBot="1" x14ac:dyDescent="0.3">
      <c r="A22" s="99" t="s">
        <v>210</v>
      </c>
      <c r="B22" s="66" t="str">
        <f>IF(((F21-B21)&gt;0),F21-B21,"----")</f>
        <v>----</v>
      </c>
      <c r="C22" s="66">
        <f>IF(((G21-C21)&gt;0),G21-C21,"----")</f>
        <v>4734662</v>
      </c>
      <c r="D22" s="66" t="str">
        <f>IF(((H21-D21)&gt;0),H21-D21,"----")</f>
        <v>----</v>
      </c>
      <c r="E22" s="100" t="s">
        <v>211</v>
      </c>
      <c r="F22" s="66" t="str">
        <f>IF(((B21-F21)&gt;0),B21-F21,"----")</f>
        <v>----</v>
      </c>
      <c r="G22" s="66" t="str">
        <f>IF(((C21-G21)&gt;0),C21-G21,"----")</f>
        <v>----</v>
      </c>
      <c r="H22" s="66">
        <f>IF(((D21-H21)&gt;0),D21-H21,"----")</f>
        <v>27244384</v>
      </c>
    </row>
  </sheetData>
  <mergeCells count="3">
    <mergeCell ref="A1:H1"/>
    <mergeCell ref="A3:D3"/>
    <mergeCell ref="E3:H3"/>
  </mergeCells>
  <pageMargins left="0.7" right="0.7" top="0.75" bottom="0.75" header="0.3" footer="0.3"/>
  <pageSetup paperSize="9" scale="73" fitToHeight="0" orientation="landscape" r:id="rId1"/>
  <headerFooter>
    <oddHeader>&amp;C&amp;A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8"/>
  <sheetViews>
    <sheetView view="pageLayout" zoomScaleNormal="100" workbookViewId="0">
      <selection activeCell="H11" sqref="H11"/>
    </sheetView>
  </sheetViews>
  <sheetFormatPr defaultRowHeight="15" x14ac:dyDescent="0.25"/>
  <cols>
    <col min="1" max="1" width="49.28515625" bestFit="1" customWidth="1"/>
    <col min="2" max="4" width="15.7109375" customWidth="1"/>
    <col min="5" max="5" width="52.5703125" bestFit="1" customWidth="1"/>
    <col min="6" max="8" width="15.7109375" customWidth="1"/>
  </cols>
  <sheetData>
    <row r="1" spans="1:8" ht="48.6" customHeight="1" x14ac:dyDescent="0.25">
      <c r="A1" s="284" t="s">
        <v>225</v>
      </c>
      <c r="B1" s="294"/>
      <c r="C1" s="294"/>
      <c r="D1" s="294"/>
      <c r="E1" s="294"/>
      <c r="F1" s="294"/>
      <c r="G1" s="294"/>
      <c r="H1" s="294"/>
    </row>
    <row r="2" spans="1:8" ht="15.75" thickBot="1" x14ac:dyDescent="0.3"/>
    <row r="3" spans="1:8" s="33" customFormat="1" x14ac:dyDescent="0.25">
      <c r="A3" s="295" t="s">
        <v>134</v>
      </c>
      <c r="B3" s="296"/>
      <c r="C3" s="296"/>
      <c r="D3" s="297"/>
      <c r="E3" s="298" t="s">
        <v>158</v>
      </c>
      <c r="F3" s="296"/>
      <c r="G3" s="296"/>
      <c r="H3" s="297"/>
    </row>
    <row r="4" spans="1:8" s="33" customFormat="1" ht="45.75" thickBot="1" x14ac:dyDescent="0.3">
      <c r="A4" s="104" t="s">
        <v>196</v>
      </c>
      <c r="B4" s="105" t="s">
        <v>804</v>
      </c>
      <c r="C4" s="105" t="s">
        <v>805</v>
      </c>
      <c r="D4" s="106" t="s">
        <v>803</v>
      </c>
      <c r="E4" s="107" t="s">
        <v>196</v>
      </c>
      <c r="F4" s="105" t="s">
        <v>807</v>
      </c>
      <c r="G4" s="105" t="s">
        <v>802</v>
      </c>
      <c r="H4" s="106" t="s">
        <v>803</v>
      </c>
    </row>
    <row r="5" spans="1:8" x14ac:dyDescent="0.25">
      <c r="A5" s="72" t="s">
        <v>22</v>
      </c>
      <c r="B5" s="7"/>
      <c r="C5" s="7">
        <v>268716</v>
      </c>
      <c r="D5" s="73">
        <v>168716</v>
      </c>
      <c r="E5" s="77" t="s">
        <v>106</v>
      </c>
      <c r="F5" s="7"/>
      <c r="G5" s="7">
        <v>25723181</v>
      </c>
      <c r="H5" s="73">
        <v>25723181</v>
      </c>
    </row>
    <row r="6" spans="1:8" x14ac:dyDescent="0.25">
      <c r="A6" s="8" t="s">
        <v>765</v>
      </c>
      <c r="B6" s="5"/>
      <c r="C6" s="5">
        <v>1125984</v>
      </c>
      <c r="D6" s="64">
        <v>1125984</v>
      </c>
      <c r="E6" s="78" t="s">
        <v>213</v>
      </c>
      <c r="F6" s="5">
        <v>99327300</v>
      </c>
      <c r="G6" s="5">
        <v>74706163</v>
      </c>
      <c r="H6" s="64">
        <v>74704056</v>
      </c>
    </row>
    <row r="7" spans="1:8" x14ac:dyDescent="0.25">
      <c r="A7" s="8" t="s">
        <v>24</v>
      </c>
      <c r="B7" s="5"/>
      <c r="C7" s="5"/>
      <c r="D7" s="64"/>
      <c r="E7" s="78" t="s">
        <v>214</v>
      </c>
      <c r="F7" s="5">
        <v>800000</v>
      </c>
      <c r="G7" s="5">
        <v>800000</v>
      </c>
      <c r="H7" s="64">
        <v>800000</v>
      </c>
    </row>
    <row r="8" spans="1:8" x14ac:dyDescent="0.25">
      <c r="A8" s="8" t="s">
        <v>26</v>
      </c>
      <c r="B8" s="5"/>
      <c r="C8" s="5"/>
      <c r="D8" s="64"/>
      <c r="E8" s="78" t="s">
        <v>215</v>
      </c>
      <c r="F8" s="5"/>
      <c r="G8" s="5"/>
      <c r="H8" s="64"/>
    </row>
    <row r="9" spans="1:8" x14ac:dyDescent="0.25">
      <c r="A9" s="8" t="s">
        <v>200</v>
      </c>
      <c r="B9" s="5">
        <v>99327300</v>
      </c>
      <c r="C9" s="5">
        <v>99327300</v>
      </c>
      <c r="D9" s="64">
        <v>99327300</v>
      </c>
      <c r="E9" s="78" t="s">
        <v>217</v>
      </c>
      <c r="F9" s="5">
        <v>4442006</v>
      </c>
      <c r="G9" s="5"/>
      <c r="H9" s="64"/>
    </row>
    <row r="10" spans="1:8" x14ac:dyDescent="0.25">
      <c r="A10" s="8" t="s">
        <v>40</v>
      </c>
      <c r="B10" s="5"/>
      <c r="C10" s="5"/>
      <c r="D10" s="64"/>
      <c r="E10" s="78" t="s">
        <v>219</v>
      </c>
      <c r="F10" s="5"/>
      <c r="G10" s="5"/>
      <c r="H10" s="64"/>
    </row>
    <row r="11" spans="1:8" x14ac:dyDescent="0.25">
      <c r="A11" s="8" t="s">
        <v>216</v>
      </c>
      <c r="B11" s="5"/>
      <c r="C11" s="5"/>
      <c r="D11" s="64"/>
      <c r="E11" s="78" t="s">
        <v>220</v>
      </c>
      <c r="F11" s="5"/>
      <c r="G11" s="5"/>
      <c r="H11" s="64"/>
    </row>
    <row r="12" spans="1:8" x14ac:dyDescent="0.25">
      <c r="A12" s="8" t="s">
        <v>218</v>
      </c>
      <c r="B12" s="5"/>
      <c r="C12" s="5"/>
      <c r="D12" s="64"/>
      <c r="E12" s="78" t="s">
        <v>226</v>
      </c>
      <c r="F12" s="5"/>
      <c r="G12" s="5"/>
      <c r="H12" s="64"/>
    </row>
    <row r="13" spans="1:8" x14ac:dyDescent="0.25">
      <c r="A13" s="8" t="s">
        <v>813</v>
      </c>
      <c r="B13" s="5"/>
      <c r="C13" s="5"/>
      <c r="D13" s="64">
        <v>38940</v>
      </c>
      <c r="E13" s="78" t="s">
        <v>222</v>
      </c>
      <c r="F13" s="5"/>
      <c r="G13" s="5"/>
      <c r="H13" s="64"/>
    </row>
    <row r="14" spans="1:8" x14ac:dyDescent="0.25">
      <c r="A14" s="8" t="s">
        <v>221</v>
      </c>
      <c r="B14" s="5"/>
      <c r="C14" s="5"/>
      <c r="D14" s="64"/>
      <c r="E14" s="78" t="s">
        <v>112</v>
      </c>
      <c r="F14" s="5"/>
      <c r="G14" s="5"/>
      <c r="H14" s="64"/>
    </row>
    <row r="15" spans="1:8" x14ac:dyDescent="0.25">
      <c r="A15" s="8" t="s">
        <v>204</v>
      </c>
      <c r="B15" s="5">
        <v>5242006</v>
      </c>
      <c r="C15" s="5">
        <v>5242006</v>
      </c>
      <c r="D15" s="64">
        <v>5242006</v>
      </c>
      <c r="E15" s="78"/>
      <c r="F15" s="5"/>
      <c r="G15" s="5"/>
      <c r="H15" s="64"/>
    </row>
    <row r="16" spans="1:8" ht="15.75" thickBot="1" x14ac:dyDescent="0.3">
      <c r="A16" s="10"/>
      <c r="B16" s="74"/>
      <c r="C16" s="74"/>
      <c r="D16" s="75"/>
      <c r="E16" s="79"/>
      <c r="F16" s="74"/>
      <c r="G16" s="74"/>
      <c r="H16" s="75"/>
    </row>
    <row r="17" spans="1:8" x14ac:dyDescent="0.25">
      <c r="A17" s="54" t="s">
        <v>209</v>
      </c>
      <c r="B17" s="76">
        <f>SUM(B5:B16)</f>
        <v>104569306</v>
      </c>
      <c r="C17" s="76">
        <f>SUM(C5:C16)</f>
        <v>105964006</v>
      </c>
      <c r="D17" s="183">
        <f>SUM(D5:D16)</f>
        <v>105902946</v>
      </c>
      <c r="E17" s="54" t="s">
        <v>209</v>
      </c>
      <c r="F17" s="76">
        <f>SUM(F5:F16)</f>
        <v>104569306</v>
      </c>
      <c r="G17" s="76">
        <f>SUM(G5:G16)</f>
        <v>101229344</v>
      </c>
      <c r="H17" s="55">
        <f>SUM(H5:H16)</f>
        <v>101227237</v>
      </c>
    </row>
    <row r="18" spans="1:8" ht="15.75" thickBot="1" x14ac:dyDescent="0.3">
      <c r="A18" s="34" t="s">
        <v>210</v>
      </c>
      <c r="B18" s="35" t="str">
        <f>IF(((F17-B17)&gt;0),F17-B17,"----")</f>
        <v>----</v>
      </c>
      <c r="C18" s="35" t="str">
        <f>IF(((G17-C17)&gt;0),G17-C17,"----")</f>
        <v>----</v>
      </c>
      <c r="D18" s="184" t="str">
        <f>IF(((H17-D17)&gt;0),H17-D17,"----")</f>
        <v>----</v>
      </c>
      <c r="E18" s="34" t="s">
        <v>211</v>
      </c>
      <c r="F18" s="35" t="str">
        <f>IF(((B17-F17)&gt;0),B17-F17,"----")</f>
        <v>----</v>
      </c>
      <c r="G18" s="35">
        <f>IF(((C17-G17)&gt;0),C17-G17,"----")</f>
        <v>4734662</v>
      </c>
      <c r="H18" s="56">
        <f>IF(((D17-H17)&gt;0),D17-H17,"----")</f>
        <v>4675709</v>
      </c>
    </row>
  </sheetData>
  <mergeCells count="3">
    <mergeCell ref="A1:H1"/>
    <mergeCell ref="A3:D3"/>
    <mergeCell ref="E3:H3"/>
  </mergeCells>
  <pageMargins left="0.7" right="0.7" top="0.75" bottom="0.75" header="0.3" footer="0.3"/>
  <pageSetup paperSize="9" scale="66" orientation="landscape" r:id="rId1"/>
  <headerFooter>
    <oddHeader>&amp;C&amp;A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2"/>
  <sheetViews>
    <sheetView view="pageLayout" topLeftCell="A2" zoomScaleNormal="100" workbookViewId="0">
      <selection activeCell="D32" sqref="D32"/>
    </sheetView>
  </sheetViews>
  <sheetFormatPr defaultRowHeight="15" x14ac:dyDescent="0.25"/>
  <cols>
    <col min="1" max="1" width="62.7109375" bestFit="1" customWidth="1"/>
    <col min="2" max="4" width="15.7109375" style="2" customWidth="1"/>
  </cols>
  <sheetData>
    <row r="1" spans="1:4" ht="18.75" x14ac:dyDescent="0.3">
      <c r="A1" s="292" t="s">
        <v>749</v>
      </c>
      <c r="B1" s="292"/>
      <c r="C1" s="292"/>
      <c r="D1" s="292"/>
    </row>
    <row r="2" spans="1:4" ht="15.75" thickBot="1" x14ac:dyDescent="0.3">
      <c r="D2" s="2" t="s">
        <v>125</v>
      </c>
    </row>
    <row r="3" spans="1:4" ht="45" x14ac:dyDescent="0.25">
      <c r="A3" s="39"/>
      <c r="B3" s="116" t="s">
        <v>801</v>
      </c>
      <c r="C3" s="116" t="s">
        <v>802</v>
      </c>
      <c r="D3" s="120" t="s">
        <v>806</v>
      </c>
    </row>
    <row r="4" spans="1:4" x14ac:dyDescent="0.25">
      <c r="A4" s="113">
        <v>1</v>
      </c>
      <c r="B4" s="118">
        <v>2</v>
      </c>
      <c r="C4" s="118">
        <v>3</v>
      </c>
      <c r="D4" s="119">
        <v>4</v>
      </c>
    </row>
    <row r="5" spans="1:4" x14ac:dyDescent="0.25">
      <c r="A5" s="321" t="s">
        <v>227</v>
      </c>
      <c r="B5" s="17"/>
      <c r="C5" s="17"/>
      <c r="D5" s="63"/>
    </row>
    <row r="6" spans="1:4" x14ac:dyDescent="0.25">
      <c r="A6" s="322" t="s">
        <v>823</v>
      </c>
      <c r="B6" s="17"/>
      <c r="C6" s="323">
        <v>14297085</v>
      </c>
      <c r="D6" s="324">
        <v>14297085</v>
      </c>
    </row>
    <row r="7" spans="1:4" x14ac:dyDescent="0.25">
      <c r="A7" s="322" t="s">
        <v>824</v>
      </c>
      <c r="B7" s="325"/>
      <c r="C7" s="323">
        <v>16931223</v>
      </c>
      <c r="D7" s="324">
        <v>16931223</v>
      </c>
    </row>
    <row r="8" spans="1:4" x14ac:dyDescent="0.25">
      <c r="A8" s="322" t="s">
        <v>825</v>
      </c>
      <c r="B8" s="325"/>
      <c r="C8" s="323">
        <v>2465824</v>
      </c>
      <c r="D8" s="324">
        <v>2465824</v>
      </c>
    </row>
    <row r="9" spans="1:4" x14ac:dyDescent="0.25">
      <c r="A9" s="322" t="s">
        <v>826</v>
      </c>
      <c r="B9" s="325"/>
      <c r="C9" s="323">
        <v>2560880</v>
      </c>
      <c r="D9" s="324">
        <v>2560880</v>
      </c>
    </row>
    <row r="10" spans="1:4" x14ac:dyDescent="0.25">
      <c r="A10" s="322" t="s">
        <v>827</v>
      </c>
      <c r="B10" s="325"/>
      <c r="C10" s="323">
        <v>1679400</v>
      </c>
      <c r="D10" s="324">
        <v>1679400</v>
      </c>
    </row>
    <row r="11" spans="1:4" x14ac:dyDescent="0.25">
      <c r="A11" s="322" t="s">
        <v>828</v>
      </c>
      <c r="B11" s="325"/>
      <c r="C11" s="323">
        <v>889000</v>
      </c>
      <c r="D11" s="324">
        <v>889000</v>
      </c>
    </row>
    <row r="12" spans="1:4" x14ac:dyDescent="0.25">
      <c r="A12" s="227" t="s">
        <v>829</v>
      </c>
      <c r="B12" s="5"/>
      <c r="C12" s="64">
        <v>19150979</v>
      </c>
      <c r="D12" s="64">
        <v>19150979</v>
      </c>
    </row>
    <row r="13" spans="1:4" x14ac:dyDescent="0.25">
      <c r="A13" s="227" t="s">
        <v>830</v>
      </c>
      <c r="B13" s="5"/>
      <c r="C13" s="64">
        <v>889999</v>
      </c>
      <c r="D13" s="64">
        <v>889999</v>
      </c>
    </row>
    <row r="14" spans="1:4" x14ac:dyDescent="0.25">
      <c r="A14" s="227" t="s">
        <v>831</v>
      </c>
      <c r="B14" s="5"/>
      <c r="C14" s="64">
        <v>6829210</v>
      </c>
      <c r="D14" s="64">
        <v>6829210</v>
      </c>
    </row>
    <row r="15" spans="1:4" x14ac:dyDescent="0.25">
      <c r="A15" s="227" t="s">
        <v>832</v>
      </c>
      <c r="B15" s="5"/>
      <c r="C15" s="64">
        <v>338442</v>
      </c>
      <c r="D15" s="64">
        <v>338442</v>
      </c>
    </row>
    <row r="16" spans="1:4" x14ac:dyDescent="0.25">
      <c r="A16" s="227" t="s">
        <v>833</v>
      </c>
      <c r="B16" s="5"/>
      <c r="C16" s="64">
        <v>1226193</v>
      </c>
      <c r="D16" s="64">
        <v>1226193</v>
      </c>
    </row>
    <row r="17" spans="1:4" x14ac:dyDescent="0.25">
      <c r="A17" s="227" t="s">
        <v>834</v>
      </c>
      <c r="B17" s="5"/>
      <c r="C17" s="64">
        <v>2238125</v>
      </c>
      <c r="D17" s="64">
        <v>2238125</v>
      </c>
    </row>
    <row r="18" spans="1:4" x14ac:dyDescent="0.25">
      <c r="A18" s="321" t="s">
        <v>228</v>
      </c>
      <c r="B18" s="17"/>
      <c r="C18" s="63"/>
      <c r="D18" s="63"/>
    </row>
    <row r="19" spans="1:4" x14ac:dyDescent="0.25">
      <c r="A19" s="322" t="s">
        <v>836</v>
      </c>
      <c r="B19" s="325"/>
      <c r="C19" s="324">
        <v>114990</v>
      </c>
      <c r="D19" s="324">
        <v>114990</v>
      </c>
    </row>
    <row r="20" spans="1:4" x14ac:dyDescent="0.25">
      <c r="A20" s="322" t="s">
        <v>835</v>
      </c>
      <c r="B20" s="325"/>
      <c r="C20" s="324">
        <v>129999</v>
      </c>
      <c r="D20" s="324">
        <v>129999</v>
      </c>
    </row>
    <row r="21" spans="1:4" x14ac:dyDescent="0.25">
      <c r="A21" s="322" t="s">
        <v>837</v>
      </c>
      <c r="B21" s="325"/>
      <c r="C21" s="324">
        <v>481260</v>
      </c>
      <c r="D21" s="324">
        <v>481260</v>
      </c>
    </row>
    <row r="22" spans="1:4" x14ac:dyDescent="0.25">
      <c r="A22" s="322" t="s">
        <v>838</v>
      </c>
      <c r="B22" s="325"/>
      <c r="C22" s="324">
        <v>216903</v>
      </c>
      <c r="D22" s="324">
        <v>216903</v>
      </c>
    </row>
    <row r="23" spans="1:4" x14ac:dyDescent="0.25">
      <c r="A23" s="322" t="s">
        <v>839</v>
      </c>
      <c r="B23" s="325"/>
      <c r="C23" s="324">
        <v>170000</v>
      </c>
      <c r="D23" s="324">
        <v>170000</v>
      </c>
    </row>
    <row r="24" spans="1:4" x14ac:dyDescent="0.25">
      <c r="A24" s="322" t="s">
        <v>840</v>
      </c>
      <c r="B24" s="325"/>
      <c r="C24" s="324">
        <v>235000</v>
      </c>
      <c r="D24" s="324">
        <v>235000</v>
      </c>
    </row>
    <row r="25" spans="1:4" x14ac:dyDescent="0.25">
      <c r="A25" s="322" t="s">
        <v>841</v>
      </c>
      <c r="B25" s="325"/>
      <c r="C25" s="324">
        <v>238000</v>
      </c>
      <c r="D25" s="324">
        <v>238000</v>
      </c>
    </row>
    <row r="26" spans="1:4" x14ac:dyDescent="0.25">
      <c r="A26" s="322" t="s">
        <v>842</v>
      </c>
      <c r="B26" s="325"/>
      <c r="C26" s="324">
        <v>528000</v>
      </c>
      <c r="D26" s="324">
        <v>528000</v>
      </c>
    </row>
    <row r="27" spans="1:4" x14ac:dyDescent="0.25">
      <c r="A27" s="322" t="s">
        <v>843</v>
      </c>
      <c r="B27" s="325"/>
      <c r="C27" s="324">
        <v>1770548</v>
      </c>
      <c r="D27" s="324">
        <v>1770548</v>
      </c>
    </row>
    <row r="28" spans="1:4" x14ac:dyDescent="0.25">
      <c r="A28" s="322" t="s">
        <v>844</v>
      </c>
      <c r="B28" s="325"/>
      <c r="C28" s="324">
        <v>237800</v>
      </c>
      <c r="D28" s="324">
        <v>237800</v>
      </c>
    </row>
    <row r="29" spans="1:4" x14ac:dyDescent="0.25">
      <c r="A29" s="322" t="s">
        <v>845</v>
      </c>
      <c r="B29" s="325"/>
      <c r="C29" s="324">
        <v>105000</v>
      </c>
      <c r="D29" s="324">
        <v>105000</v>
      </c>
    </row>
    <row r="30" spans="1:4" x14ac:dyDescent="0.25">
      <c r="A30" s="322" t="s">
        <v>846</v>
      </c>
      <c r="B30" s="325"/>
      <c r="C30" s="324">
        <v>580000</v>
      </c>
      <c r="D30" s="324">
        <v>580000</v>
      </c>
    </row>
    <row r="31" spans="1:4" x14ac:dyDescent="0.25">
      <c r="A31" s="326" t="s">
        <v>847</v>
      </c>
      <c r="B31" s="327"/>
      <c r="C31" s="328">
        <v>87503</v>
      </c>
      <c r="D31" s="328">
        <v>87503</v>
      </c>
    </row>
    <row r="32" spans="1:4" ht="15.75" thickBot="1" x14ac:dyDescent="0.3">
      <c r="A32" s="99" t="s">
        <v>209</v>
      </c>
      <c r="B32" s="66">
        <v>99327000</v>
      </c>
      <c r="C32" s="66">
        <f>SUM(C6:C31)</f>
        <v>74391363</v>
      </c>
      <c r="D32" s="66">
        <f>SUM(D6:D31)</f>
        <v>74391363</v>
      </c>
    </row>
  </sheetData>
  <mergeCells count="1">
    <mergeCell ref="A1:D1"/>
  </mergeCells>
  <pageMargins left="0.7" right="0.7" top="0.75" bottom="0.75" header="0.3" footer="0.3"/>
  <pageSetup paperSize="9" scale="79" orientation="portrait" r:id="rId1"/>
  <headerFooter>
    <oddHeader>&amp;C&amp;A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26</vt:i4>
      </vt:variant>
      <vt:variant>
        <vt:lpstr>Névvel ellátott tartományok</vt:lpstr>
      </vt:variant>
      <vt:variant>
        <vt:i4>3</vt:i4>
      </vt:variant>
    </vt:vector>
  </HeadingPairs>
  <TitlesOfParts>
    <vt:vector size="29" baseType="lpstr">
      <vt:lpstr>1. melléklet Konszolidált</vt:lpstr>
      <vt:lpstr>2.1 melléklet Önkormányzat</vt:lpstr>
      <vt:lpstr>2.2 melléklet KÖH</vt:lpstr>
      <vt:lpstr>2.3 melléklet Óvoda</vt:lpstr>
      <vt:lpstr>3.1.melléklet</vt:lpstr>
      <vt:lpstr>3.2 melléklet</vt:lpstr>
      <vt:lpstr>3.3. melléklet</vt:lpstr>
      <vt:lpstr>3.4. melléklet</vt:lpstr>
      <vt:lpstr>4. melléklet</vt:lpstr>
      <vt:lpstr>5. melléklet</vt:lpstr>
      <vt:lpstr>6. melléklet</vt:lpstr>
      <vt:lpstr>7. melléklet</vt:lpstr>
      <vt:lpstr>8. melléklet</vt:lpstr>
      <vt:lpstr>9. melléklet</vt:lpstr>
      <vt:lpstr>10. melléklet</vt:lpstr>
      <vt:lpstr> 11. sz. mell</vt:lpstr>
      <vt:lpstr>12. melléklet</vt:lpstr>
      <vt:lpstr>13. melléklet</vt:lpstr>
      <vt:lpstr>13.1 melléklet </vt:lpstr>
      <vt:lpstr>14. melléklet</vt:lpstr>
      <vt:lpstr>14.1 melléklet </vt:lpstr>
      <vt:lpstr>15. melléklet</vt:lpstr>
      <vt:lpstr>16. melléklet</vt:lpstr>
      <vt:lpstr>17. melléklet</vt:lpstr>
      <vt:lpstr>18. mell</vt:lpstr>
      <vt:lpstr>Munka2</vt:lpstr>
      <vt:lpstr>'13. melléklet'!Nyomtatási_cím</vt:lpstr>
      <vt:lpstr>'13.1 melléklet '!Nyomtatási_cím</vt:lpstr>
      <vt:lpstr>'2.1 melléklet Önkormányzat'!Nyomtatási_cím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Win8</dc:creator>
  <cp:lastModifiedBy>Füle Mária</cp:lastModifiedBy>
  <cp:lastPrinted>2019-05-09T12:26:22Z</cp:lastPrinted>
  <dcterms:created xsi:type="dcterms:W3CDTF">2017-05-12T08:20:50Z</dcterms:created>
  <dcterms:modified xsi:type="dcterms:W3CDTF">2019-05-09T13:14:21Z</dcterms:modified>
</cp:coreProperties>
</file>