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filterPrivacy="1"/>
  <xr:revisionPtr revIDLastSave="0" documentId="10_ncr:8100000_{8225F364-E361-461A-809E-C12C5C36D9B2}" xr6:coauthVersionLast="33" xr6:coauthVersionMax="33" xr10:uidLastSave="{00000000-0000-0000-0000-000000000000}"/>
  <bookViews>
    <workbookView xWindow="0" yWindow="0" windowWidth="20490" windowHeight="7545" firstSheet="2" activeTab="6" xr2:uid="{00000000-000D-0000-FFFF-FFFF00000000}"/>
  </bookViews>
  <sheets>
    <sheet name="bevételi főtábla" sheetId="1" r:id="rId1"/>
    <sheet name="kiadási főtábla" sheetId="2" r:id="rId2"/>
    <sheet name="pénzforg.mérleg" sheetId="3" r:id="rId3"/>
    <sheet name="eredmény kimut." sheetId="5" r:id="rId4"/>
    <sheet name="gépjárműadó kedv." sheetId="6" r:id="rId5"/>
    <sheet name="mérleg" sheetId="7" r:id="rId6"/>
    <sheet name="létszám" sheetId="10" r:id="rId7"/>
    <sheet name="műk.és felhalm.mérleg" sheetId="4" r:id="rId8"/>
  </sheets>
  <definedNames>
    <definedName name="_xlnm.Print_Area" localSheetId="1">'kiadási főtábla'!$A$1:$E$167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0" l="1"/>
  <c r="B18" i="10"/>
  <c r="B11" i="10"/>
  <c r="B7" i="5"/>
  <c r="B11" i="5"/>
  <c r="B14" i="5"/>
  <c r="B18" i="5"/>
  <c r="B21" i="5"/>
  <c r="B23" i="5"/>
  <c r="B26" i="5"/>
  <c r="B27" i="5"/>
  <c r="B28" i="5"/>
  <c r="B22" i="7"/>
  <c r="B26" i="7"/>
  <c r="B28" i="7"/>
  <c r="B9" i="7"/>
  <c r="B12" i="7"/>
  <c r="B15" i="7"/>
  <c r="B18" i="7"/>
  <c r="C22" i="7"/>
  <c r="C26" i="7"/>
  <c r="C28" i="7"/>
  <c r="C9" i="7"/>
  <c r="C12" i="7"/>
  <c r="C15" i="7"/>
  <c r="C18" i="7"/>
  <c r="E159" i="2"/>
  <c r="E161" i="2"/>
  <c r="E163" i="2"/>
  <c r="E162" i="2"/>
  <c r="E160" i="2"/>
  <c r="D159" i="2"/>
  <c r="E158" i="2"/>
  <c r="E157" i="2"/>
  <c r="D163" i="2"/>
  <c r="D165" i="2"/>
  <c r="D164" i="2"/>
  <c r="D162" i="2"/>
  <c r="D161" i="2"/>
  <c r="D160" i="2"/>
  <c r="D158" i="2"/>
  <c r="D157" i="2"/>
  <c r="C161" i="2"/>
  <c r="C163" i="2"/>
  <c r="C162" i="2"/>
  <c r="C160" i="2"/>
  <c r="C159" i="2"/>
  <c r="C158" i="2"/>
  <c r="C157" i="2"/>
  <c r="F14" i="6"/>
  <c r="C7" i="5"/>
  <c r="C11" i="5"/>
  <c r="C14" i="5"/>
  <c r="C18" i="5"/>
  <c r="C21" i="5"/>
  <c r="C23" i="5"/>
  <c r="C26" i="5"/>
  <c r="C27" i="5"/>
  <c r="C28" i="5"/>
  <c r="F7" i="4"/>
  <c r="F13" i="4"/>
  <c r="F16" i="4"/>
  <c r="E7" i="4"/>
  <c r="E13" i="4"/>
  <c r="E16" i="4"/>
  <c r="C7" i="4"/>
  <c r="C13" i="4"/>
  <c r="C16" i="4"/>
  <c r="B7" i="4"/>
  <c r="B13" i="4"/>
  <c r="B16" i="4"/>
  <c r="G7" i="4"/>
  <c r="D30" i="3"/>
  <c r="D33" i="3"/>
  <c r="C30" i="3"/>
  <c r="C33" i="3"/>
  <c r="E33" i="3"/>
  <c r="B30" i="3"/>
  <c r="B33" i="3"/>
  <c r="E30" i="3"/>
  <c r="E29" i="3"/>
  <c r="E28" i="3"/>
  <c r="E27" i="3"/>
  <c r="E26" i="3"/>
  <c r="E25" i="3"/>
  <c r="E24" i="3"/>
  <c r="E23" i="3"/>
  <c r="E22" i="3"/>
  <c r="D17" i="3"/>
  <c r="D20" i="3"/>
  <c r="C17" i="3"/>
  <c r="C20" i="3"/>
  <c r="E20" i="3"/>
  <c r="B17" i="3"/>
  <c r="B20" i="3"/>
  <c r="E17" i="3"/>
  <c r="E16" i="3"/>
  <c r="E15" i="3"/>
  <c r="E14" i="3"/>
  <c r="E13" i="3"/>
  <c r="E12" i="3"/>
  <c r="E11" i="3"/>
  <c r="E142" i="2"/>
  <c r="D142" i="2"/>
  <c r="D123" i="2"/>
  <c r="E123" i="2"/>
  <c r="D99" i="2"/>
  <c r="E99" i="2"/>
  <c r="E152" i="2"/>
  <c r="D152" i="2"/>
  <c r="C152" i="2"/>
  <c r="C142" i="2"/>
  <c r="E127" i="2"/>
  <c r="D127" i="2"/>
  <c r="C127" i="2"/>
  <c r="C123" i="2"/>
  <c r="C129" i="2"/>
  <c r="E104" i="2"/>
  <c r="D104" i="2"/>
  <c r="C104" i="2"/>
  <c r="E89" i="2"/>
  <c r="D89" i="2"/>
  <c r="D70" i="2"/>
  <c r="D53" i="2"/>
  <c r="D14" i="2"/>
  <c r="D108" i="2"/>
  <c r="D131" i="2"/>
  <c r="C89" i="2"/>
  <c r="E78" i="2"/>
  <c r="D78" i="2"/>
  <c r="C78" i="2"/>
  <c r="E70" i="2"/>
  <c r="C70" i="2"/>
  <c r="E63" i="2"/>
  <c r="D63" i="2"/>
  <c r="C63" i="2"/>
  <c r="E58" i="2"/>
  <c r="D58" i="2"/>
  <c r="C58" i="2"/>
  <c r="E53" i="2"/>
  <c r="C53" i="2"/>
  <c r="E43" i="2"/>
  <c r="D43" i="2"/>
  <c r="C43" i="2"/>
  <c r="E36" i="2"/>
  <c r="D36" i="2"/>
  <c r="C36" i="2"/>
  <c r="E31" i="2"/>
  <c r="D31" i="2"/>
  <c r="C31" i="2"/>
  <c r="J24" i="2"/>
  <c r="E24" i="2"/>
  <c r="D24" i="2"/>
  <c r="C24" i="2"/>
  <c r="E18" i="2"/>
  <c r="D18" i="2"/>
  <c r="C18" i="2"/>
  <c r="E14" i="2"/>
  <c r="C14" i="2"/>
  <c r="E108" i="2"/>
  <c r="E131" i="2"/>
  <c r="D129" i="2"/>
  <c r="C108" i="2"/>
  <c r="C131" i="2"/>
  <c r="E129" i="2"/>
  <c r="G109" i="1"/>
  <c r="F109" i="1"/>
  <c r="E109" i="1"/>
  <c r="G94" i="1"/>
  <c r="F94" i="1"/>
  <c r="E94" i="1"/>
  <c r="G78" i="1"/>
  <c r="F78" i="1"/>
  <c r="E78" i="1"/>
  <c r="G75" i="1"/>
  <c r="G15" i="1"/>
  <c r="G26" i="1"/>
  <c r="G80" i="1"/>
  <c r="F75" i="1"/>
  <c r="F36" i="1"/>
  <c r="F38" i="1"/>
  <c r="F39" i="1"/>
  <c r="F15" i="1"/>
  <c r="F26" i="1"/>
  <c r="F80" i="1"/>
  <c r="E75" i="1"/>
  <c r="G58" i="1"/>
  <c r="F58" i="1"/>
  <c r="E58" i="1"/>
  <c r="G53" i="1"/>
  <c r="F53" i="1"/>
  <c r="E53" i="1"/>
  <c r="E39" i="1"/>
  <c r="G38" i="1"/>
  <c r="E38" i="1"/>
  <c r="G36" i="1"/>
  <c r="E36" i="1"/>
  <c r="E26" i="1"/>
  <c r="E80" i="1"/>
  <c r="E15" i="1"/>
  <c r="G39" i="1"/>
</calcChain>
</file>

<file path=xl/sharedStrings.xml><?xml version="1.0" encoding="utf-8"?>
<sst xmlns="http://schemas.openxmlformats.org/spreadsheetml/2006/main" count="497" uniqueCount="361">
  <si>
    <t>2. számú melléklet</t>
  </si>
  <si>
    <t>BEVÉTELEK</t>
  </si>
  <si>
    <t>Eredeti</t>
  </si>
  <si>
    <t>Módosított</t>
  </si>
  <si>
    <t>2017. évi</t>
  </si>
  <si>
    <t>BEVÉTELEK MEGNEVEZÉSE</t>
  </si>
  <si>
    <t>költségvetés</t>
  </si>
  <si>
    <t>teljesítés</t>
  </si>
  <si>
    <t xml:space="preserve"> Ft</t>
  </si>
  <si>
    <t>I. Működési bevétel</t>
  </si>
  <si>
    <t>1.</t>
  </si>
  <si>
    <t>Intézményi működési bevétel</t>
  </si>
  <si>
    <t>Önkormányzat</t>
  </si>
  <si>
    <t>Alaptevékenység bevételei</t>
  </si>
  <si>
    <t>2.</t>
  </si>
  <si>
    <t>Egyéb bevételek:</t>
  </si>
  <si>
    <t>3.</t>
  </si>
  <si>
    <t xml:space="preserve">Kamatbevételek                              </t>
  </si>
  <si>
    <t>4.</t>
  </si>
  <si>
    <t>Kiszámlázott termékek és szolgáltatások ÁFA - ja, ÁFA visszatérülés</t>
  </si>
  <si>
    <t xml:space="preserve">Alaptevékenység bevételei mindösszesen:             </t>
  </si>
  <si>
    <t>5.</t>
  </si>
  <si>
    <t>Egyéb intézményi működési bevételek</t>
  </si>
  <si>
    <t>6.</t>
  </si>
  <si>
    <t>intézményi étkeztetési bevétel</t>
  </si>
  <si>
    <t>áfa</t>
  </si>
  <si>
    <t>Lakbér, lakáshasználati díj</t>
  </si>
  <si>
    <t>Egyéb helyiségek bérbeadása:</t>
  </si>
  <si>
    <t xml:space="preserve">Egyéb intézményi működési bevételek összesen:      </t>
  </si>
  <si>
    <t>Továbbszámlázott szolg.bevétele(tornacsarnok)</t>
  </si>
  <si>
    <t>bérleti díj(közös hiv.)</t>
  </si>
  <si>
    <t>költségek visszatérülései</t>
  </si>
  <si>
    <t xml:space="preserve">INTÉZMÉNYI MŰKÖDÉSI BEVÉTELEK ÖSSZESEN:                     </t>
  </si>
  <si>
    <t>Önkormányzatok sajátos működési bevételei</t>
  </si>
  <si>
    <t>Helyi adók, pótlékok, bírságok</t>
  </si>
  <si>
    <t xml:space="preserve">Helyi iparűzési adó                             </t>
  </si>
  <si>
    <t xml:space="preserve">Pótlékok, bírságok, egyéb                                  </t>
  </si>
  <si>
    <t>Idegenforgalmi adó</t>
  </si>
  <si>
    <t>Építményadó</t>
  </si>
  <si>
    <t>Telekadó</t>
  </si>
  <si>
    <t>telekadó visszamenőleges</t>
  </si>
  <si>
    <t>7.</t>
  </si>
  <si>
    <t>telekadó</t>
  </si>
  <si>
    <t xml:space="preserve">Helyi adók, pótlékok, bírságok összesen                  </t>
  </si>
  <si>
    <t xml:space="preserve">Gépjárműadó  (40%)                                       </t>
  </si>
  <si>
    <t xml:space="preserve">Átengedett központi adók összesen                          </t>
  </si>
  <si>
    <t xml:space="preserve">ÖNKOMÁNYZAT SAJÁTOS MŰKÖDÉSI BEVÉTELEI        </t>
  </si>
  <si>
    <t>II. Támogatások</t>
  </si>
  <si>
    <t>Önkormányzatok költségvetési támogatása</t>
  </si>
  <si>
    <t>Zöldterület gazdálkodással kapcs.feladatok</t>
  </si>
  <si>
    <t>Közvilágítás fenntartásának támogatása</t>
  </si>
  <si>
    <t>Köztemető fenntartással kapcs.feladatok tám.</t>
  </si>
  <si>
    <t>Közutak fenntartásának tám.</t>
  </si>
  <si>
    <t>Egyéb önkormányzati feladatok tám.</t>
  </si>
  <si>
    <t>Települési önkormányzatok szoc.feladatainak egyéb tám.</t>
  </si>
  <si>
    <t>Üdülőhelyi feladatok támogatása</t>
  </si>
  <si>
    <t>Könyvtári, közművelődési feladatok támogatása</t>
  </si>
  <si>
    <t>Települési önkormányzatok egyes köznevelési feladatainak támogatása</t>
  </si>
  <si>
    <t>Önkormányzati hivatal működésének támogatása</t>
  </si>
  <si>
    <t>elszámolásból származó bevételek</t>
  </si>
  <si>
    <t xml:space="preserve">NORMATÍV  TÁMOGATÁSOK ÖSSZESEN:                                 </t>
  </si>
  <si>
    <t>III. Felhalmozási és tőke jellegű bevétel</t>
  </si>
  <si>
    <t>ingatlan értékesítés bevétele</t>
  </si>
  <si>
    <t>Egyéb önkormányzati vagyon bérbeadásából származó bev.</t>
  </si>
  <si>
    <t>Értékesített tárgyi eszközök immateriális javak áfa</t>
  </si>
  <si>
    <t xml:space="preserve">FELHALMOZÁSI ÉS TŐKEJELLEGŰ BEVÉTELEK         </t>
  </si>
  <si>
    <t xml:space="preserve">2017. évi </t>
  </si>
  <si>
    <t>ezer Ft</t>
  </si>
  <si>
    <t>IV. Véglegesen átvett pénzeszközök</t>
  </si>
  <si>
    <t>Átvett pénzeszközök</t>
  </si>
  <si>
    <t>háztartásoktól</t>
  </si>
  <si>
    <t xml:space="preserve">Isk. eü. Ellátásra és védőnői szolgálatra                         </t>
  </si>
  <si>
    <t>Közfoglalkoztatás támogatása</t>
  </si>
  <si>
    <t>Károlyháza Község Önkormányzat hozzájár. Köztemető feladataihoz</t>
  </si>
  <si>
    <t>Károlyháza Község Önkormányzat hozzájár. Védőnői szolg. feladataihoz</t>
  </si>
  <si>
    <t>Károlyháza Község Önk. károlyházi étkezők támogatása</t>
  </si>
  <si>
    <t>Károlyháza Község Önkormányzat óvodai feladatok tám.</t>
  </si>
  <si>
    <t>ASP pályázat</t>
  </si>
  <si>
    <t>TOP pályázat bevétele</t>
  </si>
  <si>
    <t xml:space="preserve">VÉGLEGESEN ÁTVETT PÉNZESZK.:            </t>
  </si>
  <si>
    <t>Támogatási kölcsönök visszatérülése</t>
  </si>
  <si>
    <t>Hitelfelvétel és kölcsön visszatérülés összesen</t>
  </si>
  <si>
    <t xml:space="preserve"> pénzmaradvány</t>
  </si>
  <si>
    <t xml:space="preserve">BEVÉTELEK ÖSSZESEN:                                                          </t>
  </si>
  <si>
    <t>KIMLEI NEMZETISÉGI ÓVODA</t>
  </si>
  <si>
    <t>2017. év</t>
  </si>
  <si>
    <t xml:space="preserve">2017. év </t>
  </si>
  <si>
    <t>EREDETI</t>
  </si>
  <si>
    <t>018030 Támogatási célú finanszírozási műveletek</t>
  </si>
  <si>
    <t>irányítószervi támogatás (állami)</t>
  </si>
  <si>
    <t>kerekítési különbözet</t>
  </si>
  <si>
    <t>Bevétel összesen</t>
  </si>
  <si>
    <t>Kimlei Közös Önkormányzati Hivatal</t>
  </si>
  <si>
    <t xml:space="preserve">BEVÉTELEK </t>
  </si>
  <si>
    <t>018030 Irányítószervi működési támogatás</t>
  </si>
  <si>
    <t>maradvány</t>
  </si>
  <si>
    <t>közvetített szolg.ellenértéke</t>
  </si>
  <si>
    <t>egyéb műk.bevétel áht.n belül</t>
  </si>
  <si>
    <t>Bevételek mindösszesen</t>
  </si>
  <si>
    <t>Kimle Község Önkormányzat 2017. év költségvetésének</t>
  </si>
  <si>
    <t>KIADÁSOK</t>
  </si>
  <si>
    <t>Ft.</t>
  </si>
  <si>
    <t>Kormányzati funkció</t>
  </si>
  <si>
    <t>Kiadás megnevezése</t>
  </si>
  <si>
    <t>KIMLE KÖZSÉG ÖNKORMÁNYZATA</t>
  </si>
  <si>
    <t>011130</t>
  </si>
  <si>
    <t>Önkorm.jogalkotó és ált.ig.tev.</t>
  </si>
  <si>
    <t>MÓDOSÍTOTT</t>
  </si>
  <si>
    <t>Működési költségvetés</t>
  </si>
  <si>
    <t>Személyi juttatások</t>
  </si>
  <si>
    <t>Munkaadót terhelő járulékok</t>
  </si>
  <si>
    <t>Dologi és egyéb folyó kiadások</t>
  </si>
  <si>
    <t>Finanszírozási előleg visszafizetése</t>
  </si>
  <si>
    <t>Önkormányzatok igazgatási tevékenysége összesen</t>
  </si>
  <si>
    <t>084031</t>
  </si>
  <si>
    <t>Civil szervezetek működési támogatása</t>
  </si>
  <si>
    <t>Működési célú pénzeszközátadás</t>
  </si>
  <si>
    <t>Civil szervezetek működési támogatása összesen</t>
  </si>
  <si>
    <t>066020</t>
  </si>
  <si>
    <t>Város- és községgazdálkodási szolgáltatás</t>
  </si>
  <si>
    <t>Működési célú pénzeszközátadás ÁHT-n belül</t>
  </si>
  <si>
    <t>Város- és községgazdálkodási szolgáltatás összesen</t>
  </si>
  <si>
    <t>013320</t>
  </si>
  <si>
    <t>Köztemető fenntartási feladatok</t>
  </si>
  <si>
    <t>Köztemető fenntartási feladatok összesen</t>
  </si>
  <si>
    <t>064010</t>
  </si>
  <si>
    <t>Közvilágítási feladatok</t>
  </si>
  <si>
    <t>Közvilágítási feladatok összesen</t>
  </si>
  <si>
    <t>074031</t>
  </si>
  <si>
    <t>Védőnői szolgálat</t>
  </si>
  <si>
    <t>Munkaadókat terhelő járulékok</t>
  </si>
  <si>
    <t/>
  </si>
  <si>
    <t>Védőnői szolgálat összesen</t>
  </si>
  <si>
    <t>szociális ellátások</t>
  </si>
  <si>
    <t>Művelődési Ház</t>
  </si>
  <si>
    <t>082092</t>
  </si>
  <si>
    <t>Közművelődés-hagyományos közösségi kulturális értékek gondozása</t>
  </si>
  <si>
    <t>Összesen</t>
  </si>
  <si>
    <t>082044</t>
  </si>
  <si>
    <t>Közművelődési, könyvtári tevékenység</t>
  </si>
  <si>
    <t>Közművelődési, könyvtári tevékenység összesen</t>
  </si>
  <si>
    <t>041233</t>
  </si>
  <si>
    <t>Hosszabb időtartamú közfoglalkoztatás</t>
  </si>
  <si>
    <t>személyi juttatás</t>
  </si>
  <si>
    <t>munkaadót terhelő járulékok</t>
  </si>
  <si>
    <t>hosszútávú közfogl.összesen:</t>
  </si>
  <si>
    <t>096015</t>
  </si>
  <si>
    <t>Gyermekétkeztetés köznevelési intézményben</t>
  </si>
  <si>
    <t>intézményi étkeztetés összesen</t>
  </si>
  <si>
    <t>intézményen kívüli gyermekétkeztetés</t>
  </si>
  <si>
    <t>066010</t>
  </si>
  <si>
    <t>Zöldterület-kezelés</t>
  </si>
  <si>
    <t>munkaadót terhelő járulék</t>
  </si>
  <si>
    <t>dologi kiadások</t>
  </si>
  <si>
    <t>zöldterület-kezelés összesen</t>
  </si>
  <si>
    <t>081030</t>
  </si>
  <si>
    <t>Sportlétesítmények működtetése, fejlesztése</t>
  </si>
  <si>
    <t>tornacsarnok</t>
  </si>
  <si>
    <t>dologi és egyéb folyó kiadások</t>
  </si>
  <si>
    <t>sportpálya</t>
  </si>
  <si>
    <t>Csónakház</t>
  </si>
  <si>
    <t>Sportlét. működtetése, fejl.összesen:</t>
  </si>
  <si>
    <t>013350</t>
  </si>
  <si>
    <t>Lakó és nem lakóingatlan bérbeadás, üzemeltetés</t>
  </si>
  <si>
    <t>018010</t>
  </si>
  <si>
    <t>Önkormányzatok elszámolásai a központi költségvetéssel</t>
  </si>
  <si>
    <t>A helyi önkormányzatokelőző évi elszámolásaiból származó kiadások</t>
  </si>
  <si>
    <t>018030</t>
  </si>
  <si>
    <t>támogatási cálú finanszírozási műveletek</t>
  </si>
  <si>
    <t>működési célú támogatások (társulások)</t>
  </si>
  <si>
    <t>támogatási cálú finanszírozási műveletek összesen</t>
  </si>
  <si>
    <t>Pénzeszköz átadások</t>
  </si>
  <si>
    <t>közös hivatal műk. támogatás</t>
  </si>
  <si>
    <t>Nemzetiségi Óvoda támogatása</t>
  </si>
  <si>
    <t>Pénzeszköz átadások összesen:</t>
  </si>
  <si>
    <t>45160</t>
  </si>
  <si>
    <t>közutak karbantartása,fenntartása</t>
  </si>
  <si>
    <t>MŰKÖDÉSI KIADÁSOK ÖSSZESEN:</t>
  </si>
  <si>
    <t>Novákpusztai ravatalozó felújítása,magyarkimlei ravatalozó felújítása</t>
  </si>
  <si>
    <t>Nováki művelődési ház felújítása (önrész)</t>
  </si>
  <si>
    <t>045120</t>
  </si>
  <si>
    <t>Ingatlanok beszerzése, lét.tárgyi eszk.besz./ sportöltöző (TOP pályázat)</t>
  </si>
  <si>
    <t>Ingatlanok felújítása / tájház (TOP pályázat)</t>
  </si>
  <si>
    <t>ponyva,vetítővászon</t>
  </si>
  <si>
    <t>kartoték szekrény rendelőbe</t>
  </si>
  <si>
    <t>Beruházások, felújítás összesen</t>
  </si>
  <si>
    <t>Felhalm. célú tám. ÁHT-n belül / Kistérségi Társulás - Felújítási Alap</t>
  </si>
  <si>
    <t>Lakáshoz jutás végleges jelleggel</t>
  </si>
  <si>
    <t>felhalm.célú tám.(Duna projekt tervezési és engedélyezési költség)</t>
  </si>
  <si>
    <t>Felhalmozási célú pénzeszközátadás összesen</t>
  </si>
  <si>
    <t>FELHALMOZÁSI KIADÁSOK ÖSSZESEN:</t>
  </si>
  <si>
    <t>KIADÁS ÖSSZESEN:</t>
  </si>
  <si>
    <t>Kimlei Nemzetiségi Óvoda</t>
  </si>
  <si>
    <t>Dologi kiadások</t>
  </si>
  <si>
    <t>kiadások összesen</t>
  </si>
  <si>
    <t>Dologi Kiadások</t>
  </si>
  <si>
    <t>felhalmozási kiadások</t>
  </si>
  <si>
    <t>természetben nyújtott gyvéd.tám.</t>
  </si>
  <si>
    <t>Kiadások összesen:</t>
  </si>
  <si>
    <t xml:space="preserve"> teljesítés</t>
  </si>
  <si>
    <t xml:space="preserve"> teljesítése</t>
  </si>
  <si>
    <t>Egyéb tárgyi eszközök beszerz.ing.felújítás / csónakház (TOP pályázat)</t>
  </si>
  <si>
    <t>Parkosítás,közművesítés,térburkolat,főldter.vás.</t>
  </si>
  <si>
    <t>Járda,út és parkoló építése</t>
  </si>
  <si>
    <t>Egyéb tárgyi eszközök beszerz.ing.felújítás / tájház (TOP pályázat)</t>
  </si>
  <si>
    <t>013370</t>
  </si>
  <si>
    <t>informatikai fejlesztések(ASP)</t>
  </si>
  <si>
    <t>061030</t>
  </si>
  <si>
    <t>egyéb tárgyi eszközök beszerzése</t>
  </si>
  <si>
    <t>nyomtató óvodába</t>
  </si>
  <si>
    <t>Tartalék</t>
  </si>
  <si>
    <t>beruházások</t>
  </si>
  <si>
    <t>KIMLE KÖZSÉG ÖNKORMÁNYZAT 2017. ÉVI KÖLTSÉGVETÉSÉNEK  TELJESÍTÉSE</t>
  </si>
  <si>
    <t>2017.évi</t>
  </si>
  <si>
    <t>MÓD. 12.31.</t>
  </si>
  <si>
    <t xml:space="preserve">2017.évi beszámoló </t>
  </si>
  <si>
    <t>12.31.</t>
  </si>
  <si>
    <t>egyéb tárgyi eszköz értékesítése</t>
  </si>
  <si>
    <t>Kimle, 2017.12.31.</t>
  </si>
  <si>
    <t>mini bölcsőde</t>
  </si>
  <si>
    <t>Működési célú tám.</t>
  </si>
  <si>
    <t>bztosító kártérítése</t>
  </si>
  <si>
    <t>2018.évi norm.megelőlegezés</t>
  </si>
  <si>
    <t xml:space="preserve">KIMLE KÖZSÉG ÖNKORMÁNYZATÁNAK </t>
  </si>
  <si>
    <t xml:space="preserve"> </t>
  </si>
  <si>
    <t xml:space="preserve">A TÁBLÁZAT TARTALMAZZA  </t>
  </si>
  <si>
    <t>A KIMLEI KÖZÖS ÖNKORMÁNYZATI HIVATAL  ÉS A KIMLEI NEMZETISÉGI ÓVODA ADATAIT</t>
  </si>
  <si>
    <t>%</t>
  </si>
  <si>
    <t>Megnevezés</t>
  </si>
  <si>
    <t>eredeti</t>
  </si>
  <si>
    <t>módosított</t>
  </si>
  <si>
    <t>teljesítés aránya</t>
  </si>
  <si>
    <t>előirányzat</t>
  </si>
  <si>
    <t>mód. előirányzathoz</t>
  </si>
  <si>
    <t>Pénzeszköz átadás, támogatás, tartalékok</t>
  </si>
  <si>
    <t>Felhalmozási kiadások</t>
  </si>
  <si>
    <t>Finanszírozási kiadások</t>
  </si>
  <si>
    <t>Pénzforgalmi kiadások</t>
  </si>
  <si>
    <t>Államháztartási tartalék</t>
  </si>
  <si>
    <t>Kiegyenlítő, átfutó, függő kiadás</t>
  </si>
  <si>
    <t>Intézményi működési bevételek</t>
  </si>
  <si>
    <t>Önkormányzatok működési költségvet.tám.</t>
  </si>
  <si>
    <t>működési célú támogatásértékű bev.</t>
  </si>
  <si>
    <t>működési célú átvett pénzeszközök</t>
  </si>
  <si>
    <t>közhatalmi bevételek</t>
  </si>
  <si>
    <t>felhalmozási bevételek</t>
  </si>
  <si>
    <t>felhalmozási célú átvett pénzeszk.</t>
  </si>
  <si>
    <t>finanszírozási bevételek</t>
  </si>
  <si>
    <t>Pénzforgalmi bevételek összesen</t>
  </si>
  <si>
    <t>Pénzforgalom nélküli bevételek</t>
  </si>
  <si>
    <t>Kiegyenlítő, átfutó, függő bevételek</t>
  </si>
  <si>
    <t>Bevételek összesen:</t>
  </si>
  <si>
    <t>2017. ÉVI KONSZOLIDÁLT PÉNZFORGALMI  MÉRLEGE</t>
  </si>
  <si>
    <t>működési és felhalmozási cél szerinti bontásban (konszolidált adatok)</t>
  </si>
  <si>
    <t>kiadások eFt.-ban</t>
  </si>
  <si>
    <t>Bevételek és pénzmaradvány e.Ft-ban</t>
  </si>
  <si>
    <t>eredeti előir.</t>
  </si>
  <si>
    <t>módosított előir.</t>
  </si>
  <si>
    <t>működési kiadások összesen</t>
  </si>
  <si>
    <t>működési bevételek összesen</t>
  </si>
  <si>
    <t>személyi juttatások</t>
  </si>
  <si>
    <t>kapott támogatás</t>
  </si>
  <si>
    <t>munkaadót terh.járulékok</t>
  </si>
  <si>
    <t>működési célú tám.ért.bev.</t>
  </si>
  <si>
    <t>intézményi műk.bevétel</t>
  </si>
  <si>
    <t>ellátottak pénzb.jutt., pénzeszk.átadás, tartalékok</t>
  </si>
  <si>
    <t>finanszírozási kiadások</t>
  </si>
  <si>
    <t>műk.c.átvett .pe.</t>
  </si>
  <si>
    <t>felhalmozási kiadások összesen</t>
  </si>
  <si>
    <t>felhalm.célú bevételek össz.</t>
  </si>
  <si>
    <t>intézményi beruházások</t>
  </si>
  <si>
    <t>előző évi pénzmaradvány</t>
  </si>
  <si>
    <t>egyéb sajátos felhalm.bevétel</t>
  </si>
  <si>
    <t>előző időszak</t>
  </si>
  <si>
    <t>tárgyidőszak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</si>
  <si>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</si>
  <si>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</si>
  <si>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</si>
  <si>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 xml:space="preserve">I Tevékenység nettó eredményszemléletű bevétele </t>
  </si>
  <si>
    <t>06 Központi működési célú támogatások eredményszemléletű bevételei</t>
  </si>
  <si>
    <t>07 Egyéb működési célú támogatások eredményszemléletű bevételei</t>
  </si>
  <si>
    <t>08 Különféle egyéb eredményszemléletű bevételek</t>
  </si>
  <si>
    <t xml:space="preserve">III Egyéb eredményszemléletű bevételek </t>
  </si>
  <si>
    <t>09 Anyagköltség</t>
  </si>
  <si>
    <t>10 Igénybe vett szolgáltatások értéke</t>
  </si>
  <si>
    <t xml:space="preserve">IV Anyagjellegű ráfordítások </t>
  </si>
  <si>
    <t>13 Bérköltség</t>
  </si>
  <si>
    <t>14 Személyi jellegű egyéb kifizetések</t>
  </si>
  <si>
    <t>15 Bérjárulékok</t>
  </si>
  <si>
    <t xml:space="preserve">V Személyi jellegű ráfordítások </t>
  </si>
  <si>
    <t>VI Értékcsökkenési leírás</t>
  </si>
  <si>
    <t>VII Egyéb ráfordítások</t>
  </si>
  <si>
    <t xml:space="preserve">A)  TEVÉKENYSÉGEK EREDMÉNYE </t>
  </si>
  <si>
    <t>20 Kapott (járó) kamatok és kamatjellegű eredményszemléletű bevételek</t>
  </si>
  <si>
    <t>VIII Pénzügyi műveletek eredményszemléletű bevételei</t>
  </si>
  <si>
    <t>22 Részesedésekből származó ráfordítások, árfolyamveszteségek</t>
  </si>
  <si>
    <t>24 Fizetendő kamatok és kamatjellegű ráfordítások</t>
  </si>
  <si>
    <t>IX Pénzügyi műveletek ráfordításai</t>
  </si>
  <si>
    <t xml:space="preserve">B)  PÉNZÜGYI MŰVELETEK EREDMÉNYE </t>
  </si>
  <si>
    <t>C)  MÉRLEG SZERINTI EREDMÉNY</t>
  </si>
  <si>
    <t>Kimle Község Önkormányzatának</t>
  </si>
  <si>
    <t>A gépjárműadó kedvezményeket tartalmazó kimutatás</t>
  </si>
  <si>
    <t>Kedvezményes</t>
  </si>
  <si>
    <t>Mentes</t>
  </si>
  <si>
    <t>ebből: mozgáskorlátozotti</t>
  </si>
  <si>
    <t>Összesen:</t>
  </si>
  <si>
    <t>járulékok</t>
  </si>
  <si>
    <t>dologi</t>
  </si>
  <si>
    <t>műk.célú.pénzeszk.átad.támogatások</t>
  </si>
  <si>
    <t>felhalm.</t>
  </si>
  <si>
    <t>finansz.</t>
  </si>
  <si>
    <t>tartalék</t>
  </si>
  <si>
    <t>2017. évi beszámolójához</t>
  </si>
  <si>
    <t>A/I Immateriális javak</t>
  </si>
  <si>
    <t xml:space="preserve">A/II Tárgyi eszközök  </t>
  </si>
  <si>
    <t xml:space="preserve">A/III Befektetett pénzügyi eszközök </t>
  </si>
  <si>
    <t>A/IV Koncesszióba, vagyonkezelésbe adott eszközök</t>
  </si>
  <si>
    <t xml:space="preserve">A) NEMZETI VAGYONBA TARTOZÓ BEFEKTETETT ESZKÖZÖK </t>
  </si>
  <si>
    <t xml:space="preserve">C/II Pénztárak, csekkek, betétkönyvek </t>
  </si>
  <si>
    <t>C/III-IV. Forintszámlák és Devizaszámlák</t>
  </si>
  <si>
    <t xml:space="preserve">C) PÉNZESZKÖZÖK </t>
  </si>
  <si>
    <t xml:space="preserve">D/I Költségvetési évben esedékes követelések </t>
  </si>
  <si>
    <t>D/III Követelés jellegű sajátos elszámolások</t>
  </si>
  <si>
    <t xml:space="preserve">D) KÖVETELÉSEK  </t>
  </si>
  <si>
    <t>E)EGYÉB SAJÁTOS ESZKÖZOLDALI ELSZÁMOLÁSOK</t>
  </si>
  <si>
    <t xml:space="preserve">F) AKTÍV IDŐBELI  ELHATÁROLÁSOK  </t>
  </si>
  <si>
    <t>ESZKÖZÖK ÖSSZESEN</t>
  </si>
  <si>
    <t>G/I-III Nemzeti vagyon és egyéb eszközök induláskori értéke és változásai</t>
  </si>
  <si>
    <t>G/IV Felhalmozott eredmény</t>
  </si>
  <si>
    <t>G/VI Mérleg szerinti eredmény</t>
  </si>
  <si>
    <t xml:space="preserve">G/ SAJÁT TŐKE  </t>
  </si>
  <si>
    <t xml:space="preserve">H/I Költségvetési évben esedékes kötelezettségek </t>
  </si>
  <si>
    <t>H/II Költségvetési évet követően esedékes kötelezettségek</t>
  </si>
  <si>
    <t xml:space="preserve">H/III Kötelezettség jellegű sajátos elszámolások </t>
  </si>
  <si>
    <t>H) KÖTELEZETTSÉGEK</t>
  </si>
  <si>
    <t>J) PASSZÍV IDŐBELI ELHATÁROLÁSOK</t>
  </si>
  <si>
    <t xml:space="preserve">FORRÁSOK ÖSSZESEN </t>
  </si>
  <si>
    <t>2017.évi konszolidált mérleg</t>
  </si>
  <si>
    <t>2017.évi konszolidált eredmény-kimutatás</t>
  </si>
  <si>
    <t>Igazgatás</t>
  </si>
  <si>
    <t>fő</t>
  </si>
  <si>
    <t>Művelődési ház</t>
  </si>
  <si>
    <t>sportcsarnok</t>
  </si>
  <si>
    <t>zöldterület-kezelés</t>
  </si>
  <si>
    <t>étkeztetés</t>
  </si>
  <si>
    <t>köztemető-fenntartás</t>
  </si>
  <si>
    <t>Óvodai nevelés</t>
  </si>
  <si>
    <t>Nemzetiségi óvodai nevelés</t>
  </si>
  <si>
    <t>Általános igazgatási tevékenység</t>
  </si>
  <si>
    <t>Adó-, vám és jövedéki igazgatás</t>
  </si>
  <si>
    <t>Kimle Község Önkormányzat 2017.évi létszámkerete</t>
  </si>
  <si>
    <t>Kimlei Nemzetiségi Óvoda 2017.évi létszámkerete</t>
  </si>
  <si>
    <t>Kimlei Közös Önkormányzati Hivatal 2017.évi létszámkerete</t>
  </si>
  <si>
    <t>Kimle Község Önkormányzat 2017.évi módosított bevételi és kiadási előirányzatai kiemelt előirányzatonként</t>
  </si>
  <si>
    <t>1.számú melléklet</t>
  </si>
  <si>
    <t>3.számú melléklet</t>
  </si>
  <si>
    <t>4.számú melléklet</t>
  </si>
  <si>
    <t>5.számú melléklet</t>
  </si>
  <si>
    <t>6.számú melléklet</t>
  </si>
  <si>
    <t>7.számú melléklet</t>
  </si>
  <si>
    <t>8.számú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</si>
</sst>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3"/>
      <name val="Arial"/>
      <family val="2"/>
      <charset val="238"/>
    </font>
    <font>
      <b/>
      <sz val="13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14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sz val="11"/>
      <name val="Cambria"/>
      <family val="1"/>
      <charset val="238"/>
    </font>
    <font>
      <b/>
      <sz val="10"/>
      <name val="Arial CE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4"/>
      <name val="Arial CE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2" fillId="0" borderId="0"/>
  </cellStyleXfs>
  <cellXfs count="221">
    <xf numFmtId="0" fontId="0" fillId="0" borderId="0" xfId="0"/>
    <xf numFmtId="0" fontId="2" fillId="0" borderId="0" xfId="2" applyFont="1"/>
    <xf numFmtId="0" fontId="2" fillId="0" borderId="0" xfId="2" applyFont="1" applyFill="1"/>
    <xf numFmtId="0" fontId="4" fillId="0" borderId="0" xfId="2" applyFont="1" applyAlignment="1">
      <alignment horizontal="center"/>
    </xf>
    <xf numFmtId="0" fontId="2" fillId="0" borderId="1" xfId="2" applyFont="1" applyBorder="1"/>
    <xf numFmtId="0" fontId="2" fillId="0" borderId="2" xfId="2" applyFont="1" applyBorder="1"/>
    <xf numFmtId="3" fontId="4" fillId="0" borderId="3" xfId="2" applyNumberFormat="1" applyFont="1" applyFill="1" applyBorder="1" applyAlignment="1">
      <alignment horizontal="center"/>
    </xf>
    <xf numFmtId="0" fontId="2" fillId="0" borderId="4" xfId="2" applyFont="1" applyBorder="1"/>
    <xf numFmtId="0" fontId="2" fillId="0" borderId="0" xfId="2" applyFont="1" applyBorder="1"/>
    <xf numFmtId="0" fontId="4" fillId="0" borderId="0" xfId="2" applyFont="1" applyBorder="1" applyAlignment="1">
      <alignment horizontal="center"/>
    </xf>
    <xf numFmtId="3" fontId="4" fillId="0" borderId="5" xfId="2" applyNumberFormat="1" applyFont="1" applyFill="1" applyBorder="1" applyAlignment="1">
      <alignment horizontal="center"/>
    </xf>
    <xf numFmtId="3" fontId="4" fillId="0" borderId="6" xfId="2" applyNumberFormat="1" applyFont="1" applyFill="1" applyBorder="1" applyAlignment="1">
      <alignment horizontal="center"/>
    </xf>
    <xf numFmtId="0" fontId="2" fillId="0" borderId="7" xfId="2" applyFont="1" applyBorder="1"/>
    <xf numFmtId="0" fontId="2" fillId="0" borderId="8" xfId="2" applyFont="1" applyBorder="1"/>
    <xf numFmtId="0" fontId="4" fillId="0" borderId="9" xfId="2" applyFont="1" applyBorder="1"/>
    <xf numFmtId="3" fontId="2" fillId="0" borderId="3" xfId="2" applyNumberFormat="1" applyFont="1" applyFill="1" applyBorder="1"/>
    <xf numFmtId="0" fontId="2" fillId="0" borderId="10" xfId="2" applyFont="1" applyBorder="1"/>
    <xf numFmtId="0" fontId="2" fillId="0" borderId="11" xfId="2" applyFont="1" applyBorder="1"/>
    <xf numFmtId="0" fontId="4" fillId="0" borderId="12" xfId="2" applyFont="1" applyBorder="1"/>
    <xf numFmtId="3" fontId="2" fillId="0" borderId="5" xfId="2" applyNumberFormat="1" applyFont="1" applyFill="1" applyBorder="1"/>
    <xf numFmtId="0" fontId="2" fillId="0" borderId="13" xfId="2" applyFont="1" applyBorder="1"/>
    <xf numFmtId="0" fontId="2" fillId="0" borderId="14" xfId="2" applyFont="1" applyBorder="1"/>
    <xf numFmtId="0" fontId="4" fillId="0" borderId="15" xfId="2" applyFont="1" applyBorder="1"/>
    <xf numFmtId="3" fontId="2" fillId="0" borderId="6" xfId="2" applyNumberFormat="1" applyFont="1" applyFill="1" applyBorder="1"/>
    <xf numFmtId="3" fontId="5" fillId="0" borderId="3" xfId="2" applyNumberFormat="1" applyFont="1" applyFill="1" applyBorder="1"/>
    <xf numFmtId="0" fontId="2" fillId="0" borderId="12" xfId="2" applyFont="1" applyBorder="1"/>
    <xf numFmtId="3" fontId="5" fillId="0" borderId="5" xfId="2" applyNumberFormat="1" applyFont="1" applyFill="1" applyBorder="1"/>
    <xf numFmtId="0" fontId="2" fillId="0" borderId="15" xfId="2" applyFont="1" applyBorder="1"/>
    <xf numFmtId="3" fontId="5" fillId="0" borderId="16" xfId="2" applyNumberFormat="1" applyFont="1" applyFill="1" applyBorder="1"/>
    <xf numFmtId="0" fontId="2" fillId="0" borderId="17" xfId="2" applyFont="1" applyBorder="1"/>
    <xf numFmtId="0" fontId="2" fillId="0" borderId="18" xfId="2" applyFont="1" applyBorder="1"/>
    <xf numFmtId="0" fontId="4" fillId="0" borderId="19" xfId="2" applyFont="1" applyBorder="1"/>
    <xf numFmtId="3" fontId="6" fillId="0" borderId="6" xfId="2" applyNumberFormat="1" applyFont="1" applyFill="1" applyBorder="1"/>
    <xf numFmtId="0" fontId="2" fillId="0" borderId="9" xfId="2" applyFont="1" applyBorder="1"/>
    <xf numFmtId="0" fontId="2" fillId="0" borderId="20" xfId="2" applyFont="1" applyBorder="1"/>
    <xf numFmtId="0" fontId="2" fillId="0" borderId="21" xfId="2" applyFont="1" applyBorder="1"/>
    <xf numFmtId="0" fontId="2" fillId="0" borderId="22" xfId="2" applyFont="1" applyBorder="1"/>
    <xf numFmtId="3" fontId="5" fillId="0" borderId="23" xfId="2" applyNumberFormat="1" applyFont="1" applyFill="1" applyBorder="1"/>
    <xf numFmtId="0" fontId="2" fillId="0" borderId="24" xfId="2" applyFont="1" applyBorder="1"/>
    <xf numFmtId="0" fontId="2" fillId="0" borderId="25" xfId="2" applyFont="1" applyBorder="1"/>
    <xf numFmtId="0" fontId="4" fillId="0" borderId="26" xfId="2" applyFont="1" applyBorder="1"/>
    <xf numFmtId="3" fontId="6" fillId="0" borderId="3" xfId="2" applyNumberFormat="1" applyFont="1" applyFill="1" applyBorder="1"/>
    <xf numFmtId="0" fontId="2" fillId="0" borderId="26" xfId="2" applyFont="1" applyBorder="1"/>
    <xf numFmtId="0" fontId="7" fillId="2" borderId="20" xfId="2" applyFont="1" applyFill="1" applyBorder="1"/>
    <xf numFmtId="0" fontId="8" fillId="2" borderId="21" xfId="2" applyFont="1" applyFill="1" applyBorder="1"/>
    <xf numFmtId="0" fontId="8" fillId="2" borderId="22" xfId="2" applyFont="1" applyFill="1" applyBorder="1"/>
    <xf numFmtId="3" fontId="6" fillId="2" borderId="5" xfId="2" applyNumberFormat="1" applyFont="1" applyFill="1" applyBorder="1"/>
    <xf numFmtId="0" fontId="4" fillId="0" borderId="13" xfId="2" applyFont="1" applyBorder="1"/>
    <xf numFmtId="0" fontId="4" fillId="0" borderId="14" xfId="2" applyFont="1" applyBorder="1"/>
    <xf numFmtId="3" fontId="5" fillId="0" borderId="6" xfId="2" applyNumberFormat="1" applyFont="1" applyFill="1" applyBorder="1"/>
    <xf numFmtId="0" fontId="8" fillId="2" borderId="27" xfId="2" applyFont="1" applyFill="1" applyBorder="1"/>
    <xf numFmtId="0" fontId="8" fillId="2" borderId="28" xfId="2" applyFont="1" applyFill="1" applyBorder="1"/>
    <xf numFmtId="0" fontId="8" fillId="2" borderId="29" xfId="2" applyFont="1" applyFill="1" applyBorder="1"/>
    <xf numFmtId="3" fontId="6" fillId="2" borderId="30" xfId="2" applyNumberFormat="1" applyFont="1" applyFill="1" applyBorder="1"/>
    <xf numFmtId="0" fontId="4" fillId="0" borderId="20" xfId="2" applyFont="1" applyBorder="1"/>
    <xf numFmtId="0" fontId="4" fillId="0" borderId="21" xfId="2" applyFont="1" applyBorder="1"/>
    <xf numFmtId="0" fontId="4" fillId="0" borderId="22" xfId="2" applyFont="1" applyBorder="1"/>
    <xf numFmtId="164" fontId="2" fillId="0" borderId="0" xfId="1" applyNumberFormat="1" applyFont="1"/>
    <xf numFmtId="49" fontId="2" fillId="0" borderId="15" xfId="2" applyNumberFormat="1" applyFont="1" applyBorder="1"/>
    <xf numFmtId="49" fontId="2" fillId="0" borderId="26" xfId="2" applyNumberFormat="1" applyFont="1" applyBorder="1"/>
    <xf numFmtId="3" fontId="5" fillId="0" borderId="31" xfId="2" applyNumberFormat="1" applyFont="1" applyFill="1" applyBorder="1"/>
    <xf numFmtId="0" fontId="2" fillId="0" borderId="7" xfId="2" applyFont="1" applyFill="1" applyBorder="1"/>
    <xf numFmtId="0" fontId="2" fillId="0" borderId="8" xfId="2" applyFont="1" applyFill="1" applyBorder="1"/>
    <xf numFmtId="0" fontId="4" fillId="0" borderId="9" xfId="2" applyFont="1" applyFill="1" applyBorder="1"/>
    <xf numFmtId="0" fontId="2" fillId="0" borderId="14" xfId="2" applyFont="1" applyFill="1" applyBorder="1"/>
    <xf numFmtId="0" fontId="2" fillId="0" borderId="15" xfId="2" applyFont="1" applyFill="1" applyBorder="1"/>
    <xf numFmtId="0" fontId="8" fillId="2" borderId="17" xfId="2" applyFont="1" applyFill="1" applyBorder="1"/>
    <xf numFmtId="0" fontId="8" fillId="2" borderId="18" xfId="2" applyFont="1" applyFill="1" applyBorder="1"/>
    <xf numFmtId="0" fontId="8" fillId="2" borderId="19" xfId="2" applyFont="1" applyFill="1" applyBorder="1"/>
    <xf numFmtId="3" fontId="6" fillId="2" borderId="6" xfId="2" applyNumberFormat="1" applyFont="1" applyFill="1" applyBorder="1"/>
    <xf numFmtId="3" fontId="5" fillId="0" borderId="11" xfId="2" applyNumberFormat="1" applyFont="1" applyFill="1" applyBorder="1"/>
    <xf numFmtId="0" fontId="8" fillId="2" borderId="13" xfId="2" applyFont="1" applyFill="1" applyBorder="1"/>
    <xf numFmtId="0" fontId="8" fillId="2" borderId="14" xfId="2" applyFont="1" applyFill="1" applyBorder="1"/>
    <xf numFmtId="3" fontId="8" fillId="2" borderId="15" xfId="2" applyNumberFormat="1" applyFont="1" applyFill="1" applyBorder="1"/>
    <xf numFmtId="3" fontId="6" fillId="2" borderId="16" xfId="2" applyNumberFormat="1" applyFont="1" applyFill="1" applyBorder="1"/>
    <xf numFmtId="0" fontId="8" fillId="2" borderId="32" xfId="2" applyFont="1" applyFill="1" applyBorder="1"/>
    <xf numFmtId="0" fontId="8" fillId="2" borderId="33" xfId="2" applyFont="1" applyFill="1" applyBorder="1"/>
    <xf numFmtId="0" fontId="8" fillId="2" borderId="34" xfId="2" applyFont="1" applyFill="1" applyBorder="1"/>
    <xf numFmtId="0" fontId="8" fillId="2" borderId="35" xfId="2" applyFont="1" applyFill="1" applyBorder="1"/>
    <xf numFmtId="0" fontId="4" fillId="0" borderId="17" xfId="2" applyFont="1" applyBorder="1"/>
    <xf numFmtId="0" fontId="2" fillId="0" borderId="19" xfId="2" applyFont="1" applyBorder="1"/>
    <xf numFmtId="0" fontId="9" fillId="2" borderId="36" xfId="2" applyFont="1" applyFill="1" applyBorder="1"/>
    <xf numFmtId="0" fontId="5" fillId="0" borderId="11" xfId="2" applyFont="1" applyBorder="1"/>
    <xf numFmtId="0" fontId="6" fillId="0" borderId="11" xfId="2" applyFont="1" applyBorder="1"/>
    <xf numFmtId="3" fontId="5" fillId="0" borderId="11" xfId="2" applyNumberFormat="1" applyFont="1" applyBorder="1"/>
    <xf numFmtId="0" fontId="10" fillId="0" borderId="0" xfId="2" applyFont="1"/>
    <xf numFmtId="0" fontId="11" fillId="0" borderId="0" xfId="2" applyFont="1"/>
    <xf numFmtId="0" fontId="4" fillId="0" borderId="0" xfId="2" applyFont="1" applyFill="1" applyAlignment="1">
      <alignment horizontal="center"/>
    </xf>
    <xf numFmtId="0" fontId="3" fillId="0" borderId="0" xfId="2" applyFont="1" applyAlignment="1">
      <alignment horizontal="center"/>
    </xf>
    <xf numFmtId="0" fontId="12" fillId="0" borderId="11" xfId="2" applyFont="1" applyBorder="1"/>
    <xf numFmtId="0" fontId="12" fillId="0" borderId="11" xfId="2" applyFont="1" applyFill="1" applyBorder="1" applyAlignment="1">
      <alignment horizontal="center"/>
    </xf>
    <xf numFmtId="0" fontId="4" fillId="0" borderId="11" xfId="2" applyFont="1" applyFill="1" applyBorder="1" applyAlignment="1">
      <alignment horizontal="center"/>
    </xf>
    <xf numFmtId="0" fontId="2" fillId="0" borderId="11" xfId="2" quotePrefix="1" applyFont="1" applyBorder="1"/>
    <xf numFmtId="0" fontId="11" fillId="0" borderId="11" xfId="2" applyFont="1" applyBorder="1"/>
    <xf numFmtId="0" fontId="2" fillId="0" borderId="11" xfId="2" applyFont="1" applyFill="1" applyBorder="1"/>
    <xf numFmtId="3" fontId="10" fillId="0" borderId="11" xfId="2" applyNumberFormat="1" applyFont="1" applyFill="1" applyBorder="1"/>
    <xf numFmtId="3" fontId="13" fillId="0" borderId="11" xfId="2" applyNumberFormat="1" applyFont="1" applyFill="1" applyBorder="1"/>
    <xf numFmtId="3" fontId="2" fillId="0" borderId="0" xfId="2" applyNumberFormat="1" applyFont="1"/>
    <xf numFmtId="0" fontId="10" fillId="0" borderId="11" xfId="2" applyFont="1" applyFill="1" applyBorder="1"/>
    <xf numFmtId="164" fontId="2" fillId="0" borderId="0" xfId="2" applyNumberFormat="1" applyFont="1"/>
    <xf numFmtId="0" fontId="2" fillId="0" borderId="11" xfId="2" quotePrefix="1" applyFont="1" applyBorder="1" applyAlignment="1">
      <alignment horizontal="left"/>
    </xf>
    <xf numFmtId="0" fontId="2" fillId="0" borderId="11" xfId="2" applyFont="1" applyBorder="1" applyAlignment="1">
      <alignment horizontal="left"/>
    </xf>
    <xf numFmtId="49" fontId="2" fillId="0" borderId="11" xfId="2" applyNumberFormat="1" applyFont="1" applyBorder="1" applyAlignment="1">
      <alignment horizontal="left"/>
    </xf>
    <xf numFmtId="0" fontId="12" fillId="3" borderId="11" xfId="2" applyFont="1" applyFill="1" applyBorder="1"/>
    <xf numFmtId="49" fontId="14" fillId="0" borderId="11" xfId="0" applyNumberFormat="1" applyFont="1" applyFill="1" applyBorder="1" applyAlignment="1">
      <alignment horizontal="right" vertical="center" wrapText="1"/>
    </xf>
    <xf numFmtId="0" fontId="14" fillId="0" borderId="11" xfId="0" applyFont="1" applyFill="1" applyBorder="1" applyAlignment="1">
      <alignment vertical="center" wrapText="1"/>
    </xf>
    <xf numFmtId="164" fontId="2" fillId="0" borderId="0" xfId="1" applyNumberFormat="1" applyFont="1" applyFill="1"/>
    <xf numFmtId="49" fontId="2" fillId="0" borderId="11" xfId="2" applyNumberFormat="1" applyFont="1" applyBorder="1"/>
    <xf numFmtId="164" fontId="13" fillId="0" borderId="11" xfId="1" applyNumberFormat="1" applyFont="1" applyFill="1" applyBorder="1"/>
    <xf numFmtId="0" fontId="13" fillId="0" borderId="11" xfId="2" applyFont="1" applyFill="1" applyBorder="1"/>
    <xf numFmtId="0" fontId="4" fillId="0" borderId="11" xfId="2" applyFont="1" applyBorder="1" applyAlignment="1"/>
    <xf numFmtId="3" fontId="3" fillId="0" borderId="11" xfId="2" applyNumberFormat="1" applyFont="1" applyFill="1" applyBorder="1"/>
    <xf numFmtId="49" fontId="2" fillId="0" borderId="11" xfId="2" applyNumberFormat="1" applyFont="1" applyFill="1" applyBorder="1"/>
    <xf numFmtId="0" fontId="11" fillId="0" borderId="11" xfId="2" applyFont="1" applyFill="1" applyBorder="1"/>
    <xf numFmtId="49" fontId="2" fillId="0" borderId="11" xfId="2" quotePrefix="1" applyNumberFormat="1" applyFill="1" applyBorder="1"/>
    <xf numFmtId="49" fontId="2" fillId="0" borderId="11" xfId="2" applyNumberFormat="1" applyFill="1" applyBorder="1"/>
    <xf numFmtId="49" fontId="2" fillId="0" borderId="11" xfId="2" quotePrefix="1" applyNumberFormat="1" applyFont="1" applyBorder="1"/>
    <xf numFmtId="0" fontId="4" fillId="0" borderId="11" xfId="2" applyFont="1" applyBorder="1" applyAlignment="1">
      <alignment horizontal="center"/>
    </xf>
    <xf numFmtId="0" fontId="4" fillId="0" borderId="11" xfId="2" applyFont="1" applyBorder="1" applyAlignment="1">
      <alignment horizontal="left"/>
    </xf>
    <xf numFmtId="3" fontId="2" fillId="0" borderId="11" xfId="2" applyNumberFormat="1" applyFont="1" applyFill="1" applyBorder="1"/>
    <xf numFmtId="3" fontId="2" fillId="0" borderId="0" xfId="2" applyNumberFormat="1" applyFont="1" applyFill="1"/>
    <xf numFmtId="3" fontId="10" fillId="0" borderId="11" xfId="2" applyNumberFormat="1" applyFont="1" applyBorder="1"/>
    <xf numFmtId="0" fontId="13" fillId="0" borderId="0" xfId="2" applyFont="1" applyFill="1" applyBorder="1" applyAlignment="1">
      <alignment horizontal="center"/>
    </xf>
    <xf numFmtId="3" fontId="13" fillId="0" borderId="11" xfId="2" applyNumberFormat="1" applyFont="1" applyBorder="1"/>
    <xf numFmtId="3" fontId="10" fillId="0" borderId="0" xfId="2" applyNumberFormat="1" applyFont="1"/>
    <xf numFmtId="3" fontId="10" fillId="0" borderId="0" xfId="2" applyNumberFormat="1" applyFont="1" applyFill="1"/>
    <xf numFmtId="0" fontId="10" fillId="0" borderId="0" xfId="2" applyFont="1" applyFill="1"/>
    <xf numFmtId="3" fontId="10" fillId="0" borderId="14" xfId="2" applyNumberFormat="1" applyFont="1" applyFill="1" applyBorder="1"/>
    <xf numFmtId="0" fontId="13" fillId="0" borderId="0" xfId="2" applyFont="1"/>
    <xf numFmtId="3" fontId="13" fillId="0" borderId="14" xfId="2" applyNumberFormat="1" applyFont="1" applyFill="1" applyBorder="1"/>
    <xf numFmtId="3" fontId="2" fillId="0" borderId="37" xfId="2" applyNumberFormat="1" applyFont="1" applyFill="1" applyBorder="1"/>
    <xf numFmtId="3" fontId="10" fillId="3" borderId="11" xfId="2" applyNumberFormat="1" applyFont="1" applyFill="1" applyBorder="1"/>
    <xf numFmtId="49" fontId="5" fillId="0" borderId="11" xfId="2" applyNumberFormat="1" applyFont="1" applyBorder="1" applyAlignment="1">
      <alignment horizontal="right"/>
    </xf>
    <xf numFmtId="0" fontId="15" fillId="0" borderId="0" xfId="0" applyFont="1" applyAlignment="1">
      <alignment horizontal="right"/>
    </xf>
    <xf numFmtId="3" fontId="0" fillId="0" borderId="0" xfId="0" applyNumberFormat="1"/>
    <xf numFmtId="0" fontId="4" fillId="0" borderId="0" xfId="0" applyFont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38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4" fillId="0" borderId="39" xfId="0" applyFont="1" applyBorder="1"/>
    <xf numFmtId="0" fontId="16" fillId="0" borderId="7" xfId="0" applyFont="1" applyBorder="1"/>
    <xf numFmtId="3" fontId="16" fillId="0" borderId="8" xfId="0" applyNumberFormat="1" applyFont="1" applyBorder="1"/>
    <xf numFmtId="3" fontId="16" fillId="0" borderId="21" xfId="0" applyNumberFormat="1" applyFont="1" applyFill="1" applyBorder="1"/>
    <xf numFmtId="2" fontId="0" fillId="0" borderId="23" xfId="0" applyNumberFormat="1" applyBorder="1"/>
    <xf numFmtId="0" fontId="16" fillId="0" borderId="10" xfId="0" applyFont="1" applyBorder="1"/>
    <xf numFmtId="3" fontId="16" fillId="0" borderId="11" xfId="0" applyNumberFormat="1" applyFont="1" applyBorder="1"/>
    <xf numFmtId="3" fontId="16" fillId="0" borderId="11" xfId="0" applyNumberFormat="1" applyFont="1" applyFill="1" applyBorder="1"/>
    <xf numFmtId="2" fontId="0" fillId="0" borderId="5" xfId="0" applyNumberFormat="1" applyBorder="1"/>
    <xf numFmtId="0" fontId="3" fillId="0" borderId="10" xfId="0" applyFont="1" applyBorder="1"/>
    <xf numFmtId="3" fontId="3" fillId="0" borderId="11" xfId="0" applyNumberFormat="1" applyFont="1" applyBorder="1"/>
    <xf numFmtId="3" fontId="3" fillId="0" borderId="12" xfId="0" applyNumberFormat="1" applyFont="1" applyBorder="1"/>
    <xf numFmtId="3" fontId="16" fillId="0" borderId="12" xfId="0" applyNumberFormat="1" applyFont="1" applyBorder="1"/>
    <xf numFmtId="0" fontId="9" fillId="0" borderId="17" xfId="0" applyFont="1" applyBorder="1"/>
    <xf numFmtId="3" fontId="3" fillId="0" borderId="18" xfId="0" applyNumberFormat="1" applyFont="1" applyBorder="1"/>
    <xf numFmtId="3" fontId="3" fillId="0" borderId="19" xfId="0" applyNumberFormat="1" applyFont="1" applyBorder="1"/>
    <xf numFmtId="2" fontId="0" fillId="0" borderId="6" xfId="0" applyNumberFormat="1" applyBorder="1"/>
    <xf numFmtId="0" fontId="16" fillId="0" borderId="0" xfId="0" applyFont="1"/>
    <xf numFmtId="3" fontId="16" fillId="0" borderId="0" xfId="0" applyNumberFormat="1" applyFont="1"/>
    <xf numFmtId="2" fontId="0" fillId="0" borderId="0" xfId="0" applyNumberFormat="1" applyBorder="1"/>
    <xf numFmtId="3" fontId="16" fillId="0" borderId="8" xfId="0" applyNumberFormat="1" applyFont="1" applyFill="1" applyBorder="1"/>
    <xf numFmtId="2" fontId="0" fillId="0" borderId="3" xfId="0" applyNumberFormat="1" applyBorder="1"/>
    <xf numFmtId="0" fontId="2" fillId="0" borderId="0" xfId="0" applyFont="1"/>
    <xf numFmtId="3" fontId="16" fillId="0" borderId="12" xfId="0" applyNumberFormat="1" applyFont="1" applyFill="1" applyBorder="1"/>
    <xf numFmtId="0" fontId="3" fillId="0" borderId="17" xfId="0" applyFont="1" applyBorder="1"/>
    <xf numFmtId="2" fontId="0" fillId="0" borderId="39" xfId="0" applyNumberFormat="1" applyBorder="1"/>
    <xf numFmtId="0" fontId="18" fillId="0" borderId="12" xfId="0" applyFont="1" applyBorder="1" applyAlignment="1"/>
    <xf numFmtId="0" fontId="18" fillId="0" borderId="41" xfId="0" applyFont="1" applyBorder="1" applyAlignment="1"/>
    <xf numFmtId="0" fontId="18" fillId="0" borderId="42" xfId="0" applyFont="1" applyBorder="1" applyAlignment="1">
      <alignment horizontal="left"/>
    </xf>
    <xf numFmtId="164" fontId="0" fillId="0" borderId="11" xfId="1" applyNumberFormat="1" applyFont="1" applyBorder="1"/>
    <xf numFmtId="0" fontId="18" fillId="0" borderId="11" xfId="0" applyFont="1" applyBorder="1" applyAlignment="1">
      <alignment horizontal="left"/>
    </xf>
    <xf numFmtId="0" fontId="17" fillId="0" borderId="11" xfId="0" applyFont="1" applyBorder="1"/>
    <xf numFmtId="164" fontId="17" fillId="0" borderId="11" xfId="1" applyNumberFormat="1" applyFont="1" applyBorder="1"/>
    <xf numFmtId="164" fontId="0" fillId="0" borderId="0" xfId="0" applyNumberFormat="1"/>
    <xf numFmtId="0" fontId="18" fillId="0" borderId="11" xfId="0" applyFont="1" applyBorder="1"/>
    <xf numFmtId="164" fontId="18" fillId="0" borderId="11" xfId="1" applyNumberFormat="1" applyFont="1" applyBorder="1"/>
    <xf numFmtId="164" fontId="0" fillId="0" borderId="0" xfId="1" applyNumberFormat="1" applyFont="1"/>
    <xf numFmtId="0" fontId="20" fillId="0" borderId="0" xfId="0" applyFont="1"/>
    <xf numFmtId="0" fontId="17" fillId="0" borderId="0" xfId="0" applyFont="1"/>
    <xf numFmtId="0" fontId="16" fillId="0" borderId="11" xfId="0" applyFont="1" applyBorder="1" applyAlignment="1">
      <alignment horizontal="left" vertical="top" wrapText="1"/>
    </xf>
    <xf numFmtId="3" fontId="16" fillId="0" borderId="11" xfId="0" applyNumberFormat="1" applyFont="1" applyBorder="1" applyAlignment="1">
      <alignment horizontal="right" vertical="top" wrapText="1"/>
    </xf>
    <xf numFmtId="0" fontId="3" fillId="0" borderId="11" xfId="0" applyFont="1" applyBorder="1" applyAlignment="1">
      <alignment horizontal="left" vertical="top" wrapText="1"/>
    </xf>
    <xf numFmtId="3" fontId="3" fillId="0" borderId="11" xfId="0" applyNumberFormat="1" applyFont="1" applyBorder="1" applyAlignment="1">
      <alignment horizontal="right" vertical="top" wrapText="1"/>
    </xf>
    <xf numFmtId="3" fontId="16" fillId="0" borderId="11" xfId="0" applyNumberFormat="1" applyFont="1" applyFill="1" applyBorder="1" applyAlignment="1">
      <alignment horizontal="right" vertical="top" wrapText="1"/>
    </xf>
    <xf numFmtId="3" fontId="3" fillId="0" borderId="11" xfId="0" applyNumberFormat="1" applyFont="1" applyFill="1" applyBorder="1" applyAlignment="1">
      <alignment horizontal="right" vertical="top" wrapText="1"/>
    </xf>
    <xf numFmtId="0" fontId="21" fillId="0" borderId="0" xfId="2" applyFont="1"/>
    <xf numFmtId="3" fontId="21" fillId="0" borderId="11" xfId="2" applyNumberFormat="1" applyFont="1" applyBorder="1" applyAlignment="1">
      <alignment horizontal="right"/>
    </xf>
    <xf numFmtId="0" fontId="21" fillId="0" borderId="12" xfId="2" applyFont="1" applyBorder="1"/>
    <xf numFmtId="0" fontId="21" fillId="0" borderId="42" xfId="2" applyFont="1" applyBorder="1"/>
    <xf numFmtId="0" fontId="21" fillId="0" borderId="22" xfId="2" applyFont="1" applyBorder="1"/>
    <xf numFmtId="0" fontId="21" fillId="0" borderId="40" xfId="2" applyFont="1" applyBorder="1"/>
    <xf numFmtId="3" fontId="21" fillId="0" borderId="11" xfId="2" applyNumberFormat="1" applyFont="1" applyBorder="1"/>
    <xf numFmtId="0" fontId="20" fillId="0" borderId="11" xfId="0" applyFont="1" applyBorder="1"/>
    <xf numFmtId="0" fontId="16" fillId="0" borderId="11" xfId="3" applyFont="1" applyBorder="1" applyAlignment="1">
      <alignment horizontal="left" vertical="top" wrapText="1"/>
    </xf>
    <xf numFmtId="3" fontId="16" fillId="0" borderId="11" xfId="3" applyNumberFormat="1" applyFont="1" applyBorder="1" applyAlignment="1">
      <alignment horizontal="right" vertical="top" wrapText="1"/>
    </xf>
    <xf numFmtId="0" fontId="22" fillId="0" borderId="0" xfId="3"/>
    <xf numFmtId="0" fontId="3" fillId="0" borderId="11" xfId="3" applyFont="1" applyBorder="1" applyAlignment="1">
      <alignment horizontal="left" vertical="top" wrapText="1"/>
    </xf>
    <xf numFmtId="3" fontId="3" fillId="0" borderId="11" xfId="3" applyNumberFormat="1" applyFont="1" applyBorder="1" applyAlignment="1">
      <alignment horizontal="right" vertical="top" wrapText="1"/>
    </xf>
    <xf numFmtId="0" fontId="24" fillId="0" borderId="0" xfId="0" applyFont="1"/>
    <xf numFmtId="0" fontId="24" fillId="0" borderId="40" xfId="0" applyFont="1" applyBorder="1"/>
    <xf numFmtId="0" fontId="19" fillId="0" borderId="0" xfId="0" applyFont="1"/>
    <xf numFmtId="0" fontId="24" fillId="0" borderId="0" xfId="0" applyFont="1" applyAlignment="1">
      <alignment horizontal="center"/>
    </xf>
    <xf numFmtId="0" fontId="23" fillId="0" borderId="0" xfId="0" applyFont="1"/>
    <xf numFmtId="0" fontId="12" fillId="0" borderId="0" xfId="2" applyFont="1" applyAlignment="1">
      <alignment horizontal="right"/>
    </xf>
    <xf numFmtId="0" fontId="25" fillId="0" borderId="0" xfId="2" applyFont="1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right"/>
    </xf>
    <xf numFmtId="0" fontId="3" fillId="0" borderId="0" xfId="2" applyFont="1" applyAlignment="1">
      <alignment horizontal="center"/>
    </xf>
    <xf numFmtId="0" fontId="4" fillId="0" borderId="11" xfId="2" applyFont="1" applyBorder="1" applyAlignment="1">
      <alignment horizontal="center"/>
    </xf>
    <xf numFmtId="0" fontId="13" fillId="0" borderId="0" xfId="2" applyFont="1" applyAlignment="1">
      <alignment horizontal="center"/>
    </xf>
    <xf numFmtId="0" fontId="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2" applyFont="1" applyAlignment="1">
      <alignment horizontal="center"/>
    </xf>
    <xf numFmtId="0" fontId="21" fillId="0" borderId="12" xfId="2" applyFont="1" applyBorder="1" applyAlignment="1">
      <alignment horizontal="center"/>
    </xf>
    <xf numFmtId="0" fontId="21" fillId="0" borderId="42" xfId="2" applyFont="1" applyBorder="1" applyAlignment="1">
      <alignment horizontal="center"/>
    </xf>
    <xf numFmtId="0" fontId="21" fillId="0" borderId="41" xfId="2" applyFont="1" applyBorder="1" applyAlignment="1">
      <alignment horizontal="center"/>
    </xf>
    <xf numFmtId="0" fontId="17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right"/>
    </xf>
    <xf numFmtId="0" fontId="17" fillId="0" borderId="40" xfId="0" applyFont="1" applyBorder="1" applyAlignment="1">
      <alignment horizontal="right"/>
    </xf>
  </cellXfs>
  <cellStyles count="4">
    <cellStyle name="Ezres" xfId="1" builtinId="3"/>
    <cellStyle name="Normál" xfId="0" builtinId="0"/>
    <cellStyle name="Normál 2" xfId="2" xr:uid="{ADD7BC6C-9B02-46E2-AC07-D7769851CA97}"/>
    <cellStyle name="Normál 4" xfId="3" xr:uid="{A5091BAA-CC3E-41E7-9A9E-1F62A30B52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2"/>
  <sheetViews>
    <sheetView zoomScaleNormal="100" workbookViewId="0">
      <selection activeCell="B27" sqref="B27"/>
    </sheetView>
  </sheetViews>
  <sheetFormatPr defaultColWidth="3.85546875" defaultRowHeight="12.75" x14ac:dyDescent="0.2"/>
  <cols>
    <col min="1" max="1" width="3.85546875" style="1"/>
    <col min="2" max="2" width="4.5703125" style="1" customWidth="1"/>
    <col min="3" max="3" width="4.140625" style="1" customWidth="1"/>
    <col min="4" max="4" width="61.85546875" style="1" customWidth="1"/>
    <col min="5" max="7" width="18.5703125" style="1" customWidth="1"/>
    <col min="8" max="9" width="9.140625" style="1" customWidth="1"/>
    <col min="10" max="10" width="15.140625" style="1" customWidth="1"/>
    <col min="11" max="253" width="9.140625" style="1" customWidth="1"/>
    <col min="254" max="257" width="3.85546875" style="1"/>
    <col min="258" max="258" width="4.5703125" style="1" customWidth="1"/>
    <col min="259" max="259" width="4.140625" style="1" customWidth="1"/>
    <col min="260" max="260" width="61.85546875" style="1" customWidth="1"/>
    <col min="261" max="263" width="18.5703125" style="1" customWidth="1"/>
    <col min="264" max="265" width="9.140625" style="1" customWidth="1"/>
    <col min="266" max="266" width="15.140625" style="1" customWidth="1"/>
    <col min="267" max="509" width="9.140625" style="1" customWidth="1"/>
    <col min="510" max="513" width="3.85546875" style="1"/>
    <col min="514" max="514" width="4.5703125" style="1" customWidth="1"/>
    <col min="515" max="515" width="4.140625" style="1" customWidth="1"/>
    <col min="516" max="516" width="61.85546875" style="1" customWidth="1"/>
    <col min="517" max="519" width="18.5703125" style="1" customWidth="1"/>
    <col min="520" max="521" width="9.140625" style="1" customWidth="1"/>
    <col min="522" max="522" width="15.140625" style="1" customWidth="1"/>
    <col min="523" max="765" width="9.140625" style="1" customWidth="1"/>
    <col min="766" max="769" width="3.85546875" style="1"/>
    <col min="770" max="770" width="4.5703125" style="1" customWidth="1"/>
    <col min="771" max="771" width="4.140625" style="1" customWidth="1"/>
    <col min="772" max="772" width="61.85546875" style="1" customWidth="1"/>
    <col min="773" max="775" width="18.5703125" style="1" customWidth="1"/>
    <col min="776" max="777" width="9.140625" style="1" customWidth="1"/>
    <col min="778" max="778" width="15.140625" style="1" customWidth="1"/>
    <col min="779" max="1021" width="9.140625" style="1" customWidth="1"/>
    <col min="1022" max="1025" width="3.85546875" style="1"/>
    <col min="1026" max="1026" width="4.5703125" style="1" customWidth="1"/>
    <col min="1027" max="1027" width="4.140625" style="1" customWidth="1"/>
    <col min="1028" max="1028" width="61.85546875" style="1" customWidth="1"/>
    <col min="1029" max="1031" width="18.5703125" style="1" customWidth="1"/>
    <col min="1032" max="1033" width="9.140625" style="1" customWidth="1"/>
    <col min="1034" max="1034" width="15.140625" style="1" customWidth="1"/>
    <col min="1035" max="1277" width="9.140625" style="1" customWidth="1"/>
    <col min="1278" max="1281" width="3.85546875" style="1"/>
    <col min="1282" max="1282" width="4.5703125" style="1" customWidth="1"/>
    <col min="1283" max="1283" width="4.140625" style="1" customWidth="1"/>
    <col min="1284" max="1284" width="61.85546875" style="1" customWidth="1"/>
    <col min="1285" max="1287" width="18.5703125" style="1" customWidth="1"/>
    <col min="1288" max="1289" width="9.140625" style="1" customWidth="1"/>
    <col min="1290" max="1290" width="15.140625" style="1" customWidth="1"/>
    <col min="1291" max="1533" width="9.140625" style="1" customWidth="1"/>
    <col min="1534" max="1537" width="3.85546875" style="1"/>
    <col min="1538" max="1538" width="4.5703125" style="1" customWidth="1"/>
    <col min="1539" max="1539" width="4.140625" style="1" customWidth="1"/>
    <col min="1540" max="1540" width="61.85546875" style="1" customWidth="1"/>
    <col min="1541" max="1543" width="18.5703125" style="1" customWidth="1"/>
    <col min="1544" max="1545" width="9.140625" style="1" customWidth="1"/>
    <col min="1546" max="1546" width="15.140625" style="1" customWidth="1"/>
    <col min="1547" max="1789" width="9.140625" style="1" customWidth="1"/>
    <col min="1790" max="1793" width="3.85546875" style="1"/>
    <col min="1794" max="1794" width="4.5703125" style="1" customWidth="1"/>
    <col min="1795" max="1795" width="4.140625" style="1" customWidth="1"/>
    <col min="1796" max="1796" width="61.85546875" style="1" customWidth="1"/>
    <col min="1797" max="1799" width="18.5703125" style="1" customWidth="1"/>
    <col min="1800" max="1801" width="9.140625" style="1" customWidth="1"/>
    <col min="1802" max="1802" width="15.140625" style="1" customWidth="1"/>
    <col min="1803" max="2045" width="9.140625" style="1" customWidth="1"/>
    <col min="2046" max="2049" width="3.85546875" style="1"/>
    <col min="2050" max="2050" width="4.5703125" style="1" customWidth="1"/>
    <col min="2051" max="2051" width="4.140625" style="1" customWidth="1"/>
    <col min="2052" max="2052" width="61.85546875" style="1" customWidth="1"/>
    <col min="2053" max="2055" width="18.5703125" style="1" customWidth="1"/>
    <col min="2056" max="2057" width="9.140625" style="1" customWidth="1"/>
    <col min="2058" max="2058" width="15.140625" style="1" customWidth="1"/>
    <col min="2059" max="2301" width="9.140625" style="1" customWidth="1"/>
    <col min="2302" max="2305" width="3.85546875" style="1"/>
    <col min="2306" max="2306" width="4.5703125" style="1" customWidth="1"/>
    <col min="2307" max="2307" width="4.140625" style="1" customWidth="1"/>
    <col min="2308" max="2308" width="61.85546875" style="1" customWidth="1"/>
    <col min="2309" max="2311" width="18.5703125" style="1" customWidth="1"/>
    <col min="2312" max="2313" width="9.140625" style="1" customWidth="1"/>
    <col min="2314" max="2314" width="15.140625" style="1" customWidth="1"/>
    <col min="2315" max="2557" width="9.140625" style="1" customWidth="1"/>
    <col min="2558" max="2561" width="3.85546875" style="1"/>
    <col min="2562" max="2562" width="4.5703125" style="1" customWidth="1"/>
    <col min="2563" max="2563" width="4.140625" style="1" customWidth="1"/>
    <col min="2564" max="2564" width="61.85546875" style="1" customWidth="1"/>
    <col min="2565" max="2567" width="18.5703125" style="1" customWidth="1"/>
    <col min="2568" max="2569" width="9.140625" style="1" customWidth="1"/>
    <col min="2570" max="2570" width="15.140625" style="1" customWidth="1"/>
    <col min="2571" max="2813" width="9.140625" style="1" customWidth="1"/>
    <col min="2814" max="2817" width="3.85546875" style="1"/>
    <col min="2818" max="2818" width="4.5703125" style="1" customWidth="1"/>
    <col min="2819" max="2819" width="4.140625" style="1" customWidth="1"/>
    <col min="2820" max="2820" width="61.85546875" style="1" customWidth="1"/>
    <col min="2821" max="2823" width="18.5703125" style="1" customWidth="1"/>
    <col min="2824" max="2825" width="9.140625" style="1" customWidth="1"/>
    <col min="2826" max="2826" width="15.140625" style="1" customWidth="1"/>
    <col min="2827" max="3069" width="9.140625" style="1" customWidth="1"/>
    <col min="3070" max="3073" width="3.85546875" style="1"/>
    <col min="3074" max="3074" width="4.5703125" style="1" customWidth="1"/>
    <col min="3075" max="3075" width="4.140625" style="1" customWidth="1"/>
    <col min="3076" max="3076" width="61.85546875" style="1" customWidth="1"/>
    <col min="3077" max="3079" width="18.5703125" style="1" customWidth="1"/>
    <col min="3080" max="3081" width="9.140625" style="1" customWidth="1"/>
    <col min="3082" max="3082" width="15.140625" style="1" customWidth="1"/>
    <col min="3083" max="3325" width="9.140625" style="1" customWidth="1"/>
    <col min="3326" max="3329" width="3.85546875" style="1"/>
    <col min="3330" max="3330" width="4.5703125" style="1" customWidth="1"/>
    <col min="3331" max="3331" width="4.140625" style="1" customWidth="1"/>
    <col min="3332" max="3332" width="61.85546875" style="1" customWidth="1"/>
    <col min="3333" max="3335" width="18.5703125" style="1" customWidth="1"/>
    <col min="3336" max="3337" width="9.140625" style="1" customWidth="1"/>
    <col min="3338" max="3338" width="15.140625" style="1" customWidth="1"/>
    <col min="3339" max="3581" width="9.140625" style="1" customWidth="1"/>
    <col min="3582" max="3585" width="3.85546875" style="1"/>
    <col min="3586" max="3586" width="4.5703125" style="1" customWidth="1"/>
    <col min="3587" max="3587" width="4.140625" style="1" customWidth="1"/>
    <col min="3588" max="3588" width="61.85546875" style="1" customWidth="1"/>
    <col min="3589" max="3591" width="18.5703125" style="1" customWidth="1"/>
    <col min="3592" max="3593" width="9.140625" style="1" customWidth="1"/>
    <col min="3594" max="3594" width="15.140625" style="1" customWidth="1"/>
    <col min="3595" max="3837" width="9.140625" style="1" customWidth="1"/>
    <col min="3838" max="3841" width="3.85546875" style="1"/>
    <col min="3842" max="3842" width="4.5703125" style="1" customWidth="1"/>
    <col min="3843" max="3843" width="4.140625" style="1" customWidth="1"/>
    <col min="3844" max="3844" width="61.85546875" style="1" customWidth="1"/>
    <col min="3845" max="3847" width="18.5703125" style="1" customWidth="1"/>
    <col min="3848" max="3849" width="9.140625" style="1" customWidth="1"/>
    <col min="3850" max="3850" width="15.140625" style="1" customWidth="1"/>
    <col min="3851" max="4093" width="9.140625" style="1" customWidth="1"/>
    <col min="4094" max="4097" width="3.85546875" style="1"/>
    <col min="4098" max="4098" width="4.5703125" style="1" customWidth="1"/>
    <col min="4099" max="4099" width="4.140625" style="1" customWidth="1"/>
    <col min="4100" max="4100" width="61.85546875" style="1" customWidth="1"/>
    <col min="4101" max="4103" width="18.5703125" style="1" customWidth="1"/>
    <col min="4104" max="4105" width="9.140625" style="1" customWidth="1"/>
    <col min="4106" max="4106" width="15.140625" style="1" customWidth="1"/>
    <col min="4107" max="4349" width="9.140625" style="1" customWidth="1"/>
    <col min="4350" max="4353" width="3.85546875" style="1"/>
    <col min="4354" max="4354" width="4.5703125" style="1" customWidth="1"/>
    <col min="4355" max="4355" width="4.140625" style="1" customWidth="1"/>
    <col min="4356" max="4356" width="61.85546875" style="1" customWidth="1"/>
    <col min="4357" max="4359" width="18.5703125" style="1" customWidth="1"/>
    <col min="4360" max="4361" width="9.140625" style="1" customWidth="1"/>
    <col min="4362" max="4362" width="15.140625" style="1" customWidth="1"/>
    <col min="4363" max="4605" width="9.140625" style="1" customWidth="1"/>
    <col min="4606" max="4609" width="3.85546875" style="1"/>
    <col min="4610" max="4610" width="4.5703125" style="1" customWidth="1"/>
    <col min="4611" max="4611" width="4.140625" style="1" customWidth="1"/>
    <col min="4612" max="4612" width="61.85546875" style="1" customWidth="1"/>
    <col min="4613" max="4615" width="18.5703125" style="1" customWidth="1"/>
    <col min="4616" max="4617" width="9.140625" style="1" customWidth="1"/>
    <col min="4618" max="4618" width="15.140625" style="1" customWidth="1"/>
    <col min="4619" max="4861" width="9.140625" style="1" customWidth="1"/>
    <col min="4862" max="4865" width="3.85546875" style="1"/>
    <col min="4866" max="4866" width="4.5703125" style="1" customWidth="1"/>
    <col min="4867" max="4867" width="4.140625" style="1" customWidth="1"/>
    <col min="4868" max="4868" width="61.85546875" style="1" customWidth="1"/>
    <col min="4869" max="4871" width="18.5703125" style="1" customWidth="1"/>
    <col min="4872" max="4873" width="9.140625" style="1" customWidth="1"/>
    <col min="4874" max="4874" width="15.140625" style="1" customWidth="1"/>
    <col min="4875" max="5117" width="9.140625" style="1" customWidth="1"/>
    <col min="5118" max="5121" width="3.85546875" style="1"/>
    <col min="5122" max="5122" width="4.5703125" style="1" customWidth="1"/>
    <col min="5123" max="5123" width="4.140625" style="1" customWidth="1"/>
    <col min="5124" max="5124" width="61.85546875" style="1" customWidth="1"/>
    <col min="5125" max="5127" width="18.5703125" style="1" customWidth="1"/>
    <col min="5128" max="5129" width="9.140625" style="1" customWidth="1"/>
    <col min="5130" max="5130" width="15.140625" style="1" customWidth="1"/>
    <col min="5131" max="5373" width="9.140625" style="1" customWidth="1"/>
    <col min="5374" max="5377" width="3.85546875" style="1"/>
    <col min="5378" max="5378" width="4.5703125" style="1" customWidth="1"/>
    <col min="5379" max="5379" width="4.140625" style="1" customWidth="1"/>
    <col min="5380" max="5380" width="61.85546875" style="1" customWidth="1"/>
    <col min="5381" max="5383" width="18.5703125" style="1" customWidth="1"/>
    <col min="5384" max="5385" width="9.140625" style="1" customWidth="1"/>
    <col min="5386" max="5386" width="15.140625" style="1" customWidth="1"/>
    <col min="5387" max="5629" width="9.140625" style="1" customWidth="1"/>
    <col min="5630" max="5633" width="3.85546875" style="1"/>
    <col min="5634" max="5634" width="4.5703125" style="1" customWidth="1"/>
    <col min="5635" max="5635" width="4.140625" style="1" customWidth="1"/>
    <col min="5636" max="5636" width="61.85546875" style="1" customWidth="1"/>
    <col min="5637" max="5639" width="18.5703125" style="1" customWidth="1"/>
    <col min="5640" max="5641" width="9.140625" style="1" customWidth="1"/>
    <col min="5642" max="5642" width="15.140625" style="1" customWidth="1"/>
    <col min="5643" max="5885" width="9.140625" style="1" customWidth="1"/>
    <col min="5886" max="5889" width="3.85546875" style="1"/>
    <col min="5890" max="5890" width="4.5703125" style="1" customWidth="1"/>
    <col min="5891" max="5891" width="4.140625" style="1" customWidth="1"/>
    <col min="5892" max="5892" width="61.85546875" style="1" customWidth="1"/>
    <col min="5893" max="5895" width="18.5703125" style="1" customWidth="1"/>
    <col min="5896" max="5897" width="9.140625" style="1" customWidth="1"/>
    <col min="5898" max="5898" width="15.140625" style="1" customWidth="1"/>
    <col min="5899" max="6141" width="9.140625" style="1" customWidth="1"/>
    <col min="6142" max="6145" width="3.85546875" style="1"/>
    <col min="6146" max="6146" width="4.5703125" style="1" customWidth="1"/>
    <col min="6147" max="6147" width="4.140625" style="1" customWidth="1"/>
    <col min="6148" max="6148" width="61.85546875" style="1" customWidth="1"/>
    <col min="6149" max="6151" width="18.5703125" style="1" customWidth="1"/>
    <col min="6152" max="6153" width="9.140625" style="1" customWidth="1"/>
    <col min="6154" max="6154" width="15.140625" style="1" customWidth="1"/>
    <col min="6155" max="6397" width="9.140625" style="1" customWidth="1"/>
    <col min="6398" max="6401" width="3.85546875" style="1"/>
    <col min="6402" max="6402" width="4.5703125" style="1" customWidth="1"/>
    <col min="6403" max="6403" width="4.140625" style="1" customWidth="1"/>
    <col min="6404" max="6404" width="61.85546875" style="1" customWidth="1"/>
    <col min="6405" max="6407" width="18.5703125" style="1" customWidth="1"/>
    <col min="6408" max="6409" width="9.140625" style="1" customWidth="1"/>
    <col min="6410" max="6410" width="15.140625" style="1" customWidth="1"/>
    <col min="6411" max="6653" width="9.140625" style="1" customWidth="1"/>
    <col min="6654" max="6657" width="3.85546875" style="1"/>
    <col min="6658" max="6658" width="4.5703125" style="1" customWidth="1"/>
    <col min="6659" max="6659" width="4.140625" style="1" customWidth="1"/>
    <col min="6660" max="6660" width="61.85546875" style="1" customWidth="1"/>
    <col min="6661" max="6663" width="18.5703125" style="1" customWidth="1"/>
    <col min="6664" max="6665" width="9.140625" style="1" customWidth="1"/>
    <col min="6666" max="6666" width="15.140625" style="1" customWidth="1"/>
    <col min="6667" max="6909" width="9.140625" style="1" customWidth="1"/>
    <col min="6910" max="6913" width="3.85546875" style="1"/>
    <col min="6914" max="6914" width="4.5703125" style="1" customWidth="1"/>
    <col min="6915" max="6915" width="4.140625" style="1" customWidth="1"/>
    <col min="6916" max="6916" width="61.85546875" style="1" customWidth="1"/>
    <col min="6917" max="6919" width="18.5703125" style="1" customWidth="1"/>
    <col min="6920" max="6921" width="9.140625" style="1" customWidth="1"/>
    <col min="6922" max="6922" width="15.140625" style="1" customWidth="1"/>
    <col min="6923" max="7165" width="9.140625" style="1" customWidth="1"/>
    <col min="7166" max="7169" width="3.85546875" style="1"/>
    <col min="7170" max="7170" width="4.5703125" style="1" customWidth="1"/>
    <col min="7171" max="7171" width="4.140625" style="1" customWidth="1"/>
    <col min="7172" max="7172" width="61.85546875" style="1" customWidth="1"/>
    <col min="7173" max="7175" width="18.5703125" style="1" customWidth="1"/>
    <col min="7176" max="7177" width="9.140625" style="1" customWidth="1"/>
    <col min="7178" max="7178" width="15.140625" style="1" customWidth="1"/>
    <col min="7179" max="7421" width="9.140625" style="1" customWidth="1"/>
    <col min="7422" max="7425" width="3.85546875" style="1"/>
    <col min="7426" max="7426" width="4.5703125" style="1" customWidth="1"/>
    <col min="7427" max="7427" width="4.140625" style="1" customWidth="1"/>
    <col min="7428" max="7428" width="61.85546875" style="1" customWidth="1"/>
    <col min="7429" max="7431" width="18.5703125" style="1" customWidth="1"/>
    <col min="7432" max="7433" width="9.140625" style="1" customWidth="1"/>
    <col min="7434" max="7434" width="15.140625" style="1" customWidth="1"/>
    <col min="7435" max="7677" width="9.140625" style="1" customWidth="1"/>
    <col min="7678" max="7681" width="3.85546875" style="1"/>
    <col min="7682" max="7682" width="4.5703125" style="1" customWidth="1"/>
    <col min="7683" max="7683" width="4.140625" style="1" customWidth="1"/>
    <col min="7684" max="7684" width="61.85546875" style="1" customWidth="1"/>
    <col min="7685" max="7687" width="18.5703125" style="1" customWidth="1"/>
    <col min="7688" max="7689" width="9.140625" style="1" customWidth="1"/>
    <col min="7690" max="7690" width="15.140625" style="1" customWidth="1"/>
    <col min="7691" max="7933" width="9.140625" style="1" customWidth="1"/>
    <col min="7934" max="7937" width="3.85546875" style="1"/>
    <col min="7938" max="7938" width="4.5703125" style="1" customWidth="1"/>
    <col min="7939" max="7939" width="4.140625" style="1" customWidth="1"/>
    <col min="7940" max="7940" width="61.85546875" style="1" customWidth="1"/>
    <col min="7941" max="7943" width="18.5703125" style="1" customWidth="1"/>
    <col min="7944" max="7945" width="9.140625" style="1" customWidth="1"/>
    <col min="7946" max="7946" width="15.140625" style="1" customWidth="1"/>
    <col min="7947" max="8189" width="9.140625" style="1" customWidth="1"/>
    <col min="8190" max="8193" width="3.85546875" style="1"/>
    <col min="8194" max="8194" width="4.5703125" style="1" customWidth="1"/>
    <col min="8195" max="8195" width="4.140625" style="1" customWidth="1"/>
    <col min="8196" max="8196" width="61.85546875" style="1" customWidth="1"/>
    <col min="8197" max="8199" width="18.5703125" style="1" customWidth="1"/>
    <col min="8200" max="8201" width="9.140625" style="1" customWidth="1"/>
    <col min="8202" max="8202" width="15.140625" style="1" customWidth="1"/>
    <col min="8203" max="8445" width="9.140625" style="1" customWidth="1"/>
    <col min="8446" max="8449" width="3.85546875" style="1"/>
    <col min="8450" max="8450" width="4.5703125" style="1" customWidth="1"/>
    <col min="8451" max="8451" width="4.140625" style="1" customWidth="1"/>
    <col min="8452" max="8452" width="61.85546875" style="1" customWidth="1"/>
    <col min="8453" max="8455" width="18.5703125" style="1" customWidth="1"/>
    <col min="8456" max="8457" width="9.140625" style="1" customWidth="1"/>
    <col min="8458" max="8458" width="15.140625" style="1" customWidth="1"/>
    <col min="8459" max="8701" width="9.140625" style="1" customWidth="1"/>
    <col min="8702" max="8705" width="3.85546875" style="1"/>
    <col min="8706" max="8706" width="4.5703125" style="1" customWidth="1"/>
    <col min="8707" max="8707" width="4.140625" style="1" customWidth="1"/>
    <col min="8708" max="8708" width="61.85546875" style="1" customWidth="1"/>
    <col min="8709" max="8711" width="18.5703125" style="1" customWidth="1"/>
    <col min="8712" max="8713" width="9.140625" style="1" customWidth="1"/>
    <col min="8714" max="8714" width="15.140625" style="1" customWidth="1"/>
    <col min="8715" max="8957" width="9.140625" style="1" customWidth="1"/>
    <col min="8958" max="8961" width="3.85546875" style="1"/>
    <col min="8962" max="8962" width="4.5703125" style="1" customWidth="1"/>
    <col min="8963" max="8963" width="4.140625" style="1" customWidth="1"/>
    <col min="8964" max="8964" width="61.85546875" style="1" customWidth="1"/>
    <col min="8965" max="8967" width="18.5703125" style="1" customWidth="1"/>
    <col min="8968" max="8969" width="9.140625" style="1" customWidth="1"/>
    <col min="8970" max="8970" width="15.140625" style="1" customWidth="1"/>
    <col min="8971" max="9213" width="9.140625" style="1" customWidth="1"/>
    <col min="9214" max="9217" width="3.85546875" style="1"/>
    <col min="9218" max="9218" width="4.5703125" style="1" customWidth="1"/>
    <col min="9219" max="9219" width="4.140625" style="1" customWidth="1"/>
    <col min="9220" max="9220" width="61.85546875" style="1" customWidth="1"/>
    <col min="9221" max="9223" width="18.5703125" style="1" customWidth="1"/>
    <col min="9224" max="9225" width="9.140625" style="1" customWidth="1"/>
    <col min="9226" max="9226" width="15.140625" style="1" customWidth="1"/>
    <col min="9227" max="9469" width="9.140625" style="1" customWidth="1"/>
    <col min="9470" max="9473" width="3.85546875" style="1"/>
    <col min="9474" max="9474" width="4.5703125" style="1" customWidth="1"/>
    <col min="9475" max="9475" width="4.140625" style="1" customWidth="1"/>
    <col min="9476" max="9476" width="61.85546875" style="1" customWidth="1"/>
    <col min="9477" max="9479" width="18.5703125" style="1" customWidth="1"/>
    <col min="9480" max="9481" width="9.140625" style="1" customWidth="1"/>
    <col min="9482" max="9482" width="15.140625" style="1" customWidth="1"/>
    <col min="9483" max="9725" width="9.140625" style="1" customWidth="1"/>
    <col min="9726" max="9729" width="3.85546875" style="1"/>
    <col min="9730" max="9730" width="4.5703125" style="1" customWidth="1"/>
    <col min="9731" max="9731" width="4.140625" style="1" customWidth="1"/>
    <col min="9732" max="9732" width="61.85546875" style="1" customWidth="1"/>
    <col min="9733" max="9735" width="18.5703125" style="1" customWidth="1"/>
    <col min="9736" max="9737" width="9.140625" style="1" customWidth="1"/>
    <col min="9738" max="9738" width="15.140625" style="1" customWidth="1"/>
    <col min="9739" max="9981" width="9.140625" style="1" customWidth="1"/>
    <col min="9982" max="9985" width="3.85546875" style="1"/>
    <col min="9986" max="9986" width="4.5703125" style="1" customWidth="1"/>
    <col min="9987" max="9987" width="4.140625" style="1" customWidth="1"/>
    <col min="9988" max="9988" width="61.85546875" style="1" customWidth="1"/>
    <col min="9989" max="9991" width="18.5703125" style="1" customWidth="1"/>
    <col min="9992" max="9993" width="9.140625" style="1" customWidth="1"/>
    <col min="9994" max="9994" width="15.140625" style="1" customWidth="1"/>
    <col min="9995" max="10237" width="9.140625" style="1" customWidth="1"/>
    <col min="10238" max="10241" width="3.85546875" style="1"/>
    <col min="10242" max="10242" width="4.5703125" style="1" customWidth="1"/>
    <col min="10243" max="10243" width="4.140625" style="1" customWidth="1"/>
    <col min="10244" max="10244" width="61.85546875" style="1" customWidth="1"/>
    <col min="10245" max="10247" width="18.5703125" style="1" customWidth="1"/>
    <col min="10248" max="10249" width="9.140625" style="1" customWidth="1"/>
    <col min="10250" max="10250" width="15.140625" style="1" customWidth="1"/>
    <col min="10251" max="10493" width="9.140625" style="1" customWidth="1"/>
    <col min="10494" max="10497" width="3.85546875" style="1"/>
    <col min="10498" max="10498" width="4.5703125" style="1" customWidth="1"/>
    <col min="10499" max="10499" width="4.140625" style="1" customWidth="1"/>
    <col min="10500" max="10500" width="61.85546875" style="1" customWidth="1"/>
    <col min="10501" max="10503" width="18.5703125" style="1" customWidth="1"/>
    <col min="10504" max="10505" width="9.140625" style="1" customWidth="1"/>
    <col min="10506" max="10506" width="15.140625" style="1" customWidth="1"/>
    <col min="10507" max="10749" width="9.140625" style="1" customWidth="1"/>
    <col min="10750" max="10753" width="3.85546875" style="1"/>
    <col min="10754" max="10754" width="4.5703125" style="1" customWidth="1"/>
    <col min="10755" max="10755" width="4.140625" style="1" customWidth="1"/>
    <col min="10756" max="10756" width="61.85546875" style="1" customWidth="1"/>
    <col min="10757" max="10759" width="18.5703125" style="1" customWidth="1"/>
    <col min="10760" max="10761" width="9.140625" style="1" customWidth="1"/>
    <col min="10762" max="10762" width="15.140625" style="1" customWidth="1"/>
    <col min="10763" max="11005" width="9.140625" style="1" customWidth="1"/>
    <col min="11006" max="11009" width="3.85546875" style="1"/>
    <col min="11010" max="11010" width="4.5703125" style="1" customWidth="1"/>
    <col min="11011" max="11011" width="4.140625" style="1" customWidth="1"/>
    <col min="11012" max="11012" width="61.85546875" style="1" customWidth="1"/>
    <col min="11013" max="11015" width="18.5703125" style="1" customWidth="1"/>
    <col min="11016" max="11017" width="9.140625" style="1" customWidth="1"/>
    <col min="11018" max="11018" width="15.140625" style="1" customWidth="1"/>
    <col min="11019" max="11261" width="9.140625" style="1" customWidth="1"/>
    <col min="11262" max="11265" width="3.85546875" style="1"/>
    <col min="11266" max="11266" width="4.5703125" style="1" customWidth="1"/>
    <col min="11267" max="11267" width="4.140625" style="1" customWidth="1"/>
    <col min="11268" max="11268" width="61.85546875" style="1" customWidth="1"/>
    <col min="11269" max="11271" width="18.5703125" style="1" customWidth="1"/>
    <col min="11272" max="11273" width="9.140625" style="1" customWidth="1"/>
    <col min="11274" max="11274" width="15.140625" style="1" customWidth="1"/>
    <col min="11275" max="11517" width="9.140625" style="1" customWidth="1"/>
    <col min="11518" max="11521" width="3.85546875" style="1"/>
    <col min="11522" max="11522" width="4.5703125" style="1" customWidth="1"/>
    <col min="11523" max="11523" width="4.140625" style="1" customWidth="1"/>
    <col min="11524" max="11524" width="61.85546875" style="1" customWidth="1"/>
    <col min="11525" max="11527" width="18.5703125" style="1" customWidth="1"/>
    <col min="11528" max="11529" width="9.140625" style="1" customWidth="1"/>
    <col min="11530" max="11530" width="15.140625" style="1" customWidth="1"/>
    <col min="11531" max="11773" width="9.140625" style="1" customWidth="1"/>
    <col min="11774" max="11777" width="3.85546875" style="1"/>
    <col min="11778" max="11778" width="4.5703125" style="1" customWidth="1"/>
    <col min="11779" max="11779" width="4.140625" style="1" customWidth="1"/>
    <col min="11780" max="11780" width="61.85546875" style="1" customWidth="1"/>
    <col min="11781" max="11783" width="18.5703125" style="1" customWidth="1"/>
    <col min="11784" max="11785" width="9.140625" style="1" customWidth="1"/>
    <col min="11786" max="11786" width="15.140625" style="1" customWidth="1"/>
    <col min="11787" max="12029" width="9.140625" style="1" customWidth="1"/>
    <col min="12030" max="12033" width="3.85546875" style="1"/>
    <col min="12034" max="12034" width="4.5703125" style="1" customWidth="1"/>
    <col min="12035" max="12035" width="4.140625" style="1" customWidth="1"/>
    <col min="12036" max="12036" width="61.85546875" style="1" customWidth="1"/>
    <col min="12037" max="12039" width="18.5703125" style="1" customWidth="1"/>
    <col min="12040" max="12041" width="9.140625" style="1" customWidth="1"/>
    <col min="12042" max="12042" width="15.140625" style="1" customWidth="1"/>
    <col min="12043" max="12285" width="9.140625" style="1" customWidth="1"/>
    <col min="12286" max="12289" width="3.85546875" style="1"/>
    <col min="12290" max="12290" width="4.5703125" style="1" customWidth="1"/>
    <col min="12291" max="12291" width="4.140625" style="1" customWidth="1"/>
    <col min="12292" max="12292" width="61.85546875" style="1" customWidth="1"/>
    <col min="12293" max="12295" width="18.5703125" style="1" customWidth="1"/>
    <col min="12296" max="12297" width="9.140625" style="1" customWidth="1"/>
    <col min="12298" max="12298" width="15.140625" style="1" customWidth="1"/>
    <col min="12299" max="12541" width="9.140625" style="1" customWidth="1"/>
    <col min="12542" max="12545" width="3.85546875" style="1"/>
    <col min="12546" max="12546" width="4.5703125" style="1" customWidth="1"/>
    <col min="12547" max="12547" width="4.140625" style="1" customWidth="1"/>
    <col min="12548" max="12548" width="61.85546875" style="1" customWidth="1"/>
    <col min="12549" max="12551" width="18.5703125" style="1" customWidth="1"/>
    <col min="12552" max="12553" width="9.140625" style="1" customWidth="1"/>
    <col min="12554" max="12554" width="15.140625" style="1" customWidth="1"/>
    <col min="12555" max="12797" width="9.140625" style="1" customWidth="1"/>
    <col min="12798" max="12801" width="3.85546875" style="1"/>
    <col min="12802" max="12802" width="4.5703125" style="1" customWidth="1"/>
    <col min="12803" max="12803" width="4.140625" style="1" customWidth="1"/>
    <col min="12804" max="12804" width="61.85546875" style="1" customWidth="1"/>
    <col min="12805" max="12807" width="18.5703125" style="1" customWidth="1"/>
    <col min="12808" max="12809" width="9.140625" style="1" customWidth="1"/>
    <col min="12810" max="12810" width="15.140625" style="1" customWidth="1"/>
    <col min="12811" max="13053" width="9.140625" style="1" customWidth="1"/>
    <col min="13054" max="13057" width="3.85546875" style="1"/>
    <col min="13058" max="13058" width="4.5703125" style="1" customWidth="1"/>
    <col min="13059" max="13059" width="4.140625" style="1" customWidth="1"/>
    <col min="13060" max="13060" width="61.85546875" style="1" customWidth="1"/>
    <col min="13061" max="13063" width="18.5703125" style="1" customWidth="1"/>
    <col min="13064" max="13065" width="9.140625" style="1" customWidth="1"/>
    <col min="13066" max="13066" width="15.140625" style="1" customWidth="1"/>
    <col min="13067" max="13309" width="9.140625" style="1" customWidth="1"/>
    <col min="13310" max="13313" width="3.85546875" style="1"/>
    <col min="13314" max="13314" width="4.5703125" style="1" customWidth="1"/>
    <col min="13315" max="13315" width="4.140625" style="1" customWidth="1"/>
    <col min="13316" max="13316" width="61.85546875" style="1" customWidth="1"/>
    <col min="13317" max="13319" width="18.5703125" style="1" customWidth="1"/>
    <col min="13320" max="13321" width="9.140625" style="1" customWidth="1"/>
    <col min="13322" max="13322" width="15.140625" style="1" customWidth="1"/>
    <col min="13323" max="13565" width="9.140625" style="1" customWidth="1"/>
    <col min="13566" max="13569" width="3.85546875" style="1"/>
    <col min="13570" max="13570" width="4.5703125" style="1" customWidth="1"/>
    <col min="13571" max="13571" width="4.140625" style="1" customWidth="1"/>
    <col min="13572" max="13572" width="61.85546875" style="1" customWidth="1"/>
    <col min="13573" max="13575" width="18.5703125" style="1" customWidth="1"/>
    <col min="13576" max="13577" width="9.140625" style="1" customWidth="1"/>
    <col min="13578" max="13578" width="15.140625" style="1" customWidth="1"/>
    <col min="13579" max="13821" width="9.140625" style="1" customWidth="1"/>
    <col min="13822" max="13825" width="3.85546875" style="1"/>
    <col min="13826" max="13826" width="4.5703125" style="1" customWidth="1"/>
    <col min="13827" max="13827" width="4.140625" style="1" customWidth="1"/>
    <col min="13828" max="13828" width="61.85546875" style="1" customWidth="1"/>
    <col min="13829" max="13831" width="18.5703125" style="1" customWidth="1"/>
    <col min="13832" max="13833" width="9.140625" style="1" customWidth="1"/>
    <col min="13834" max="13834" width="15.140625" style="1" customWidth="1"/>
    <col min="13835" max="14077" width="9.140625" style="1" customWidth="1"/>
    <col min="14078" max="14081" width="3.85546875" style="1"/>
    <col min="14082" max="14082" width="4.5703125" style="1" customWidth="1"/>
    <col min="14083" max="14083" width="4.140625" style="1" customWidth="1"/>
    <col min="14084" max="14084" width="61.85546875" style="1" customWidth="1"/>
    <col min="14085" max="14087" width="18.5703125" style="1" customWidth="1"/>
    <col min="14088" max="14089" width="9.140625" style="1" customWidth="1"/>
    <col min="14090" max="14090" width="15.140625" style="1" customWidth="1"/>
    <col min="14091" max="14333" width="9.140625" style="1" customWidth="1"/>
    <col min="14334" max="14337" width="3.85546875" style="1"/>
    <col min="14338" max="14338" width="4.5703125" style="1" customWidth="1"/>
    <col min="14339" max="14339" width="4.140625" style="1" customWidth="1"/>
    <col min="14340" max="14340" width="61.85546875" style="1" customWidth="1"/>
    <col min="14341" max="14343" width="18.5703125" style="1" customWidth="1"/>
    <col min="14344" max="14345" width="9.140625" style="1" customWidth="1"/>
    <col min="14346" max="14346" width="15.140625" style="1" customWidth="1"/>
    <col min="14347" max="14589" width="9.140625" style="1" customWidth="1"/>
    <col min="14590" max="14593" width="3.85546875" style="1"/>
    <col min="14594" max="14594" width="4.5703125" style="1" customWidth="1"/>
    <col min="14595" max="14595" width="4.140625" style="1" customWidth="1"/>
    <col min="14596" max="14596" width="61.85546875" style="1" customWidth="1"/>
    <col min="14597" max="14599" width="18.5703125" style="1" customWidth="1"/>
    <col min="14600" max="14601" width="9.140625" style="1" customWidth="1"/>
    <col min="14602" max="14602" width="15.140625" style="1" customWidth="1"/>
    <col min="14603" max="14845" width="9.140625" style="1" customWidth="1"/>
    <col min="14846" max="14849" width="3.85546875" style="1"/>
    <col min="14850" max="14850" width="4.5703125" style="1" customWidth="1"/>
    <col min="14851" max="14851" width="4.140625" style="1" customWidth="1"/>
    <col min="14852" max="14852" width="61.85546875" style="1" customWidth="1"/>
    <col min="14853" max="14855" width="18.5703125" style="1" customWidth="1"/>
    <col min="14856" max="14857" width="9.140625" style="1" customWidth="1"/>
    <col min="14858" max="14858" width="15.140625" style="1" customWidth="1"/>
    <col min="14859" max="15101" width="9.140625" style="1" customWidth="1"/>
    <col min="15102" max="15105" width="3.85546875" style="1"/>
    <col min="15106" max="15106" width="4.5703125" style="1" customWidth="1"/>
    <col min="15107" max="15107" width="4.140625" style="1" customWidth="1"/>
    <col min="15108" max="15108" width="61.85546875" style="1" customWidth="1"/>
    <col min="15109" max="15111" width="18.5703125" style="1" customWidth="1"/>
    <col min="15112" max="15113" width="9.140625" style="1" customWidth="1"/>
    <col min="15114" max="15114" width="15.140625" style="1" customWidth="1"/>
    <col min="15115" max="15357" width="9.140625" style="1" customWidth="1"/>
    <col min="15358" max="15361" width="3.85546875" style="1"/>
    <col min="15362" max="15362" width="4.5703125" style="1" customWidth="1"/>
    <col min="15363" max="15363" width="4.140625" style="1" customWidth="1"/>
    <col min="15364" max="15364" width="61.85546875" style="1" customWidth="1"/>
    <col min="15365" max="15367" width="18.5703125" style="1" customWidth="1"/>
    <col min="15368" max="15369" width="9.140625" style="1" customWidth="1"/>
    <col min="15370" max="15370" width="15.140625" style="1" customWidth="1"/>
    <col min="15371" max="15613" width="9.140625" style="1" customWidth="1"/>
    <col min="15614" max="15617" width="3.85546875" style="1"/>
    <col min="15618" max="15618" width="4.5703125" style="1" customWidth="1"/>
    <col min="15619" max="15619" width="4.140625" style="1" customWidth="1"/>
    <col min="15620" max="15620" width="61.85546875" style="1" customWidth="1"/>
    <col min="15621" max="15623" width="18.5703125" style="1" customWidth="1"/>
    <col min="15624" max="15625" width="9.140625" style="1" customWidth="1"/>
    <col min="15626" max="15626" width="15.140625" style="1" customWidth="1"/>
    <col min="15627" max="15869" width="9.140625" style="1" customWidth="1"/>
    <col min="15870" max="15873" width="3.85546875" style="1"/>
    <col min="15874" max="15874" width="4.5703125" style="1" customWidth="1"/>
    <col min="15875" max="15875" width="4.140625" style="1" customWidth="1"/>
    <col min="15876" max="15876" width="61.85546875" style="1" customWidth="1"/>
    <col min="15877" max="15879" width="18.5703125" style="1" customWidth="1"/>
    <col min="15880" max="15881" width="9.140625" style="1" customWidth="1"/>
    <col min="15882" max="15882" width="15.140625" style="1" customWidth="1"/>
    <col min="15883" max="16125" width="9.140625" style="1" customWidth="1"/>
    <col min="16126" max="16129" width="3.85546875" style="1"/>
    <col min="16130" max="16130" width="4.5703125" style="1" customWidth="1"/>
    <col min="16131" max="16131" width="4.140625" style="1" customWidth="1"/>
    <col min="16132" max="16132" width="61.85546875" style="1" customWidth="1"/>
    <col min="16133" max="16135" width="18.5703125" style="1" customWidth="1"/>
    <col min="16136" max="16137" width="9.140625" style="1" customWidth="1"/>
    <col min="16138" max="16138" width="15.140625" style="1" customWidth="1"/>
    <col min="16139" max="16381" width="9.140625" style="1" customWidth="1"/>
    <col min="16382" max="16384" width="3.85546875" style="1"/>
  </cols>
  <sheetData>
    <row r="1" spans="1:7" ht="15.75" x14ac:dyDescent="0.2">
      <c r="A1" s="205" t="s">
        <v>212</v>
      </c>
      <c r="B1" s="205"/>
      <c r="C1" s="205"/>
      <c r="D1" s="205"/>
      <c r="E1" s="205"/>
      <c r="F1" s="205"/>
      <c r="G1" s="205"/>
    </row>
    <row r="2" spans="1:7" ht="15.75" x14ac:dyDescent="0.25">
      <c r="A2" s="206" t="s">
        <v>0</v>
      </c>
      <c r="B2" s="206"/>
      <c r="C2" s="206"/>
      <c r="D2" s="206"/>
      <c r="E2" s="206"/>
      <c r="F2" s="2"/>
      <c r="G2" s="2"/>
    </row>
    <row r="4" spans="1:7" ht="13.5" thickBot="1" x14ac:dyDescent="0.25">
      <c r="D4" s="3" t="s">
        <v>1</v>
      </c>
      <c r="E4" s="3" t="s">
        <v>2</v>
      </c>
      <c r="F4" s="3" t="s">
        <v>3</v>
      </c>
      <c r="G4" s="3"/>
    </row>
    <row r="5" spans="1:7" x14ac:dyDescent="0.2">
      <c r="A5" s="4"/>
      <c r="B5" s="5"/>
      <c r="C5" s="5"/>
      <c r="D5" s="5"/>
      <c r="E5" s="6" t="s">
        <v>4</v>
      </c>
      <c r="F5" s="6" t="s">
        <v>213</v>
      </c>
      <c r="G5" s="6" t="s">
        <v>213</v>
      </c>
    </row>
    <row r="6" spans="1:7" x14ac:dyDescent="0.2">
      <c r="A6" s="7"/>
      <c r="B6" s="8"/>
      <c r="C6" s="8"/>
      <c r="D6" s="9" t="s">
        <v>5</v>
      </c>
      <c r="E6" s="10" t="s">
        <v>6</v>
      </c>
      <c r="F6" s="10" t="s">
        <v>6</v>
      </c>
      <c r="G6" s="10" t="s">
        <v>7</v>
      </c>
    </row>
    <row r="7" spans="1:7" ht="13.5" thickBot="1" x14ac:dyDescent="0.25">
      <c r="A7" s="7"/>
      <c r="B7" s="8"/>
      <c r="C7" s="8"/>
      <c r="D7" s="9"/>
      <c r="E7" s="11" t="s">
        <v>8</v>
      </c>
      <c r="F7" s="11" t="s">
        <v>8</v>
      </c>
      <c r="G7" s="11" t="s">
        <v>8</v>
      </c>
    </row>
    <row r="8" spans="1:7" x14ac:dyDescent="0.2">
      <c r="A8" s="12"/>
      <c r="B8" s="13"/>
      <c r="C8" s="13"/>
      <c r="D8" s="14" t="s">
        <v>9</v>
      </c>
      <c r="E8" s="15"/>
      <c r="F8" s="15"/>
      <c r="G8" s="15"/>
    </row>
    <row r="9" spans="1:7" x14ac:dyDescent="0.2">
      <c r="A9" s="16" t="s">
        <v>10</v>
      </c>
      <c r="B9" s="17"/>
      <c r="C9" s="17"/>
      <c r="D9" s="18" t="s">
        <v>11</v>
      </c>
      <c r="E9" s="19"/>
      <c r="F9" s="19"/>
      <c r="G9" s="19"/>
    </row>
    <row r="10" spans="1:7" ht="13.5" thickBot="1" x14ac:dyDescent="0.25">
      <c r="A10" s="20"/>
      <c r="B10" s="21" t="s">
        <v>10</v>
      </c>
      <c r="C10" s="21"/>
      <c r="D10" s="22" t="s">
        <v>12</v>
      </c>
      <c r="E10" s="23"/>
      <c r="F10" s="23"/>
      <c r="G10" s="23"/>
    </row>
    <row r="11" spans="1:7" ht="16.5" x14ac:dyDescent="0.25">
      <c r="A11" s="12"/>
      <c r="B11" s="13"/>
      <c r="C11" s="13" t="s">
        <v>10</v>
      </c>
      <c r="D11" s="14" t="s">
        <v>13</v>
      </c>
      <c r="E11" s="24"/>
      <c r="F11" s="24"/>
      <c r="G11" s="24"/>
    </row>
    <row r="12" spans="1:7" ht="16.5" x14ac:dyDescent="0.25">
      <c r="A12" s="16"/>
      <c r="B12" s="17"/>
      <c r="C12" s="17" t="s">
        <v>14</v>
      </c>
      <c r="D12" s="25" t="s">
        <v>15</v>
      </c>
      <c r="E12" s="26">
        <v>300000</v>
      </c>
      <c r="F12" s="26">
        <v>30450</v>
      </c>
      <c r="G12" s="26"/>
    </row>
    <row r="13" spans="1:7" ht="16.5" x14ac:dyDescent="0.25">
      <c r="A13" s="16"/>
      <c r="B13" s="17"/>
      <c r="C13" s="17" t="s">
        <v>16</v>
      </c>
      <c r="D13" s="25" t="s">
        <v>17</v>
      </c>
      <c r="E13" s="26">
        <v>10000</v>
      </c>
      <c r="F13" s="26">
        <v>8511</v>
      </c>
      <c r="G13" s="26">
        <v>8511</v>
      </c>
    </row>
    <row r="14" spans="1:7" ht="16.5" x14ac:dyDescent="0.25">
      <c r="A14" s="20"/>
      <c r="B14" s="21"/>
      <c r="C14" s="21" t="s">
        <v>18</v>
      </c>
      <c r="D14" s="27" t="s">
        <v>19</v>
      </c>
      <c r="E14" s="28">
        <v>0</v>
      </c>
      <c r="F14" s="28">
        <v>884220</v>
      </c>
      <c r="G14" s="28">
        <v>884220</v>
      </c>
    </row>
    <row r="15" spans="1:7" ht="17.25" thickBot="1" x14ac:dyDescent="0.3">
      <c r="A15" s="29"/>
      <c r="B15" s="30"/>
      <c r="C15" s="30"/>
      <c r="D15" s="31" t="s">
        <v>20</v>
      </c>
      <c r="E15" s="32">
        <f>SUM(E12:E14)</f>
        <v>310000</v>
      </c>
      <c r="F15" s="32">
        <f>SUM(F12:F14)</f>
        <v>923181</v>
      </c>
      <c r="G15" s="32">
        <f>SUM(G12:G14)</f>
        <v>892731</v>
      </c>
    </row>
    <row r="16" spans="1:7" ht="16.5" x14ac:dyDescent="0.25">
      <c r="A16" s="12"/>
      <c r="B16" s="13"/>
      <c r="C16" s="13" t="s">
        <v>21</v>
      </c>
      <c r="D16" s="33" t="s">
        <v>22</v>
      </c>
      <c r="E16" s="24"/>
      <c r="F16" s="24"/>
      <c r="G16" s="24"/>
    </row>
    <row r="17" spans="1:7" ht="16.5" x14ac:dyDescent="0.25">
      <c r="A17" s="34"/>
      <c r="B17" s="35"/>
      <c r="C17" s="35" t="s">
        <v>23</v>
      </c>
      <c r="D17" s="36" t="s">
        <v>24</v>
      </c>
      <c r="E17" s="37">
        <v>5663630</v>
      </c>
      <c r="F17" s="37">
        <v>5479399</v>
      </c>
      <c r="G17" s="37">
        <v>5479399</v>
      </c>
    </row>
    <row r="18" spans="1:7" ht="16.5" x14ac:dyDescent="0.25">
      <c r="A18" s="34"/>
      <c r="B18" s="35"/>
      <c r="C18" s="35"/>
      <c r="D18" s="36" t="s">
        <v>25</v>
      </c>
      <c r="E18" s="37">
        <v>1529180</v>
      </c>
      <c r="F18" s="37">
        <v>1479439</v>
      </c>
      <c r="G18" s="37">
        <v>1479439</v>
      </c>
    </row>
    <row r="19" spans="1:7" ht="16.5" x14ac:dyDescent="0.25">
      <c r="A19" s="16"/>
      <c r="B19" s="17"/>
      <c r="C19" s="17"/>
      <c r="D19" s="25" t="s">
        <v>26</v>
      </c>
      <c r="E19" s="26">
        <v>760800</v>
      </c>
      <c r="F19" s="26">
        <v>516200</v>
      </c>
      <c r="G19" s="26">
        <v>516200</v>
      </c>
    </row>
    <row r="20" spans="1:7" ht="17.25" thickBot="1" x14ac:dyDescent="0.3">
      <c r="A20" s="16"/>
      <c r="B20" s="17"/>
      <c r="C20" s="17"/>
      <c r="D20" s="25" t="s">
        <v>27</v>
      </c>
      <c r="E20" s="26">
        <v>1939040</v>
      </c>
      <c r="F20" s="26">
        <v>2683548</v>
      </c>
      <c r="G20" s="26">
        <v>2407548</v>
      </c>
    </row>
    <row r="21" spans="1:7" ht="16.5" x14ac:dyDescent="0.25">
      <c r="A21" s="38"/>
      <c r="B21" s="39"/>
      <c r="C21" s="39"/>
      <c r="D21" s="40" t="s">
        <v>28</v>
      </c>
      <c r="E21" s="41"/>
      <c r="F21" s="41"/>
      <c r="G21" s="41"/>
    </row>
    <row r="22" spans="1:7" ht="16.5" x14ac:dyDescent="0.25">
      <c r="A22" s="38"/>
      <c r="B22" s="39"/>
      <c r="C22" s="39"/>
      <c r="D22" s="42" t="s">
        <v>29</v>
      </c>
      <c r="E22" s="37">
        <v>1771000</v>
      </c>
      <c r="F22" s="37">
        <v>1677317</v>
      </c>
      <c r="G22" s="37">
        <v>1677317</v>
      </c>
    </row>
    <row r="23" spans="1:7" ht="16.5" x14ac:dyDescent="0.25">
      <c r="A23" s="38"/>
      <c r="B23" s="39"/>
      <c r="C23" s="39"/>
      <c r="D23" s="42" t="s">
        <v>30</v>
      </c>
      <c r="E23" s="37">
        <v>3809479</v>
      </c>
      <c r="F23" s="37">
        <v>4071396</v>
      </c>
      <c r="G23" s="37">
        <v>4071396</v>
      </c>
    </row>
    <row r="24" spans="1:7" ht="16.5" x14ac:dyDescent="0.25">
      <c r="A24" s="38"/>
      <c r="B24" s="39"/>
      <c r="C24" s="39"/>
      <c r="D24" s="42" t="s">
        <v>221</v>
      </c>
      <c r="E24" s="37"/>
      <c r="F24" s="37">
        <v>100000</v>
      </c>
      <c r="G24" s="37">
        <v>100000</v>
      </c>
    </row>
    <row r="25" spans="1:7" ht="16.5" x14ac:dyDescent="0.25">
      <c r="A25" s="38"/>
      <c r="B25" s="39"/>
      <c r="C25" s="39"/>
      <c r="D25" s="42" t="s">
        <v>31</v>
      </c>
      <c r="E25" s="37"/>
      <c r="F25" s="37">
        <v>370302</v>
      </c>
      <c r="G25" s="37">
        <v>370302</v>
      </c>
    </row>
    <row r="26" spans="1:7" ht="16.5" x14ac:dyDescent="0.25">
      <c r="A26" s="43" t="s">
        <v>32</v>
      </c>
      <c r="B26" s="44"/>
      <c r="C26" s="44"/>
      <c r="D26" s="45"/>
      <c r="E26" s="46">
        <f>SUM(E15:E23)</f>
        <v>15783129</v>
      </c>
      <c r="F26" s="46">
        <f>SUM(F15:F25)</f>
        <v>17300782</v>
      </c>
      <c r="G26" s="46">
        <f>SUM(G15:G25)</f>
        <v>16994332</v>
      </c>
    </row>
    <row r="27" spans="1:7" ht="17.25" thickBot="1" x14ac:dyDescent="0.3">
      <c r="A27" s="47" t="s">
        <v>14</v>
      </c>
      <c r="B27" s="48"/>
      <c r="C27" s="48"/>
      <c r="D27" s="22" t="s">
        <v>33</v>
      </c>
      <c r="E27" s="49"/>
      <c r="F27" s="49"/>
      <c r="G27" s="49"/>
    </row>
    <row r="28" spans="1:7" ht="16.5" x14ac:dyDescent="0.25">
      <c r="A28" s="12"/>
      <c r="B28" s="13" t="s">
        <v>14</v>
      </c>
      <c r="C28" s="13"/>
      <c r="D28" s="33" t="s">
        <v>34</v>
      </c>
      <c r="E28" s="24"/>
      <c r="F28" s="24"/>
      <c r="G28" s="24"/>
    </row>
    <row r="29" spans="1:7" ht="16.5" x14ac:dyDescent="0.25">
      <c r="A29" s="16"/>
      <c r="B29" s="17"/>
      <c r="C29" s="17" t="s">
        <v>10</v>
      </c>
      <c r="D29" s="25" t="s">
        <v>35</v>
      </c>
      <c r="E29" s="26">
        <v>37657150</v>
      </c>
      <c r="F29" s="26">
        <v>39694823</v>
      </c>
      <c r="G29" s="26">
        <v>39694823</v>
      </c>
    </row>
    <row r="30" spans="1:7" ht="16.5" x14ac:dyDescent="0.25">
      <c r="A30" s="16"/>
      <c r="B30" s="17"/>
      <c r="C30" s="17" t="s">
        <v>14</v>
      </c>
      <c r="D30" s="25" t="s">
        <v>36</v>
      </c>
      <c r="E30" s="26">
        <v>216149</v>
      </c>
      <c r="F30" s="26">
        <v>239420</v>
      </c>
      <c r="G30" s="26">
        <v>161854</v>
      </c>
    </row>
    <row r="31" spans="1:7" ht="16.5" x14ac:dyDescent="0.25">
      <c r="A31" s="20"/>
      <c r="B31" s="21"/>
      <c r="C31" s="17" t="s">
        <v>16</v>
      </c>
      <c r="D31" s="27" t="s">
        <v>37</v>
      </c>
      <c r="E31" s="26">
        <v>112950</v>
      </c>
      <c r="F31" s="26">
        <v>157650</v>
      </c>
      <c r="G31" s="26">
        <v>157650</v>
      </c>
    </row>
    <row r="32" spans="1:7" ht="16.5" x14ac:dyDescent="0.25">
      <c r="A32" s="20"/>
      <c r="B32" s="21"/>
      <c r="C32" s="17" t="s">
        <v>18</v>
      </c>
      <c r="D32" s="27" t="s">
        <v>38</v>
      </c>
      <c r="E32" s="28">
        <v>16669107</v>
      </c>
      <c r="F32" s="28">
        <v>16718096</v>
      </c>
      <c r="G32" s="28">
        <v>16376808</v>
      </c>
    </row>
    <row r="33" spans="1:10" ht="16.5" x14ac:dyDescent="0.25">
      <c r="A33" s="20"/>
      <c r="B33" s="21"/>
      <c r="C33" s="17" t="s">
        <v>21</v>
      </c>
      <c r="D33" s="27" t="s">
        <v>39</v>
      </c>
      <c r="E33" s="28">
        <v>1336260</v>
      </c>
      <c r="F33" s="28">
        <v>30861828</v>
      </c>
      <c r="G33" s="28">
        <v>30861828</v>
      </c>
    </row>
    <row r="34" spans="1:10" ht="16.5" x14ac:dyDescent="0.25">
      <c r="A34" s="20"/>
      <c r="B34" s="21"/>
      <c r="C34" s="17" t="s">
        <v>23</v>
      </c>
      <c r="D34" s="27" t="s">
        <v>40</v>
      </c>
      <c r="E34" s="28">
        <v>15304420</v>
      </c>
      <c r="F34" s="28">
        <v>0</v>
      </c>
      <c r="G34" s="28">
        <v>0</v>
      </c>
    </row>
    <row r="35" spans="1:10" ht="16.5" x14ac:dyDescent="0.25">
      <c r="A35" s="20"/>
      <c r="B35" s="21"/>
      <c r="C35" s="21" t="s">
        <v>41</v>
      </c>
      <c r="D35" s="27" t="s">
        <v>42</v>
      </c>
      <c r="E35" s="28">
        <v>8969300</v>
      </c>
      <c r="F35" s="28">
        <v>0</v>
      </c>
      <c r="G35" s="28">
        <v>0</v>
      </c>
    </row>
    <row r="36" spans="1:10" ht="17.25" thickBot="1" x14ac:dyDescent="0.3">
      <c r="A36" s="29"/>
      <c r="B36" s="30"/>
      <c r="C36" s="30"/>
      <c r="D36" s="31" t="s">
        <v>43</v>
      </c>
      <c r="E36" s="32">
        <f>SUM(E29:E35)</f>
        <v>80265336</v>
      </c>
      <c r="F36" s="32">
        <f>SUM(F29:F35)</f>
        <v>87671817</v>
      </c>
      <c r="G36" s="32">
        <f>SUM(G29:G35)</f>
        <v>87252963</v>
      </c>
    </row>
    <row r="37" spans="1:10" ht="16.5" x14ac:dyDescent="0.25">
      <c r="A37" s="16"/>
      <c r="B37" s="17"/>
      <c r="C37" s="17"/>
      <c r="D37" s="25" t="s">
        <v>44</v>
      </c>
      <c r="E37" s="26">
        <v>6967264</v>
      </c>
      <c r="F37" s="26">
        <v>7258557</v>
      </c>
      <c r="G37" s="26">
        <v>7070529</v>
      </c>
    </row>
    <row r="38" spans="1:10" ht="17.25" thickBot="1" x14ac:dyDescent="0.3">
      <c r="A38" s="29"/>
      <c r="B38" s="30"/>
      <c r="C38" s="30"/>
      <c r="D38" s="31" t="s">
        <v>45</v>
      </c>
      <c r="E38" s="32">
        <f>SUM(E37:E37)</f>
        <v>6967264</v>
      </c>
      <c r="F38" s="32">
        <f>SUM(F37:F37)</f>
        <v>7258557</v>
      </c>
      <c r="G38" s="32">
        <f>SUM(G37:G37)</f>
        <v>7070529</v>
      </c>
    </row>
    <row r="39" spans="1:10" ht="17.25" thickBot="1" x14ac:dyDescent="0.3">
      <c r="A39" s="50" t="s">
        <v>46</v>
      </c>
      <c r="B39" s="51"/>
      <c r="C39" s="51"/>
      <c r="D39" s="52"/>
      <c r="E39" s="53">
        <f>SUM(E38,E36)</f>
        <v>87232600</v>
      </c>
      <c r="F39" s="53">
        <f>SUM(F38,F36)</f>
        <v>94930374</v>
      </c>
      <c r="G39" s="53">
        <f>SUM(G38,G36)</f>
        <v>94323492</v>
      </c>
    </row>
    <row r="40" spans="1:10" ht="16.5" x14ac:dyDescent="0.25">
      <c r="A40" s="54"/>
      <c r="B40" s="55"/>
      <c r="C40" s="55"/>
      <c r="D40" s="56" t="s">
        <v>47</v>
      </c>
      <c r="E40" s="24"/>
      <c r="F40" s="24"/>
      <c r="G40" s="24"/>
    </row>
    <row r="41" spans="1:10" ht="16.5" x14ac:dyDescent="0.25">
      <c r="A41" s="16" t="s">
        <v>10</v>
      </c>
      <c r="B41" s="17"/>
      <c r="C41" s="17"/>
      <c r="D41" s="25" t="s">
        <v>48</v>
      </c>
      <c r="E41" s="28"/>
      <c r="F41" s="28"/>
      <c r="G41" s="28"/>
    </row>
    <row r="42" spans="1:10" ht="16.5" x14ac:dyDescent="0.25">
      <c r="A42" s="38"/>
      <c r="B42" s="39"/>
      <c r="C42" s="39"/>
      <c r="D42" s="42" t="s">
        <v>49</v>
      </c>
      <c r="E42" s="26">
        <v>5164680</v>
      </c>
      <c r="F42" s="26">
        <v>5164680</v>
      </c>
      <c r="G42" s="26">
        <v>5164680</v>
      </c>
      <c r="J42" s="57"/>
    </row>
    <row r="43" spans="1:10" ht="16.5" x14ac:dyDescent="0.25">
      <c r="A43" s="20"/>
      <c r="B43" s="21"/>
      <c r="C43" s="17"/>
      <c r="D43" s="27" t="s">
        <v>50</v>
      </c>
      <c r="E43" s="26">
        <v>3904000</v>
      </c>
      <c r="F43" s="26">
        <v>3904000</v>
      </c>
      <c r="G43" s="26">
        <v>3904000</v>
      </c>
      <c r="J43" s="57"/>
    </row>
    <row r="44" spans="1:10" ht="16.5" x14ac:dyDescent="0.25">
      <c r="A44" s="20"/>
      <c r="B44" s="21"/>
      <c r="C44" s="17"/>
      <c r="D44" s="27" t="s">
        <v>51</v>
      </c>
      <c r="E44" s="26">
        <v>494109</v>
      </c>
      <c r="F44" s="26">
        <v>494109</v>
      </c>
      <c r="G44" s="26">
        <v>494109</v>
      </c>
      <c r="J44" s="57"/>
    </row>
    <row r="45" spans="1:10" ht="16.5" x14ac:dyDescent="0.25">
      <c r="A45" s="20"/>
      <c r="B45" s="21"/>
      <c r="C45" s="17"/>
      <c r="D45" s="27" t="s">
        <v>52</v>
      </c>
      <c r="E45" s="26">
        <v>2807990</v>
      </c>
      <c r="F45" s="26">
        <v>2807990</v>
      </c>
      <c r="G45" s="26">
        <v>2807990</v>
      </c>
      <c r="J45" s="57"/>
    </row>
    <row r="46" spans="1:10" ht="16.5" x14ac:dyDescent="0.25">
      <c r="A46" s="20"/>
      <c r="B46" s="21"/>
      <c r="C46" s="17"/>
      <c r="D46" s="27" t="s">
        <v>53</v>
      </c>
      <c r="E46" s="26">
        <v>6296400</v>
      </c>
      <c r="F46" s="26">
        <v>9920934</v>
      </c>
      <c r="G46" s="26">
        <v>9920934</v>
      </c>
      <c r="J46" s="57"/>
    </row>
    <row r="47" spans="1:10" ht="16.5" x14ac:dyDescent="0.25">
      <c r="A47" s="20"/>
      <c r="B47" s="21"/>
      <c r="C47" s="17"/>
      <c r="D47" s="27" t="s">
        <v>54</v>
      </c>
      <c r="E47" s="26">
        <v>29634798</v>
      </c>
      <c r="F47" s="26">
        <v>28684583</v>
      </c>
      <c r="G47" s="26">
        <v>28684583</v>
      </c>
      <c r="J47" s="57"/>
    </row>
    <row r="48" spans="1:10" ht="16.5" x14ac:dyDescent="0.25">
      <c r="A48" s="20"/>
      <c r="B48" s="21"/>
      <c r="C48" s="17"/>
      <c r="D48" s="27" t="s">
        <v>55</v>
      </c>
      <c r="E48" s="26">
        <v>126000</v>
      </c>
      <c r="F48" s="26">
        <v>126000</v>
      </c>
      <c r="G48" s="26">
        <v>126000</v>
      </c>
    </row>
    <row r="49" spans="1:7" ht="16.5" x14ac:dyDescent="0.25">
      <c r="A49" s="20"/>
      <c r="B49" s="21"/>
      <c r="C49" s="17"/>
      <c r="D49" s="27" t="s">
        <v>56</v>
      </c>
      <c r="E49" s="26">
        <v>2658480</v>
      </c>
      <c r="F49" s="26">
        <v>2658480</v>
      </c>
      <c r="G49" s="26">
        <v>2658480</v>
      </c>
    </row>
    <row r="50" spans="1:7" ht="16.5" x14ac:dyDescent="0.25">
      <c r="A50" s="20"/>
      <c r="B50" s="21"/>
      <c r="C50" s="17"/>
      <c r="D50" s="27" t="s">
        <v>57</v>
      </c>
      <c r="E50" s="26">
        <v>53721650</v>
      </c>
      <c r="F50" s="26">
        <v>55013159</v>
      </c>
      <c r="G50" s="26">
        <v>55013159</v>
      </c>
    </row>
    <row r="51" spans="1:7" ht="16.5" x14ac:dyDescent="0.25">
      <c r="A51" s="20"/>
      <c r="B51" s="21"/>
      <c r="C51" s="17"/>
      <c r="D51" s="58" t="s">
        <v>58</v>
      </c>
      <c r="E51" s="26">
        <v>72593000</v>
      </c>
      <c r="F51" s="26">
        <v>72743938</v>
      </c>
      <c r="G51" s="26">
        <v>72743938</v>
      </c>
    </row>
    <row r="52" spans="1:7" ht="17.25" thickBot="1" x14ac:dyDescent="0.3">
      <c r="A52" s="38"/>
      <c r="B52" s="39"/>
      <c r="C52" s="39"/>
      <c r="D52" s="59" t="s">
        <v>59</v>
      </c>
      <c r="E52" s="60"/>
      <c r="F52" s="60">
        <v>323467</v>
      </c>
      <c r="G52" s="60">
        <v>323467</v>
      </c>
    </row>
    <row r="53" spans="1:7" ht="17.25" thickBot="1" x14ac:dyDescent="0.3">
      <c r="A53" s="50" t="s">
        <v>60</v>
      </c>
      <c r="B53" s="51"/>
      <c r="C53" s="51"/>
      <c r="D53" s="52"/>
      <c r="E53" s="53">
        <f>SUM(E42:E51)</f>
        <v>177401107</v>
      </c>
      <c r="F53" s="53">
        <f>SUM(F42:F52)</f>
        <v>181841340</v>
      </c>
      <c r="G53" s="53">
        <f>SUM(G42:G52)</f>
        <v>181841340</v>
      </c>
    </row>
    <row r="54" spans="1:7" ht="16.5" x14ac:dyDescent="0.25">
      <c r="A54" s="61"/>
      <c r="B54" s="62"/>
      <c r="C54" s="62"/>
      <c r="D54" s="63" t="s">
        <v>61</v>
      </c>
      <c r="E54" s="24"/>
      <c r="F54" s="24"/>
      <c r="G54" s="24"/>
    </row>
    <row r="55" spans="1:7" ht="16.5" x14ac:dyDescent="0.25">
      <c r="A55" s="16"/>
      <c r="B55" s="17" t="s">
        <v>10</v>
      </c>
      <c r="C55" s="17"/>
      <c r="D55" s="25" t="s">
        <v>62</v>
      </c>
      <c r="E55" s="26"/>
      <c r="F55" s="26">
        <v>2101606</v>
      </c>
      <c r="G55" s="26">
        <v>2101606</v>
      </c>
    </row>
    <row r="56" spans="1:7" ht="16.5" x14ac:dyDescent="0.25">
      <c r="A56" s="20"/>
      <c r="B56" s="21"/>
      <c r="C56" s="21" t="s">
        <v>14</v>
      </c>
      <c r="D56" s="27" t="s">
        <v>63</v>
      </c>
      <c r="E56" s="28">
        <v>1500000</v>
      </c>
      <c r="F56" s="28">
        <v>0</v>
      </c>
      <c r="G56" s="28">
        <v>0</v>
      </c>
    </row>
    <row r="57" spans="1:7" ht="16.5" x14ac:dyDescent="0.25">
      <c r="A57" s="20"/>
      <c r="B57" s="21"/>
      <c r="C57" s="64" t="s">
        <v>16</v>
      </c>
      <c r="D57" s="65" t="s">
        <v>64</v>
      </c>
      <c r="E57" s="28"/>
      <c r="F57" s="28"/>
      <c r="G57" s="28"/>
    </row>
    <row r="58" spans="1:7" ht="15.75" customHeight="1" thickBot="1" x14ac:dyDescent="0.3">
      <c r="A58" s="66" t="s">
        <v>65</v>
      </c>
      <c r="B58" s="67"/>
      <c r="C58" s="67"/>
      <c r="D58" s="68"/>
      <c r="E58" s="69">
        <f>SUM(E56:E57)</f>
        <v>1500000</v>
      </c>
      <c r="F58" s="69">
        <f>SUM(F55:F57)</f>
        <v>2101606</v>
      </c>
      <c r="G58" s="69">
        <f>SUM(G55:G57)</f>
        <v>2101606</v>
      </c>
    </row>
    <row r="59" spans="1:7" ht="16.5" customHeight="1" x14ac:dyDescent="0.2">
      <c r="A59" s="4"/>
      <c r="B59" s="5"/>
      <c r="C59" s="5"/>
      <c r="D59" s="5"/>
      <c r="E59" s="6" t="s">
        <v>66</v>
      </c>
      <c r="F59" s="6" t="s">
        <v>213</v>
      </c>
      <c r="G59" s="6" t="s">
        <v>213</v>
      </c>
    </row>
    <row r="60" spans="1:7" ht="16.5" customHeight="1" x14ac:dyDescent="0.2">
      <c r="A60" s="7"/>
      <c r="B60" s="8"/>
      <c r="C60" s="8"/>
      <c r="D60" s="9" t="s">
        <v>5</v>
      </c>
      <c r="E60" s="10" t="s">
        <v>6</v>
      </c>
      <c r="F60" s="10" t="s">
        <v>6</v>
      </c>
      <c r="G60" s="10" t="s">
        <v>7</v>
      </c>
    </row>
    <row r="61" spans="1:7" ht="16.5" customHeight="1" thickBot="1" x14ac:dyDescent="0.25">
      <c r="A61" s="7"/>
      <c r="B61" s="8"/>
      <c r="C61" s="8"/>
      <c r="D61" s="9"/>
      <c r="E61" s="11" t="s">
        <v>67</v>
      </c>
      <c r="F61" s="11" t="s">
        <v>67</v>
      </c>
      <c r="G61" s="11" t="s">
        <v>67</v>
      </c>
    </row>
    <row r="62" spans="1:7" ht="16.5" customHeight="1" x14ac:dyDescent="0.2">
      <c r="A62" s="12"/>
      <c r="B62" s="13"/>
      <c r="C62" s="13"/>
      <c r="D62" s="14" t="s">
        <v>68</v>
      </c>
      <c r="E62" s="15"/>
      <c r="F62" s="15"/>
      <c r="G62" s="15"/>
    </row>
    <row r="63" spans="1:7" ht="16.5" customHeight="1" x14ac:dyDescent="0.2">
      <c r="A63" s="16" t="s">
        <v>10</v>
      </c>
      <c r="B63" s="17"/>
      <c r="C63" s="17"/>
      <c r="D63" s="25" t="s">
        <v>69</v>
      </c>
      <c r="E63" s="19"/>
      <c r="F63" s="19"/>
      <c r="G63" s="19"/>
    </row>
    <row r="64" spans="1:7" ht="16.5" customHeight="1" x14ac:dyDescent="0.25">
      <c r="A64" s="16"/>
      <c r="B64" s="17"/>
      <c r="C64" s="17"/>
      <c r="D64" s="25" t="s">
        <v>220</v>
      </c>
      <c r="E64" s="19"/>
      <c r="F64" s="26">
        <v>97788</v>
      </c>
      <c r="G64" s="26">
        <v>97788</v>
      </c>
    </row>
    <row r="65" spans="1:7" ht="16.5" customHeight="1" x14ac:dyDescent="0.25">
      <c r="A65" s="16"/>
      <c r="B65" s="17" t="s">
        <v>10</v>
      </c>
      <c r="C65" s="17"/>
      <c r="D65" s="25" t="s">
        <v>70</v>
      </c>
      <c r="E65" s="26"/>
      <c r="F65" s="26">
        <v>144725</v>
      </c>
      <c r="G65" s="26">
        <v>144725</v>
      </c>
    </row>
    <row r="66" spans="1:7" ht="16.5" customHeight="1" x14ac:dyDescent="0.25">
      <c r="A66" s="16"/>
      <c r="B66" s="17"/>
      <c r="C66" s="17"/>
      <c r="D66" s="25" t="s">
        <v>71</v>
      </c>
      <c r="E66" s="26">
        <v>5821200</v>
      </c>
      <c r="F66" s="26">
        <v>5719100</v>
      </c>
      <c r="G66" s="26">
        <v>5719100</v>
      </c>
    </row>
    <row r="67" spans="1:7" ht="16.5" customHeight="1" x14ac:dyDescent="0.25">
      <c r="A67" s="16"/>
      <c r="B67" s="17" t="s">
        <v>14</v>
      </c>
      <c r="C67" s="17"/>
      <c r="D67" s="25" t="s">
        <v>72</v>
      </c>
      <c r="E67" s="26">
        <v>2714949</v>
      </c>
      <c r="F67" s="26">
        <v>0</v>
      </c>
      <c r="G67" s="26">
        <v>0</v>
      </c>
    </row>
    <row r="68" spans="1:7" ht="16.5" customHeight="1" x14ac:dyDescent="0.25">
      <c r="A68" s="16"/>
      <c r="B68" s="17" t="s">
        <v>16</v>
      </c>
      <c r="C68" s="17"/>
      <c r="D68" s="25" t="s">
        <v>73</v>
      </c>
      <c r="E68" s="26">
        <v>298199</v>
      </c>
      <c r="F68" s="26">
        <v>298199</v>
      </c>
      <c r="G68" s="26">
        <v>298199</v>
      </c>
    </row>
    <row r="69" spans="1:7" ht="16.5" customHeight="1" x14ac:dyDescent="0.25">
      <c r="A69" s="34"/>
      <c r="B69" s="64" t="s">
        <v>18</v>
      </c>
      <c r="C69" s="35"/>
      <c r="D69" s="36" t="s">
        <v>74</v>
      </c>
      <c r="E69" s="37">
        <v>203016</v>
      </c>
      <c r="F69" s="37">
        <v>203016</v>
      </c>
      <c r="G69" s="37">
        <v>203016</v>
      </c>
    </row>
    <row r="70" spans="1:7" ht="16.5" customHeight="1" x14ac:dyDescent="0.25">
      <c r="A70" s="34"/>
      <c r="B70" s="35" t="s">
        <v>21</v>
      </c>
      <c r="C70" s="35"/>
      <c r="D70" s="36" t="s">
        <v>75</v>
      </c>
      <c r="E70" s="37">
        <v>0</v>
      </c>
      <c r="F70" s="37">
        <v>0</v>
      </c>
      <c r="G70" s="37">
        <v>0</v>
      </c>
    </row>
    <row r="71" spans="1:7" ht="16.5" customHeight="1" x14ac:dyDescent="0.25">
      <c r="A71" s="38"/>
      <c r="B71" s="39"/>
      <c r="C71" s="39"/>
      <c r="D71" s="42" t="s">
        <v>76</v>
      </c>
      <c r="E71" s="70">
        <v>0</v>
      </c>
      <c r="F71" s="70">
        <v>0</v>
      </c>
      <c r="G71" s="70">
        <v>0</v>
      </c>
    </row>
    <row r="72" spans="1:7" ht="16.5" customHeight="1" x14ac:dyDescent="0.25">
      <c r="A72" s="38"/>
      <c r="B72" s="39"/>
      <c r="C72" s="39"/>
      <c r="D72" s="42" t="s">
        <v>77</v>
      </c>
      <c r="E72" s="70">
        <v>7000000</v>
      </c>
      <c r="F72" s="70">
        <v>7000000</v>
      </c>
      <c r="G72" s="70">
        <v>7000000</v>
      </c>
    </row>
    <row r="73" spans="1:7" ht="16.5" customHeight="1" x14ac:dyDescent="0.25">
      <c r="A73" s="38"/>
      <c r="B73" s="39"/>
      <c r="C73" s="39"/>
      <c r="D73" s="42" t="s">
        <v>78</v>
      </c>
      <c r="E73" s="70"/>
      <c r="F73" s="70">
        <v>119643997</v>
      </c>
      <c r="G73" s="70">
        <v>119643997</v>
      </c>
    </row>
    <row r="74" spans="1:7" ht="16.5" customHeight="1" x14ac:dyDescent="0.25">
      <c r="A74" s="38"/>
      <c r="B74" s="39"/>
      <c r="C74" s="39"/>
      <c r="D74" s="42" t="s">
        <v>219</v>
      </c>
      <c r="E74" s="70"/>
      <c r="F74" s="70">
        <v>9294877</v>
      </c>
      <c r="G74" s="70">
        <v>9294877</v>
      </c>
    </row>
    <row r="75" spans="1:7" ht="17.25" thickBot="1" x14ac:dyDescent="0.3">
      <c r="A75" s="71"/>
      <c r="B75" s="72"/>
      <c r="C75" s="72"/>
      <c r="D75" s="73" t="s">
        <v>79</v>
      </c>
      <c r="E75" s="69">
        <f>SUM(E64:E74)</f>
        <v>16037364</v>
      </c>
      <c r="F75" s="69">
        <f>SUM(F63:F74)</f>
        <v>142401702</v>
      </c>
      <c r="G75" s="69">
        <f>SUM(G63:G74)</f>
        <v>142401702</v>
      </c>
    </row>
    <row r="76" spans="1:7" ht="16.5" x14ac:dyDescent="0.25">
      <c r="A76" s="34"/>
      <c r="B76" s="35"/>
      <c r="C76" s="35"/>
      <c r="D76" s="36" t="s">
        <v>222</v>
      </c>
      <c r="E76" s="24"/>
      <c r="F76" s="41">
        <v>6308875</v>
      </c>
      <c r="G76" s="41">
        <v>6308875</v>
      </c>
    </row>
    <row r="77" spans="1:7" ht="17.25" thickBot="1" x14ac:dyDescent="0.3">
      <c r="A77" s="38" t="s">
        <v>14</v>
      </c>
      <c r="B77" s="39"/>
      <c r="C77" s="39"/>
      <c r="D77" s="42" t="s">
        <v>80</v>
      </c>
      <c r="E77" s="60">
        <v>191675</v>
      </c>
      <c r="F77" s="60">
        <v>191671</v>
      </c>
      <c r="G77" s="60"/>
    </row>
    <row r="78" spans="1:7" ht="17.25" thickBot="1" x14ac:dyDescent="0.3">
      <c r="A78" s="50" t="s">
        <v>21</v>
      </c>
      <c r="B78" s="51"/>
      <c r="C78" s="51"/>
      <c r="D78" s="52" t="s">
        <v>81</v>
      </c>
      <c r="E78" s="74">
        <f>SUM(E77:E77)</f>
        <v>191675</v>
      </c>
      <c r="F78" s="74">
        <f>SUM(F77:F77)</f>
        <v>191671</v>
      </c>
      <c r="G78" s="74">
        <f>SUM(G77:G77)</f>
        <v>0</v>
      </c>
    </row>
    <row r="79" spans="1:7" ht="17.25" thickBot="1" x14ac:dyDescent="0.3">
      <c r="A79" s="75"/>
      <c r="B79" s="76"/>
      <c r="C79" s="77"/>
      <c r="D79" s="78" t="s">
        <v>82</v>
      </c>
      <c r="E79" s="74">
        <v>56701932</v>
      </c>
      <c r="F79" s="74">
        <v>55961693</v>
      </c>
      <c r="G79" s="74">
        <v>55961693</v>
      </c>
    </row>
    <row r="80" spans="1:7" ht="17.25" thickBot="1" x14ac:dyDescent="0.3">
      <c r="A80" s="79" t="s">
        <v>83</v>
      </c>
      <c r="B80" s="30"/>
      <c r="C80" s="80"/>
      <c r="D80" s="81"/>
      <c r="E80" s="69">
        <f>SUM(E26,E39,E53,E58,E75,E78,E79,)</f>
        <v>354847807</v>
      </c>
      <c r="F80" s="69">
        <f>SUM(F26,F39,F53,F58,F75:F76,F78,F79,)</f>
        <v>501038043</v>
      </c>
      <c r="G80" s="69">
        <f>SUM(G26,G39,G53,G58,G75:G76,G78,G79,)</f>
        <v>499933040</v>
      </c>
    </row>
    <row r="82" spans="1:7" x14ac:dyDescent="0.2">
      <c r="A82" s="8"/>
      <c r="B82" s="8"/>
      <c r="C82" s="8"/>
      <c r="D82" s="8"/>
    </row>
    <row r="84" spans="1:7" ht="16.5" x14ac:dyDescent="0.25">
      <c r="A84" s="82"/>
      <c r="B84" s="82"/>
      <c r="C84" s="82"/>
      <c r="D84" s="83" t="s">
        <v>84</v>
      </c>
      <c r="E84" s="82"/>
      <c r="F84" s="82"/>
      <c r="G84" s="82"/>
    </row>
    <row r="85" spans="1:7" ht="16.5" x14ac:dyDescent="0.25">
      <c r="A85" s="82"/>
      <c r="B85" s="82"/>
      <c r="C85" s="82"/>
      <c r="D85" s="82" t="s">
        <v>215</v>
      </c>
      <c r="E85" s="82"/>
      <c r="F85" s="82"/>
      <c r="G85" s="82"/>
    </row>
    <row r="86" spans="1:7" ht="16.5" x14ac:dyDescent="0.25">
      <c r="A86" s="82"/>
      <c r="B86" s="82"/>
      <c r="C86" s="82"/>
      <c r="D86" s="82"/>
      <c r="E86" s="82"/>
      <c r="F86" s="82"/>
      <c r="G86" s="82"/>
    </row>
    <row r="87" spans="1:7" ht="16.5" x14ac:dyDescent="0.25">
      <c r="A87" s="82"/>
      <c r="B87" s="82"/>
      <c r="C87" s="82"/>
      <c r="D87" s="82"/>
      <c r="E87" s="82" t="s">
        <v>85</v>
      </c>
      <c r="F87" s="82" t="s">
        <v>86</v>
      </c>
      <c r="G87" s="82" t="s">
        <v>86</v>
      </c>
    </row>
    <row r="88" spans="1:7" ht="16.5" x14ac:dyDescent="0.25">
      <c r="A88" s="82"/>
      <c r="B88" s="82"/>
      <c r="C88" s="82"/>
      <c r="D88" s="82" t="s">
        <v>5</v>
      </c>
      <c r="E88" s="82" t="s">
        <v>6</v>
      </c>
      <c r="F88" s="82" t="s">
        <v>6</v>
      </c>
      <c r="G88" s="82" t="s">
        <v>7</v>
      </c>
    </row>
    <row r="89" spans="1:7" ht="16.5" x14ac:dyDescent="0.25">
      <c r="A89" s="82"/>
      <c r="B89" s="82"/>
      <c r="C89" s="82"/>
      <c r="D89" s="82"/>
      <c r="E89" s="82" t="s">
        <v>87</v>
      </c>
      <c r="F89" s="82" t="s">
        <v>214</v>
      </c>
      <c r="G89" s="132" t="s">
        <v>216</v>
      </c>
    </row>
    <row r="90" spans="1:7" ht="16.5" x14ac:dyDescent="0.25">
      <c r="A90" s="82"/>
      <c r="B90" s="82"/>
      <c r="C90" s="82"/>
      <c r="D90" s="82" t="s">
        <v>88</v>
      </c>
      <c r="E90" s="82"/>
      <c r="F90" s="82"/>
      <c r="G90" s="82"/>
    </row>
    <row r="91" spans="1:7" ht="16.5" x14ac:dyDescent="0.25">
      <c r="A91" s="82"/>
      <c r="B91" s="82"/>
      <c r="C91" s="82"/>
      <c r="D91" s="82" t="s">
        <v>31</v>
      </c>
      <c r="E91" s="82">
        <v>0</v>
      </c>
      <c r="F91" s="84">
        <v>5252</v>
      </c>
      <c r="G91" s="84">
        <v>5252</v>
      </c>
    </row>
    <row r="92" spans="1:7" ht="16.5" x14ac:dyDescent="0.25">
      <c r="A92" s="82"/>
      <c r="B92" s="82"/>
      <c r="C92" s="82"/>
      <c r="D92" s="82" t="s">
        <v>89</v>
      </c>
      <c r="E92" s="84">
        <v>54066565</v>
      </c>
      <c r="F92" s="84">
        <v>55796561</v>
      </c>
      <c r="G92" s="84">
        <v>55720225</v>
      </c>
    </row>
    <row r="93" spans="1:7" ht="16.5" x14ac:dyDescent="0.25">
      <c r="A93" s="82"/>
      <c r="B93" s="82"/>
      <c r="C93" s="82"/>
      <c r="D93" s="82" t="s">
        <v>90</v>
      </c>
      <c r="E93" s="82">
        <v>0</v>
      </c>
      <c r="F93" s="82">
        <v>4</v>
      </c>
      <c r="G93" s="82">
        <v>4</v>
      </c>
    </row>
    <row r="94" spans="1:7" ht="16.5" x14ac:dyDescent="0.25">
      <c r="A94" s="82"/>
      <c r="B94" s="82"/>
      <c r="C94" s="82"/>
      <c r="D94" s="82" t="s">
        <v>91</v>
      </c>
      <c r="E94" s="84">
        <f>SUM(E91:E93)</f>
        <v>54066565</v>
      </c>
      <c r="F94" s="84">
        <f>SUM(F91:F93)</f>
        <v>55801817</v>
      </c>
      <c r="G94" s="84">
        <f>SUM(G91:G93)</f>
        <v>55725481</v>
      </c>
    </row>
    <row r="95" spans="1:7" ht="16.5" x14ac:dyDescent="0.25">
      <c r="A95" s="82"/>
      <c r="B95" s="82"/>
      <c r="C95" s="82"/>
      <c r="D95" s="82"/>
      <c r="E95" s="82"/>
      <c r="F95" s="82"/>
      <c r="G95" s="82"/>
    </row>
    <row r="96" spans="1:7" ht="16.5" x14ac:dyDescent="0.25">
      <c r="A96" s="82"/>
      <c r="B96" s="82"/>
      <c r="C96" s="82"/>
      <c r="D96" s="82"/>
      <c r="E96" s="82"/>
      <c r="F96" s="82"/>
      <c r="G96" s="82"/>
    </row>
    <row r="97" spans="1:7" ht="16.5" x14ac:dyDescent="0.25">
      <c r="A97" s="82"/>
      <c r="B97" s="82"/>
      <c r="C97" s="82"/>
      <c r="D97" s="83" t="s">
        <v>92</v>
      </c>
      <c r="E97" s="82"/>
      <c r="F97" s="82"/>
      <c r="G97" s="82"/>
    </row>
    <row r="98" spans="1:7" ht="16.5" x14ac:dyDescent="0.25">
      <c r="A98" s="82"/>
      <c r="B98" s="82"/>
      <c r="C98" s="82"/>
      <c r="D98" s="82" t="s">
        <v>215</v>
      </c>
      <c r="E98" s="82"/>
      <c r="F98" s="82"/>
      <c r="G98" s="82"/>
    </row>
    <row r="99" spans="1:7" ht="16.5" x14ac:dyDescent="0.25">
      <c r="A99" s="82"/>
      <c r="B99" s="82"/>
      <c r="C99" s="82"/>
      <c r="D99" s="82"/>
      <c r="E99" s="82"/>
      <c r="F99" s="82"/>
      <c r="G99" s="82"/>
    </row>
    <row r="100" spans="1:7" ht="16.5" x14ac:dyDescent="0.25">
      <c r="A100" s="82"/>
      <c r="B100" s="82"/>
      <c r="C100" s="82"/>
      <c r="D100" s="82"/>
      <c r="E100" s="82" t="s">
        <v>85</v>
      </c>
      <c r="F100" s="82" t="s">
        <v>86</v>
      </c>
      <c r="G100" s="82" t="s">
        <v>86</v>
      </c>
    </row>
    <row r="101" spans="1:7" ht="16.5" x14ac:dyDescent="0.25">
      <c r="A101" s="82"/>
      <c r="B101" s="82"/>
      <c r="C101" s="82"/>
      <c r="D101" s="82" t="s">
        <v>93</v>
      </c>
      <c r="E101" s="82" t="s">
        <v>6</v>
      </c>
      <c r="F101" s="82" t="s">
        <v>6</v>
      </c>
      <c r="G101" s="82" t="s">
        <v>7</v>
      </c>
    </row>
    <row r="102" spans="1:7" ht="16.5" x14ac:dyDescent="0.25">
      <c r="A102" s="82"/>
      <c r="B102" s="82"/>
      <c r="C102" s="82"/>
      <c r="D102" s="82"/>
      <c r="E102" s="82" t="s">
        <v>87</v>
      </c>
      <c r="F102" s="82" t="s">
        <v>214</v>
      </c>
      <c r="G102" s="132" t="s">
        <v>216</v>
      </c>
    </row>
    <row r="103" spans="1:7" ht="16.5" x14ac:dyDescent="0.25">
      <c r="A103" s="82"/>
      <c r="B103" s="82"/>
      <c r="C103" s="82"/>
      <c r="D103" s="82" t="s">
        <v>94</v>
      </c>
      <c r="E103" s="84">
        <v>72593000</v>
      </c>
      <c r="F103" s="84">
        <v>72743938</v>
      </c>
      <c r="G103" s="84">
        <v>72743938</v>
      </c>
    </row>
    <row r="104" spans="1:7" ht="16.5" x14ac:dyDescent="0.25">
      <c r="A104" s="82"/>
      <c r="B104" s="82"/>
      <c r="C104" s="82"/>
      <c r="D104" s="82" t="s">
        <v>95</v>
      </c>
      <c r="E104" s="84">
        <v>330958</v>
      </c>
      <c r="F104" s="84">
        <v>290158</v>
      </c>
      <c r="G104" s="84">
        <v>290158</v>
      </c>
    </row>
    <row r="105" spans="1:7" ht="16.5" x14ac:dyDescent="0.25">
      <c r="A105" s="82"/>
      <c r="B105" s="82"/>
      <c r="C105" s="82"/>
      <c r="D105" s="82" t="s">
        <v>96</v>
      </c>
      <c r="E105" s="84"/>
      <c r="F105" s="84">
        <v>69380</v>
      </c>
      <c r="G105" s="84">
        <v>69380</v>
      </c>
    </row>
    <row r="106" spans="1:7" ht="16.5" x14ac:dyDescent="0.25">
      <c r="A106" s="82"/>
      <c r="B106" s="82"/>
      <c r="C106" s="82"/>
      <c r="D106" s="82" t="s">
        <v>97</v>
      </c>
      <c r="E106" s="84"/>
      <c r="F106" s="84">
        <v>997917</v>
      </c>
      <c r="G106" s="84">
        <v>997917</v>
      </c>
    </row>
    <row r="107" spans="1:7" ht="16.5" x14ac:dyDescent="0.25">
      <c r="A107" s="82"/>
      <c r="B107" s="82"/>
      <c r="C107" s="82"/>
      <c r="D107" s="82" t="s">
        <v>217</v>
      </c>
      <c r="E107" s="84"/>
      <c r="F107" s="84">
        <v>42000</v>
      </c>
      <c r="G107" s="84">
        <v>42000</v>
      </c>
    </row>
    <row r="108" spans="1:7" ht="16.5" x14ac:dyDescent="0.25">
      <c r="A108" s="82"/>
      <c r="B108" s="82"/>
      <c r="C108" s="82"/>
      <c r="D108" s="82" t="s">
        <v>90</v>
      </c>
      <c r="E108" s="84"/>
      <c r="F108" s="84">
        <v>31</v>
      </c>
      <c r="G108" s="84">
        <v>31</v>
      </c>
    </row>
    <row r="109" spans="1:7" ht="16.5" x14ac:dyDescent="0.25">
      <c r="A109" s="82"/>
      <c r="B109" s="82"/>
      <c r="C109" s="82"/>
      <c r="D109" s="82" t="s">
        <v>98</v>
      </c>
      <c r="E109" s="84">
        <f>SUM(E103:E108)</f>
        <v>72923958</v>
      </c>
      <c r="F109" s="84">
        <f>SUM(F103:F108)</f>
        <v>74143424</v>
      </c>
      <c r="G109" s="84">
        <f>SUM(G103:G108)</f>
        <v>74143424</v>
      </c>
    </row>
    <row r="110" spans="1:7" x14ac:dyDescent="0.2">
      <c r="A110" s="17"/>
      <c r="B110" s="17"/>
      <c r="C110" s="17"/>
      <c r="D110" s="17"/>
      <c r="E110" s="17"/>
      <c r="F110" s="17"/>
      <c r="G110" s="17"/>
    </row>
    <row r="112" spans="1:7" x14ac:dyDescent="0.2">
      <c r="D112" s="1" t="s">
        <v>218</v>
      </c>
    </row>
  </sheetData>
  <mergeCells count="2">
    <mergeCell ref="A1:G1"/>
    <mergeCell ref="A2:E2"/>
  </mergeCell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F4AE3-7756-4FA7-8A4A-EA1A664433DE}">
  <dimension ref="A1:J165"/>
  <sheetViews>
    <sheetView zoomScaleNormal="100" workbookViewId="0">
      <selection activeCell="B10" sqref="B10"/>
    </sheetView>
  </sheetViews>
  <sheetFormatPr defaultRowHeight="12.75" x14ac:dyDescent="0.2"/>
  <cols>
    <col min="1" max="1" width="19" style="1" customWidth="1"/>
    <col min="2" max="2" width="57.5703125" style="1" customWidth="1"/>
    <col min="3" max="3" width="18.28515625" style="2" customWidth="1"/>
    <col min="4" max="4" width="18.42578125" style="2" customWidth="1"/>
    <col min="5" max="5" width="17.42578125" style="2" customWidth="1"/>
    <col min="6" max="6" width="11" style="1" customWidth="1"/>
    <col min="7" max="7" width="10.85546875" style="1" customWidth="1"/>
    <col min="8" max="8" width="12.140625" style="1" customWidth="1"/>
    <col min="9" max="9" width="13.42578125" style="57" customWidth="1"/>
    <col min="10" max="10" width="14.140625" style="1" customWidth="1"/>
    <col min="11" max="256" width="9.140625" style="1"/>
    <col min="257" max="257" width="19" style="1" customWidth="1"/>
    <col min="258" max="258" width="57.5703125" style="1" customWidth="1"/>
    <col min="259" max="261" width="17.42578125" style="1" customWidth="1"/>
    <col min="262" max="262" width="11" style="1" customWidth="1"/>
    <col min="263" max="263" width="10.85546875" style="1" customWidth="1"/>
    <col min="264" max="264" width="12.140625" style="1" customWidth="1"/>
    <col min="265" max="265" width="13.42578125" style="1" customWidth="1"/>
    <col min="266" max="266" width="14.140625" style="1" customWidth="1"/>
    <col min="267" max="512" width="9.140625" style="1"/>
    <col min="513" max="513" width="19" style="1" customWidth="1"/>
    <col min="514" max="514" width="57.5703125" style="1" customWidth="1"/>
    <col min="515" max="517" width="17.42578125" style="1" customWidth="1"/>
    <col min="518" max="518" width="11" style="1" customWidth="1"/>
    <col min="519" max="519" width="10.85546875" style="1" customWidth="1"/>
    <col min="520" max="520" width="12.140625" style="1" customWidth="1"/>
    <col min="521" max="521" width="13.42578125" style="1" customWidth="1"/>
    <col min="522" max="522" width="14.140625" style="1" customWidth="1"/>
    <col min="523" max="768" width="9.140625" style="1"/>
    <col min="769" max="769" width="19" style="1" customWidth="1"/>
    <col min="770" max="770" width="57.5703125" style="1" customWidth="1"/>
    <col min="771" max="773" width="17.42578125" style="1" customWidth="1"/>
    <col min="774" max="774" width="11" style="1" customWidth="1"/>
    <col min="775" max="775" width="10.85546875" style="1" customWidth="1"/>
    <col min="776" max="776" width="12.140625" style="1" customWidth="1"/>
    <col min="777" max="777" width="13.42578125" style="1" customWidth="1"/>
    <col min="778" max="778" width="14.140625" style="1" customWidth="1"/>
    <col min="779" max="1024" width="9.140625" style="1"/>
    <col min="1025" max="1025" width="19" style="1" customWidth="1"/>
    <col min="1026" max="1026" width="57.5703125" style="1" customWidth="1"/>
    <col min="1027" max="1029" width="17.42578125" style="1" customWidth="1"/>
    <col min="1030" max="1030" width="11" style="1" customWidth="1"/>
    <col min="1031" max="1031" width="10.85546875" style="1" customWidth="1"/>
    <col min="1032" max="1032" width="12.140625" style="1" customWidth="1"/>
    <col min="1033" max="1033" width="13.42578125" style="1" customWidth="1"/>
    <col min="1034" max="1034" width="14.140625" style="1" customWidth="1"/>
    <col min="1035" max="1280" width="9.140625" style="1"/>
    <col min="1281" max="1281" width="19" style="1" customWidth="1"/>
    <col min="1282" max="1282" width="57.5703125" style="1" customWidth="1"/>
    <col min="1283" max="1285" width="17.42578125" style="1" customWidth="1"/>
    <col min="1286" max="1286" width="11" style="1" customWidth="1"/>
    <col min="1287" max="1287" width="10.85546875" style="1" customWidth="1"/>
    <col min="1288" max="1288" width="12.140625" style="1" customWidth="1"/>
    <col min="1289" max="1289" width="13.42578125" style="1" customWidth="1"/>
    <col min="1290" max="1290" width="14.140625" style="1" customWidth="1"/>
    <col min="1291" max="1536" width="9.140625" style="1"/>
    <col min="1537" max="1537" width="19" style="1" customWidth="1"/>
    <col min="1538" max="1538" width="57.5703125" style="1" customWidth="1"/>
    <col min="1539" max="1541" width="17.42578125" style="1" customWidth="1"/>
    <col min="1542" max="1542" width="11" style="1" customWidth="1"/>
    <col min="1543" max="1543" width="10.85546875" style="1" customWidth="1"/>
    <col min="1544" max="1544" width="12.140625" style="1" customWidth="1"/>
    <col min="1545" max="1545" width="13.42578125" style="1" customWidth="1"/>
    <col min="1546" max="1546" width="14.140625" style="1" customWidth="1"/>
    <col min="1547" max="1792" width="9.140625" style="1"/>
    <col min="1793" max="1793" width="19" style="1" customWidth="1"/>
    <col min="1794" max="1794" width="57.5703125" style="1" customWidth="1"/>
    <col min="1795" max="1797" width="17.42578125" style="1" customWidth="1"/>
    <col min="1798" max="1798" width="11" style="1" customWidth="1"/>
    <col min="1799" max="1799" width="10.85546875" style="1" customWidth="1"/>
    <col min="1800" max="1800" width="12.140625" style="1" customWidth="1"/>
    <col min="1801" max="1801" width="13.42578125" style="1" customWidth="1"/>
    <col min="1802" max="1802" width="14.140625" style="1" customWidth="1"/>
    <col min="1803" max="2048" width="9.140625" style="1"/>
    <col min="2049" max="2049" width="19" style="1" customWidth="1"/>
    <col min="2050" max="2050" width="57.5703125" style="1" customWidth="1"/>
    <col min="2051" max="2053" width="17.42578125" style="1" customWidth="1"/>
    <col min="2054" max="2054" width="11" style="1" customWidth="1"/>
    <col min="2055" max="2055" width="10.85546875" style="1" customWidth="1"/>
    <col min="2056" max="2056" width="12.140625" style="1" customWidth="1"/>
    <col min="2057" max="2057" width="13.42578125" style="1" customWidth="1"/>
    <col min="2058" max="2058" width="14.140625" style="1" customWidth="1"/>
    <col min="2059" max="2304" width="9.140625" style="1"/>
    <col min="2305" max="2305" width="19" style="1" customWidth="1"/>
    <col min="2306" max="2306" width="57.5703125" style="1" customWidth="1"/>
    <col min="2307" max="2309" width="17.42578125" style="1" customWidth="1"/>
    <col min="2310" max="2310" width="11" style="1" customWidth="1"/>
    <col min="2311" max="2311" width="10.85546875" style="1" customWidth="1"/>
    <col min="2312" max="2312" width="12.140625" style="1" customWidth="1"/>
    <col min="2313" max="2313" width="13.42578125" style="1" customWidth="1"/>
    <col min="2314" max="2314" width="14.140625" style="1" customWidth="1"/>
    <col min="2315" max="2560" width="9.140625" style="1"/>
    <col min="2561" max="2561" width="19" style="1" customWidth="1"/>
    <col min="2562" max="2562" width="57.5703125" style="1" customWidth="1"/>
    <col min="2563" max="2565" width="17.42578125" style="1" customWidth="1"/>
    <col min="2566" max="2566" width="11" style="1" customWidth="1"/>
    <col min="2567" max="2567" width="10.85546875" style="1" customWidth="1"/>
    <col min="2568" max="2568" width="12.140625" style="1" customWidth="1"/>
    <col min="2569" max="2569" width="13.42578125" style="1" customWidth="1"/>
    <col min="2570" max="2570" width="14.140625" style="1" customWidth="1"/>
    <col min="2571" max="2816" width="9.140625" style="1"/>
    <col min="2817" max="2817" width="19" style="1" customWidth="1"/>
    <col min="2818" max="2818" width="57.5703125" style="1" customWidth="1"/>
    <col min="2819" max="2821" width="17.42578125" style="1" customWidth="1"/>
    <col min="2822" max="2822" width="11" style="1" customWidth="1"/>
    <col min="2823" max="2823" width="10.85546875" style="1" customWidth="1"/>
    <col min="2824" max="2824" width="12.140625" style="1" customWidth="1"/>
    <col min="2825" max="2825" width="13.42578125" style="1" customWidth="1"/>
    <col min="2826" max="2826" width="14.140625" style="1" customWidth="1"/>
    <col min="2827" max="3072" width="9.140625" style="1"/>
    <col min="3073" max="3073" width="19" style="1" customWidth="1"/>
    <col min="3074" max="3074" width="57.5703125" style="1" customWidth="1"/>
    <col min="3075" max="3077" width="17.42578125" style="1" customWidth="1"/>
    <col min="3078" max="3078" width="11" style="1" customWidth="1"/>
    <col min="3079" max="3079" width="10.85546875" style="1" customWidth="1"/>
    <col min="3080" max="3080" width="12.140625" style="1" customWidth="1"/>
    <col min="3081" max="3081" width="13.42578125" style="1" customWidth="1"/>
    <col min="3082" max="3082" width="14.140625" style="1" customWidth="1"/>
    <col min="3083" max="3328" width="9.140625" style="1"/>
    <col min="3329" max="3329" width="19" style="1" customWidth="1"/>
    <col min="3330" max="3330" width="57.5703125" style="1" customWidth="1"/>
    <col min="3331" max="3333" width="17.42578125" style="1" customWidth="1"/>
    <col min="3334" max="3334" width="11" style="1" customWidth="1"/>
    <col min="3335" max="3335" width="10.85546875" style="1" customWidth="1"/>
    <col min="3336" max="3336" width="12.140625" style="1" customWidth="1"/>
    <col min="3337" max="3337" width="13.42578125" style="1" customWidth="1"/>
    <col min="3338" max="3338" width="14.140625" style="1" customWidth="1"/>
    <col min="3339" max="3584" width="9.140625" style="1"/>
    <col min="3585" max="3585" width="19" style="1" customWidth="1"/>
    <col min="3586" max="3586" width="57.5703125" style="1" customWidth="1"/>
    <col min="3587" max="3589" width="17.42578125" style="1" customWidth="1"/>
    <col min="3590" max="3590" width="11" style="1" customWidth="1"/>
    <col min="3591" max="3591" width="10.85546875" style="1" customWidth="1"/>
    <col min="3592" max="3592" width="12.140625" style="1" customWidth="1"/>
    <col min="3593" max="3593" width="13.42578125" style="1" customWidth="1"/>
    <col min="3594" max="3594" width="14.140625" style="1" customWidth="1"/>
    <col min="3595" max="3840" width="9.140625" style="1"/>
    <col min="3841" max="3841" width="19" style="1" customWidth="1"/>
    <col min="3842" max="3842" width="57.5703125" style="1" customWidth="1"/>
    <col min="3843" max="3845" width="17.42578125" style="1" customWidth="1"/>
    <col min="3846" max="3846" width="11" style="1" customWidth="1"/>
    <col min="3847" max="3847" width="10.85546875" style="1" customWidth="1"/>
    <col min="3848" max="3848" width="12.140625" style="1" customWidth="1"/>
    <col min="3849" max="3849" width="13.42578125" style="1" customWidth="1"/>
    <col min="3850" max="3850" width="14.140625" style="1" customWidth="1"/>
    <col min="3851" max="4096" width="9.140625" style="1"/>
    <col min="4097" max="4097" width="19" style="1" customWidth="1"/>
    <col min="4098" max="4098" width="57.5703125" style="1" customWidth="1"/>
    <col min="4099" max="4101" width="17.42578125" style="1" customWidth="1"/>
    <col min="4102" max="4102" width="11" style="1" customWidth="1"/>
    <col min="4103" max="4103" width="10.85546875" style="1" customWidth="1"/>
    <col min="4104" max="4104" width="12.140625" style="1" customWidth="1"/>
    <col min="4105" max="4105" width="13.42578125" style="1" customWidth="1"/>
    <col min="4106" max="4106" width="14.140625" style="1" customWidth="1"/>
    <col min="4107" max="4352" width="9.140625" style="1"/>
    <col min="4353" max="4353" width="19" style="1" customWidth="1"/>
    <col min="4354" max="4354" width="57.5703125" style="1" customWidth="1"/>
    <col min="4355" max="4357" width="17.42578125" style="1" customWidth="1"/>
    <col min="4358" max="4358" width="11" style="1" customWidth="1"/>
    <col min="4359" max="4359" width="10.85546875" style="1" customWidth="1"/>
    <col min="4360" max="4360" width="12.140625" style="1" customWidth="1"/>
    <col min="4361" max="4361" width="13.42578125" style="1" customWidth="1"/>
    <col min="4362" max="4362" width="14.140625" style="1" customWidth="1"/>
    <col min="4363" max="4608" width="9.140625" style="1"/>
    <col min="4609" max="4609" width="19" style="1" customWidth="1"/>
    <col min="4610" max="4610" width="57.5703125" style="1" customWidth="1"/>
    <col min="4611" max="4613" width="17.42578125" style="1" customWidth="1"/>
    <col min="4614" max="4614" width="11" style="1" customWidth="1"/>
    <col min="4615" max="4615" width="10.85546875" style="1" customWidth="1"/>
    <col min="4616" max="4616" width="12.140625" style="1" customWidth="1"/>
    <col min="4617" max="4617" width="13.42578125" style="1" customWidth="1"/>
    <col min="4618" max="4618" width="14.140625" style="1" customWidth="1"/>
    <col min="4619" max="4864" width="9.140625" style="1"/>
    <col min="4865" max="4865" width="19" style="1" customWidth="1"/>
    <col min="4866" max="4866" width="57.5703125" style="1" customWidth="1"/>
    <col min="4867" max="4869" width="17.42578125" style="1" customWidth="1"/>
    <col min="4870" max="4870" width="11" style="1" customWidth="1"/>
    <col min="4871" max="4871" width="10.85546875" style="1" customWidth="1"/>
    <col min="4872" max="4872" width="12.140625" style="1" customWidth="1"/>
    <col min="4873" max="4873" width="13.42578125" style="1" customWidth="1"/>
    <col min="4874" max="4874" width="14.140625" style="1" customWidth="1"/>
    <col min="4875" max="5120" width="9.140625" style="1"/>
    <col min="5121" max="5121" width="19" style="1" customWidth="1"/>
    <col min="5122" max="5122" width="57.5703125" style="1" customWidth="1"/>
    <col min="5123" max="5125" width="17.42578125" style="1" customWidth="1"/>
    <col min="5126" max="5126" width="11" style="1" customWidth="1"/>
    <col min="5127" max="5127" width="10.85546875" style="1" customWidth="1"/>
    <col min="5128" max="5128" width="12.140625" style="1" customWidth="1"/>
    <col min="5129" max="5129" width="13.42578125" style="1" customWidth="1"/>
    <col min="5130" max="5130" width="14.140625" style="1" customWidth="1"/>
    <col min="5131" max="5376" width="9.140625" style="1"/>
    <col min="5377" max="5377" width="19" style="1" customWidth="1"/>
    <col min="5378" max="5378" width="57.5703125" style="1" customWidth="1"/>
    <col min="5379" max="5381" width="17.42578125" style="1" customWidth="1"/>
    <col min="5382" max="5382" width="11" style="1" customWidth="1"/>
    <col min="5383" max="5383" width="10.85546875" style="1" customWidth="1"/>
    <col min="5384" max="5384" width="12.140625" style="1" customWidth="1"/>
    <col min="5385" max="5385" width="13.42578125" style="1" customWidth="1"/>
    <col min="5386" max="5386" width="14.140625" style="1" customWidth="1"/>
    <col min="5387" max="5632" width="9.140625" style="1"/>
    <col min="5633" max="5633" width="19" style="1" customWidth="1"/>
    <col min="5634" max="5634" width="57.5703125" style="1" customWidth="1"/>
    <col min="5635" max="5637" width="17.42578125" style="1" customWidth="1"/>
    <col min="5638" max="5638" width="11" style="1" customWidth="1"/>
    <col min="5639" max="5639" width="10.85546875" style="1" customWidth="1"/>
    <col min="5640" max="5640" width="12.140625" style="1" customWidth="1"/>
    <col min="5641" max="5641" width="13.42578125" style="1" customWidth="1"/>
    <col min="5642" max="5642" width="14.140625" style="1" customWidth="1"/>
    <col min="5643" max="5888" width="9.140625" style="1"/>
    <col min="5889" max="5889" width="19" style="1" customWidth="1"/>
    <col min="5890" max="5890" width="57.5703125" style="1" customWidth="1"/>
    <col min="5891" max="5893" width="17.42578125" style="1" customWidth="1"/>
    <col min="5894" max="5894" width="11" style="1" customWidth="1"/>
    <col min="5895" max="5895" width="10.85546875" style="1" customWidth="1"/>
    <col min="5896" max="5896" width="12.140625" style="1" customWidth="1"/>
    <col min="5897" max="5897" width="13.42578125" style="1" customWidth="1"/>
    <col min="5898" max="5898" width="14.140625" style="1" customWidth="1"/>
    <col min="5899" max="6144" width="9.140625" style="1"/>
    <col min="6145" max="6145" width="19" style="1" customWidth="1"/>
    <col min="6146" max="6146" width="57.5703125" style="1" customWidth="1"/>
    <col min="6147" max="6149" width="17.42578125" style="1" customWidth="1"/>
    <col min="6150" max="6150" width="11" style="1" customWidth="1"/>
    <col min="6151" max="6151" width="10.85546875" style="1" customWidth="1"/>
    <col min="6152" max="6152" width="12.140625" style="1" customWidth="1"/>
    <col min="6153" max="6153" width="13.42578125" style="1" customWidth="1"/>
    <col min="6154" max="6154" width="14.140625" style="1" customWidth="1"/>
    <col min="6155" max="6400" width="9.140625" style="1"/>
    <col min="6401" max="6401" width="19" style="1" customWidth="1"/>
    <col min="6402" max="6402" width="57.5703125" style="1" customWidth="1"/>
    <col min="6403" max="6405" width="17.42578125" style="1" customWidth="1"/>
    <col min="6406" max="6406" width="11" style="1" customWidth="1"/>
    <col min="6407" max="6407" width="10.85546875" style="1" customWidth="1"/>
    <col min="6408" max="6408" width="12.140625" style="1" customWidth="1"/>
    <col min="6409" max="6409" width="13.42578125" style="1" customWidth="1"/>
    <col min="6410" max="6410" width="14.140625" style="1" customWidth="1"/>
    <col min="6411" max="6656" width="9.140625" style="1"/>
    <col min="6657" max="6657" width="19" style="1" customWidth="1"/>
    <col min="6658" max="6658" width="57.5703125" style="1" customWidth="1"/>
    <col min="6659" max="6661" width="17.42578125" style="1" customWidth="1"/>
    <col min="6662" max="6662" width="11" style="1" customWidth="1"/>
    <col min="6663" max="6663" width="10.85546875" style="1" customWidth="1"/>
    <col min="6664" max="6664" width="12.140625" style="1" customWidth="1"/>
    <col min="6665" max="6665" width="13.42578125" style="1" customWidth="1"/>
    <col min="6666" max="6666" width="14.140625" style="1" customWidth="1"/>
    <col min="6667" max="6912" width="9.140625" style="1"/>
    <col min="6913" max="6913" width="19" style="1" customWidth="1"/>
    <col min="6914" max="6914" width="57.5703125" style="1" customWidth="1"/>
    <col min="6915" max="6917" width="17.42578125" style="1" customWidth="1"/>
    <col min="6918" max="6918" width="11" style="1" customWidth="1"/>
    <col min="6919" max="6919" width="10.85546875" style="1" customWidth="1"/>
    <col min="6920" max="6920" width="12.140625" style="1" customWidth="1"/>
    <col min="6921" max="6921" width="13.42578125" style="1" customWidth="1"/>
    <col min="6922" max="6922" width="14.140625" style="1" customWidth="1"/>
    <col min="6923" max="7168" width="9.140625" style="1"/>
    <col min="7169" max="7169" width="19" style="1" customWidth="1"/>
    <col min="7170" max="7170" width="57.5703125" style="1" customWidth="1"/>
    <col min="7171" max="7173" width="17.42578125" style="1" customWidth="1"/>
    <col min="7174" max="7174" width="11" style="1" customWidth="1"/>
    <col min="7175" max="7175" width="10.85546875" style="1" customWidth="1"/>
    <col min="7176" max="7176" width="12.140625" style="1" customWidth="1"/>
    <col min="7177" max="7177" width="13.42578125" style="1" customWidth="1"/>
    <col min="7178" max="7178" width="14.140625" style="1" customWidth="1"/>
    <col min="7179" max="7424" width="9.140625" style="1"/>
    <col min="7425" max="7425" width="19" style="1" customWidth="1"/>
    <col min="7426" max="7426" width="57.5703125" style="1" customWidth="1"/>
    <col min="7427" max="7429" width="17.42578125" style="1" customWidth="1"/>
    <col min="7430" max="7430" width="11" style="1" customWidth="1"/>
    <col min="7431" max="7431" width="10.85546875" style="1" customWidth="1"/>
    <col min="7432" max="7432" width="12.140625" style="1" customWidth="1"/>
    <col min="7433" max="7433" width="13.42578125" style="1" customWidth="1"/>
    <col min="7434" max="7434" width="14.140625" style="1" customWidth="1"/>
    <col min="7435" max="7680" width="9.140625" style="1"/>
    <col min="7681" max="7681" width="19" style="1" customWidth="1"/>
    <col min="7682" max="7682" width="57.5703125" style="1" customWidth="1"/>
    <col min="7683" max="7685" width="17.42578125" style="1" customWidth="1"/>
    <col min="7686" max="7686" width="11" style="1" customWidth="1"/>
    <col min="7687" max="7687" width="10.85546875" style="1" customWidth="1"/>
    <col min="7688" max="7688" width="12.140625" style="1" customWidth="1"/>
    <col min="7689" max="7689" width="13.42578125" style="1" customWidth="1"/>
    <col min="7690" max="7690" width="14.140625" style="1" customWidth="1"/>
    <col min="7691" max="7936" width="9.140625" style="1"/>
    <col min="7937" max="7937" width="19" style="1" customWidth="1"/>
    <col min="7938" max="7938" width="57.5703125" style="1" customWidth="1"/>
    <col min="7939" max="7941" width="17.42578125" style="1" customWidth="1"/>
    <col min="7942" max="7942" width="11" style="1" customWidth="1"/>
    <col min="7943" max="7943" width="10.85546875" style="1" customWidth="1"/>
    <col min="7944" max="7944" width="12.140625" style="1" customWidth="1"/>
    <col min="7945" max="7945" width="13.42578125" style="1" customWidth="1"/>
    <col min="7946" max="7946" width="14.140625" style="1" customWidth="1"/>
    <col min="7947" max="8192" width="9.140625" style="1"/>
    <col min="8193" max="8193" width="19" style="1" customWidth="1"/>
    <col min="8194" max="8194" width="57.5703125" style="1" customWidth="1"/>
    <col min="8195" max="8197" width="17.42578125" style="1" customWidth="1"/>
    <col min="8198" max="8198" width="11" style="1" customWidth="1"/>
    <col min="8199" max="8199" width="10.85546875" style="1" customWidth="1"/>
    <col min="8200" max="8200" width="12.140625" style="1" customWidth="1"/>
    <col min="8201" max="8201" width="13.42578125" style="1" customWidth="1"/>
    <col min="8202" max="8202" width="14.140625" style="1" customWidth="1"/>
    <col min="8203" max="8448" width="9.140625" style="1"/>
    <col min="8449" max="8449" width="19" style="1" customWidth="1"/>
    <col min="8450" max="8450" width="57.5703125" style="1" customWidth="1"/>
    <col min="8451" max="8453" width="17.42578125" style="1" customWidth="1"/>
    <col min="8454" max="8454" width="11" style="1" customWidth="1"/>
    <col min="8455" max="8455" width="10.85546875" style="1" customWidth="1"/>
    <col min="8456" max="8456" width="12.140625" style="1" customWidth="1"/>
    <col min="8457" max="8457" width="13.42578125" style="1" customWidth="1"/>
    <col min="8458" max="8458" width="14.140625" style="1" customWidth="1"/>
    <col min="8459" max="8704" width="9.140625" style="1"/>
    <col min="8705" max="8705" width="19" style="1" customWidth="1"/>
    <col min="8706" max="8706" width="57.5703125" style="1" customWidth="1"/>
    <col min="8707" max="8709" width="17.42578125" style="1" customWidth="1"/>
    <col min="8710" max="8710" width="11" style="1" customWidth="1"/>
    <col min="8711" max="8711" width="10.85546875" style="1" customWidth="1"/>
    <col min="8712" max="8712" width="12.140625" style="1" customWidth="1"/>
    <col min="8713" max="8713" width="13.42578125" style="1" customWidth="1"/>
    <col min="8714" max="8714" width="14.140625" style="1" customWidth="1"/>
    <col min="8715" max="8960" width="9.140625" style="1"/>
    <col min="8961" max="8961" width="19" style="1" customWidth="1"/>
    <col min="8962" max="8962" width="57.5703125" style="1" customWidth="1"/>
    <col min="8963" max="8965" width="17.42578125" style="1" customWidth="1"/>
    <col min="8966" max="8966" width="11" style="1" customWidth="1"/>
    <col min="8967" max="8967" width="10.85546875" style="1" customWidth="1"/>
    <col min="8968" max="8968" width="12.140625" style="1" customWidth="1"/>
    <col min="8969" max="8969" width="13.42578125" style="1" customWidth="1"/>
    <col min="8970" max="8970" width="14.140625" style="1" customWidth="1"/>
    <col min="8971" max="9216" width="9.140625" style="1"/>
    <col min="9217" max="9217" width="19" style="1" customWidth="1"/>
    <col min="9218" max="9218" width="57.5703125" style="1" customWidth="1"/>
    <col min="9219" max="9221" width="17.42578125" style="1" customWidth="1"/>
    <col min="9222" max="9222" width="11" style="1" customWidth="1"/>
    <col min="9223" max="9223" width="10.85546875" style="1" customWidth="1"/>
    <col min="9224" max="9224" width="12.140625" style="1" customWidth="1"/>
    <col min="9225" max="9225" width="13.42578125" style="1" customWidth="1"/>
    <col min="9226" max="9226" width="14.140625" style="1" customWidth="1"/>
    <col min="9227" max="9472" width="9.140625" style="1"/>
    <col min="9473" max="9473" width="19" style="1" customWidth="1"/>
    <col min="9474" max="9474" width="57.5703125" style="1" customWidth="1"/>
    <col min="9475" max="9477" width="17.42578125" style="1" customWidth="1"/>
    <col min="9478" max="9478" width="11" style="1" customWidth="1"/>
    <col min="9479" max="9479" width="10.85546875" style="1" customWidth="1"/>
    <col min="9480" max="9480" width="12.140625" style="1" customWidth="1"/>
    <col min="9481" max="9481" width="13.42578125" style="1" customWidth="1"/>
    <col min="9482" max="9482" width="14.140625" style="1" customWidth="1"/>
    <col min="9483" max="9728" width="9.140625" style="1"/>
    <col min="9729" max="9729" width="19" style="1" customWidth="1"/>
    <col min="9730" max="9730" width="57.5703125" style="1" customWidth="1"/>
    <col min="9731" max="9733" width="17.42578125" style="1" customWidth="1"/>
    <col min="9734" max="9734" width="11" style="1" customWidth="1"/>
    <col min="9735" max="9735" width="10.85546875" style="1" customWidth="1"/>
    <col min="9736" max="9736" width="12.140625" style="1" customWidth="1"/>
    <col min="9737" max="9737" width="13.42578125" style="1" customWidth="1"/>
    <col min="9738" max="9738" width="14.140625" style="1" customWidth="1"/>
    <col min="9739" max="9984" width="9.140625" style="1"/>
    <col min="9985" max="9985" width="19" style="1" customWidth="1"/>
    <col min="9986" max="9986" width="57.5703125" style="1" customWidth="1"/>
    <col min="9987" max="9989" width="17.42578125" style="1" customWidth="1"/>
    <col min="9990" max="9990" width="11" style="1" customWidth="1"/>
    <col min="9991" max="9991" width="10.85546875" style="1" customWidth="1"/>
    <col min="9992" max="9992" width="12.140625" style="1" customWidth="1"/>
    <col min="9993" max="9993" width="13.42578125" style="1" customWidth="1"/>
    <col min="9994" max="9994" width="14.140625" style="1" customWidth="1"/>
    <col min="9995" max="10240" width="9.140625" style="1"/>
    <col min="10241" max="10241" width="19" style="1" customWidth="1"/>
    <col min="10242" max="10242" width="57.5703125" style="1" customWidth="1"/>
    <col min="10243" max="10245" width="17.42578125" style="1" customWidth="1"/>
    <col min="10246" max="10246" width="11" style="1" customWidth="1"/>
    <col min="10247" max="10247" width="10.85546875" style="1" customWidth="1"/>
    <col min="10248" max="10248" width="12.140625" style="1" customWidth="1"/>
    <col min="10249" max="10249" width="13.42578125" style="1" customWidth="1"/>
    <col min="10250" max="10250" width="14.140625" style="1" customWidth="1"/>
    <col min="10251" max="10496" width="9.140625" style="1"/>
    <col min="10497" max="10497" width="19" style="1" customWidth="1"/>
    <col min="10498" max="10498" width="57.5703125" style="1" customWidth="1"/>
    <col min="10499" max="10501" width="17.42578125" style="1" customWidth="1"/>
    <col min="10502" max="10502" width="11" style="1" customWidth="1"/>
    <col min="10503" max="10503" width="10.85546875" style="1" customWidth="1"/>
    <col min="10504" max="10504" width="12.140625" style="1" customWidth="1"/>
    <col min="10505" max="10505" width="13.42578125" style="1" customWidth="1"/>
    <col min="10506" max="10506" width="14.140625" style="1" customWidth="1"/>
    <col min="10507" max="10752" width="9.140625" style="1"/>
    <col min="10753" max="10753" width="19" style="1" customWidth="1"/>
    <col min="10754" max="10754" width="57.5703125" style="1" customWidth="1"/>
    <col min="10755" max="10757" width="17.42578125" style="1" customWidth="1"/>
    <col min="10758" max="10758" width="11" style="1" customWidth="1"/>
    <col min="10759" max="10759" width="10.85546875" style="1" customWidth="1"/>
    <col min="10760" max="10760" width="12.140625" style="1" customWidth="1"/>
    <col min="10761" max="10761" width="13.42578125" style="1" customWidth="1"/>
    <col min="10762" max="10762" width="14.140625" style="1" customWidth="1"/>
    <col min="10763" max="11008" width="9.140625" style="1"/>
    <col min="11009" max="11009" width="19" style="1" customWidth="1"/>
    <col min="11010" max="11010" width="57.5703125" style="1" customWidth="1"/>
    <col min="11011" max="11013" width="17.42578125" style="1" customWidth="1"/>
    <col min="11014" max="11014" width="11" style="1" customWidth="1"/>
    <col min="11015" max="11015" width="10.85546875" style="1" customWidth="1"/>
    <col min="11016" max="11016" width="12.140625" style="1" customWidth="1"/>
    <col min="11017" max="11017" width="13.42578125" style="1" customWidth="1"/>
    <col min="11018" max="11018" width="14.140625" style="1" customWidth="1"/>
    <col min="11019" max="11264" width="9.140625" style="1"/>
    <col min="11265" max="11265" width="19" style="1" customWidth="1"/>
    <col min="11266" max="11266" width="57.5703125" style="1" customWidth="1"/>
    <col min="11267" max="11269" width="17.42578125" style="1" customWidth="1"/>
    <col min="11270" max="11270" width="11" style="1" customWidth="1"/>
    <col min="11271" max="11271" width="10.85546875" style="1" customWidth="1"/>
    <col min="11272" max="11272" width="12.140625" style="1" customWidth="1"/>
    <col min="11273" max="11273" width="13.42578125" style="1" customWidth="1"/>
    <col min="11274" max="11274" width="14.140625" style="1" customWidth="1"/>
    <col min="11275" max="11520" width="9.140625" style="1"/>
    <col min="11521" max="11521" width="19" style="1" customWidth="1"/>
    <col min="11522" max="11522" width="57.5703125" style="1" customWidth="1"/>
    <col min="11523" max="11525" width="17.42578125" style="1" customWidth="1"/>
    <col min="11526" max="11526" width="11" style="1" customWidth="1"/>
    <col min="11527" max="11527" width="10.85546875" style="1" customWidth="1"/>
    <col min="11528" max="11528" width="12.140625" style="1" customWidth="1"/>
    <col min="11529" max="11529" width="13.42578125" style="1" customWidth="1"/>
    <col min="11530" max="11530" width="14.140625" style="1" customWidth="1"/>
    <col min="11531" max="11776" width="9.140625" style="1"/>
    <col min="11777" max="11777" width="19" style="1" customWidth="1"/>
    <col min="11778" max="11778" width="57.5703125" style="1" customWidth="1"/>
    <col min="11779" max="11781" width="17.42578125" style="1" customWidth="1"/>
    <col min="11782" max="11782" width="11" style="1" customWidth="1"/>
    <col min="11783" max="11783" width="10.85546875" style="1" customWidth="1"/>
    <col min="11784" max="11784" width="12.140625" style="1" customWidth="1"/>
    <col min="11785" max="11785" width="13.42578125" style="1" customWidth="1"/>
    <col min="11786" max="11786" width="14.140625" style="1" customWidth="1"/>
    <col min="11787" max="12032" width="9.140625" style="1"/>
    <col min="12033" max="12033" width="19" style="1" customWidth="1"/>
    <col min="12034" max="12034" width="57.5703125" style="1" customWidth="1"/>
    <col min="12035" max="12037" width="17.42578125" style="1" customWidth="1"/>
    <col min="12038" max="12038" width="11" style="1" customWidth="1"/>
    <col min="12039" max="12039" width="10.85546875" style="1" customWidth="1"/>
    <col min="12040" max="12040" width="12.140625" style="1" customWidth="1"/>
    <col min="12041" max="12041" width="13.42578125" style="1" customWidth="1"/>
    <col min="12042" max="12042" width="14.140625" style="1" customWidth="1"/>
    <col min="12043" max="12288" width="9.140625" style="1"/>
    <col min="12289" max="12289" width="19" style="1" customWidth="1"/>
    <col min="12290" max="12290" width="57.5703125" style="1" customWidth="1"/>
    <col min="12291" max="12293" width="17.42578125" style="1" customWidth="1"/>
    <col min="12294" max="12294" width="11" style="1" customWidth="1"/>
    <col min="12295" max="12295" width="10.85546875" style="1" customWidth="1"/>
    <col min="12296" max="12296" width="12.140625" style="1" customWidth="1"/>
    <col min="12297" max="12297" width="13.42578125" style="1" customWidth="1"/>
    <col min="12298" max="12298" width="14.140625" style="1" customWidth="1"/>
    <col min="12299" max="12544" width="9.140625" style="1"/>
    <col min="12545" max="12545" width="19" style="1" customWidth="1"/>
    <col min="12546" max="12546" width="57.5703125" style="1" customWidth="1"/>
    <col min="12547" max="12549" width="17.42578125" style="1" customWidth="1"/>
    <col min="12550" max="12550" width="11" style="1" customWidth="1"/>
    <col min="12551" max="12551" width="10.85546875" style="1" customWidth="1"/>
    <col min="12552" max="12552" width="12.140625" style="1" customWidth="1"/>
    <col min="12553" max="12553" width="13.42578125" style="1" customWidth="1"/>
    <col min="12554" max="12554" width="14.140625" style="1" customWidth="1"/>
    <col min="12555" max="12800" width="9.140625" style="1"/>
    <col min="12801" max="12801" width="19" style="1" customWidth="1"/>
    <col min="12802" max="12802" width="57.5703125" style="1" customWidth="1"/>
    <col min="12803" max="12805" width="17.42578125" style="1" customWidth="1"/>
    <col min="12806" max="12806" width="11" style="1" customWidth="1"/>
    <col min="12807" max="12807" width="10.85546875" style="1" customWidth="1"/>
    <col min="12808" max="12808" width="12.140625" style="1" customWidth="1"/>
    <col min="12809" max="12809" width="13.42578125" style="1" customWidth="1"/>
    <col min="12810" max="12810" width="14.140625" style="1" customWidth="1"/>
    <col min="12811" max="13056" width="9.140625" style="1"/>
    <col min="13057" max="13057" width="19" style="1" customWidth="1"/>
    <col min="13058" max="13058" width="57.5703125" style="1" customWidth="1"/>
    <col min="13059" max="13061" width="17.42578125" style="1" customWidth="1"/>
    <col min="13062" max="13062" width="11" style="1" customWidth="1"/>
    <col min="13063" max="13063" width="10.85546875" style="1" customWidth="1"/>
    <col min="13064" max="13064" width="12.140625" style="1" customWidth="1"/>
    <col min="13065" max="13065" width="13.42578125" style="1" customWidth="1"/>
    <col min="13066" max="13066" width="14.140625" style="1" customWidth="1"/>
    <col min="13067" max="13312" width="9.140625" style="1"/>
    <col min="13313" max="13313" width="19" style="1" customWidth="1"/>
    <col min="13314" max="13314" width="57.5703125" style="1" customWidth="1"/>
    <col min="13315" max="13317" width="17.42578125" style="1" customWidth="1"/>
    <col min="13318" max="13318" width="11" style="1" customWidth="1"/>
    <col min="13319" max="13319" width="10.85546875" style="1" customWidth="1"/>
    <col min="13320" max="13320" width="12.140625" style="1" customWidth="1"/>
    <col min="13321" max="13321" width="13.42578125" style="1" customWidth="1"/>
    <col min="13322" max="13322" width="14.140625" style="1" customWidth="1"/>
    <col min="13323" max="13568" width="9.140625" style="1"/>
    <col min="13569" max="13569" width="19" style="1" customWidth="1"/>
    <col min="13570" max="13570" width="57.5703125" style="1" customWidth="1"/>
    <col min="13571" max="13573" width="17.42578125" style="1" customWidth="1"/>
    <col min="13574" max="13574" width="11" style="1" customWidth="1"/>
    <col min="13575" max="13575" width="10.85546875" style="1" customWidth="1"/>
    <col min="13576" max="13576" width="12.140625" style="1" customWidth="1"/>
    <col min="13577" max="13577" width="13.42578125" style="1" customWidth="1"/>
    <col min="13578" max="13578" width="14.140625" style="1" customWidth="1"/>
    <col min="13579" max="13824" width="9.140625" style="1"/>
    <col min="13825" max="13825" width="19" style="1" customWidth="1"/>
    <col min="13826" max="13826" width="57.5703125" style="1" customWidth="1"/>
    <col min="13827" max="13829" width="17.42578125" style="1" customWidth="1"/>
    <col min="13830" max="13830" width="11" style="1" customWidth="1"/>
    <col min="13831" max="13831" width="10.85546875" style="1" customWidth="1"/>
    <col min="13832" max="13832" width="12.140625" style="1" customWidth="1"/>
    <col min="13833" max="13833" width="13.42578125" style="1" customWidth="1"/>
    <col min="13834" max="13834" width="14.140625" style="1" customWidth="1"/>
    <col min="13835" max="14080" width="9.140625" style="1"/>
    <col min="14081" max="14081" width="19" style="1" customWidth="1"/>
    <col min="14082" max="14082" width="57.5703125" style="1" customWidth="1"/>
    <col min="14083" max="14085" width="17.42578125" style="1" customWidth="1"/>
    <col min="14086" max="14086" width="11" style="1" customWidth="1"/>
    <col min="14087" max="14087" width="10.85546875" style="1" customWidth="1"/>
    <col min="14088" max="14088" width="12.140625" style="1" customWidth="1"/>
    <col min="14089" max="14089" width="13.42578125" style="1" customWidth="1"/>
    <col min="14090" max="14090" width="14.140625" style="1" customWidth="1"/>
    <col min="14091" max="14336" width="9.140625" style="1"/>
    <col min="14337" max="14337" width="19" style="1" customWidth="1"/>
    <col min="14338" max="14338" width="57.5703125" style="1" customWidth="1"/>
    <col min="14339" max="14341" width="17.42578125" style="1" customWidth="1"/>
    <col min="14342" max="14342" width="11" style="1" customWidth="1"/>
    <col min="14343" max="14343" width="10.85546875" style="1" customWidth="1"/>
    <col min="14344" max="14344" width="12.140625" style="1" customWidth="1"/>
    <col min="14345" max="14345" width="13.42578125" style="1" customWidth="1"/>
    <col min="14346" max="14346" width="14.140625" style="1" customWidth="1"/>
    <col min="14347" max="14592" width="9.140625" style="1"/>
    <col min="14593" max="14593" width="19" style="1" customWidth="1"/>
    <col min="14594" max="14594" width="57.5703125" style="1" customWidth="1"/>
    <col min="14595" max="14597" width="17.42578125" style="1" customWidth="1"/>
    <col min="14598" max="14598" width="11" style="1" customWidth="1"/>
    <col min="14599" max="14599" width="10.85546875" style="1" customWidth="1"/>
    <col min="14600" max="14600" width="12.140625" style="1" customWidth="1"/>
    <col min="14601" max="14601" width="13.42578125" style="1" customWidth="1"/>
    <col min="14602" max="14602" width="14.140625" style="1" customWidth="1"/>
    <col min="14603" max="14848" width="9.140625" style="1"/>
    <col min="14849" max="14849" width="19" style="1" customWidth="1"/>
    <col min="14850" max="14850" width="57.5703125" style="1" customWidth="1"/>
    <col min="14851" max="14853" width="17.42578125" style="1" customWidth="1"/>
    <col min="14854" max="14854" width="11" style="1" customWidth="1"/>
    <col min="14855" max="14855" width="10.85546875" style="1" customWidth="1"/>
    <col min="14856" max="14856" width="12.140625" style="1" customWidth="1"/>
    <col min="14857" max="14857" width="13.42578125" style="1" customWidth="1"/>
    <col min="14858" max="14858" width="14.140625" style="1" customWidth="1"/>
    <col min="14859" max="15104" width="9.140625" style="1"/>
    <col min="15105" max="15105" width="19" style="1" customWidth="1"/>
    <col min="15106" max="15106" width="57.5703125" style="1" customWidth="1"/>
    <col min="15107" max="15109" width="17.42578125" style="1" customWidth="1"/>
    <col min="15110" max="15110" width="11" style="1" customWidth="1"/>
    <col min="15111" max="15111" width="10.85546875" style="1" customWidth="1"/>
    <col min="15112" max="15112" width="12.140625" style="1" customWidth="1"/>
    <col min="15113" max="15113" width="13.42578125" style="1" customWidth="1"/>
    <col min="15114" max="15114" width="14.140625" style="1" customWidth="1"/>
    <col min="15115" max="15360" width="9.140625" style="1"/>
    <col min="15361" max="15361" width="19" style="1" customWidth="1"/>
    <col min="15362" max="15362" width="57.5703125" style="1" customWidth="1"/>
    <col min="15363" max="15365" width="17.42578125" style="1" customWidth="1"/>
    <col min="15366" max="15366" width="11" style="1" customWidth="1"/>
    <col min="15367" max="15367" width="10.85546875" style="1" customWidth="1"/>
    <col min="15368" max="15368" width="12.140625" style="1" customWidth="1"/>
    <col min="15369" max="15369" width="13.42578125" style="1" customWidth="1"/>
    <col min="15370" max="15370" width="14.140625" style="1" customWidth="1"/>
    <col min="15371" max="15616" width="9.140625" style="1"/>
    <col min="15617" max="15617" width="19" style="1" customWidth="1"/>
    <col min="15618" max="15618" width="57.5703125" style="1" customWidth="1"/>
    <col min="15619" max="15621" width="17.42578125" style="1" customWidth="1"/>
    <col min="15622" max="15622" width="11" style="1" customWidth="1"/>
    <col min="15623" max="15623" width="10.85546875" style="1" customWidth="1"/>
    <col min="15624" max="15624" width="12.140625" style="1" customWidth="1"/>
    <col min="15625" max="15625" width="13.42578125" style="1" customWidth="1"/>
    <col min="15626" max="15626" width="14.140625" style="1" customWidth="1"/>
    <col min="15627" max="15872" width="9.140625" style="1"/>
    <col min="15873" max="15873" width="19" style="1" customWidth="1"/>
    <col min="15874" max="15874" width="57.5703125" style="1" customWidth="1"/>
    <col min="15875" max="15877" width="17.42578125" style="1" customWidth="1"/>
    <col min="15878" max="15878" width="11" style="1" customWidth="1"/>
    <col min="15879" max="15879" width="10.85546875" style="1" customWidth="1"/>
    <col min="15880" max="15880" width="12.140625" style="1" customWidth="1"/>
    <col min="15881" max="15881" width="13.42578125" style="1" customWidth="1"/>
    <col min="15882" max="15882" width="14.140625" style="1" customWidth="1"/>
    <col min="15883" max="16128" width="9.140625" style="1"/>
    <col min="16129" max="16129" width="19" style="1" customWidth="1"/>
    <col min="16130" max="16130" width="57.5703125" style="1" customWidth="1"/>
    <col min="16131" max="16133" width="17.42578125" style="1" customWidth="1"/>
    <col min="16134" max="16134" width="11" style="1" customWidth="1"/>
    <col min="16135" max="16135" width="10.85546875" style="1" customWidth="1"/>
    <col min="16136" max="16136" width="12.140625" style="1" customWidth="1"/>
    <col min="16137" max="16137" width="13.42578125" style="1" customWidth="1"/>
    <col min="16138" max="16138" width="14.140625" style="1" customWidth="1"/>
    <col min="16139" max="16384" width="9.140625" style="1"/>
  </cols>
  <sheetData>
    <row r="1" spans="1:10" ht="15.75" x14ac:dyDescent="0.25">
      <c r="A1" s="207" t="s">
        <v>99</v>
      </c>
      <c r="B1" s="207"/>
      <c r="C1" s="207"/>
      <c r="D1" s="207"/>
      <c r="E1" s="207"/>
    </row>
    <row r="2" spans="1:10" ht="15.75" x14ac:dyDescent="0.25">
      <c r="A2" s="207" t="s">
        <v>200</v>
      </c>
      <c r="B2" s="207"/>
      <c r="C2" s="207"/>
      <c r="D2" s="207"/>
      <c r="E2" s="207"/>
    </row>
    <row r="3" spans="1:10" ht="18" x14ac:dyDescent="0.25">
      <c r="A3" s="85"/>
      <c r="B3" s="203" t="s">
        <v>354</v>
      </c>
      <c r="C3" s="87"/>
      <c r="D3" s="87"/>
      <c r="E3" s="87"/>
    </row>
    <row r="4" spans="1:10" ht="15.75" x14ac:dyDescent="0.25">
      <c r="B4" s="88" t="s">
        <v>100</v>
      </c>
    </row>
    <row r="5" spans="1:10" x14ac:dyDescent="0.2">
      <c r="B5" s="86"/>
      <c r="C5" s="87" t="s">
        <v>101</v>
      </c>
      <c r="D5" s="87" t="s">
        <v>101</v>
      </c>
      <c r="E5" s="87" t="s">
        <v>101</v>
      </c>
    </row>
    <row r="6" spans="1:10" x14ac:dyDescent="0.2">
      <c r="A6" s="17" t="s">
        <v>102</v>
      </c>
      <c r="B6" s="89" t="s">
        <v>103</v>
      </c>
      <c r="C6" s="90">
        <v>2017</v>
      </c>
      <c r="D6" s="90">
        <v>2017</v>
      </c>
      <c r="E6" s="90">
        <v>2017</v>
      </c>
    </row>
    <row r="7" spans="1:10" x14ac:dyDescent="0.2">
      <c r="A7" s="17"/>
      <c r="B7" s="89" t="s">
        <v>104</v>
      </c>
      <c r="C7" s="91" t="s">
        <v>6</v>
      </c>
      <c r="D7" s="91" t="s">
        <v>6</v>
      </c>
      <c r="E7" s="91" t="s">
        <v>6</v>
      </c>
    </row>
    <row r="8" spans="1:10" x14ac:dyDescent="0.2">
      <c r="A8" s="92" t="s">
        <v>105</v>
      </c>
      <c r="B8" s="89" t="s">
        <v>106</v>
      </c>
      <c r="C8" s="91" t="s">
        <v>87</v>
      </c>
      <c r="D8" s="91" t="s">
        <v>107</v>
      </c>
      <c r="E8" s="91" t="s">
        <v>199</v>
      </c>
    </row>
    <row r="9" spans="1:10" x14ac:dyDescent="0.2">
      <c r="A9" s="17"/>
      <c r="B9" s="93" t="s">
        <v>108</v>
      </c>
      <c r="C9" s="94"/>
      <c r="D9" s="94"/>
      <c r="E9" s="94"/>
    </row>
    <row r="10" spans="1:10" ht="18" x14ac:dyDescent="0.25">
      <c r="A10" s="17"/>
      <c r="B10" s="93" t="s">
        <v>109</v>
      </c>
      <c r="C10" s="95">
        <v>11893338</v>
      </c>
      <c r="D10" s="95">
        <v>13162164</v>
      </c>
      <c r="E10" s="95">
        <v>13162164</v>
      </c>
    </row>
    <row r="11" spans="1:10" ht="18" x14ac:dyDescent="0.25">
      <c r="A11" s="17"/>
      <c r="B11" s="93" t="s">
        <v>110</v>
      </c>
      <c r="C11" s="95">
        <v>2601658</v>
      </c>
      <c r="D11" s="95">
        <v>2948987</v>
      </c>
      <c r="E11" s="95">
        <v>2948987</v>
      </c>
    </row>
    <row r="12" spans="1:10" ht="18" x14ac:dyDescent="0.25">
      <c r="A12" s="17"/>
      <c r="B12" s="93" t="s">
        <v>111</v>
      </c>
      <c r="C12" s="95">
        <v>7699434</v>
      </c>
      <c r="D12" s="95">
        <v>9509627</v>
      </c>
      <c r="E12" s="95">
        <v>8317940</v>
      </c>
    </row>
    <row r="13" spans="1:10" ht="18" x14ac:dyDescent="0.25">
      <c r="A13" s="17"/>
      <c r="B13" s="93" t="s">
        <v>112</v>
      </c>
      <c r="C13" s="95">
        <v>6411686</v>
      </c>
      <c r="D13" s="95">
        <v>6411686</v>
      </c>
      <c r="E13" s="95">
        <v>6411686</v>
      </c>
    </row>
    <row r="14" spans="1:10" ht="18" x14ac:dyDescent="0.25">
      <c r="A14" s="17"/>
      <c r="B14" s="89" t="s">
        <v>113</v>
      </c>
      <c r="C14" s="96">
        <f>SUM(C10:C13)</f>
        <v>28606116</v>
      </c>
      <c r="D14" s="96">
        <f>SUM(D10:D13)</f>
        <v>32032464</v>
      </c>
      <c r="E14" s="96">
        <f>SUM(E10:E13)</f>
        <v>30840777</v>
      </c>
      <c r="H14" s="97"/>
      <c r="I14" s="97"/>
      <c r="J14" s="97"/>
    </row>
    <row r="15" spans="1:10" ht="16.5" customHeight="1" x14ac:dyDescent="0.25">
      <c r="A15" s="17"/>
      <c r="B15" s="93"/>
      <c r="C15" s="98"/>
      <c r="D15" s="98"/>
      <c r="E15" s="98"/>
      <c r="H15" s="97"/>
      <c r="J15" s="97"/>
    </row>
    <row r="16" spans="1:10" ht="16.5" customHeight="1" x14ac:dyDescent="0.2">
      <c r="A16" s="92" t="s">
        <v>114</v>
      </c>
      <c r="B16" s="89" t="s">
        <v>115</v>
      </c>
      <c r="C16" s="91"/>
      <c r="D16" s="91"/>
      <c r="E16" s="91"/>
      <c r="H16" s="97"/>
      <c r="J16" s="97"/>
    </row>
    <row r="17" spans="1:10" ht="18" x14ac:dyDescent="0.25">
      <c r="A17" s="17"/>
      <c r="B17" s="93" t="s">
        <v>116</v>
      </c>
      <c r="C17" s="95">
        <v>2590000</v>
      </c>
      <c r="D17" s="95">
        <v>2426000</v>
      </c>
      <c r="E17" s="95">
        <v>2426000</v>
      </c>
      <c r="H17" s="97"/>
    </row>
    <row r="18" spans="1:10" ht="18" x14ac:dyDescent="0.25">
      <c r="A18" s="17"/>
      <c r="B18" s="89" t="s">
        <v>117</v>
      </c>
      <c r="C18" s="96">
        <f>SUM(C17:C17)</f>
        <v>2590000</v>
      </c>
      <c r="D18" s="96">
        <f>SUM(D17:D17)</f>
        <v>2426000</v>
      </c>
      <c r="E18" s="96">
        <f>SUM(E17:E17)</f>
        <v>2426000</v>
      </c>
      <c r="H18" s="97"/>
    </row>
    <row r="19" spans="1:10" ht="18" x14ac:dyDescent="0.25">
      <c r="A19" s="17"/>
      <c r="B19" s="89"/>
      <c r="C19" s="96"/>
      <c r="D19" s="96"/>
      <c r="E19" s="96"/>
      <c r="H19" s="97"/>
      <c r="J19" s="97"/>
    </row>
    <row r="20" spans="1:10" ht="18" x14ac:dyDescent="0.25">
      <c r="A20" s="92" t="s">
        <v>118</v>
      </c>
      <c r="B20" s="89" t="s">
        <v>119</v>
      </c>
      <c r="C20" s="98"/>
      <c r="D20" s="98"/>
      <c r="E20" s="98"/>
      <c r="J20" s="97"/>
    </row>
    <row r="21" spans="1:10" ht="18" x14ac:dyDescent="0.25">
      <c r="A21" s="17"/>
      <c r="B21" s="93" t="s">
        <v>108</v>
      </c>
      <c r="C21" s="98"/>
      <c r="D21" s="98"/>
      <c r="E21" s="98"/>
    </row>
    <row r="22" spans="1:10" ht="18" x14ac:dyDescent="0.25">
      <c r="A22" s="17"/>
      <c r="B22" s="93" t="s">
        <v>111</v>
      </c>
      <c r="C22" s="95">
        <v>6464300</v>
      </c>
      <c r="D22" s="95">
        <v>7046697</v>
      </c>
      <c r="E22" s="95">
        <v>7046697</v>
      </c>
    </row>
    <row r="23" spans="1:10" ht="18" x14ac:dyDescent="0.25">
      <c r="A23" s="17"/>
      <c r="B23" s="93" t="s">
        <v>120</v>
      </c>
      <c r="C23" s="95">
        <v>1294480</v>
      </c>
      <c r="D23" s="95">
        <v>0</v>
      </c>
      <c r="E23" s="95">
        <v>0</v>
      </c>
    </row>
    <row r="24" spans="1:10" ht="18" x14ac:dyDescent="0.25">
      <c r="A24" s="17"/>
      <c r="B24" s="89" t="s">
        <v>121</v>
      </c>
      <c r="C24" s="96">
        <f>SUM(C22:C23)</f>
        <v>7758780</v>
      </c>
      <c r="D24" s="96">
        <f>SUM(D22:D23)</f>
        <v>7046697</v>
      </c>
      <c r="E24" s="96">
        <f>SUM(E22:E23)</f>
        <v>7046697</v>
      </c>
      <c r="J24" s="99">
        <f>SUM(I22:I24)</f>
        <v>0</v>
      </c>
    </row>
    <row r="25" spans="1:10" ht="18" x14ac:dyDescent="0.25">
      <c r="A25" s="17"/>
      <c r="B25" s="93"/>
      <c r="C25" s="98"/>
      <c r="D25" s="98"/>
      <c r="E25" s="98"/>
    </row>
    <row r="26" spans="1:10" ht="18" x14ac:dyDescent="0.25">
      <c r="A26" s="92" t="s">
        <v>122</v>
      </c>
      <c r="B26" s="89" t="s">
        <v>123</v>
      </c>
      <c r="C26" s="98"/>
      <c r="D26" s="98"/>
      <c r="E26" s="98"/>
    </row>
    <row r="27" spans="1:10" ht="18" x14ac:dyDescent="0.25">
      <c r="A27" s="17"/>
      <c r="B27" s="93" t="s">
        <v>108</v>
      </c>
      <c r="C27" s="98"/>
      <c r="D27" s="98"/>
      <c r="E27" s="98"/>
    </row>
    <row r="28" spans="1:10" ht="18" x14ac:dyDescent="0.25">
      <c r="A28" s="17"/>
      <c r="B28" s="93" t="s">
        <v>109</v>
      </c>
      <c r="C28" s="95">
        <v>774000</v>
      </c>
      <c r="D28" s="95">
        <v>941379</v>
      </c>
      <c r="E28" s="95">
        <v>941379</v>
      </c>
    </row>
    <row r="29" spans="1:10" ht="18" x14ac:dyDescent="0.25">
      <c r="A29" s="17"/>
      <c r="B29" s="93" t="s">
        <v>110</v>
      </c>
      <c r="C29" s="95">
        <v>170280</v>
      </c>
      <c r="D29" s="95">
        <v>186392</v>
      </c>
      <c r="E29" s="95">
        <v>186392</v>
      </c>
    </row>
    <row r="30" spans="1:10" ht="18" x14ac:dyDescent="0.25">
      <c r="A30" s="17"/>
      <c r="B30" s="93" t="s">
        <v>111</v>
      </c>
      <c r="C30" s="95">
        <v>1790700</v>
      </c>
      <c r="D30" s="95">
        <v>1641813</v>
      </c>
      <c r="E30" s="95">
        <v>1641813</v>
      </c>
    </row>
    <row r="31" spans="1:10" ht="18" x14ac:dyDescent="0.25">
      <c r="A31" s="17"/>
      <c r="B31" s="89" t="s">
        <v>124</v>
      </c>
      <c r="C31" s="96">
        <f>SUM(C28:C30)</f>
        <v>2734980</v>
      </c>
      <c r="D31" s="96">
        <f>SUM(D28:D30)</f>
        <v>2769584</v>
      </c>
      <c r="E31" s="96">
        <f>SUM(E28:E30)</f>
        <v>2769584</v>
      </c>
    </row>
    <row r="32" spans="1:10" ht="18" x14ac:dyDescent="0.25">
      <c r="A32" s="17"/>
      <c r="B32" s="93"/>
      <c r="C32" s="98"/>
      <c r="D32" s="98"/>
      <c r="E32" s="98"/>
    </row>
    <row r="33" spans="1:5" ht="18" x14ac:dyDescent="0.25">
      <c r="A33" s="92" t="s">
        <v>125</v>
      </c>
      <c r="B33" s="89" t="s">
        <v>126</v>
      </c>
      <c r="C33" s="98"/>
      <c r="D33" s="98"/>
      <c r="E33" s="98"/>
    </row>
    <row r="34" spans="1:5" ht="18" x14ac:dyDescent="0.25">
      <c r="A34" s="17"/>
      <c r="B34" s="93" t="s">
        <v>108</v>
      </c>
      <c r="C34" s="98"/>
      <c r="D34" s="98"/>
      <c r="E34" s="98"/>
    </row>
    <row r="35" spans="1:5" ht="18" x14ac:dyDescent="0.25">
      <c r="A35" s="17"/>
      <c r="B35" s="93" t="s">
        <v>111</v>
      </c>
      <c r="C35" s="95">
        <v>5207000</v>
      </c>
      <c r="D35" s="95">
        <v>5288564</v>
      </c>
      <c r="E35" s="95">
        <v>5288564</v>
      </c>
    </row>
    <row r="36" spans="1:5" ht="18" x14ac:dyDescent="0.25">
      <c r="A36" s="17"/>
      <c r="B36" s="89" t="s">
        <v>127</v>
      </c>
      <c r="C36" s="96">
        <f>SUM(C35)</f>
        <v>5207000</v>
      </c>
      <c r="D36" s="96">
        <f>SUM(D35)</f>
        <v>5288564</v>
      </c>
      <c r="E36" s="96">
        <f>SUM(E35)</f>
        <v>5288564</v>
      </c>
    </row>
    <row r="37" spans="1:5" ht="18" x14ac:dyDescent="0.25">
      <c r="A37" s="17"/>
      <c r="B37" s="89"/>
      <c r="C37" s="96"/>
      <c r="D37" s="96"/>
      <c r="E37" s="96"/>
    </row>
    <row r="38" spans="1:5" ht="18" x14ac:dyDescent="0.25">
      <c r="A38" s="92" t="s">
        <v>128</v>
      </c>
      <c r="B38" s="89" t="s">
        <v>129</v>
      </c>
      <c r="C38" s="98"/>
      <c r="D38" s="98"/>
      <c r="E38" s="98"/>
    </row>
    <row r="39" spans="1:5" ht="18" x14ac:dyDescent="0.25">
      <c r="A39" s="17"/>
      <c r="B39" s="93" t="s">
        <v>108</v>
      </c>
      <c r="C39" s="98"/>
      <c r="D39" s="98"/>
      <c r="E39" s="98"/>
    </row>
    <row r="40" spans="1:5" ht="18" x14ac:dyDescent="0.25">
      <c r="A40" s="17"/>
      <c r="B40" s="93" t="s">
        <v>109</v>
      </c>
      <c r="C40" s="95">
        <v>4520559</v>
      </c>
      <c r="D40" s="95">
        <v>4694985</v>
      </c>
      <c r="E40" s="95">
        <v>4694985</v>
      </c>
    </row>
    <row r="41" spans="1:5" ht="18" x14ac:dyDescent="0.25">
      <c r="A41" s="17"/>
      <c r="B41" s="93" t="s">
        <v>130</v>
      </c>
      <c r="C41" s="95">
        <v>1012325</v>
      </c>
      <c r="D41" s="95">
        <v>1050563</v>
      </c>
      <c r="E41" s="95">
        <v>1050563</v>
      </c>
    </row>
    <row r="42" spans="1:5" ht="18" x14ac:dyDescent="0.25">
      <c r="A42" s="17"/>
      <c r="B42" s="93" t="s">
        <v>111</v>
      </c>
      <c r="C42" s="95">
        <v>1348430</v>
      </c>
      <c r="D42" s="95">
        <v>1156241</v>
      </c>
      <c r="E42" s="95">
        <v>1156241</v>
      </c>
    </row>
    <row r="43" spans="1:5" ht="18" x14ac:dyDescent="0.25">
      <c r="A43" s="92" t="s">
        <v>131</v>
      </c>
      <c r="B43" s="89" t="s">
        <v>132</v>
      </c>
      <c r="C43" s="96">
        <f>SUM(C40:C42)</f>
        <v>6881314</v>
      </c>
      <c r="D43" s="96">
        <f>SUM(D40:D42)</f>
        <v>6901789</v>
      </c>
      <c r="E43" s="96">
        <f>SUM(E40:E42)</f>
        <v>6901789</v>
      </c>
    </row>
    <row r="44" spans="1:5" ht="18" x14ac:dyDescent="0.25">
      <c r="A44" s="17"/>
      <c r="B44" s="93"/>
      <c r="C44" s="98"/>
      <c r="D44" s="98"/>
      <c r="E44" s="98"/>
    </row>
    <row r="45" spans="1:5" ht="18" x14ac:dyDescent="0.25">
      <c r="A45" s="100">
        <v>107060</v>
      </c>
      <c r="B45" s="89" t="s">
        <v>133</v>
      </c>
      <c r="C45" s="95">
        <v>13234000</v>
      </c>
      <c r="D45" s="95">
        <v>15651947</v>
      </c>
      <c r="E45" s="95">
        <v>15651947</v>
      </c>
    </row>
    <row r="46" spans="1:5" ht="18" x14ac:dyDescent="0.25">
      <c r="A46" s="101"/>
      <c r="B46" s="89"/>
      <c r="C46" s="96"/>
      <c r="D46" s="96"/>
      <c r="E46" s="96"/>
    </row>
    <row r="47" spans="1:5" ht="18" x14ac:dyDescent="0.25">
      <c r="A47" s="17"/>
      <c r="B47" s="89" t="s">
        <v>134</v>
      </c>
      <c r="C47" s="98"/>
      <c r="D47" s="98"/>
      <c r="E47" s="98"/>
    </row>
    <row r="48" spans="1:5" ht="18" x14ac:dyDescent="0.25">
      <c r="A48" s="102" t="s">
        <v>135</v>
      </c>
      <c r="B48" s="103" t="s">
        <v>136</v>
      </c>
      <c r="C48" s="98"/>
      <c r="D48" s="98"/>
      <c r="E48" s="98"/>
    </row>
    <row r="49" spans="1:9" ht="18" x14ac:dyDescent="0.25">
      <c r="A49" s="17"/>
      <c r="B49" s="93" t="s">
        <v>108</v>
      </c>
      <c r="C49" s="98"/>
      <c r="D49" s="98"/>
      <c r="E49" s="98"/>
    </row>
    <row r="50" spans="1:9" ht="18" x14ac:dyDescent="0.25">
      <c r="A50" s="17"/>
      <c r="B50" s="93" t="s">
        <v>109</v>
      </c>
      <c r="C50" s="95">
        <v>6181966</v>
      </c>
      <c r="D50" s="95">
        <v>7516374</v>
      </c>
      <c r="E50" s="95">
        <v>7516374</v>
      </c>
    </row>
    <row r="51" spans="1:9" ht="18" x14ac:dyDescent="0.25">
      <c r="A51" s="17"/>
      <c r="B51" s="93" t="s">
        <v>130</v>
      </c>
      <c r="C51" s="95">
        <v>1418208</v>
      </c>
      <c r="D51" s="95">
        <v>1624888</v>
      </c>
      <c r="E51" s="95">
        <v>1624888</v>
      </c>
    </row>
    <row r="52" spans="1:9" ht="18" x14ac:dyDescent="0.25">
      <c r="A52" s="17"/>
      <c r="B52" s="93" t="s">
        <v>111</v>
      </c>
      <c r="C52" s="95">
        <v>12223750</v>
      </c>
      <c r="D52" s="95">
        <v>12024108</v>
      </c>
      <c r="E52" s="95">
        <v>11134815</v>
      </c>
    </row>
    <row r="53" spans="1:9" ht="18" x14ac:dyDescent="0.25">
      <c r="A53" s="17"/>
      <c r="B53" s="103" t="s">
        <v>137</v>
      </c>
      <c r="C53" s="96">
        <f>SUM(C50:C52)</f>
        <v>19823924</v>
      </c>
      <c r="D53" s="96">
        <f>SUM(D50:D52)</f>
        <v>21165370</v>
      </c>
      <c r="E53" s="96">
        <f>SUM(E50:E52)</f>
        <v>20276077</v>
      </c>
    </row>
    <row r="54" spans="1:9" ht="18" x14ac:dyDescent="0.25">
      <c r="A54" s="17"/>
      <c r="B54" s="93"/>
      <c r="C54" s="98"/>
      <c r="D54" s="98"/>
      <c r="E54" s="98"/>
    </row>
    <row r="55" spans="1:9" ht="18" x14ac:dyDescent="0.25">
      <c r="A55" s="92" t="s">
        <v>138</v>
      </c>
      <c r="B55" s="89" t="s">
        <v>139</v>
      </c>
      <c r="C55" s="98"/>
      <c r="D55" s="98"/>
      <c r="E55" s="98"/>
    </row>
    <row r="56" spans="1:9" ht="18" x14ac:dyDescent="0.25">
      <c r="A56" s="17"/>
      <c r="B56" s="93" t="s">
        <v>108</v>
      </c>
      <c r="C56" s="98"/>
      <c r="D56" s="98"/>
      <c r="E56" s="98"/>
    </row>
    <row r="57" spans="1:9" ht="18" x14ac:dyDescent="0.25">
      <c r="A57" s="17"/>
      <c r="B57" s="93" t="s">
        <v>111</v>
      </c>
      <c r="C57" s="95">
        <v>878200</v>
      </c>
      <c r="D57" s="95">
        <v>658791</v>
      </c>
      <c r="E57" s="95">
        <v>658791</v>
      </c>
    </row>
    <row r="58" spans="1:9" ht="18" x14ac:dyDescent="0.25">
      <c r="A58" s="17"/>
      <c r="B58" s="89" t="s">
        <v>140</v>
      </c>
      <c r="C58" s="96">
        <f>SUM(C57)</f>
        <v>878200</v>
      </c>
      <c r="D58" s="96">
        <f>SUM(D57)</f>
        <v>658791</v>
      </c>
      <c r="E58" s="96">
        <f>SUM(E57)</f>
        <v>658791</v>
      </c>
    </row>
    <row r="59" spans="1:9" ht="18" x14ac:dyDescent="0.25">
      <c r="A59" s="17"/>
      <c r="B59" s="89"/>
      <c r="C59" s="96"/>
      <c r="D59" s="96"/>
      <c r="E59" s="96"/>
    </row>
    <row r="60" spans="1:9" ht="18" x14ac:dyDescent="0.25">
      <c r="A60" s="92" t="s">
        <v>141</v>
      </c>
      <c r="B60" s="89" t="s">
        <v>142</v>
      </c>
      <c r="C60" s="96"/>
      <c r="D60" s="96"/>
      <c r="E60" s="96"/>
    </row>
    <row r="61" spans="1:9" ht="18" x14ac:dyDescent="0.25">
      <c r="A61" s="17"/>
      <c r="B61" s="93" t="s">
        <v>143</v>
      </c>
      <c r="C61" s="95">
        <v>2445900</v>
      </c>
      <c r="D61" s="95">
        <v>0</v>
      </c>
      <c r="E61" s="95"/>
    </row>
    <row r="62" spans="1:9" ht="18" x14ac:dyDescent="0.25">
      <c r="A62" s="17"/>
      <c r="B62" s="93" t="s">
        <v>144</v>
      </c>
      <c r="C62" s="98">
        <v>269049</v>
      </c>
      <c r="D62" s="98">
        <v>0</v>
      </c>
      <c r="E62" s="98"/>
    </row>
    <row r="63" spans="1:9" ht="18" x14ac:dyDescent="0.25">
      <c r="A63" s="17"/>
      <c r="B63" s="89" t="s">
        <v>145</v>
      </c>
      <c r="C63" s="96">
        <f>SUM(C61:C62)</f>
        <v>2714949</v>
      </c>
      <c r="D63" s="96">
        <f>SUM(D61:D62)</f>
        <v>0</v>
      </c>
      <c r="E63" s="96">
        <f>SUM(E61:E62)</f>
        <v>0</v>
      </c>
    </row>
    <row r="64" spans="1:9" s="2" customFormat="1" ht="18" x14ac:dyDescent="0.25">
      <c r="A64" s="104"/>
      <c r="B64" s="105"/>
      <c r="C64" s="96"/>
      <c r="D64" s="96"/>
      <c r="E64" s="96"/>
      <c r="I64" s="106"/>
    </row>
    <row r="65" spans="1:5" ht="18" x14ac:dyDescent="0.25">
      <c r="A65" s="92" t="s">
        <v>146</v>
      </c>
      <c r="B65" s="89" t="s">
        <v>147</v>
      </c>
      <c r="C65" s="96"/>
      <c r="D65" s="96"/>
      <c r="E65" s="96"/>
    </row>
    <row r="66" spans="1:5" ht="18" x14ac:dyDescent="0.25">
      <c r="A66" s="17"/>
      <c r="B66" s="93" t="s">
        <v>108</v>
      </c>
      <c r="C66" s="96"/>
      <c r="D66" s="96"/>
      <c r="E66" s="96"/>
    </row>
    <row r="67" spans="1:5" ht="18" x14ac:dyDescent="0.25">
      <c r="A67" s="17"/>
      <c r="B67" s="93" t="s">
        <v>143</v>
      </c>
      <c r="C67" s="95">
        <v>1661000</v>
      </c>
      <c r="D67" s="95">
        <v>2153388</v>
      </c>
      <c r="E67" s="95">
        <v>2153388</v>
      </c>
    </row>
    <row r="68" spans="1:5" ht="18" x14ac:dyDescent="0.25">
      <c r="A68" s="17"/>
      <c r="B68" s="93" t="s">
        <v>144</v>
      </c>
      <c r="C68" s="95">
        <v>457482</v>
      </c>
      <c r="D68" s="95">
        <v>498799</v>
      </c>
      <c r="E68" s="95">
        <v>498799</v>
      </c>
    </row>
    <row r="69" spans="1:5" ht="18" x14ac:dyDescent="0.25">
      <c r="A69" s="17"/>
      <c r="B69" s="93" t="s">
        <v>111</v>
      </c>
      <c r="C69" s="95">
        <v>22888391</v>
      </c>
      <c r="D69" s="95">
        <v>21426234</v>
      </c>
      <c r="E69" s="95">
        <v>19890287</v>
      </c>
    </row>
    <row r="70" spans="1:5" ht="18" x14ac:dyDescent="0.25">
      <c r="A70" s="17"/>
      <c r="B70" s="89" t="s">
        <v>148</v>
      </c>
      <c r="C70" s="96">
        <f>SUM(C67:C69)</f>
        <v>25006873</v>
      </c>
      <c r="D70" s="96">
        <f>SUM(D67:D69)</f>
        <v>24078421</v>
      </c>
      <c r="E70" s="96">
        <f>SUM(E67:E69)</f>
        <v>22542474</v>
      </c>
    </row>
    <row r="71" spans="1:5" ht="18" x14ac:dyDescent="0.25">
      <c r="A71" s="17"/>
      <c r="B71" s="89"/>
      <c r="C71" s="96"/>
      <c r="D71" s="96"/>
      <c r="E71" s="96"/>
    </row>
    <row r="72" spans="1:5" ht="18" x14ac:dyDescent="0.25">
      <c r="A72" s="107">
        <v>104037</v>
      </c>
      <c r="B72" s="89" t="s">
        <v>149</v>
      </c>
      <c r="C72" s="96"/>
      <c r="D72" s="96">
        <v>10795</v>
      </c>
      <c r="E72" s="96">
        <v>10795</v>
      </c>
    </row>
    <row r="73" spans="1:5" ht="18" x14ac:dyDescent="0.25">
      <c r="A73" s="100"/>
      <c r="B73" s="89"/>
      <c r="C73" s="108"/>
      <c r="D73" s="108"/>
      <c r="E73" s="108"/>
    </row>
    <row r="74" spans="1:5" ht="18" x14ac:dyDescent="0.25">
      <c r="A74" s="92" t="s">
        <v>150</v>
      </c>
      <c r="B74" s="89" t="s">
        <v>151</v>
      </c>
      <c r="C74" s="96"/>
      <c r="D74" s="96"/>
      <c r="E74" s="96"/>
    </row>
    <row r="75" spans="1:5" ht="18" x14ac:dyDescent="0.25">
      <c r="A75" s="92"/>
      <c r="B75" s="93" t="s">
        <v>143</v>
      </c>
      <c r="C75" s="95">
        <v>4673766</v>
      </c>
      <c r="D75" s="95">
        <v>5652153</v>
      </c>
      <c r="E75" s="95">
        <v>5652153</v>
      </c>
    </row>
    <row r="76" spans="1:5" ht="18" x14ac:dyDescent="0.25">
      <c r="A76" s="92"/>
      <c r="B76" s="93" t="s">
        <v>152</v>
      </c>
      <c r="C76" s="95">
        <v>1056872</v>
      </c>
      <c r="D76" s="95">
        <v>1215473</v>
      </c>
      <c r="E76" s="95">
        <v>1215473</v>
      </c>
    </row>
    <row r="77" spans="1:5" ht="18" x14ac:dyDescent="0.25">
      <c r="A77" s="17"/>
      <c r="B77" s="89" t="s">
        <v>153</v>
      </c>
      <c r="C77" s="95">
        <v>2032000</v>
      </c>
      <c r="D77" s="95">
        <v>1725755</v>
      </c>
      <c r="E77" s="95">
        <v>1725755</v>
      </c>
    </row>
    <row r="78" spans="1:5" ht="18" x14ac:dyDescent="0.25">
      <c r="A78" s="17"/>
      <c r="B78" s="89" t="s">
        <v>154</v>
      </c>
      <c r="C78" s="96">
        <f>SUM(C75:C77)</f>
        <v>7762638</v>
      </c>
      <c r="D78" s="96">
        <f>SUM(D75:D77)</f>
        <v>8593381</v>
      </c>
      <c r="E78" s="96">
        <f>SUM(E75:E77)</f>
        <v>8593381</v>
      </c>
    </row>
    <row r="79" spans="1:5" ht="18" x14ac:dyDescent="0.25">
      <c r="A79" s="17"/>
      <c r="B79" s="89"/>
      <c r="C79" s="96"/>
      <c r="D79" s="96"/>
      <c r="E79" s="96"/>
    </row>
    <row r="80" spans="1:5" ht="18" x14ac:dyDescent="0.25">
      <c r="A80" s="92" t="s">
        <v>155</v>
      </c>
      <c r="B80" s="89" t="s">
        <v>156</v>
      </c>
      <c r="C80" s="96"/>
      <c r="D80" s="96"/>
      <c r="E80" s="96"/>
    </row>
    <row r="81" spans="1:5" ht="18" x14ac:dyDescent="0.25">
      <c r="A81" s="17"/>
      <c r="B81" s="89" t="s">
        <v>157</v>
      </c>
      <c r="C81" s="96"/>
      <c r="D81" s="96"/>
      <c r="E81" s="96"/>
    </row>
    <row r="82" spans="1:5" ht="18" x14ac:dyDescent="0.25">
      <c r="A82" s="17"/>
      <c r="B82" s="93" t="s">
        <v>143</v>
      </c>
      <c r="C82" s="95">
        <v>1647000</v>
      </c>
      <c r="D82" s="95">
        <v>1791251</v>
      </c>
      <c r="E82" s="95">
        <v>1791251</v>
      </c>
    </row>
    <row r="83" spans="1:5" ht="18" x14ac:dyDescent="0.25">
      <c r="A83" s="17"/>
      <c r="B83" s="93" t="s">
        <v>144</v>
      </c>
      <c r="C83" s="95">
        <v>378155</v>
      </c>
      <c r="D83" s="95">
        <v>410194</v>
      </c>
      <c r="E83" s="95">
        <v>410194</v>
      </c>
    </row>
    <row r="84" spans="1:5" ht="18" x14ac:dyDescent="0.25">
      <c r="A84" s="17"/>
      <c r="B84" s="93" t="s">
        <v>158</v>
      </c>
      <c r="C84" s="95">
        <v>2806700</v>
      </c>
      <c r="D84" s="95">
        <v>2125900</v>
      </c>
      <c r="E84" s="95">
        <v>2125900</v>
      </c>
    </row>
    <row r="85" spans="1:5" ht="18" x14ac:dyDescent="0.25">
      <c r="A85" s="17"/>
      <c r="B85" s="89" t="s">
        <v>159</v>
      </c>
      <c r="C85" s="96"/>
      <c r="D85" s="96"/>
      <c r="E85" s="96"/>
    </row>
    <row r="86" spans="1:5" ht="18" x14ac:dyDescent="0.25">
      <c r="A86" s="17"/>
      <c r="B86" s="93" t="s">
        <v>158</v>
      </c>
      <c r="C86" s="95">
        <v>800100</v>
      </c>
      <c r="D86" s="95">
        <v>1197901</v>
      </c>
      <c r="E86" s="95">
        <v>1197901</v>
      </c>
    </row>
    <row r="87" spans="1:5" ht="18" x14ac:dyDescent="0.25">
      <c r="A87" s="17"/>
      <c r="B87" s="89" t="s">
        <v>160</v>
      </c>
      <c r="C87" s="95"/>
      <c r="D87" s="95"/>
      <c r="E87" s="95"/>
    </row>
    <row r="88" spans="1:5" ht="18" x14ac:dyDescent="0.25">
      <c r="A88" s="17"/>
      <c r="B88" s="93" t="s">
        <v>158</v>
      </c>
      <c r="C88" s="95">
        <v>1377950</v>
      </c>
      <c r="D88" s="95">
        <v>1412006</v>
      </c>
      <c r="E88" s="95">
        <v>1412006</v>
      </c>
    </row>
    <row r="89" spans="1:5" ht="18" x14ac:dyDescent="0.25">
      <c r="A89" s="17"/>
      <c r="B89" s="89" t="s">
        <v>161</v>
      </c>
      <c r="C89" s="96">
        <f>SUM(C82:C88)</f>
        <v>7009905</v>
      </c>
      <c r="D89" s="96">
        <f>SUM(D82:D88)</f>
        <v>6937252</v>
      </c>
      <c r="E89" s="96">
        <f>SUM(E82:E88)</f>
        <v>6937252</v>
      </c>
    </row>
    <row r="90" spans="1:5" ht="18" x14ac:dyDescent="0.25">
      <c r="A90" s="17"/>
      <c r="B90" s="89"/>
      <c r="C90" s="96"/>
      <c r="D90" s="96"/>
      <c r="E90" s="96"/>
    </row>
    <row r="91" spans="1:5" ht="18" x14ac:dyDescent="0.25">
      <c r="A91" s="92" t="s">
        <v>162</v>
      </c>
      <c r="B91" s="89" t="s">
        <v>163</v>
      </c>
      <c r="C91" s="96"/>
      <c r="D91" s="96"/>
      <c r="E91" s="96"/>
    </row>
    <row r="92" spans="1:5" ht="18" x14ac:dyDescent="0.25">
      <c r="A92" s="17"/>
      <c r="B92" s="89" t="s">
        <v>158</v>
      </c>
      <c r="C92" s="96">
        <v>637700</v>
      </c>
      <c r="D92" s="96">
        <v>1045877</v>
      </c>
      <c r="E92" s="96">
        <v>1045877</v>
      </c>
    </row>
    <row r="93" spans="1:5" ht="18" x14ac:dyDescent="0.25">
      <c r="A93" s="17"/>
      <c r="B93" s="89"/>
      <c r="C93" s="96"/>
      <c r="D93" s="96"/>
      <c r="E93" s="96"/>
    </row>
    <row r="94" spans="1:5" ht="18" x14ac:dyDescent="0.25">
      <c r="A94" s="102" t="s">
        <v>164</v>
      </c>
      <c r="B94" s="89" t="s">
        <v>165</v>
      </c>
      <c r="C94" s="96"/>
      <c r="D94" s="96"/>
      <c r="E94" s="96"/>
    </row>
    <row r="95" spans="1:5" ht="18" x14ac:dyDescent="0.25">
      <c r="A95" s="17"/>
      <c r="B95" s="89" t="s">
        <v>166</v>
      </c>
      <c r="C95" s="96"/>
      <c r="D95" s="96">
        <v>1057495</v>
      </c>
      <c r="E95" s="96">
        <v>1057495</v>
      </c>
    </row>
    <row r="96" spans="1:5" ht="18" x14ac:dyDescent="0.25">
      <c r="A96" s="17"/>
      <c r="B96" s="89"/>
      <c r="C96" s="96"/>
      <c r="D96" s="96"/>
      <c r="E96" s="96"/>
    </row>
    <row r="97" spans="1:7" ht="18" x14ac:dyDescent="0.25">
      <c r="A97" s="102" t="s">
        <v>167</v>
      </c>
      <c r="B97" s="89" t="s">
        <v>168</v>
      </c>
      <c r="C97" s="96"/>
      <c r="D97" s="96"/>
      <c r="E97" s="96"/>
    </row>
    <row r="98" spans="1:7" ht="18" x14ac:dyDescent="0.25">
      <c r="A98" s="17"/>
      <c r="B98" s="89" t="s">
        <v>169</v>
      </c>
      <c r="C98" s="96"/>
      <c r="D98" s="95">
        <v>1307300</v>
      </c>
      <c r="E98" s="95">
        <v>1307300</v>
      </c>
    </row>
    <row r="99" spans="1:7" ht="18" x14ac:dyDescent="0.25">
      <c r="A99" s="17"/>
      <c r="B99" s="89" t="s">
        <v>170</v>
      </c>
      <c r="C99" s="96"/>
      <c r="D99" s="96">
        <f>SUM(D98:D98)</f>
        <v>1307300</v>
      </c>
      <c r="E99" s="96">
        <f>SUM(E98:E98)</f>
        <v>1307300</v>
      </c>
    </row>
    <row r="100" spans="1:7" ht="18" x14ac:dyDescent="0.25">
      <c r="A100" s="17"/>
      <c r="B100" s="89"/>
      <c r="C100" s="96"/>
      <c r="D100" s="96"/>
      <c r="E100" s="96"/>
    </row>
    <row r="101" spans="1:7" ht="18" x14ac:dyDescent="0.25">
      <c r="A101" s="101"/>
      <c r="B101" s="89" t="s">
        <v>171</v>
      </c>
      <c r="C101" s="109"/>
      <c r="D101" s="109"/>
      <c r="E101" s="109"/>
    </row>
    <row r="102" spans="1:7" ht="18" x14ac:dyDescent="0.25">
      <c r="A102" s="17"/>
      <c r="B102" s="93" t="s">
        <v>172</v>
      </c>
      <c r="C102" s="95">
        <v>72593000</v>
      </c>
      <c r="D102" s="95">
        <v>72743938</v>
      </c>
      <c r="E102" s="95">
        <v>72743938</v>
      </c>
    </row>
    <row r="103" spans="1:7" ht="18" x14ac:dyDescent="0.25">
      <c r="A103" s="17"/>
      <c r="B103" s="93" t="s">
        <v>173</v>
      </c>
      <c r="C103" s="95">
        <v>54066565</v>
      </c>
      <c r="D103" s="95">
        <v>55796561</v>
      </c>
      <c r="E103" s="95">
        <v>55720225</v>
      </c>
    </row>
    <row r="104" spans="1:7" ht="18" x14ac:dyDescent="0.25">
      <c r="A104" s="17"/>
      <c r="B104" s="89" t="s">
        <v>174</v>
      </c>
      <c r="C104" s="96">
        <f>SUM(C102:C103)</f>
        <v>126659565</v>
      </c>
      <c r="D104" s="96">
        <f>SUM(D102:D103)</f>
        <v>128540499</v>
      </c>
      <c r="E104" s="96">
        <f>SUM(E102:E103)</f>
        <v>128464163</v>
      </c>
    </row>
    <row r="105" spans="1:7" ht="18" x14ac:dyDescent="0.25">
      <c r="A105" s="17"/>
      <c r="B105" s="89"/>
      <c r="C105" s="96"/>
      <c r="D105" s="96"/>
      <c r="E105" s="96"/>
    </row>
    <row r="106" spans="1:7" ht="18" x14ac:dyDescent="0.25">
      <c r="A106" s="107" t="s">
        <v>175</v>
      </c>
      <c r="B106" s="89" t="s">
        <v>176</v>
      </c>
      <c r="C106" s="95"/>
      <c r="D106" s="95">
        <v>493268</v>
      </c>
      <c r="E106" s="96">
        <v>493268</v>
      </c>
    </row>
    <row r="107" spans="1:7" ht="18" x14ac:dyDescent="0.25">
      <c r="A107" s="17"/>
      <c r="B107" s="93"/>
      <c r="C107" s="98"/>
      <c r="D107" s="98"/>
      <c r="E107" s="98"/>
    </row>
    <row r="108" spans="1:7" ht="15.75" x14ac:dyDescent="0.25">
      <c r="A108" s="110"/>
      <c r="B108" s="110" t="s">
        <v>177</v>
      </c>
      <c r="C108" s="111">
        <f>C104+C92+C89+C78+C70+C63+C58+C53+C43+C36+C31+C24+C18+C14+C45</f>
        <v>257505944</v>
      </c>
      <c r="D108" s="111">
        <f>D104+D92+D89+D78+D70+D63+D58+D53+D45+D43+D36+D31+D24+D18+D14+D99+D95+D106+D72</f>
        <v>266005494</v>
      </c>
      <c r="E108" s="111">
        <f>E104+E92+E89+E78+E70+E63+E58+E53+E45+E43+E36+E31+E24+E18+E14+E106+E99+E72+E95</f>
        <v>262312231</v>
      </c>
    </row>
    <row r="109" spans="1:7" ht="15.75" x14ac:dyDescent="0.25">
      <c r="A109" s="110"/>
      <c r="B109" s="110"/>
      <c r="C109" s="111"/>
      <c r="D109" s="111"/>
      <c r="E109" s="111"/>
    </row>
    <row r="110" spans="1:7" ht="18" x14ac:dyDescent="0.25">
      <c r="A110" s="102" t="s">
        <v>105</v>
      </c>
      <c r="B110" s="93" t="s">
        <v>209</v>
      </c>
      <c r="C110" s="95">
        <v>0</v>
      </c>
      <c r="D110" s="95">
        <v>54610</v>
      </c>
      <c r="E110" s="95">
        <v>54610</v>
      </c>
    </row>
    <row r="111" spans="1:7" ht="18" x14ac:dyDescent="0.25">
      <c r="A111" s="102" t="s">
        <v>118</v>
      </c>
      <c r="B111" s="93" t="s">
        <v>202</v>
      </c>
      <c r="C111" s="95">
        <v>60714313</v>
      </c>
      <c r="D111" s="95">
        <v>14624993</v>
      </c>
      <c r="E111" s="95">
        <v>14624993</v>
      </c>
    </row>
    <row r="112" spans="1:7" ht="18" x14ac:dyDescent="0.25">
      <c r="A112" s="112" t="s">
        <v>122</v>
      </c>
      <c r="B112" s="113" t="s">
        <v>178</v>
      </c>
      <c r="C112" s="95">
        <v>2300000</v>
      </c>
      <c r="D112" s="95">
        <v>393500</v>
      </c>
      <c r="E112" s="131">
        <v>393500</v>
      </c>
      <c r="F112" s="2"/>
      <c r="G112" s="2"/>
    </row>
    <row r="113" spans="1:7" ht="18" x14ac:dyDescent="0.25">
      <c r="A113" s="112" t="s">
        <v>205</v>
      </c>
      <c r="B113" s="113" t="s">
        <v>206</v>
      </c>
      <c r="C113" s="95">
        <v>7000000</v>
      </c>
      <c r="D113" s="95">
        <v>3149981</v>
      </c>
      <c r="E113" s="131">
        <v>3149981</v>
      </c>
      <c r="F113" s="2"/>
      <c r="G113" s="2"/>
    </row>
    <row r="114" spans="1:7" ht="18" x14ac:dyDescent="0.25">
      <c r="A114" s="112" t="s">
        <v>135</v>
      </c>
      <c r="B114" s="113" t="s">
        <v>179</v>
      </c>
      <c r="C114" s="95">
        <v>5773000</v>
      </c>
      <c r="D114" s="95">
        <v>0</v>
      </c>
      <c r="E114" s="95">
        <v>0</v>
      </c>
      <c r="F114" s="2"/>
      <c r="G114" s="2"/>
    </row>
    <row r="115" spans="1:7" ht="18" x14ac:dyDescent="0.25">
      <c r="A115" s="112" t="s">
        <v>180</v>
      </c>
      <c r="B115" s="113" t="s">
        <v>203</v>
      </c>
      <c r="C115" s="95">
        <v>21024050</v>
      </c>
      <c r="D115" s="95">
        <v>5883402</v>
      </c>
      <c r="E115" s="131">
        <v>5883402</v>
      </c>
      <c r="F115" s="2"/>
      <c r="G115" s="2"/>
    </row>
    <row r="116" spans="1:7" ht="18" x14ac:dyDescent="0.25">
      <c r="A116" s="114" t="s">
        <v>155</v>
      </c>
      <c r="B116" s="113" t="s">
        <v>181</v>
      </c>
      <c r="C116" s="95"/>
      <c r="D116" s="95">
        <v>190500</v>
      </c>
      <c r="E116" s="95">
        <v>190500</v>
      </c>
      <c r="F116" s="2"/>
      <c r="G116" s="2"/>
    </row>
    <row r="117" spans="1:7" ht="18" x14ac:dyDescent="0.25">
      <c r="A117" s="115" t="s">
        <v>155</v>
      </c>
      <c r="B117" s="113" t="s">
        <v>201</v>
      </c>
      <c r="C117" s="95"/>
      <c r="D117" s="95">
        <v>7524731</v>
      </c>
      <c r="E117" s="95">
        <v>7524731</v>
      </c>
      <c r="F117" s="2"/>
      <c r="G117" s="2"/>
    </row>
    <row r="118" spans="1:7" ht="18" x14ac:dyDescent="0.25">
      <c r="A118" s="115" t="s">
        <v>135</v>
      </c>
      <c r="B118" s="113" t="s">
        <v>204</v>
      </c>
      <c r="C118" s="95"/>
      <c r="D118" s="95">
        <v>0</v>
      </c>
      <c r="E118" s="95">
        <v>0</v>
      </c>
      <c r="F118" s="2"/>
      <c r="G118" s="2"/>
    </row>
    <row r="119" spans="1:7" ht="18" x14ac:dyDescent="0.25">
      <c r="A119" s="115" t="s">
        <v>135</v>
      </c>
      <c r="B119" s="113" t="s">
        <v>182</v>
      </c>
      <c r="C119" s="95"/>
      <c r="D119" s="95">
        <v>0</v>
      </c>
      <c r="E119" s="95"/>
      <c r="F119" s="2"/>
      <c r="G119" s="2"/>
    </row>
    <row r="120" spans="1:7" ht="18" x14ac:dyDescent="0.25">
      <c r="A120" s="115" t="s">
        <v>135</v>
      </c>
      <c r="B120" s="113" t="s">
        <v>183</v>
      </c>
      <c r="C120" s="95"/>
      <c r="D120" s="95">
        <v>127508</v>
      </c>
      <c r="E120" s="95">
        <v>127508</v>
      </c>
      <c r="F120" s="2"/>
      <c r="G120" s="2"/>
    </row>
    <row r="121" spans="1:7" ht="18" x14ac:dyDescent="0.25">
      <c r="A121" s="115" t="s">
        <v>128</v>
      </c>
      <c r="B121" s="113" t="s">
        <v>184</v>
      </c>
      <c r="C121" s="95"/>
      <c r="D121" s="95">
        <v>88207</v>
      </c>
      <c r="E121" s="95">
        <v>88207</v>
      </c>
      <c r="F121" s="2"/>
      <c r="G121" s="2"/>
    </row>
    <row r="122" spans="1:7" ht="18" x14ac:dyDescent="0.25">
      <c r="A122" s="115" t="s">
        <v>150</v>
      </c>
      <c r="B122" s="113" t="s">
        <v>208</v>
      </c>
      <c r="C122" s="95"/>
      <c r="D122" s="95">
        <v>158750</v>
      </c>
      <c r="E122" s="95">
        <v>158750</v>
      </c>
      <c r="F122" s="2"/>
      <c r="G122" s="2"/>
    </row>
    <row r="123" spans="1:7" ht="18" x14ac:dyDescent="0.25">
      <c r="A123" s="107"/>
      <c r="B123" s="89" t="s">
        <v>185</v>
      </c>
      <c r="C123" s="96">
        <f>SUM(C110:C119)</f>
        <v>96811363</v>
      </c>
      <c r="D123" s="96">
        <f>SUM(D110:D122)</f>
        <v>32196182</v>
      </c>
      <c r="E123" s="96">
        <f>SUM(E110:E122)</f>
        <v>32196182</v>
      </c>
    </row>
    <row r="124" spans="1:7" ht="18" x14ac:dyDescent="0.25">
      <c r="A124" s="116" t="s">
        <v>167</v>
      </c>
      <c r="B124" s="93" t="s">
        <v>186</v>
      </c>
      <c r="C124" s="95">
        <v>230500</v>
      </c>
      <c r="D124" s="95">
        <v>279840</v>
      </c>
      <c r="E124" s="95">
        <v>279840</v>
      </c>
    </row>
    <row r="125" spans="1:7" ht="18" x14ac:dyDescent="0.25">
      <c r="A125" s="107" t="s">
        <v>207</v>
      </c>
      <c r="B125" s="93" t="s">
        <v>187</v>
      </c>
      <c r="C125" s="95">
        <v>300000</v>
      </c>
      <c r="D125" s="95">
        <v>60000</v>
      </c>
      <c r="E125" s="95">
        <v>60000</v>
      </c>
    </row>
    <row r="126" spans="1:7" ht="18" x14ac:dyDescent="0.25">
      <c r="A126" s="107" t="s">
        <v>167</v>
      </c>
      <c r="B126" s="93" t="s">
        <v>188</v>
      </c>
      <c r="C126" s="95"/>
      <c r="D126" s="95">
        <v>1410000</v>
      </c>
      <c r="E126" s="95">
        <v>1410000</v>
      </c>
    </row>
    <row r="127" spans="1:7" ht="18" x14ac:dyDescent="0.25">
      <c r="A127" s="17"/>
      <c r="B127" s="89" t="s">
        <v>189</v>
      </c>
      <c r="C127" s="96">
        <f>SUM(C124:C125)</f>
        <v>530500</v>
      </c>
      <c r="D127" s="96">
        <f>SUM(D124:D126)</f>
        <v>1749840</v>
      </c>
      <c r="E127" s="96">
        <f>SUM(E124:E126)</f>
        <v>1749840</v>
      </c>
    </row>
    <row r="128" spans="1:7" x14ac:dyDescent="0.2">
      <c r="A128" s="17"/>
      <c r="B128" s="93"/>
      <c r="C128" s="94"/>
      <c r="D128" s="94"/>
      <c r="E128" s="94"/>
    </row>
    <row r="129" spans="1:8" ht="18" x14ac:dyDescent="0.25">
      <c r="A129" s="110"/>
      <c r="B129" s="110" t="s">
        <v>190</v>
      </c>
      <c r="C129" s="96">
        <f>SUM(C123,C127,)</f>
        <v>97341863</v>
      </c>
      <c r="D129" s="96">
        <f>SUM(D123,D127,)</f>
        <v>33946022</v>
      </c>
      <c r="E129" s="96">
        <f>SUM(E123,E127,)</f>
        <v>33946022</v>
      </c>
      <c r="G129" s="97"/>
      <c r="H129" s="97"/>
    </row>
    <row r="130" spans="1:8" ht="18" x14ac:dyDescent="0.25">
      <c r="A130" s="117"/>
      <c r="B130" s="118" t="s">
        <v>210</v>
      </c>
      <c r="C130" s="119"/>
      <c r="D130" s="95">
        <v>201086527</v>
      </c>
      <c r="E130" s="119"/>
      <c r="G130" s="97"/>
      <c r="H130" s="97"/>
    </row>
    <row r="131" spans="1:8" ht="18" x14ac:dyDescent="0.25">
      <c r="A131" s="208" t="s">
        <v>191</v>
      </c>
      <c r="B131" s="208"/>
      <c r="C131" s="96">
        <f>SUM(C127,C108,C123)</f>
        <v>354847807</v>
      </c>
      <c r="D131" s="96">
        <f>SUM(D127,D108,D123,D130)</f>
        <v>501038043</v>
      </c>
      <c r="E131" s="96">
        <f>SUM(E127,E108,E123)</f>
        <v>296258253</v>
      </c>
      <c r="G131" s="97"/>
      <c r="H131" s="97"/>
    </row>
    <row r="132" spans="1:8" x14ac:dyDescent="0.2">
      <c r="B132" s="86"/>
    </row>
    <row r="135" spans="1:8" x14ac:dyDescent="0.2">
      <c r="B135" s="97"/>
      <c r="C135" s="120"/>
      <c r="D135" s="120"/>
      <c r="E135" s="120"/>
    </row>
    <row r="136" spans="1:8" ht="18" x14ac:dyDescent="0.25">
      <c r="A136" s="209" t="s">
        <v>192</v>
      </c>
      <c r="B136" s="209"/>
      <c r="C136" s="209"/>
      <c r="D136" s="209"/>
      <c r="E136" s="209"/>
    </row>
    <row r="137" spans="1:8" ht="18" x14ac:dyDescent="0.25">
      <c r="A137" s="85"/>
      <c r="B137" s="121"/>
      <c r="C137" s="95"/>
      <c r="D137" s="95"/>
      <c r="E137" s="95"/>
    </row>
    <row r="138" spans="1:8" ht="18" x14ac:dyDescent="0.25">
      <c r="A138" s="85"/>
      <c r="B138" s="121" t="s">
        <v>109</v>
      </c>
      <c r="C138" s="95">
        <v>41312659</v>
      </c>
      <c r="D138" s="95">
        <v>42071983</v>
      </c>
      <c r="E138" s="95">
        <v>42071983</v>
      </c>
    </row>
    <row r="139" spans="1:8" ht="18" x14ac:dyDescent="0.25">
      <c r="A139" s="85"/>
      <c r="B139" s="121" t="s">
        <v>110</v>
      </c>
      <c r="C139" s="95">
        <v>9313907</v>
      </c>
      <c r="D139" s="95">
        <v>9656343</v>
      </c>
      <c r="E139" s="95">
        <v>9656343</v>
      </c>
    </row>
    <row r="140" spans="1:8" ht="18" x14ac:dyDescent="0.25">
      <c r="A140" s="122"/>
      <c r="B140" s="121" t="s">
        <v>193</v>
      </c>
      <c r="C140" s="95">
        <v>3439999</v>
      </c>
      <c r="D140" s="95">
        <v>3718441</v>
      </c>
      <c r="E140" s="95">
        <v>3638176</v>
      </c>
    </row>
    <row r="141" spans="1:8" ht="18" x14ac:dyDescent="0.25">
      <c r="A141" s="122"/>
      <c r="B141" s="121" t="s">
        <v>211</v>
      </c>
      <c r="C141" s="95"/>
      <c r="D141" s="95">
        <v>355050</v>
      </c>
      <c r="E141" s="95">
        <v>355050</v>
      </c>
    </row>
    <row r="142" spans="1:8" ht="18" x14ac:dyDescent="0.25">
      <c r="A142" s="122"/>
      <c r="B142" s="123" t="s">
        <v>194</v>
      </c>
      <c r="C142" s="96">
        <f>SUM(C138:C140)</f>
        <v>54066565</v>
      </c>
      <c r="D142" s="96">
        <f>SUM(D138:D141)</f>
        <v>55801817</v>
      </c>
      <c r="E142" s="96">
        <f>SUM(E138:E141)</f>
        <v>55721552</v>
      </c>
    </row>
    <row r="143" spans="1:8" ht="18" x14ac:dyDescent="0.25">
      <c r="A143" s="85"/>
      <c r="B143" s="124"/>
      <c r="C143" s="125"/>
      <c r="D143" s="125"/>
      <c r="E143" s="125"/>
    </row>
    <row r="144" spans="1:8" ht="18" x14ac:dyDescent="0.25">
      <c r="A144" s="85"/>
      <c r="B144" s="124"/>
      <c r="C144" s="125"/>
      <c r="D144" s="125"/>
      <c r="E144" s="125"/>
    </row>
    <row r="145" spans="1:5" ht="18" x14ac:dyDescent="0.25">
      <c r="A145" s="209" t="s">
        <v>92</v>
      </c>
      <c r="B145" s="209"/>
      <c r="C145" s="209"/>
      <c r="D145" s="209"/>
      <c r="E145" s="209"/>
    </row>
    <row r="146" spans="1:5" ht="18" x14ac:dyDescent="0.25">
      <c r="A146" s="85"/>
      <c r="B146" s="85"/>
      <c r="C146" s="126"/>
      <c r="D146" s="126"/>
      <c r="E146" s="126"/>
    </row>
    <row r="147" spans="1:5" ht="18" x14ac:dyDescent="0.25">
      <c r="A147" s="85"/>
      <c r="B147" s="85" t="s">
        <v>109</v>
      </c>
      <c r="C147" s="95">
        <v>45554590</v>
      </c>
      <c r="D147" s="95">
        <v>46326874</v>
      </c>
      <c r="E147" s="95">
        <v>46326874</v>
      </c>
    </row>
    <row r="148" spans="1:5" ht="18" x14ac:dyDescent="0.25">
      <c r="A148" s="85"/>
      <c r="B148" s="85" t="s">
        <v>110</v>
      </c>
      <c r="C148" s="95">
        <v>10483852</v>
      </c>
      <c r="D148" s="95">
        <v>10593017</v>
      </c>
      <c r="E148" s="95">
        <v>10593017</v>
      </c>
    </row>
    <row r="149" spans="1:5" ht="18" x14ac:dyDescent="0.25">
      <c r="A149" s="85"/>
      <c r="B149" s="85" t="s">
        <v>195</v>
      </c>
      <c r="C149" s="95">
        <v>16885516</v>
      </c>
      <c r="D149" s="95">
        <v>16243173</v>
      </c>
      <c r="E149" s="95">
        <v>15511192</v>
      </c>
    </row>
    <row r="150" spans="1:5" ht="18" x14ac:dyDescent="0.25">
      <c r="A150" s="85"/>
      <c r="B150" s="85" t="s">
        <v>196</v>
      </c>
      <c r="C150" s="127"/>
      <c r="D150" s="127">
        <v>355360</v>
      </c>
      <c r="E150" s="127">
        <v>355360</v>
      </c>
    </row>
    <row r="151" spans="1:5" ht="18" x14ac:dyDescent="0.25">
      <c r="A151" s="85"/>
      <c r="B151" s="85" t="s">
        <v>197</v>
      </c>
      <c r="C151" s="127"/>
      <c r="D151" s="127">
        <v>625000</v>
      </c>
      <c r="E151" s="127">
        <v>625000</v>
      </c>
    </row>
    <row r="152" spans="1:5" ht="18" x14ac:dyDescent="0.25">
      <c r="A152" s="85"/>
      <c r="B152" s="128" t="s">
        <v>198</v>
      </c>
      <c r="C152" s="129">
        <f>SUM(C147:C149)</f>
        <v>72923958</v>
      </c>
      <c r="D152" s="129">
        <f>SUM(D147:D151)</f>
        <v>74143424</v>
      </c>
      <c r="E152" s="129">
        <f>SUM(E147:E151)</f>
        <v>73411443</v>
      </c>
    </row>
    <row r="153" spans="1:5" x14ac:dyDescent="0.2">
      <c r="C153" s="130"/>
      <c r="D153" s="130"/>
      <c r="E153" s="130"/>
    </row>
    <row r="157" spans="1:5" x14ac:dyDescent="0.2">
      <c r="B157" s="1" t="s">
        <v>143</v>
      </c>
      <c r="C157" s="120">
        <f>SUM(C10,C28,C40,C50,C61,C67,C75,C82,C138,C147,)</f>
        <v>120664778</v>
      </c>
      <c r="D157" s="120">
        <f>SUM(D10,D28,D40,D50,D67,D75,D82,D138,D147,)</f>
        <v>124310551</v>
      </c>
      <c r="E157" s="120">
        <f>SUM(E28,E40,E50,E67,E75,E82,E138,E147,E10)</f>
        <v>124310551</v>
      </c>
    </row>
    <row r="158" spans="1:5" x14ac:dyDescent="0.2">
      <c r="B158" s="1" t="s">
        <v>306</v>
      </c>
      <c r="C158" s="120">
        <f>SUM(C11,C29,C41,C51,C62,C68,C76,C83,C139,C148,)</f>
        <v>27161788</v>
      </c>
      <c r="D158" s="120">
        <f>SUM(D11,D29,D41,D51,D68,D76,D83,D139,D148,)</f>
        <v>28184656</v>
      </c>
      <c r="E158" s="120">
        <f>SUM(E11,E29,E41,E51,E68,E76,E83,E139,E148,)</f>
        <v>28184656</v>
      </c>
    </row>
    <row r="159" spans="1:5" x14ac:dyDescent="0.2">
      <c r="B159" s="1" t="s">
        <v>307</v>
      </c>
      <c r="C159" s="120">
        <f>SUM(C12,C22,C30,C35,C42,C52,C57,C69,C77,C84,C86,C88,C92,C140,C149,)</f>
        <v>86480170</v>
      </c>
      <c r="D159" s="120">
        <f>SUM(D12,D22,D30,D35,D42,D52,D57,D69,D72,D77,D84,D86,D88,D92,D106,D140,D149,)</f>
        <v>86725191</v>
      </c>
      <c r="E159" s="120">
        <f>SUM(E12,E22,E30,E35,E42,E57,E69,E77,E84,E86,E88,E92,E106,E140,E149,E72,E52)</f>
        <v>82296018</v>
      </c>
    </row>
    <row r="160" spans="1:5" x14ac:dyDescent="0.2">
      <c r="B160" s="1" t="s">
        <v>308</v>
      </c>
      <c r="C160" s="120">
        <f>SUM(C17,C23,C45)</f>
        <v>17118480</v>
      </c>
      <c r="D160" s="120">
        <f>SUM(D17,D45,D98,D95,D151)</f>
        <v>21067742</v>
      </c>
      <c r="E160" s="120">
        <f>SUM(E17,E45,E98,E95,E151)</f>
        <v>21067742</v>
      </c>
    </row>
    <row r="161" spans="2:6" x14ac:dyDescent="0.2">
      <c r="B161" s="1" t="s">
        <v>309</v>
      </c>
      <c r="C161" s="120">
        <f>SUM(C123,C127,)</f>
        <v>97341863</v>
      </c>
      <c r="D161" s="120">
        <f>SUM(D150,D141,D129,)</f>
        <v>34656432</v>
      </c>
      <c r="E161" s="120">
        <f>SUM(E129,E141,E150,)</f>
        <v>34656432</v>
      </c>
    </row>
    <row r="162" spans="2:6" x14ac:dyDescent="0.2">
      <c r="B162" s="1" t="s">
        <v>310</v>
      </c>
      <c r="C162" s="120">
        <f>SUM(C13)</f>
        <v>6411686</v>
      </c>
      <c r="D162" s="120">
        <f>SUM(D13)</f>
        <v>6411686</v>
      </c>
      <c r="E162" s="120">
        <f>SUM(E13)</f>
        <v>6411686</v>
      </c>
    </row>
    <row r="163" spans="2:6" x14ac:dyDescent="0.2">
      <c r="C163" s="120">
        <f>SUM(C157:C162)</f>
        <v>355178765</v>
      </c>
      <c r="D163" s="120">
        <f>SUM(D157:D162)</f>
        <v>301356258</v>
      </c>
      <c r="E163" s="120">
        <f>SUM(E157:E162)</f>
        <v>296927085</v>
      </c>
      <c r="F163" s="97"/>
    </row>
    <row r="164" spans="2:6" x14ac:dyDescent="0.2">
      <c r="B164" s="1" t="s">
        <v>311</v>
      </c>
      <c r="D164" s="120">
        <f>SUM(D130)</f>
        <v>201086527</v>
      </c>
    </row>
    <row r="165" spans="2:6" x14ac:dyDescent="0.2">
      <c r="D165" s="120">
        <f>SUM(D163:D164)</f>
        <v>502442785</v>
      </c>
    </row>
  </sheetData>
  <mergeCells count="5">
    <mergeCell ref="A1:E1"/>
    <mergeCell ref="A2:E2"/>
    <mergeCell ref="A131:B131"/>
    <mergeCell ref="A136:E136"/>
    <mergeCell ref="A145:E145"/>
  </mergeCells>
  <pageMargins left="0.7" right="0.7" top="0.75" bottom="0.75" header="0.3" footer="0.3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5B6EF-90FA-4AEB-A2DB-FB911B376658}">
  <dimension ref="A1:J36"/>
  <sheetViews>
    <sheetView zoomScaleNormal="100" workbookViewId="0">
      <selection activeCell="E1" sqref="E1"/>
    </sheetView>
  </sheetViews>
  <sheetFormatPr defaultRowHeight="15" x14ac:dyDescent="0.25"/>
  <cols>
    <col min="1" max="1" width="44.5703125" customWidth="1"/>
    <col min="2" max="2" width="17.140625" customWidth="1"/>
    <col min="3" max="3" width="16.85546875" customWidth="1"/>
    <col min="4" max="4" width="15.85546875" customWidth="1"/>
    <col min="5" max="5" width="19" customWidth="1"/>
    <col min="8" max="8" width="10.85546875" style="134" bestFit="1" customWidth="1"/>
    <col min="9" max="10" width="10.85546875" bestFit="1" customWidth="1"/>
  </cols>
  <sheetData>
    <row r="1" spans="1:10" x14ac:dyDescent="0.25">
      <c r="E1" t="s">
        <v>355</v>
      </c>
    </row>
    <row r="2" spans="1:10" x14ac:dyDescent="0.25">
      <c r="E2" s="133"/>
    </row>
    <row r="3" spans="1:10" x14ac:dyDescent="0.25">
      <c r="A3" s="210" t="s">
        <v>223</v>
      </c>
      <c r="B3" s="210"/>
      <c r="C3" s="210"/>
      <c r="D3" s="210"/>
      <c r="E3" s="210"/>
    </row>
    <row r="4" spans="1:10" x14ac:dyDescent="0.25">
      <c r="A4" s="210" t="s">
        <v>252</v>
      </c>
      <c r="B4" s="210"/>
      <c r="C4" s="210"/>
      <c r="D4" s="210"/>
      <c r="E4" s="210"/>
    </row>
    <row r="5" spans="1:10" x14ac:dyDescent="0.25">
      <c r="A5" s="210" t="s">
        <v>224</v>
      </c>
      <c r="B5" s="210"/>
      <c r="C5" s="210"/>
      <c r="D5" s="210"/>
      <c r="E5" s="210"/>
    </row>
    <row r="6" spans="1:10" x14ac:dyDescent="0.25">
      <c r="A6" s="210" t="s">
        <v>225</v>
      </c>
      <c r="B6" s="210"/>
      <c r="C6" s="210"/>
      <c r="D6" s="210"/>
      <c r="E6" s="210"/>
    </row>
    <row r="7" spans="1:10" x14ac:dyDescent="0.25">
      <c r="A7" s="210" t="s">
        <v>226</v>
      </c>
      <c r="B7" s="210"/>
      <c r="C7" s="210"/>
      <c r="D7" s="210"/>
      <c r="E7" s="210"/>
    </row>
    <row r="8" spans="1:10" ht="15.75" thickBot="1" x14ac:dyDescent="0.3">
      <c r="E8" s="135" t="s">
        <v>227</v>
      </c>
    </row>
    <row r="9" spans="1:10" ht="15.75" x14ac:dyDescent="0.25">
      <c r="A9" s="136" t="s">
        <v>228</v>
      </c>
      <c r="B9" s="136" t="s">
        <v>229</v>
      </c>
      <c r="C9" s="136" t="s">
        <v>230</v>
      </c>
      <c r="D9" s="136" t="s">
        <v>7</v>
      </c>
      <c r="E9" s="137" t="s">
        <v>231</v>
      </c>
    </row>
    <row r="10" spans="1:10" ht="16.5" thickBot="1" x14ac:dyDescent="0.3">
      <c r="A10" s="138"/>
      <c r="B10" s="138" t="s">
        <v>232</v>
      </c>
      <c r="C10" s="139" t="s">
        <v>232</v>
      </c>
      <c r="D10" s="139"/>
      <c r="E10" s="140" t="s">
        <v>233</v>
      </c>
    </row>
    <row r="11" spans="1:10" ht="15.75" x14ac:dyDescent="0.25">
      <c r="A11" s="141" t="s">
        <v>109</v>
      </c>
      <c r="B11" s="142">
        <v>120664778</v>
      </c>
      <c r="C11" s="143">
        <v>124310551</v>
      </c>
      <c r="D11" s="143">
        <v>124310551</v>
      </c>
      <c r="E11" s="144">
        <f t="shared" ref="E11:E33" si="0">SUM(D11/C11)*100</f>
        <v>100</v>
      </c>
      <c r="I11" s="134"/>
      <c r="J11" s="134"/>
    </row>
    <row r="12" spans="1:10" ht="15.75" x14ac:dyDescent="0.25">
      <c r="A12" s="145" t="s">
        <v>110</v>
      </c>
      <c r="B12" s="146">
        <v>27161788</v>
      </c>
      <c r="C12" s="147">
        <v>28184656</v>
      </c>
      <c r="D12" s="147">
        <v>28184656</v>
      </c>
      <c r="E12" s="148">
        <f t="shared" si="0"/>
        <v>100</v>
      </c>
      <c r="I12" s="134"/>
      <c r="J12" s="134"/>
    </row>
    <row r="13" spans="1:10" ht="15.75" x14ac:dyDescent="0.25">
      <c r="A13" s="145" t="s">
        <v>111</v>
      </c>
      <c r="B13" s="146">
        <v>86480170</v>
      </c>
      <c r="C13" s="147">
        <v>86725191</v>
      </c>
      <c r="D13" s="147">
        <v>82296018</v>
      </c>
      <c r="E13" s="148">
        <f t="shared" si="0"/>
        <v>94.892864519606533</v>
      </c>
      <c r="I13" s="134"/>
      <c r="J13" s="134"/>
    </row>
    <row r="14" spans="1:10" ht="15.75" x14ac:dyDescent="0.25">
      <c r="A14" s="145" t="s">
        <v>234</v>
      </c>
      <c r="B14" s="146">
        <v>17118480</v>
      </c>
      <c r="C14" s="147">
        <v>21067742</v>
      </c>
      <c r="D14" s="147">
        <v>21067742</v>
      </c>
      <c r="E14" s="148">
        <f t="shared" si="0"/>
        <v>100</v>
      </c>
      <c r="I14" s="134"/>
      <c r="J14" s="134"/>
    </row>
    <row r="15" spans="1:10" ht="15.75" x14ac:dyDescent="0.25">
      <c r="A15" s="145" t="s">
        <v>235</v>
      </c>
      <c r="B15" s="146">
        <v>97341863</v>
      </c>
      <c r="C15" s="147">
        <v>34656432</v>
      </c>
      <c r="D15" s="147">
        <v>34656432</v>
      </c>
      <c r="E15" s="148">
        <f t="shared" si="0"/>
        <v>100</v>
      </c>
      <c r="I15" s="134"/>
      <c r="J15" s="134"/>
    </row>
    <row r="16" spans="1:10" ht="15.75" x14ac:dyDescent="0.25">
      <c r="A16" s="145" t="s">
        <v>236</v>
      </c>
      <c r="B16" s="146">
        <v>6411686</v>
      </c>
      <c r="C16" s="147">
        <v>6411686</v>
      </c>
      <c r="D16" s="147">
        <v>6411686</v>
      </c>
      <c r="E16" s="148">
        <f t="shared" si="0"/>
        <v>100</v>
      </c>
      <c r="I16" s="134"/>
      <c r="J16" s="134"/>
    </row>
    <row r="17" spans="1:10" ht="15.75" x14ac:dyDescent="0.25">
      <c r="A17" s="149" t="s">
        <v>237</v>
      </c>
      <c r="B17" s="150">
        <f>SUM(B11:B16)</f>
        <v>355178765</v>
      </c>
      <c r="C17" s="150">
        <f>SUM(C11:C16)</f>
        <v>301356258</v>
      </c>
      <c r="D17" s="151">
        <f>SUM(D11:D16)</f>
        <v>296927085</v>
      </c>
      <c r="E17" s="148">
        <f t="shared" si="0"/>
        <v>98.530253518080244</v>
      </c>
      <c r="I17" s="134"/>
      <c r="J17" s="134"/>
    </row>
    <row r="18" spans="1:10" ht="15.75" x14ac:dyDescent="0.25">
      <c r="A18" s="145" t="s">
        <v>238</v>
      </c>
      <c r="B18" s="146">
        <v>0</v>
      </c>
      <c r="C18" s="146">
        <v>201086527</v>
      </c>
      <c r="D18" s="152">
        <v>0</v>
      </c>
      <c r="E18" s="148">
        <v>0</v>
      </c>
      <c r="I18" s="134"/>
      <c r="J18" s="134"/>
    </row>
    <row r="19" spans="1:10" ht="15.75" x14ac:dyDescent="0.25">
      <c r="A19" s="145" t="s">
        <v>239</v>
      </c>
      <c r="B19" s="146">
        <v>0</v>
      </c>
      <c r="C19" s="146">
        <v>0</v>
      </c>
      <c r="D19" s="152">
        <v>0</v>
      </c>
      <c r="E19" s="148"/>
    </row>
    <row r="20" spans="1:10" ht="16.5" thickBot="1" x14ac:dyDescent="0.3">
      <c r="A20" s="153" t="s">
        <v>198</v>
      </c>
      <c r="B20" s="154">
        <f>SUM(B17:B19)</f>
        <v>355178765</v>
      </c>
      <c r="C20" s="154">
        <f>SUM(C17:C19)</f>
        <v>502442785</v>
      </c>
      <c r="D20" s="155">
        <f>SUM(D17:D19)</f>
        <v>296927085</v>
      </c>
      <c r="E20" s="156">
        <f t="shared" si="0"/>
        <v>59.09669595514243</v>
      </c>
    </row>
    <row r="21" spans="1:10" ht="16.5" thickBot="1" x14ac:dyDescent="0.3">
      <c r="A21" s="157"/>
      <c r="B21" s="158"/>
      <c r="C21" s="158"/>
      <c r="D21" s="158"/>
      <c r="E21" s="159"/>
    </row>
    <row r="22" spans="1:10" ht="15.75" x14ac:dyDescent="0.25">
      <c r="A22" s="141" t="s">
        <v>240</v>
      </c>
      <c r="B22" s="160">
        <v>15783129</v>
      </c>
      <c r="C22" s="160">
        <v>17300782</v>
      </c>
      <c r="D22" s="160">
        <v>16994332</v>
      </c>
      <c r="E22" s="161">
        <f t="shared" si="0"/>
        <v>98.22869278394468</v>
      </c>
      <c r="G22" s="162"/>
      <c r="I22" s="134"/>
      <c r="J22" s="134"/>
    </row>
    <row r="23" spans="1:10" ht="15.75" x14ac:dyDescent="0.25">
      <c r="A23" s="145" t="s">
        <v>241</v>
      </c>
      <c r="B23" s="147">
        <v>177401107</v>
      </c>
      <c r="C23" s="147">
        <v>181841340</v>
      </c>
      <c r="D23" s="147">
        <v>181841340</v>
      </c>
      <c r="E23" s="144">
        <f t="shared" si="0"/>
        <v>100</v>
      </c>
      <c r="G23" s="162"/>
      <c r="I23" s="134"/>
      <c r="J23" s="134"/>
    </row>
    <row r="24" spans="1:10" ht="15.75" x14ac:dyDescent="0.25">
      <c r="A24" s="145" t="s">
        <v>242</v>
      </c>
      <c r="B24" s="147">
        <v>9037364</v>
      </c>
      <c r="C24" s="147">
        <v>6220315</v>
      </c>
      <c r="D24" s="147">
        <v>6220315</v>
      </c>
      <c r="E24" s="144">
        <f t="shared" si="0"/>
        <v>100</v>
      </c>
      <c r="G24" s="162"/>
      <c r="I24" s="134"/>
      <c r="J24" s="134"/>
    </row>
    <row r="25" spans="1:10" ht="15.75" x14ac:dyDescent="0.25">
      <c r="A25" s="145" t="s">
        <v>243</v>
      </c>
      <c r="B25" s="147">
        <v>0</v>
      </c>
      <c r="C25" s="147">
        <v>242513</v>
      </c>
      <c r="D25" s="147">
        <v>242513</v>
      </c>
      <c r="E25" s="144">
        <f t="shared" si="0"/>
        <v>100</v>
      </c>
      <c r="G25" s="162"/>
      <c r="I25" s="134"/>
      <c r="J25" s="134"/>
    </row>
    <row r="26" spans="1:10" ht="15.75" x14ac:dyDescent="0.25">
      <c r="A26" s="145" t="s">
        <v>244</v>
      </c>
      <c r="B26" s="147">
        <v>87232600</v>
      </c>
      <c r="C26" s="147">
        <v>94930374</v>
      </c>
      <c r="D26" s="147">
        <v>94323492</v>
      </c>
      <c r="E26" s="144">
        <f t="shared" si="0"/>
        <v>99.360708301854999</v>
      </c>
      <c r="I26" s="134"/>
      <c r="J26" s="134"/>
    </row>
    <row r="27" spans="1:10" ht="15.75" x14ac:dyDescent="0.25">
      <c r="A27" s="145" t="s">
        <v>245</v>
      </c>
      <c r="B27" s="147">
        <v>1500000</v>
      </c>
      <c r="C27" s="147">
        <v>2101606</v>
      </c>
      <c r="D27" s="147">
        <v>2101606</v>
      </c>
      <c r="E27" s="144">
        <f t="shared" si="0"/>
        <v>100</v>
      </c>
      <c r="G27" s="162"/>
      <c r="I27" s="134"/>
      <c r="J27" s="134"/>
    </row>
    <row r="28" spans="1:10" ht="15.75" x14ac:dyDescent="0.25">
      <c r="A28" s="145" t="s">
        <v>246</v>
      </c>
      <c r="B28" s="147">
        <v>7000000</v>
      </c>
      <c r="C28" s="147">
        <v>135938874</v>
      </c>
      <c r="D28" s="147">
        <v>135938874</v>
      </c>
      <c r="E28" s="144">
        <f t="shared" si="0"/>
        <v>100</v>
      </c>
      <c r="I28" s="134"/>
      <c r="J28" s="134"/>
    </row>
    <row r="29" spans="1:10" ht="15.75" x14ac:dyDescent="0.25">
      <c r="A29" s="145" t="s">
        <v>247</v>
      </c>
      <c r="B29" s="147">
        <v>57224565</v>
      </c>
      <c r="C29" s="147">
        <v>63866981</v>
      </c>
      <c r="D29" s="147">
        <v>63675310</v>
      </c>
      <c r="E29" s="144">
        <f t="shared" si="0"/>
        <v>99.699890307951151</v>
      </c>
      <c r="G29" s="162"/>
      <c r="I29" s="134"/>
      <c r="J29" s="134"/>
    </row>
    <row r="30" spans="1:10" ht="15.75" x14ac:dyDescent="0.25">
      <c r="A30" s="149" t="s">
        <v>248</v>
      </c>
      <c r="B30" s="150">
        <f>SUM(B22:B29)</f>
        <v>355178765</v>
      </c>
      <c r="C30" s="150">
        <f>SUM(C22:C29)</f>
        <v>502442785</v>
      </c>
      <c r="D30" s="150">
        <f>SUM(D22:D29)</f>
        <v>501337782</v>
      </c>
      <c r="E30" s="144">
        <f t="shared" si="0"/>
        <v>99.780073864529669</v>
      </c>
      <c r="I30" s="134"/>
      <c r="J30" s="134"/>
    </row>
    <row r="31" spans="1:10" ht="15.75" x14ac:dyDescent="0.25">
      <c r="A31" s="145" t="s">
        <v>249</v>
      </c>
      <c r="B31" s="147">
        <v>0</v>
      </c>
      <c r="C31" s="147">
        <v>0</v>
      </c>
      <c r="D31" s="163">
        <v>0</v>
      </c>
      <c r="E31" s="144"/>
      <c r="I31" s="134"/>
      <c r="J31" s="134"/>
    </row>
    <row r="32" spans="1:10" ht="15.75" x14ac:dyDescent="0.25">
      <c r="A32" s="145" t="s">
        <v>250</v>
      </c>
      <c r="B32" s="146">
        <v>0</v>
      </c>
      <c r="C32" s="146">
        <v>0</v>
      </c>
      <c r="D32" s="152">
        <v>0</v>
      </c>
      <c r="E32" s="144"/>
      <c r="I32" s="134"/>
      <c r="J32" s="134"/>
    </row>
    <row r="33" spans="1:10" ht="16.5" thickBot="1" x14ac:dyDescent="0.3">
      <c r="A33" s="164" t="s">
        <v>251</v>
      </c>
      <c r="B33" s="154">
        <f>SUM(B30,B31:B32)</f>
        <v>355178765</v>
      </c>
      <c r="C33" s="154">
        <f>SUM(C30,C31:C32)</f>
        <v>502442785</v>
      </c>
      <c r="D33" s="154">
        <f>SUM(D30,D31:D32)</f>
        <v>501337782</v>
      </c>
      <c r="E33" s="165">
        <f t="shared" si="0"/>
        <v>99.780073864529669</v>
      </c>
      <c r="I33" s="134"/>
      <c r="J33" s="134"/>
    </row>
    <row r="34" spans="1:10" x14ac:dyDescent="0.25">
      <c r="I34" s="134"/>
      <c r="J34" s="134"/>
    </row>
    <row r="36" spans="1:10" x14ac:dyDescent="0.25">
      <c r="A36" s="162" t="s">
        <v>218</v>
      </c>
    </row>
  </sheetData>
  <mergeCells count="5">
    <mergeCell ref="A3:E3"/>
    <mergeCell ref="A4:E4"/>
    <mergeCell ref="A5:E5"/>
    <mergeCell ref="A6:E6"/>
    <mergeCell ref="A7:E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9AF3F-9893-42E9-B3E3-40A396A92AA8}">
  <dimension ref="A1:C28"/>
  <sheetViews>
    <sheetView workbookViewId="0">
      <selection activeCell="C2" sqref="C2"/>
    </sheetView>
  </sheetViews>
  <sheetFormatPr defaultRowHeight="15" x14ac:dyDescent="0.25"/>
  <cols>
    <col min="1" max="1" width="81.85546875" customWidth="1"/>
    <col min="2" max="2" width="18.42578125" customWidth="1"/>
    <col min="3" max="3" width="19.42578125" customWidth="1"/>
  </cols>
  <sheetData>
    <row r="1" spans="1:3" ht="18" x14ac:dyDescent="0.25">
      <c r="A1" s="211" t="s">
        <v>338</v>
      </c>
      <c r="B1" s="211"/>
      <c r="C1" s="211"/>
    </row>
    <row r="2" spans="1:3" ht="15.75" x14ac:dyDescent="0.25">
      <c r="A2" s="177"/>
      <c r="B2" s="177"/>
      <c r="C2" s="177" t="s">
        <v>356</v>
      </c>
    </row>
    <row r="3" spans="1:3" ht="15.75" x14ac:dyDescent="0.25">
      <c r="A3" s="177"/>
      <c r="B3" s="178" t="s">
        <v>273</v>
      </c>
      <c r="C3" s="178" t="s">
        <v>274</v>
      </c>
    </row>
    <row r="4" spans="1:3" x14ac:dyDescent="0.25">
      <c r="A4" s="179" t="s">
        <v>275</v>
      </c>
      <c r="B4" s="180">
        <v>66640598</v>
      </c>
      <c r="C4" s="180">
        <v>95261617</v>
      </c>
    </row>
    <row r="5" spans="1:3" ht="30" x14ac:dyDescent="0.25">
      <c r="A5" s="179" t="s">
        <v>276</v>
      </c>
      <c r="B5" s="180">
        <v>14415242</v>
      </c>
      <c r="C5" s="180">
        <v>14347240</v>
      </c>
    </row>
    <row r="6" spans="1:3" x14ac:dyDescent="0.25">
      <c r="A6" s="179" t="s">
        <v>277</v>
      </c>
      <c r="B6" s="180">
        <v>1134747</v>
      </c>
      <c r="C6" s="180">
        <v>0</v>
      </c>
    </row>
    <row r="7" spans="1:3" ht="15.75" x14ac:dyDescent="0.25">
      <c r="A7" s="181" t="s">
        <v>278</v>
      </c>
      <c r="B7" s="182">
        <f>SUM(B4:B6)</f>
        <v>82190587</v>
      </c>
      <c r="C7" s="182">
        <f>SUM(C4:C6)</f>
        <v>109608857</v>
      </c>
    </row>
    <row r="8" spans="1:3" x14ac:dyDescent="0.25">
      <c r="A8" s="179" t="s">
        <v>279</v>
      </c>
      <c r="B8" s="180">
        <v>177299818</v>
      </c>
      <c r="C8" s="180">
        <v>181841340</v>
      </c>
    </row>
    <row r="9" spans="1:3" x14ac:dyDescent="0.25">
      <c r="A9" s="179" t="s">
        <v>280</v>
      </c>
      <c r="B9" s="183">
        <v>16405894</v>
      </c>
      <c r="C9" s="183">
        <v>13716776</v>
      </c>
    </row>
    <row r="10" spans="1:3" x14ac:dyDescent="0.25">
      <c r="A10" s="179" t="s">
        <v>281</v>
      </c>
      <c r="B10" s="183">
        <v>23852040</v>
      </c>
      <c r="C10" s="183">
        <v>14731480</v>
      </c>
    </row>
    <row r="11" spans="1:3" ht="15.75" x14ac:dyDescent="0.25">
      <c r="A11" s="181" t="s">
        <v>282</v>
      </c>
      <c r="B11" s="182">
        <f>SUM(B8:B10)</f>
        <v>217557752</v>
      </c>
      <c r="C11" s="182">
        <f>SUM(C8:C10)</f>
        <v>210289596</v>
      </c>
    </row>
    <row r="12" spans="1:3" x14ac:dyDescent="0.25">
      <c r="A12" s="179" t="s">
        <v>283</v>
      </c>
      <c r="B12" s="180">
        <v>8942419</v>
      </c>
      <c r="C12" s="180">
        <v>5863782</v>
      </c>
    </row>
    <row r="13" spans="1:3" x14ac:dyDescent="0.25">
      <c r="A13" s="179" t="s">
        <v>284</v>
      </c>
      <c r="B13" s="180">
        <v>60898267</v>
      </c>
      <c r="C13" s="180">
        <v>63021333</v>
      </c>
    </row>
    <row r="14" spans="1:3" ht="15.75" x14ac:dyDescent="0.25">
      <c r="A14" s="181" t="s">
        <v>285</v>
      </c>
      <c r="B14" s="182">
        <f>SUM(B12:B13)</f>
        <v>69840686</v>
      </c>
      <c r="C14" s="182">
        <f>SUM(C12:C13)</f>
        <v>68885115</v>
      </c>
    </row>
    <row r="15" spans="1:3" x14ac:dyDescent="0.25">
      <c r="A15" s="179" t="s">
        <v>286</v>
      </c>
      <c r="B15" s="180">
        <v>95989294</v>
      </c>
      <c r="C15" s="180">
        <v>103540733</v>
      </c>
    </row>
    <row r="16" spans="1:3" x14ac:dyDescent="0.25">
      <c r="A16" s="179" t="s">
        <v>287</v>
      </c>
      <c r="B16" s="180">
        <v>21077901</v>
      </c>
      <c r="C16" s="180">
        <v>22005849</v>
      </c>
    </row>
    <row r="17" spans="1:3" x14ac:dyDescent="0.25">
      <c r="A17" s="179" t="s">
        <v>288</v>
      </c>
      <c r="B17" s="180">
        <v>31725881</v>
      </c>
      <c r="C17" s="180">
        <v>27949087</v>
      </c>
    </row>
    <row r="18" spans="1:3" ht="15.75" x14ac:dyDescent="0.25">
      <c r="A18" s="181" t="s">
        <v>289</v>
      </c>
      <c r="B18" s="182">
        <f>SUM(B15:B17)</f>
        <v>148793076</v>
      </c>
      <c r="C18" s="182">
        <f>SUM(C15:C17)</f>
        <v>153495669</v>
      </c>
    </row>
    <row r="19" spans="1:3" ht="15.75" x14ac:dyDescent="0.25">
      <c r="A19" s="181" t="s">
        <v>290</v>
      </c>
      <c r="B19" s="182">
        <v>37146520</v>
      </c>
      <c r="C19" s="182">
        <v>36213548</v>
      </c>
    </row>
    <row r="20" spans="1:3" ht="15.75" x14ac:dyDescent="0.25">
      <c r="A20" s="181" t="s">
        <v>291</v>
      </c>
      <c r="B20" s="184">
        <v>73262732</v>
      </c>
      <c r="C20" s="184">
        <v>52581795</v>
      </c>
    </row>
    <row r="21" spans="1:3" ht="15.75" x14ac:dyDescent="0.25">
      <c r="A21" s="181" t="s">
        <v>292</v>
      </c>
      <c r="B21" s="182">
        <f>SUM(B7+B11-B14-B18-B19-B20)</f>
        <v>-29294675</v>
      </c>
      <c r="C21" s="182">
        <f>SUM(C7+C11-C14-C18-C19-C20)</f>
        <v>8722326</v>
      </c>
    </row>
    <row r="22" spans="1:3" x14ac:dyDescent="0.25">
      <c r="A22" s="179" t="s">
        <v>293</v>
      </c>
      <c r="B22" s="180">
        <v>10464</v>
      </c>
      <c r="C22" s="180">
        <v>8511</v>
      </c>
    </row>
    <row r="23" spans="1:3" ht="15.75" x14ac:dyDescent="0.25">
      <c r="A23" s="181" t="s">
        <v>294</v>
      </c>
      <c r="B23" s="182">
        <f>SUM(B22)</f>
        <v>10464</v>
      </c>
      <c r="C23" s="182">
        <f>SUM(C22)</f>
        <v>8511</v>
      </c>
    </row>
    <row r="24" spans="1:3" x14ac:dyDescent="0.25">
      <c r="A24" s="179" t="s">
        <v>295</v>
      </c>
      <c r="B24" s="180">
        <v>13800000</v>
      </c>
      <c r="C24" s="180"/>
    </row>
    <row r="25" spans="1:3" x14ac:dyDescent="0.25">
      <c r="A25" s="179" t="s">
        <v>296</v>
      </c>
      <c r="B25" s="180">
        <v>7</v>
      </c>
      <c r="C25" s="180">
        <v>1</v>
      </c>
    </row>
    <row r="26" spans="1:3" ht="15.75" x14ac:dyDescent="0.25">
      <c r="A26" s="181" t="s">
        <v>297</v>
      </c>
      <c r="B26" s="182">
        <f>SUM(B24:B25)</f>
        <v>13800007</v>
      </c>
      <c r="C26" s="182">
        <f>SUM(C24:C25)</f>
        <v>1</v>
      </c>
    </row>
    <row r="27" spans="1:3" ht="15.75" x14ac:dyDescent="0.25">
      <c r="A27" s="181" t="s">
        <v>298</v>
      </c>
      <c r="B27" s="182">
        <f>SUM(B23-B26)</f>
        <v>-13789543</v>
      </c>
      <c r="C27" s="182">
        <f>SUM(C23-C26)</f>
        <v>8510</v>
      </c>
    </row>
    <row r="28" spans="1:3" ht="15.75" x14ac:dyDescent="0.25">
      <c r="A28" s="181" t="s">
        <v>299</v>
      </c>
      <c r="B28" s="182">
        <f>SUM(B21+B27)</f>
        <v>-43084218</v>
      </c>
      <c r="C28" s="182">
        <f>SUM(C21+C27)</f>
        <v>8730836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D31FD-8147-41CB-B45D-3A460332ABE1}">
  <dimension ref="A1:G17"/>
  <sheetViews>
    <sheetView workbookViewId="0">
      <selection activeCell="F6" sqref="F6"/>
    </sheetView>
  </sheetViews>
  <sheetFormatPr defaultRowHeight="15" x14ac:dyDescent="0.25"/>
  <cols>
    <col min="5" max="6" width="18.140625" customWidth="1"/>
  </cols>
  <sheetData>
    <row r="1" spans="1:7" ht="18" x14ac:dyDescent="0.25">
      <c r="A1" s="185"/>
      <c r="B1" s="185"/>
      <c r="C1" s="185"/>
      <c r="D1" s="185"/>
      <c r="E1" s="185"/>
      <c r="F1" s="185"/>
      <c r="G1" s="185"/>
    </row>
    <row r="2" spans="1:7" ht="18" x14ac:dyDescent="0.25">
      <c r="A2" s="185"/>
      <c r="B2" s="185"/>
      <c r="C2" s="185"/>
      <c r="D2" s="185"/>
      <c r="E2" s="185"/>
      <c r="F2" s="185"/>
      <c r="G2" s="185"/>
    </row>
    <row r="3" spans="1:7" ht="18" x14ac:dyDescent="0.25">
      <c r="A3" s="185"/>
      <c r="B3" s="185"/>
      <c r="C3" s="185"/>
      <c r="D3" s="185"/>
      <c r="E3" s="185"/>
      <c r="F3" s="185"/>
      <c r="G3" s="185"/>
    </row>
    <row r="4" spans="1:7" ht="18" x14ac:dyDescent="0.25">
      <c r="A4" s="212" t="s">
        <v>300</v>
      </c>
      <c r="B4" s="212"/>
      <c r="C4" s="212"/>
      <c r="D4" s="212"/>
      <c r="E4" s="212"/>
      <c r="F4" s="212"/>
      <c r="G4" s="212"/>
    </row>
    <row r="5" spans="1:7" ht="18" x14ac:dyDescent="0.25">
      <c r="A5" s="212" t="s">
        <v>312</v>
      </c>
      <c r="B5" s="212"/>
      <c r="C5" s="212"/>
      <c r="D5" s="212"/>
      <c r="E5" s="212"/>
      <c r="F5" s="212"/>
      <c r="G5" s="212"/>
    </row>
    <row r="6" spans="1:7" ht="18" x14ac:dyDescent="0.25">
      <c r="A6" s="185"/>
      <c r="B6" s="185"/>
      <c r="C6" s="185"/>
      <c r="D6" s="185"/>
      <c r="E6" s="185"/>
      <c r="F6" s="204" t="s">
        <v>359</v>
      </c>
      <c r="G6" s="185"/>
    </row>
    <row r="7" spans="1:7" ht="18" x14ac:dyDescent="0.25">
      <c r="A7" s="185"/>
      <c r="B7" s="185"/>
      <c r="C7" s="185"/>
      <c r="D7" s="185"/>
      <c r="E7" s="185"/>
      <c r="F7" s="185"/>
      <c r="G7" s="185"/>
    </row>
    <row r="8" spans="1:7" ht="18" x14ac:dyDescent="0.25">
      <c r="A8" s="185" t="s">
        <v>301</v>
      </c>
      <c r="B8" s="185"/>
      <c r="C8" s="185"/>
      <c r="D8" s="185"/>
      <c r="E8" s="185"/>
      <c r="F8" s="185"/>
      <c r="G8" s="185"/>
    </row>
    <row r="9" spans="1:7" ht="18" x14ac:dyDescent="0.25">
      <c r="A9" s="185"/>
      <c r="B9" s="185"/>
      <c r="C9" s="185"/>
      <c r="D9" s="185"/>
      <c r="E9" s="185"/>
      <c r="F9" s="185"/>
      <c r="G9" s="185"/>
    </row>
    <row r="10" spans="1:7" ht="18" x14ac:dyDescent="0.25">
      <c r="A10" s="185"/>
      <c r="B10" s="185"/>
      <c r="C10" s="185"/>
      <c r="D10" s="185"/>
      <c r="E10" s="185"/>
      <c r="F10" s="185"/>
      <c r="G10" s="185"/>
    </row>
    <row r="11" spans="1:7" ht="18" x14ac:dyDescent="0.25">
      <c r="A11" s="185"/>
      <c r="B11" s="213" t="s">
        <v>302</v>
      </c>
      <c r="C11" s="214"/>
      <c r="D11" s="214"/>
      <c r="E11" s="215"/>
      <c r="F11" s="186">
        <v>726425</v>
      </c>
      <c r="G11" s="185"/>
    </row>
    <row r="12" spans="1:7" ht="18" x14ac:dyDescent="0.25">
      <c r="A12" s="185"/>
      <c r="B12" s="213" t="s">
        <v>303</v>
      </c>
      <c r="C12" s="214"/>
      <c r="D12" s="214"/>
      <c r="E12" s="215"/>
      <c r="F12" s="186">
        <v>292485</v>
      </c>
      <c r="G12" s="185"/>
    </row>
    <row r="13" spans="1:7" ht="18" x14ac:dyDescent="0.25">
      <c r="A13" s="185"/>
      <c r="B13" s="187"/>
      <c r="C13" s="188" t="s">
        <v>304</v>
      </c>
      <c r="D13" s="188"/>
      <c r="E13" s="188"/>
      <c r="F13" s="186">
        <v>36941</v>
      </c>
      <c r="G13" s="185"/>
    </row>
    <row r="14" spans="1:7" ht="18" x14ac:dyDescent="0.25">
      <c r="A14" s="185"/>
      <c r="B14" s="189" t="s">
        <v>305</v>
      </c>
      <c r="C14" s="190"/>
      <c r="D14" s="190"/>
      <c r="E14" s="190"/>
      <c r="F14" s="191">
        <f>SUM(F11:F12)</f>
        <v>1018910</v>
      </c>
      <c r="G14" s="185"/>
    </row>
    <row r="15" spans="1:7" ht="18" x14ac:dyDescent="0.25">
      <c r="A15" s="185"/>
      <c r="B15" s="185"/>
      <c r="C15" s="185"/>
      <c r="D15" s="185"/>
      <c r="E15" s="185"/>
      <c r="F15" s="185"/>
      <c r="G15" s="185"/>
    </row>
    <row r="16" spans="1:7" ht="18" x14ac:dyDescent="0.25">
      <c r="A16" s="185"/>
      <c r="B16" s="185"/>
      <c r="C16" s="185"/>
      <c r="D16" s="185"/>
      <c r="E16" s="185"/>
      <c r="F16" s="185"/>
      <c r="G16" s="185"/>
    </row>
    <row r="17" spans="1:7" ht="18" x14ac:dyDescent="0.25">
      <c r="A17" s="185" t="s">
        <v>218</v>
      </c>
      <c r="B17" s="185"/>
      <c r="C17" s="185"/>
      <c r="D17" s="185"/>
      <c r="E17" s="185"/>
      <c r="F17" s="185"/>
      <c r="G17" s="185"/>
    </row>
  </sheetData>
  <mergeCells count="4">
    <mergeCell ref="A4:G4"/>
    <mergeCell ref="A5:G5"/>
    <mergeCell ref="B11:E11"/>
    <mergeCell ref="B12:E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D5897-EEB6-47A8-845A-2EBF9A160122}">
  <dimension ref="A1:C28"/>
  <sheetViews>
    <sheetView workbookViewId="0">
      <selection activeCell="C2" sqref="C2"/>
    </sheetView>
  </sheetViews>
  <sheetFormatPr defaultRowHeight="15" x14ac:dyDescent="0.25"/>
  <cols>
    <col min="1" max="1" width="69.7109375" bestFit="1" customWidth="1"/>
    <col min="2" max="3" width="18" bestFit="1" customWidth="1"/>
  </cols>
  <sheetData>
    <row r="1" spans="1:3" ht="15.75" x14ac:dyDescent="0.25">
      <c r="A1" s="216" t="s">
        <v>337</v>
      </c>
      <c r="B1" s="216"/>
      <c r="C1" s="216"/>
    </row>
    <row r="2" spans="1:3" ht="15.75" x14ac:dyDescent="0.25">
      <c r="A2" s="177"/>
      <c r="B2" s="177"/>
      <c r="C2" s="177" t="s">
        <v>358</v>
      </c>
    </row>
    <row r="3" spans="1:3" ht="15.75" x14ac:dyDescent="0.25">
      <c r="A3" s="192"/>
      <c r="B3" s="192" t="s">
        <v>273</v>
      </c>
      <c r="C3" s="192" t="s">
        <v>274</v>
      </c>
    </row>
    <row r="4" spans="1:3" ht="15.75" x14ac:dyDescent="0.25">
      <c r="A4" s="192"/>
      <c r="B4" s="192"/>
      <c r="C4" s="192"/>
    </row>
    <row r="5" spans="1:3" s="195" customFormat="1" x14ac:dyDescent="0.2">
      <c r="A5" s="193" t="s">
        <v>313</v>
      </c>
      <c r="B5" s="194">
        <v>411984</v>
      </c>
      <c r="C5" s="194">
        <v>52460</v>
      </c>
    </row>
    <row r="6" spans="1:3" s="195" customFormat="1" x14ac:dyDescent="0.2">
      <c r="A6" s="193" t="s">
        <v>314</v>
      </c>
      <c r="B6" s="194">
        <v>914237687</v>
      </c>
      <c r="C6" s="194">
        <v>906970238</v>
      </c>
    </row>
    <row r="7" spans="1:3" s="195" customFormat="1" x14ac:dyDescent="0.2">
      <c r="A7" s="193" t="s">
        <v>315</v>
      </c>
      <c r="B7" s="194">
        <v>100000</v>
      </c>
      <c r="C7" s="194">
        <v>380000</v>
      </c>
    </row>
    <row r="8" spans="1:3" s="195" customFormat="1" x14ac:dyDescent="0.2">
      <c r="A8" s="193" t="s">
        <v>316</v>
      </c>
      <c r="B8" s="194">
        <v>127714189</v>
      </c>
      <c r="C8" s="194">
        <v>120635035</v>
      </c>
    </row>
    <row r="9" spans="1:3" s="195" customFormat="1" ht="31.5" x14ac:dyDescent="0.2">
      <c r="A9" s="196" t="s">
        <v>317</v>
      </c>
      <c r="B9" s="197">
        <f>SUM(B5:B8)</f>
        <v>1042463860</v>
      </c>
      <c r="C9" s="197">
        <f>SUM(C5:C8)</f>
        <v>1028037733</v>
      </c>
    </row>
    <row r="10" spans="1:3" s="195" customFormat="1" x14ac:dyDescent="0.2">
      <c r="A10" s="193" t="s">
        <v>318</v>
      </c>
      <c r="B10" s="194">
        <v>232005</v>
      </c>
      <c r="C10" s="194">
        <v>84845</v>
      </c>
    </row>
    <row r="11" spans="1:3" s="195" customFormat="1" x14ac:dyDescent="0.2">
      <c r="A11" s="193" t="s">
        <v>319</v>
      </c>
      <c r="B11" s="194">
        <v>57048509</v>
      </c>
      <c r="C11" s="194">
        <v>203671593</v>
      </c>
    </row>
    <row r="12" spans="1:3" s="195" customFormat="1" ht="15.75" x14ac:dyDescent="0.2">
      <c r="A12" s="196" t="s">
        <v>320</v>
      </c>
      <c r="B12" s="197">
        <f>SUM(B10:B11)</f>
        <v>57280514</v>
      </c>
      <c r="C12" s="197">
        <f>SUM(C10:C11)</f>
        <v>203756438</v>
      </c>
    </row>
    <row r="13" spans="1:3" s="195" customFormat="1" x14ac:dyDescent="0.2">
      <c r="A13" s="193" t="s">
        <v>321</v>
      </c>
      <c r="B13" s="194">
        <v>1091028</v>
      </c>
      <c r="C13" s="194">
        <v>1336324</v>
      </c>
    </row>
    <row r="14" spans="1:3" s="195" customFormat="1" x14ac:dyDescent="0.2">
      <c r="A14" s="193" t="s">
        <v>322</v>
      </c>
      <c r="B14" s="194">
        <v>22829391</v>
      </c>
      <c r="C14" s="194">
        <v>31161706</v>
      </c>
    </row>
    <row r="15" spans="1:3" s="195" customFormat="1" ht="15.75" x14ac:dyDescent="0.2">
      <c r="A15" s="196" t="s">
        <v>323</v>
      </c>
      <c r="B15" s="197">
        <f>SUM(B13:B14)</f>
        <v>23920419</v>
      </c>
      <c r="C15" s="197">
        <f>SUM(C13:C14)</f>
        <v>32498030</v>
      </c>
    </row>
    <row r="16" spans="1:3" s="195" customFormat="1" ht="15.75" x14ac:dyDescent="0.2">
      <c r="A16" s="196" t="s">
        <v>324</v>
      </c>
      <c r="B16" s="197">
        <v>332777</v>
      </c>
      <c r="C16" s="197">
        <v>807000</v>
      </c>
    </row>
    <row r="17" spans="1:3" s="195" customFormat="1" ht="15.75" x14ac:dyDescent="0.2">
      <c r="A17" s="196" t="s">
        <v>325</v>
      </c>
      <c r="B17" s="197">
        <v>0</v>
      </c>
      <c r="C17" s="197">
        <v>0</v>
      </c>
    </row>
    <row r="18" spans="1:3" s="195" customFormat="1" ht="15.75" x14ac:dyDescent="0.2">
      <c r="A18" s="196" t="s">
        <v>326</v>
      </c>
      <c r="B18" s="197">
        <f>SUM(B9,B12,B15,B16,B17,)</f>
        <v>1123997570</v>
      </c>
      <c r="C18" s="197">
        <f>SUM(C9,C12,C15,C16,C17,)</f>
        <v>1265099201</v>
      </c>
    </row>
    <row r="19" spans="1:3" s="195" customFormat="1" ht="31.5" x14ac:dyDescent="0.2">
      <c r="A19" s="196" t="s">
        <v>327</v>
      </c>
      <c r="B19" s="197">
        <v>847397479</v>
      </c>
      <c r="C19" s="197">
        <v>854476633</v>
      </c>
    </row>
    <row r="20" spans="1:3" s="195" customFormat="1" ht="15.75" x14ac:dyDescent="0.2">
      <c r="A20" s="196" t="s">
        <v>328</v>
      </c>
      <c r="B20" s="197">
        <v>242413390</v>
      </c>
      <c r="C20" s="197">
        <v>199329172</v>
      </c>
    </row>
    <row r="21" spans="1:3" s="195" customFormat="1" ht="15.75" x14ac:dyDescent="0.2">
      <c r="A21" s="196" t="s">
        <v>329</v>
      </c>
      <c r="B21" s="197">
        <v>-43084218</v>
      </c>
      <c r="C21" s="197">
        <v>8730836</v>
      </c>
    </row>
    <row r="22" spans="1:3" s="195" customFormat="1" ht="15.75" x14ac:dyDescent="0.2">
      <c r="A22" s="196" t="s">
        <v>330</v>
      </c>
      <c r="B22" s="197">
        <f>SUM(B19:B21)</f>
        <v>1046726651</v>
      </c>
      <c r="C22" s="197">
        <f>SUM(C19:C21)</f>
        <v>1062536641</v>
      </c>
    </row>
    <row r="23" spans="1:3" s="195" customFormat="1" x14ac:dyDescent="0.2">
      <c r="A23" s="193" t="s">
        <v>331</v>
      </c>
      <c r="B23" s="194">
        <v>2452839</v>
      </c>
      <c r="C23" s="194">
        <v>3254564</v>
      </c>
    </row>
    <row r="24" spans="1:3" s="195" customFormat="1" x14ac:dyDescent="0.2">
      <c r="A24" s="193" t="s">
        <v>332</v>
      </c>
      <c r="B24" s="194">
        <v>6411686</v>
      </c>
      <c r="C24" s="194">
        <v>6308875</v>
      </c>
    </row>
    <row r="25" spans="1:3" s="195" customFormat="1" x14ac:dyDescent="0.2">
      <c r="A25" s="193" t="s">
        <v>333</v>
      </c>
      <c r="B25" s="194">
        <v>412237</v>
      </c>
      <c r="C25" s="194">
        <v>267318</v>
      </c>
    </row>
    <row r="26" spans="1:3" s="195" customFormat="1" ht="15.75" x14ac:dyDescent="0.2">
      <c r="A26" s="196" t="s">
        <v>334</v>
      </c>
      <c r="B26" s="197">
        <f>SUM(B23:B25)</f>
        <v>9276762</v>
      </c>
      <c r="C26" s="197">
        <f>SUM(C23:C25)</f>
        <v>9830757</v>
      </c>
    </row>
    <row r="27" spans="1:3" s="195" customFormat="1" ht="15.75" x14ac:dyDescent="0.2">
      <c r="A27" s="196" t="s">
        <v>335</v>
      </c>
      <c r="B27" s="197">
        <v>67994157</v>
      </c>
      <c r="C27" s="197">
        <v>192731803</v>
      </c>
    </row>
    <row r="28" spans="1:3" s="195" customFormat="1" ht="15.75" x14ac:dyDescent="0.2">
      <c r="A28" s="196" t="s">
        <v>336</v>
      </c>
      <c r="B28" s="197">
        <f>SUM(B22,B26,B27,)</f>
        <v>1123997570</v>
      </c>
      <c r="C28" s="197">
        <f>SUM(C22,C26,C27,)</f>
        <v>1265099201</v>
      </c>
    </row>
  </sheetData>
  <mergeCells count="1"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B3ED4-19A2-4C37-AAC9-431F1A547670}">
  <dimension ref="A1:D25"/>
  <sheetViews>
    <sheetView tabSelected="1" workbookViewId="0">
      <selection activeCell="B2" sqref="B2"/>
    </sheetView>
  </sheetViews>
  <sheetFormatPr defaultRowHeight="15" x14ac:dyDescent="0.25"/>
  <cols>
    <col min="1" max="1" width="50.5703125" customWidth="1"/>
    <col min="2" max="2" width="21.5703125" customWidth="1"/>
  </cols>
  <sheetData>
    <row r="1" spans="1:4" ht="18" x14ac:dyDescent="0.25">
      <c r="A1" s="217" t="s">
        <v>350</v>
      </c>
      <c r="B1" s="217"/>
      <c r="C1" s="217"/>
    </row>
    <row r="2" spans="1:4" ht="18" x14ac:dyDescent="0.25">
      <c r="A2" s="201"/>
      <c r="B2" s="201" t="s">
        <v>360</v>
      </c>
      <c r="C2" s="201"/>
    </row>
    <row r="3" spans="1:4" ht="18" x14ac:dyDescent="0.25">
      <c r="A3" s="198"/>
      <c r="B3" s="198"/>
      <c r="C3" s="198"/>
    </row>
    <row r="4" spans="1:4" ht="18" x14ac:dyDescent="0.25">
      <c r="A4" s="198" t="s">
        <v>339</v>
      </c>
      <c r="B4" s="198">
        <v>7</v>
      </c>
      <c r="C4" s="198" t="s">
        <v>340</v>
      </c>
      <c r="D4" s="198"/>
    </row>
    <row r="5" spans="1:4" ht="18" x14ac:dyDescent="0.25">
      <c r="A5" s="198" t="s">
        <v>341</v>
      </c>
      <c r="B5" s="198">
        <v>2</v>
      </c>
      <c r="C5" s="198" t="s">
        <v>340</v>
      </c>
      <c r="D5" s="198"/>
    </row>
    <row r="6" spans="1:4" ht="18" x14ac:dyDescent="0.25">
      <c r="A6" s="198" t="s">
        <v>129</v>
      </c>
      <c r="B6" s="198">
        <v>1</v>
      </c>
      <c r="C6" s="198" t="s">
        <v>340</v>
      </c>
      <c r="D6" s="198"/>
    </row>
    <row r="7" spans="1:4" ht="18" x14ac:dyDescent="0.25">
      <c r="A7" s="198" t="s">
        <v>342</v>
      </c>
      <c r="B7" s="198">
        <v>1</v>
      </c>
      <c r="C7" s="198" t="s">
        <v>340</v>
      </c>
      <c r="D7" s="198"/>
    </row>
    <row r="8" spans="1:4" ht="18" x14ac:dyDescent="0.25">
      <c r="A8" s="198" t="s">
        <v>343</v>
      </c>
      <c r="B8" s="198">
        <v>3</v>
      </c>
      <c r="C8" s="198" t="s">
        <v>340</v>
      </c>
      <c r="D8" s="198"/>
    </row>
    <row r="9" spans="1:4" ht="18" x14ac:dyDescent="0.25">
      <c r="A9" s="198" t="s">
        <v>344</v>
      </c>
      <c r="B9" s="198">
        <v>1</v>
      </c>
      <c r="C9" s="198" t="s">
        <v>340</v>
      </c>
      <c r="D9" s="198"/>
    </row>
    <row r="10" spans="1:4" ht="18" x14ac:dyDescent="0.25">
      <c r="A10" s="199" t="s">
        <v>345</v>
      </c>
      <c r="B10" s="199">
        <v>1</v>
      </c>
      <c r="C10" s="199" t="s">
        <v>340</v>
      </c>
    </row>
    <row r="11" spans="1:4" ht="18" x14ac:dyDescent="0.25">
      <c r="A11" s="200" t="s">
        <v>137</v>
      </c>
      <c r="B11" s="200">
        <f>SUM(B4:B10)</f>
        <v>16</v>
      </c>
      <c r="C11" s="200" t="s">
        <v>340</v>
      </c>
    </row>
    <row r="12" spans="1:4" ht="18" x14ac:dyDescent="0.25">
      <c r="A12" s="198"/>
      <c r="B12" s="198"/>
      <c r="C12" s="198"/>
    </row>
    <row r="13" spans="1:4" ht="18" x14ac:dyDescent="0.25">
      <c r="A13" s="198"/>
      <c r="B13" s="198"/>
      <c r="C13" s="198"/>
    </row>
    <row r="14" spans="1:4" ht="18" x14ac:dyDescent="0.25">
      <c r="A14" s="217" t="s">
        <v>351</v>
      </c>
      <c r="B14" s="217"/>
      <c r="C14" s="217"/>
    </row>
    <row r="15" spans="1:4" ht="18" x14ac:dyDescent="0.25">
      <c r="A15" s="201"/>
      <c r="B15" s="201"/>
      <c r="C15" s="201"/>
    </row>
    <row r="16" spans="1:4" ht="18" x14ac:dyDescent="0.25">
      <c r="A16" s="198" t="s">
        <v>346</v>
      </c>
      <c r="B16" s="198">
        <v>9</v>
      </c>
      <c r="C16" s="198" t="s">
        <v>340</v>
      </c>
    </row>
    <row r="17" spans="1:3" ht="18" x14ac:dyDescent="0.25">
      <c r="A17" s="199" t="s">
        <v>347</v>
      </c>
      <c r="B17" s="199">
        <v>4</v>
      </c>
      <c r="C17" s="199" t="s">
        <v>340</v>
      </c>
    </row>
    <row r="18" spans="1:3" s="202" customFormat="1" ht="18" x14ac:dyDescent="0.25">
      <c r="A18" s="200" t="s">
        <v>137</v>
      </c>
      <c r="B18" s="200">
        <f>SUM(B16:B17)</f>
        <v>13</v>
      </c>
      <c r="C18" s="200" t="s">
        <v>340</v>
      </c>
    </row>
    <row r="19" spans="1:3" ht="18" x14ac:dyDescent="0.25">
      <c r="A19" s="198"/>
      <c r="B19" s="198"/>
      <c r="C19" s="198"/>
    </row>
    <row r="20" spans="1:3" ht="18" x14ac:dyDescent="0.25">
      <c r="A20" s="198"/>
      <c r="B20" s="198"/>
      <c r="C20" s="198"/>
    </row>
    <row r="21" spans="1:3" ht="18" x14ac:dyDescent="0.25">
      <c r="A21" s="218" t="s">
        <v>352</v>
      </c>
      <c r="B21" s="218"/>
      <c r="C21" s="218"/>
    </row>
    <row r="22" spans="1:3" ht="18" x14ac:dyDescent="0.25">
      <c r="A22" s="219"/>
      <c r="B22" s="219"/>
      <c r="C22" s="219"/>
    </row>
    <row r="23" spans="1:3" ht="18" x14ac:dyDescent="0.25">
      <c r="A23" s="198" t="s">
        <v>348</v>
      </c>
      <c r="B23" s="198">
        <v>11</v>
      </c>
      <c r="C23" s="198" t="s">
        <v>340</v>
      </c>
    </row>
    <row r="24" spans="1:3" ht="18" x14ac:dyDescent="0.25">
      <c r="A24" s="199" t="s">
        <v>349</v>
      </c>
      <c r="B24" s="199">
        <v>1</v>
      </c>
      <c r="C24" s="199" t="s">
        <v>340</v>
      </c>
    </row>
    <row r="25" spans="1:3" ht="18" x14ac:dyDescent="0.25">
      <c r="A25" s="200" t="s">
        <v>137</v>
      </c>
      <c r="B25" s="200">
        <f>SUM(B23:B24)</f>
        <v>12</v>
      </c>
      <c r="C25" s="200" t="s">
        <v>340</v>
      </c>
    </row>
  </sheetData>
  <mergeCells count="4">
    <mergeCell ref="A1:C1"/>
    <mergeCell ref="A14:C14"/>
    <mergeCell ref="A21:C21"/>
    <mergeCell ref="A22:C2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1904C-A11C-475E-A8CB-346343EE9678}">
  <dimension ref="A1:G16"/>
  <sheetViews>
    <sheetView workbookViewId="0">
      <selection activeCell="F3" sqref="F3"/>
    </sheetView>
  </sheetViews>
  <sheetFormatPr defaultColWidth="21.85546875" defaultRowHeight="15" x14ac:dyDescent="0.25"/>
  <cols>
    <col min="1" max="1" width="49.7109375" customWidth="1"/>
    <col min="2" max="3" width="20.140625" style="176" bestFit="1" customWidth="1"/>
    <col min="4" max="4" width="38.5703125" customWidth="1"/>
    <col min="5" max="6" width="20.140625" style="176" bestFit="1" customWidth="1"/>
    <col min="7" max="7" width="22" bestFit="1" customWidth="1"/>
  </cols>
  <sheetData>
    <row r="1" spans="1:7" ht="15.75" x14ac:dyDescent="0.25">
      <c r="A1" s="216" t="s">
        <v>353</v>
      </c>
      <c r="B1" s="216"/>
      <c r="C1" s="216"/>
      <c r="D1" s="216"/>
      <c r="E1" s="216"/>
      <c r="F1" s="216"/>
    </row>
    <row r="2" spans="1:7" ht="15.75" x14ac:dyDescent="0.25">
      <c r="A2" s="216" t="s">
        <v>253</v>
      </c>
      <c r="B2" s="216"/>
      <c r="C2" s="216"/>
      <c r="D2" s="216"/>
      <c r="E2" s="216"/>
      <c r="F2" s="216"/>
    </row>
    <row r="3" spans="1:7" x14ac:dyDescent="0.25">
      <c r="F3" s="176" t="s">
        <v>357</v>
      </c>
    </row>
    <row r="4" spans="1:7" ht="15.75" x14ac:dyDescent="0.25">
      <c r="A4" s="220"/>
      <c r="B4" s="220"/>
      <c r="C4" s="220"/>
      <c r="D4" s="220"/>
      <c r="E4" s="220"/>
      <c r="F4" s="220"/>
    </row>
    <row r="5" spans="1:7" ht="15.75" x14ac:dyDescent="0.25">
      <c r="A5" s="166" t="s">
        <v>254</v>
      </c>
      <c r="B5" s="167"/>
      <c r="C5" s="168"/>
      <c r="D5" s="166" t="s">
        <v>255</v>
      </c>
      <c r="E5" s="167"/>
      <c r="F5" s="169"/>
    </row>
    <row r="6" spans="1:7" ht="15.75" x14ac:dyDescent="0.25">
      <c r="A6" s="166"/>
      <c r="B6" s="167" t="s">
        <v>256</v>
      </c>
      <c r="C6" s="168" t="s">
        <v>257</v>
      </c>
      <c r="D6" s="166"/>
      <c r="E6" s="167" t="s">
        <v>256</v>
      </c>
      <c r="F6" s="170" t="s">
        <v>257</v>
      </c>
    </row>
    <row r="7" spans="1:7" ht="15.75" x14ac:dyDescent="0.25">
      <c r="A7" s="171" t="s">
        <v>258</v>
      </c>
      <c r="B7" s="172">
        <f>SUM(B8:B12)</f>
        <v>257836902</v>
      </c>
      <c r="C7" s="172">
        <f>SUM(C8:C12)</f>
        <v>266699826</v>
      </c>
      <c r="D7" s="171" t="s">
        <v>259</v>
      </c>
      <c r="E7" s="172">
        <f>SUM(E8:E12)</f>
        <v>257836902</v>
      </c>
      <c r="F7" s="172">
        <f>SUM(F8:F12)</f>
        <v>266699826</v>
      </c>
      <c r="G7" s="173">
        <f>SUM(C7-F7)</f>
        <v>0</v>
      </c>
    </row>
    <row r="8" spans="1:7" ht="15.75" x14ac:dyDescent="0.25">
      <c r="A8" s="174" t="s">
        <v>260</v>
      </c>
      <c r="B8" s="175">
        <v>120664778</v>
      </c>
      <c r="C8" s="175">
        <v>124310551</v>
      </c>
      <c r="D8" s="174" t="s">
        <v>261</v>
      </c>
      <c r="E8" s="175">
        <v>177401107</v>
      </c>
      <c r="F8" s="175">
        <v>181841340</v>
      </c>
    </row>
    <row r="9" spans="1:7" ht="15.75" x14ac:dyDescent="0.25">
      <c r="A9" s="174" t="s">
        <v>262</v>
      </c>
      <c r="B9" s="175">
        <v>27161788</v>
      </c>
      <c r="C9" s="175">
        <v>28184656</v>
      </c>
      <c r="D9" s="174" t="s">
        <v>263</v>
      </c>
      <c r="E9" s="175">
        <v>9037364</v>
      </c>
      <c r="F9" s="175">
        <v>6220315</v>
      </c>
    </row>
    <row r="10" spans="1:7" ht="15.75" x14ac:dyDescent="0.25">
      <c r="A10" s="174" t="s">
        <v>153</v>
      </c>
      <c r="B10" s="175">
        <v>86480170</v>
      </c>
      <c r="C10" s="175">
        <v>86725191</v>
      </c>
      <c r="D10" s="174" t="s">
        <v>264</v>
      </c>
      <c r="E10" s="175">
        <v>15783129</v>
      </c>
      <c r="F10" s="175">
        <v>17300782</v>
      </c>
    </row>
    <row r="11" spans="1:7" ht="15.75" x14ac:dyDescent="0.25">
      <c r="A11" s="174" t="s">
        <v>265</v>
      </c>
      <c r="B11" s="175">
        <v>17118480</v>
      </c>
      <c r="C11" s="175">
        <v>21067742</v>
      </c>
      <c r="D11" s="174" t="s">
        <v>244</v>
      </c>
      <c r="E11" s="175">
        <v>55615302</v>
      </c>
      <c r="F11" s="175">
        <v>61094876</v>
      </c>
    </row>
    <row r="12" spans="1:7" ht="15.75" x14ac:dyDescent="0.25">
      <c r="A12" s="174" t="s">
        <v>266</v>
      </c>
      <c r="B12" s="175">
        <v>6411686</v>
      </c>
      <c r="C12" s="175">
        <v>6411686</v>
      </c>
      <c r="D12" t="s">
        <v>267</v>
      </c>
      <c r="E12" s="175">
        <v>0</v>
      </c>
      <c r="F12" s="175">
        <v>242513</v>
      </c>
    </row>
    <row r="13" spans="1:7" ht="15.75" x14ac:dyDescent="0.25">
      <c r="A13" s="171" t="s">
        <v>268</v>
      </c>
      <c r="B13" s="172">
        <f>SUM(B14:B15)</f>
        <v>97341863</v>
      </c>
      <c r="C13" s="172">
        <f>SUM(C14:C15)</f>
        <v>235742959</v>
      </c>
      <c r="D13" s="171" t="s">
        <v>269</v>
      </c>
      <c r="E13" s="172">
        <f>SUM(E14:E15)</f>
        <v>97341863</v>
      </c>
      <c r="F13" s="172">
        <f>SUM(F14:F15)</f>
        <v>235742959</v>
      </c>
    </row>
    <row r="14" spans="1:7" ht="15.75" x14ac:dyDescent="0.25">
      <c r="A14" s="174" t="s">
        <v>270</v>
      </c>
      <c r="B14" s="175">
        <v>97341863</v>
      </c>
      <c r="C14" s="175">
        <v>34656432</v>
      </c>
      <c r="D14" s="174" t="s">
        <v>271</v>
      </c>
      <c r="E14" s="175">
        <v>57224565</v>
      </c>
      <c r="F14" s="175">
        <v>63866981</v>
      </c>
    </row>
    <row r="15" spans="1:7" ht="15.75" x14ac:dyDescent="0.25">
      <c r="A15" s="174" t="s">
        <v>311</v>
      </c>
      <c r="B15" s="175">
        <v>0</v>
      </c>
      <c r="C15" s="175">
        <v>201086527</v>
      </c>
      <c r="D15" s="174" t="s">
        <v>272</v>
      </c>
      <c r="E15" s="175">
        <v>40117298</v>
      </c>
      <c r="F15" s="175">
        <v>171875978</v>
      </c>
    </row>
    <row r="16" spans="1:7" ht="15.75" x14ac:dyDescent="0.25">
      <c r="A16" s="171" t="s">
        <v>137</v>
      </c>
      <c r="B16" s="172">
        <f>SUM(B7,B13,)</f>
        <v>355178765</v>
      </c>
      <c r="C16" s="172">
        <f>SUM(C7,C13,)</f>
        <v>502442785</v>
      </c>
      <c r="D16" s="174"/>
      <c r="E16" s="172">
        <f>SUM(E7,E13,)</f>
        <v>355178765</v>
      </c>
      <c r="F16" s="172">
        <f>SUM(F7,F13,)</f>
        <v>502442785</v>
      </c>
    </row>
  </sheetData>
  <mergeCells count="3">
    <mergeCell ref="A1:F1"/>
    <mergeCell ref="A2:F2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1</vt:i4>
      </vt:variant>
    </vt:vector>
  </HeadingPairs>
  <TitlesOfParts>
    <vt:vector size="9" baseType="lpstr">
      <vt:lpstr>bevételi főtábla</vt:lpstr>
      <vt:lpstr>kiadási főtábla</vt:lpstr>
      <vt:lpstr>pénzforg.mérleg</vt:lpstr>
      <vt:lpstr>eredmény kimut.</vt:lpstr>
      <vt:lpstr>gépjárműadó kedv.</vt:lpstr>
      <vt:lpstr>mérleg</vt:lpstr>
      <vt:lpstr>létszám</vt:lpstr>
      <vt:lpstr>műk.és felhalm.mérleg</vt:lpstr>
      <vt:lpstr>'kiadási főtábla'!Nyomtatási_terület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2018-06-06T10:05:55Z</dcterms:modified>
</cp:coreProperties>
</file>