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firstSheet="12" activeTab="19"/>
  </bookViews>
  <sheets>
    <sheet name="Címrend" sheetId="1" r:id="rId1"/>
    <sheet name="2_sz.mell." sheetId="2" r:id="rId2"/>
    <sheet name="3_sz.mell." sheetId="3" r:id="rId3"/>
    <sheet name="4_sz.mell." sheetId="4" r:id="rId4"/>
    <sheet name="5_sz.mell." sheetId="5" r:id="rId5"/>
    <sheet name="6_mell." sheetId="6" r:id="rId6"/>
    <sheet name="7_sz.mell." sheetId="7" r:id="rId7"/>
    <sheet name="8_sz.mell." sheetId="8" r:id="rId8"/>
    <sheet name="9.sz.mell." sheetId="9" r:id="rId9"/>
    <sheet name="10.sz.mell." sheetId="10" r:id="rId10"/>
    <sheet name="11.sz.mell." sheetId="11" r:id="rId11"/>
    <sheet name="12_sz.mell" sheetId="12" r:id="rId12"/>
    <sheet name="13_sz.mell." sheetId="13" r:id="rId13"/>
    <sheet name="14.sz.mell." sheetId="14" r:id="rId14"/>
    <sheet name="15_ sz.mell." sheetId="15" r:id="rId15"/>
    <sheet name="16_sz.mell." sheetId="16" r:id="rId16"/>
    <sheet name="17_sz.mell." sheetId="17" r:id="rId17"/>
    <sheet name="18_sz.mell." sheetId="18" r:id="rId18"/>
    <sheet name="19_sz.mell." sheetId="19" r:id="rId19"/>
    <sheet name="20_sz.mell." sheetId="20" r:id="rId20"/>
  </sheets>
  <definedNames>
    <definedName name="_xlnm.Print_Area" localSheetId="14">'15_ sz.mell.'!$A$1:$N$25</definedName>
    <definedName name="_xlnm.Print_Area" localSheetId="16">'17_sz.mell.'!$A$1:$D$43</definedName>
    <definedName name="_xlnm.Print_Area" localSheetId="17">'18_sz.mell.'!$A$1:$H$40</definedName>
    <definedName name="_xlnm.Print_Area" localSheetId="1">'2_sz.mell.'!$A$1:$E$86</definedName>
    <definedName name="_xlnm.Print_Area" localSheetId="2">'3_sz.mell.'!$A$1:$G$46</definedName>
    <definedName name="_xlnm.Print_Area" localSheetId="3">'4_sz.mell.'!$A$1:$V$29</definedName>
    <definedName name="_xlnm.Print_Area" localSheetId="4">'5_sz.mell.'!$A$1:$AA$59</definedName>
    <definedName name="_xlnm.Print_Area" localSheetId="5">'6_mell.'!$A$1:$F$56</definedName>
    <definedName name="_xlnm.Print_Area" localSheetId="7">'8_sz.mell.'!$A$1:$F$30</definedName>
  </definedNames>
  <calcPr fullCalcOnLoad="1"/>
</workbook>
</file>

<file path=xl/comments5.xml><?xml version="1.0" encoding="utf-8"?>
<comments xmlns="http://schemas.openxmlformats.org/spreadsheetml/2006/main">
  <authors>
    <author>Kadark?t PM. Hivatal</author>
  </authors>
  <commentList>
    <comment ref="A48" authorId="0">
      <text>
        <r>
          <rPr>
            <b/>
            <sz val="8"/>
            <rFont val="Tahoma"/>
            <family val="2"/>
          </rPr>
          <t>Kadarkút PM. Hivatal: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<sst xmlns="http://schemas.openxmlformats.org/spreadsheetml/2006/main" count="791" uniqueCount="553">
  <si>
    <t xml:space="preserve">Bevételi előirányzatok </t>
  </si>
  <si>
    <t>Kiemelt előirányzatok</t>
  </si>
  <si>
    <t>Működési célú saját bevétel</t>
  </si>
  <si>
    <t>Sajátos működési bevétel</t>
  </si>
  <si>
    <t>Működési célú átvett pénzeszköz</t>
  </si>
  <si>
    <t xml:space="preserve">               -ebből OEP-től átvett</t>
  </si>
  <si>
    <t>Működési célú pénzmaradvány</t>
  </si>
  <si>
    <t>Működési célú hitelfelvétel</t>
  </si>
  <si>
    <t>Működési célú bevételek összesen:</t>
  </si>
  <si>
    <t>Felhalmozási és tőkejellegű bevétel</t>
  </si>
  <si>
    <t>Sajátos felhalmozási és tőkejellegű bevétel</t>
  </si>
  <si>
    <t>Felhalmozási célú átvett pénzeszköz</t>
  </si>
  <si>
    <t>Felhalmozási célú költségvetési támogatás</t>
  </si>
  <si>
    <t>Felhalmozási célú kölcsöntörlesztés</t>
  </si>
  <si>
    <t>Fejlesztési hitel</t>
  </si>
  <si>
    <t>Felhalmozási pénzmaradvány</t>
  </si>
  <si>
    <t>Felhalmozási célú bevételek összesen:</t>
  </si>
  <si>
    <t>BEVÉTELI ELŐIRÁNYZAT MINDÖSSZESEN:</t>
  </si>
  <si>
    <t>Kiadási előirányzatok</t>
  </si>
  <si>
    <t>Személyi juttatások</t>
  </si>
  <si>
    <t>Munkaadókat terhelő járulékok</t>
  </si>
  <si>
    <t>Dologi kiadások</t>
  </si>
  <si>
    <t>Működési célú pénzeszközátadás, támogatás</t>
  </si>
  <si>
    <t>Szociális juttatások</t>
  </si>
  <si>
    <t>Általános tartalék</t>
  </si>
  <si>
    <t>Céltartalék</t>
  </si>
  <si>
    <t>Működési célú kiadások összesen:</t>
  </si>
  <si>
    <t>Felújítás - áfával</t>
  </si>
  <si>
    <t>Felhalmozási célú kiadások összesen:</t>
  </si>
  <si>
    <t>KIADÁSI ELŐIRÁNYZAT MINDÖSSZESEN:</t>
  </si>
  <si>
    <t>BEVÉTEL</t>
  </si>
  <si>
    <t>KIADÁS</t>
  </si>
  <si>
    <t>Intézmény</t>
  </si>
  <si>
    <t>MŰKÖDÉSI BEVÉTEL</t>
  </si>
  <si>
    <t>KÖZHATALMI BEVÉTEL</t>
  </si>
  <si>
    <t>MŰKÖDÉSI  TÁMOGATÁSOK</t>
  </si>
  <si>
    <t>HITELFELVÉTEL</t>
  </si>
  <si>
    <t>ÖSSZES        BEVÉTEL</t>
  </si>
  <si>
    <t>EGYÉB MŰKÖDÉSI KIADÁSOK</t>
  </si>
  <si>
    <t>ELLÁTOTTAK PÉNZBENI JUTTATÁSAI</t>
  </si>
  <si>
    <t>TARTALÉK</t>
  </si>
  <si>
    <t>ÖSSZES KIADÁS</t>
  </si>
  <si>
    <t>Cím</t>
  </si>
  <si>
    <t>I.</t>
  </si>
  <si>
    <t xml:space="preserve"> Helyi Önkormányzat</t>
  </si>
  <si>
    <t>II.</t>
  </si>
  <si>
    <t>Kadarkúti Közös Önkormányzati  Hivatal</t>
  </si>
  <si>
    <t>III.</t>
  </si>
  <si>
    <t>id.Kapoli Antal Művelődési Ház</t>
  </si>
  <si>
    <t>IV.</t>
  </si>
  <si>
    <t>ÖSSZESEN</t>
  </si>
  <si>
    <t>3.sz. melléklet</t>
  </si>
  <si>
    <t>CÍM</t>
  </si>
  <si>
    <t>MEGNEVEZÉS</t>
  </si>
  <si>
    <t>LÉTSZÁM (FŐ)</t>
  </si>
  <si>
    <t>Közvilágítás</t>
  </si>
  <si>
    <t>Védőnői szolgálat</t>
  </si>
  <si>
    <t>Temetési segély</t>
  </si>
  <si>
    <t>KÖTELEZŐ FELADATOK ÖSSZESEN</t>
  </si>
  <si>
    <t>NEM KÖTELEZŐ FELADATOK ÖSSZESEN</t>
  </si>
  <si>
    <t>ÖNKORMÁNYZAT</t>
  </si>
  <si>
    <t>KÖZÖS ÖNKORMÁNYZATI HIVATAL</t>
  </si>
  <si>
    <t>MINDÖSSZESEN</t>
  </si>
  <si>
    <t>Összesen:</t>
  </si>
  <si>
    <t>Lakossági kamatmentes kölcsön</t>
  </si>
  <si>
    <t>MINDÖSSZESEN:</t>
  </si>
  <si>
    <t>Felhalmozási kiadások</t>
  </si>
  <si>
    <t>Európai Uniós forrásból</t>
  </si>
  <si>
    <t>Nem Európai Uniós forrásból</t>
  </si>
  <si>
    <t>Védőnői szolgálat kisértékű eszközbeszerzés</t>
  </si>
  <si>
    <t>KIMUTATÁS</t>
  </si>
  <si>
    <t>Megnevezés</t>
  </si>
  <si>
    <t>Összesen</t>
  </si>
  <si>
    <t>Céltartalék összesen</t>
  </si>
  <si>
    <t>Önkormányzat rendkívüli helyzet esetére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</si>
  <si>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</si>
  <si>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</si>
  <si>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</si>
  <si>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</si>
  <si>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</si>
  <si>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</si>
  <si>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</si>
  <si>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</si>
  <si>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</si>
  <si>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</si>
  <si>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</si>
  <si>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</si>
  <si>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Közhatalmi bevételek</t>
  </si>
  <si>
    <t>Működési bevételek</t>
  </si>
  <si>
    <t>Felh.c.átvett pénzeszközök</t>
  </si>
  <si>
    <t>BEVÉTELEK ÖSSZESEN</t>
  </si>
  <si>
    <t>Dologi kiadás</t>
  </si>
  <si>
    <t>Egyéb működési kiadások</t>
  </si>
  <si>
    <t>Tartalékok</t>
  </si>
  <si>
    <t>KIADÁSOK ÖSSZESEN</t>
  </si>
  <si>
    <t>Működési c.támogatások Áht.belülről</t>
  </si>
  <si>
    <t>Kötelező feladatokhoz támogatás</t>
  </si>
  <si>
    <t>Fogászati  és hétvégi ügyelet</t>
  </si>
  <si>
    <t>Hulladékkezelési rekultivációs program</t>
  </si>
  <si>
    <t>Vizitársulatoknak átadás</t>
  </si>
  <si>
    <t>Szövetségek,társulások átadás</t>
  </si>
  <si>
    <t>Nem kötelező feladatokhoz támogatás</t>
  </si>
  <si>
    <t>Sportegyesület támogatása</t>
  </si>
  <si>
    <t>MINDÖSSZESEN :</t>
  </si>
  <si>
    <t>Lakott külterület támogatás</t>
  </si>
  <si>
    <t>BEVÉTELEK</t>
  </si>
  <si>
    <t>Kiegészítés I. jogcímekhez</t>
  </si>
  <si>
    <t>Köznevelési feladatok támogatása</t>
  </si>
  <si>
    <t>Hozzájárulás pénzbeni szoc.feladatokhoz</t>
  </si>
  <si>
    <t>Szociális és gyerekjóléti feladatok</t>
  </si>
  <si>
    <t>Szociális ágazati pótlék</t>
  </si>
  <si>
    <t>Gyermekétkeztetési feladatok támogatása</t>
  </si>
  <si>
    <t>Gyermekétkeztetés üzemeltetési támogatása</t>
  </si>
  <si>
    <t>Közművelődési feladatok támogatása</t>
  </si>
  <si>
    <t>Önkormányzatok működési támogatása:</t>
  </si>
  <si>
    <t>Működési bevétel TB alapoktól</t>
  </si>
  <si>
    <t>Működési bevétel Munkaügyi Központtól</t>
  </si>
  <si>
    <t>Működési bevétel Megyei Könyvtártól</t>
  </si>
  <si>
    <t>Működési célú támogatás Áht.-n belülről:</t>
  </si>
  <si>
    <t>Pótlékok és bírságok</t>
  </si>
  <si>
    <t>Gépjárműadó 40%</t>
  </si>
  <si>
    <t>Egyéb közhatalmi bevételek (ig.szolg.-i díj)</t>
  </si>
  <si>
    <t>Közhatalmi bevételek összesen:</t>
  </si>
  <si>
    <t>Készletértékesítés</t>
  </si>
  <si>
    <t>Szolgáltatások bevétele</t>
  </si>
  <si>
    <t>Intézményi ellátási díjak</t>
  </si>
  <si>
    <t>Egyéb működési bevétel</t>
  </si>
  <si>
    <t>Tulajdonosi bevételek</t>
  </si>
  <si>
    <t>Kiszámlázott áfa bevétel</t>
  </si>
  <si>
    <t>Áfa visszatérítése</t>
  </si>
  <si>
    <t>Kamatbevételek</t>
  </si>
  <si>
    <t>Közvetített szolgáltatások bevétele</t>
  </si>
  <si>
    <t>Működési bevételek összesen:</t>
  </si>
  <si>
    <t>Lakossági kölcsöntörlesztés</t>
  </si>
  <si>
    <t>Felhalmozási célú átvett pénzeszközök összesen:</t>
  </si>
  <si>
    <t>Költségvetési maradvány összesen:</t>
  </si>
  <si>
    <t>BEVÉTELEK ÖSSZESEN:</t>
  </si>
  <si>
    <t>KIADÁSOK</t>
  </si>
  <si>
    <t>Munkáltatót terhelő járulékok</t>
  </si>
  <si>
    <t>Ellátottak pénzbeni juttatásai</t>
  </si>
  <si>
    <t xml:space="preserve">Műk.célú pénzeszk átadás Áht belülre </t>
  </si>
  <si>
    <t>Működési kiadások összesen:</t>
  </si>
  <si>
    <t>Tartalékok összesen:</t>
  </si>
  <si>
    <t>Beruházás</t>
  </si>
  <si>
    <t>Felhalmozási kiadások:</t>
  </si>
  <si>
    <t>KIADÁSOK ÖSSZESEN:</t>
  </si>
  <si>
    <t>Önkormányzatok működési támogatása</t>
  </si>
  <si>
    <t>Működési célú támogatások 
ÁHT belülről</t>
  </si>
  <si>
    <t>Működési célú átvett pénzeszközök</t>
  </si>
  <si>
    <t>Felhalmozási célú átvett pénzeszközök</t>
  </si>
  <si>
    <t>Maradvány igénybevétel</t>
  </si>
  <si>
    <t>Munkáltatót terhelő járulék</t>
  </si>
  <si>
    <t>V.</t>
  </si>
  <si>
    <t>Kadarkút Város Önkormányzat 2016. évi bevételei és kiadásai alakulásáról</t>
  </si>
  <si>
    <t>Kadarkút Város Önkormányzatának 
2016. évi felhalmozási kiadásai</t>
  </si>
  <si>
    <t>Kadarkút Város Önkormányzat 2016. évi tartaléka</t>
  </si>
  <si>
    <r>
      <t xml:space="preserve">Az Önkormányzat 2016. évi </t>
    </r>
    <r>
      <rPr>
        <b/>
        <sz val="12"/>
        <rFont val="Times New Roman"/>
        <family val="1"/>
      </rPr>
      <t>általános tartaléka</t>
    </r>
    <r>
      <rPr>
        <sz val="12"/>
        <rFont val="Times New Roman"/>
        <family val="1"/>
      </rPr>
      <t xml:space="preserve"> </t>
    </r>
  </si>
  <si>
    <t>Kadarkút Város Önkormányzatának előirányzat felhasználási és likviditási ütemterve 2016. évben</t>
  </si>
  <si>
    <t xml:space="preserve">Kadarkút Város Önkormányzatának költségvetési évet követő 3 évre vonatkozó előirányzatai </t>
  </si>
  <si>
    <t>Id.Kapoli Antal Művelődési Ház</t>
  </si>
  <si>
    <t>Bokor József Városi Könyvtár</t>
  </si>
  <si>
    <t>MUNKAADÓKAT TERHELŐ JÁRULÉK</t>
  </si>
  <si>
    <t>DOLOGI KIADÁSOK</t>
  </si>
  <si>
    <t>KÖLTSÉGVETÉSI MARADVÁNY IGÉNYBEVÉTELE</t>
  </si>
  <si>
    <t>Kadarkút Város Önkormányzatának működési bevételei és kiadásai 2016. évben</t>
  </si>
  <si>
    <t>Kadarkúti Szociális Alapszolgáltatási Központ</t>
  </si>
  <si>
    <t>011130</t>
  </si>
  <si>
    <t>Zöldterület-kezelés</t>
  </si>
  <si>
    <t>066010</t>
  </si>
  <si>
    <t>066020</t>
  </si>
  <si>
    <t>074031</t>
  </si>
  <si>
    <t>096015</t>
  </si>
  <si>
    <t>Biztos Kezdet Gyerekház</t>
  </si>
  <si>
    <t>TARTALÉK ÖSSZESEN</t>
  </si>
  <si>
    <t>Ápolási díj</t>
  </si>
  <si>
    <t>2016. évi eredeti előirányzat</t>
  </si>
  <si>
    <t>IRÁNYÍTÓ SZERVI TÁMOGATÁS</t>
  </si>
  <si>
    <t>IRÁNYÍTÓ SZERVI TÁMOGATÁS FOLYÓSÍTÁSA</t>
  </si>
  <si>
    <t>ÖSSZES BEVÉTEL (IRÁNYÍTÓ SZERVI TÁMOGATÁS NÉLKÜL)</t>
  </si>
  <si>
    <t>ÖSSZES KIADÁS (IRÁNYÍTÓ SZERVI TÁMOGATÁS NÉLKÜL)</t>
  </si>
  <si>
    <t>Felújítás</t>
  </si>
  <si>
    <t>Egyéb felhalmozási célú kiadások</t>
  </si>
  <si>
    <t>Egyéb elvonások, befizetések</t>
  </si>
  <si>
    <t>Önkormányzati hivatal működési támogatása</t>
  </si>
  <si>
    <t>Közvilágítás fenntartásának támogatása</t>
  </si>
  <si>
    <t>Közutak fenntartásának támogatása</t>
  </si>
  <si>
    <t>Egyéb önkormányzati feladatok támogatása</t>
  </si>
  <si>
    <t>A rászoruló gyermekek intézményen kívüli szünidei étkeztetésének támogatása</t>
  </si>
  <si>
    <t>Létszámcsökkentési támogatás</t>
  </si>
  <si>
    <t>2015. évről áthúzódó bérkompenzáció támogatása</t>
  </si>
  <si>
    <t>Rendkívüli önkormányzati támogatás</t>
  </si>
  <si>
    <t>Működési bevétel helyi önkormányzatoktól</t>
  </si>
  <si>
    <t>Magánszemélyek kommunális adója</t>
  </si>
  <si>
    <t>Állandó jelleggel végzett tev. iparűzési adó</t>
  </si>
  <si>
    <t>Talajterhelési díj</t>
  </si>
  <si>
    <t>Műk. célú kölcsön törlesztése háztartástól</t>
  </si>
  <si>
    <t>Műk. célú átvett pénzeszközök összesen:</t>
  </si>
  <si>
    <t>2014. évi tény.</t>
  </si>
  <si>
    <t>2015. évi eredeti előirányzat</t>
  </si>
  <si>
    <t>2016. évi
 eredeti előirányzat</t>
  </si>
  <si>
    <t>Kadarkút Város Önkormányzat 2016. évi kiadásai kormányzati funkciók szerinti bontásban</t>
  </si>
  <si>
    <t>013320</t>
  </si>
  <si>
    <t>013350</t>
  </si>
  <si>
    <t>016080</t>
  </si>
  <si>
    <t>041233</t>
  </si>
  <si>
    <t>041237</t>
  </si>
  <si>
    <t>045160</t>
  </si>
  <si>
    <t>051030</t>
  </si>
  <si>
    <t>052080</t>
  </si>
  <si>
    <t>063020</t>
  </si>
  <si>
    <t>064010</t>
  </si>
  <si>
    <t>072111</t>
  </si>
  <si>
    <t>072311</t>
  </si>
  <si>
    <t>072450</t>
  </si>
  <si>
    <t>081045</t>
  </si>
  <si>
    <t>091110</t>
  </si>
  <si>
    <t>096025</t>
  </si>
  <si>
    <t>101150</t>
  </si>
  <si>
    <t>103010</t>
  </si>
  <si>
    <t>104037</t>
  </si>
  <si>
    <t>104044</t>
  </si>
  <si>
    <t>106010</t>
  </si>
  <si>
    <t>107060</t>
  </si>
  <si>
    <t>900070</t>
  </si>
  <si>
    <t>Önk.jogalkotó és ált.igazgat.tev.</t>
  </si>
  <si>
    <t>Vagyongazdálkodás</t>
  </si>
  <si>
    <t>Kiemelt önkormányzati rendezvények</t>
  </si>
  <si>
    <t>Hosszabb időtartamú közfoglalkoztatás</t>
  </si>
  <si>
    <t>Közfoglalkoztatási mintaprogram</t>
  </si>
  <si>
    <t>Szennyvízcsatorna fenntartása, üzemeltetése</t>
  </si>
  <si>
    <t>Víztermelés,- kezelés,- ellátás</t>
  </si>
  <si>
    <t>Városgazd. egyéb szolg.</t>
  </si>
  <si>
    <t>Háziorvosi alapellátás</t>
  </si>
  <si>
    <t>Fogorvosi alapellátás</t>
  </si>
  <si>
    <t>Fizikoterápiás szolg. (labor)</t>
  </si>
  <si>
    <t>Szabadidő- sporttevékenység támogatás</t>
  </si>
  <si>
    <t>Óvodatársulás támogatása</t>
  </si>
  <si>
    <t>Gyermekétkeztetés köznevelési intézményben</t>
  </si>
  <si>
    <t>Munkahelyi étkeztetés</t>
  </si>
  <si>
    <t>Szünidei étkeztetés</t>
  </si>
  <si>
    <t>Lakóing. szoc. célú bérbead., üzemelt.</t>
  </si>
  <si>
    <t>Egyéb szoc. pénzbeli és term. ellátások</t>
  </si>
  <si>
    <t>BERUHÁZÁS</t>
  </si>
  <si>
    <t>FELÚJÍTÁS</t>
  </si>
  <si>
    <t>SZEMÉLYI JUTTATÁS</t>
  </si>
  <si>
    <t xml:space="preserve"> MUNK. TERH. JÁRULÉK</t>
  </si>
  <si>
    <t xml:space="preserve"> DOLOGI KIADÁS</t>
  </si>
  <si>
    <t>MŰKÖDÉSI C. ÁTADOTT PÉNZESZK.</t>
  </si>
  <si>
    <t>ELLÁTOTTAK PÉNZBENI PÉNZBENI  JUTTATÁSAI</t>
  </si>
  <si>
    <t>Házi segítségnyújtás</t>
  </si>
  <si>
    <t>Család és gyermekjóléti szolgáltatások</t>
  </si>
  <si>
    <t>Idősek nappali ellátása</t>
  </si>
  <si>
    <t>Szociális étkeztetés</t>
  </si>
  <si>
    <t>082091</t>
  </si>
  <si>
    <t>Id. KAPOLI ANTAL MŰVELŐDÉSI HÁZ</t>
  </si>
  <si>
    <t>Közművelődés-közösségi és társ.tev.részv.fejl.</t>
  </si>
  <si>
    <t>Könyvtári szolgáltatások</t>
  </si>
  <si>
    <t>BOKOR JÓZSEF VÁROSI KÖNYVTÁR</t>
  </si>
  <si>
    <t>082044</t>
  </si>
  <si>
    <t>107052</t>
  </si>
  <si>
    <t>104042</t>
  </si>
  <si>
    <t>102031</t>
  </si>
  <si>
    <t>107051</t>
  </si>
  <si>
    <t>KADARKÚTI SZOCIÁLIS ALAPSZOLGÁLTATÁSI KÖZPONT</t>
  </si>
  <si>
    <t>KIEMELT ELŐIRÁNYZATOK</t>
  </si>
  <si>
    <t>EGYÉB FELHALMOZÁSI CÉLÚ KIADÁSOK</t>
  </si>
  <si>
    <t>Egyéb szoc. pénzbeli és term. ellátások (BURSA)</t>
  </si>
  <si>
    <t>Városgazd. egyéb szolg. (Ipari park)</t>
  </si>
  <si>
    <t>2014. évi tény</t>
  </si>
  <si>
    <t>Beruházás - áfával</t>
  </si>
  <si>
    <t xml:space="preserve">          Kadarkút Város Önkormányzatának 2016. évi felhalmozási bevételei</t>
  </si>
  <si>
    <t>Kadarkúti Közös Önkormányzati Hivatal eszközbeszerzés</t>
  </si>
  <si>
    <t>Ipari park kialakítása</t>
  </si>
  <si>
    <t>beruházás</t>
  </si>
  <si>
    <t>Rákóczi utcai út felújítása</t>
  </si>
  <si>
    <t>felújítás</t>
  </si>
  <si>
    <t>Konyhafejlesztés megvalósítása</t>
  </si>
  <si>
    <t>Felhalmozási célú pénzeszközátadás</t>
  </si>
  <si>
    <t>egyéb felhalmozási célú kiadások</t>
  </si>
  <si>
    <t>Költségvetési maradvány</t>
  </si>
  <si>
    <t>Tűzoltóegyesület támogatása</t>
  </si>
  <si>
    <t>Somogy TV támogatása</t>
  </si>
  <si>
    <t>Lakosság részére kamatmentes kölcsön nyújtása</t>
  </si>
  <si>
    <t>Óvoda társulás támogatása</t>
  </si>
  <si>
    <t>Biztos Kezdet Gyerekház miatti pénzeszköz átadás</t>
  </si>
  <si>
    <t>Felhalmozási célú pénzeszközátadás Áht-n belülre (szennyvízcsatorna miatt)</t>
  </si>
  <si>
    <t>Fejlesztési cél megnevezése</t>
  </si>
  <si>
    <t>Id. Kapoli Antal Művelődési Ház  eszközbeszerzés</t>
  </si>
  <si>
    <t>Kormányzati funkció</t>
  </si>
  <si>
    <t>Ingatlan vásárlás</t>
  </si>
  <si>
    <t>Kadarkút Város Önkormányzatának 
összevont mérlege  2014., 2015., 2016. években</t>
  </si>
  <si>
    <t>Működési célú költségvetési támogatás</t>
  </si>
  <si>
    <t>2016. évi módosított előirányzat</t>
  </si>
  <si>
    <t>Forintban</t>
  </si>
  <si>
    <t>Áht-n belüli megelőlegezés visszafizetése</t>
  </si>
  <si>
    <t>Eredeti ei.</t>
  </si>
  <si>
    <t>Módosított ei.</t>
  </si>
  <si>
    <t>ÁLLAMHÁZTARTÁSON BELÜLI MEGELŐLEGEZÉS VISSZAFIZETÉSE</t>
  </si>
  <si>
    <t>SZASZK eszközbeszerzés</t>
  </si>
  <si>
    <t>SZASZK munka- és tűzvédelmi társulás</t>
  </si>
  <si>
    <t>Áht-n belüli megelőlegezés visszafiz.</t>
  </si>
  <si>
    <t>2/2016.(II.19.) önkormányzati rendelet 2. melléklete</t>
  </si>
  <si>
    <t>2/2016.(II.19.) önkormányzati rendelet 3. melléklete</t>
  </si>
  <si>
    <t>2/2016.(II.19.) önkormányzati rendelet 4. melléklete</t>
  </si>
  <si>
    <t>2/2016.(II.19.) önkormányzati rendelet 5. melléklete</t>
  </si>
  <si>
    <t>2/2016.(II.19.) önkormányzati rendelet 7. melléklete</t>
  </si>
  <si>
    <t>2/2016.(II.19.) önkormányzati rendelet 8. melléklete</t>
  </si>
  <si>
    <t xml:space="preserve">2/2016.(II.19.) önkormányzati rendelet 13. melléklete </t>
  </si>
  <si>
    <t>2/2016.(II.19.) önkormányzati rendelet 15. melléklete</t>
  </si>
  <si>
    <t xml:space="preserve">2/2016.(II.19.) önkormányzati rendelet 16. melléklete </t>
  </si>
  <si>
    <t>2/2016.(II.19.) önkormányzati rendelet 19. melléklete</t>
  </si>
  <si>
    <t>Kadarkút Város Önkormányzat által biztosított közvetlen támogatások                                           2016. évben</t>
  </si>
  <si>
    <t>Államháztartáson belüli megelőlegezés visszafizetése</t>
  </si>
  <si>
    <t xml:space="preserve">Költségvetési maradvány </t>
  </si>
  <si>
    <t>Közfoglalkoztatotti programhoz eszközbeszerzések</t>
  </si>
  <si>
    <t>Eredeti előirányzat</t>
  </si>
  <si>
    <t>Módosított előirányzat</t>
  </si>
  <si>
    <t>Kiemelt előirányzat megnevezése</t>
  </si>
  <si>
    <t xml:space="preserve"> Forintban</t>
  </si>
  <si>
    <t>BEVÉTEL-KIADÁS EGYENLEGE</t>
  </si>
  <si>
    <t>ÁHT-N BELÜLI MEGELŐLEGEZÉS VISSZAFIZETÉSE</t>
  </si>
  <si>
    <t>EREDETI EI.</t>
  </si>
  <si>
    <t>MÓDOSÍT. EI.</t>
  </si>
  <si>
    <t>018010</t>
  </si>
  <si>
    <t>Őnk.elszámolásai kp. költségvetéssel</t>
  </si>
  <si>
    <t>900060</t>
  </si>
  <si>
    <t>Forgatási és befekt. finansz. műveletek</t>
  </si>
  <si>
    <t>Települési hulladékkezelés</t>
  </si>
  <si>
    <t>Konyhai eszközbeszerzés</t>
  </si>
  <si>
    <t>Zöldterület-gazdálkodással kapcsolatos feladatok</t>
  </si>
  <si>
    <t>Köztemető fenntartással kapcsolatos feladatok támogatása</t>
  </si>
  <si>
    <t>Köztemető fenntartás</t>
  </si>
  <si>
    <t>2016. évi bérkompenzáció támogatása</t>
  </si>
  <si>
    <t>Szociális célú tűzifavásárlás támogatása</t>
  </si>
  <si>
    <t>Fejezeti kezelésű előir. EU-s programokra és azok hazai társfinanszírozása</t>
  </si>
  <si>
    <t>Egyéb fejezeti kezelésű előirányzatok</t>
  </si>
  <si>
    <t>Felhalmozási célú önkormányzati támogatások</t>
  </si>
  <si>
    <t>Felhalmozási célú támogatások Áht.-n belülről</t>
  </si>
  <si>
    <t>A helyi önkormányzatok központilag szabályzott bevételei 2016. évben</t>
  </si>
  <si>
    <t>"ÖSSZESÍTŐ"</t>
  </si>
  <si>
    <t>KSH kód:</t>
  </si>
  <si>
    <t>Helyi önkormányzat: Kadarkút</t>
  </si>
  <si>
    <t>Többcélú kistérségi társulás:</t>
  </si>
  <si>
    <t>Lakos 2015. jan.1.</t>
  </si>
  <si>
    <t>Jogcím</t>
  </si>
  <si>
    <t>száma</t>
  </si>
  <si>
    <t>I.1.a)</t>
  </si>
  <si>
    <t>I.1.a) Önkormányzati hivatal működésének támogatása 15,53 fő</t>
  </si>
  <si>
    <t>I.1.b)</t>
  </si>
  <si>
    <t>I.1.b) Település-üzemeltetéshez kapcsolódó feladatellátás támogatása összesen</t>
  </si>
  <si>
    <t>I.1.ba)</t>
  </si>
  <si>
    <t>I.1.ba) A zöldterület-gazdálkodással kapcsolatos feladatok ellátásának támogatása</t>
  </si>
  <si>
    <t>I.1.bb)</t>
  </si>
  <si>
    <t>I.1.bb) Közvilágítás fenntartásának támogatása</t>
  </si>
  <si>
    <t>I.1.bc)</t>
  </si>
  <si>
    <t>I.1.bc) Köztemető fentartással kapcsolatos feladatok támogatása</t>
  </si>
  <si>
    <t>I.1.bd)</t>
  </si>
  <si>
    <t>I.1.bd) Közutak fenntartásának támogatása</t>
  </si>
  <si>
    <t>I.1.c)</t>
  </si>
  <si>
    <t>Egyéb önkormányzati feladtok támogatása</t>
  </si>
  <si>
    <t>I.1.d)</t>
  </si>
  <si>
    <t>kiegészítés I.1. jogcímekhez kapcsolódó kiegészítés</t>
  </si>
  <si>
    <t>2015. évről áthúzódó bérkompenzáció</t>
  </si>
  <si>
    <t>I. ÁLTALÁNOS FELADATOK TÁMOGATÁSA ÖSSZESEN</t>
  </si>
  <si>
    <t>Óvodapedagógusok 8 havi támogatása 8,2 fő</t>
  </si>
  <si>
    <t>Óvodapedagógusok 4 havi támogatása 7,3 fő</t>
  </si>
  <si>
    <t>Óvodapedagógusok elismert létszáma (pótlólagos összeg)</t>
  </si>
  <si>
    <t>Alapfokozatú végzettségű pedagógus II. kategóriába sorolt óvodapedagógus kiegészítő támogatása</t>
  </si>
  <si>
    <t>Segítők 8 havi támogatása 4 fő</t>
  </si>
  <si>
    <t>Óvodaműködtetési támogatás - 8 hónap 84 fő</t>
  </si>
  <si>
    <t>Óvodaműködtetési támogatás - 4 hónap 75 fő</t>
  </si>
  <si>
    <t>II. TELEPÜLÉSI ÖNKORMÁNYZATOK EGYES KÖZNEVELÉSI FELADATAINAK TÁMOGATÁSA ÖSSZESEN</t>
  </si>
  <si>
    <t>A települési önkormányzatok szociális feladatainak egyéb támogatása</t>
  </si>
  <si>
    <t>Gyerekétkeztetés üzemeltetési támogatása</t>
  </si>
  <si>
    <t>Család- és gyermekjóléti szolgálat</t>
  </si>
  <si>
    <t>Szociális és kiegészítő ágazati pótlék</t>
  </si>
  <si>
    <t>Biztos Kezdet Gyerekházak támogatása</t>
  </si>
  <si>
    <t>III.3. Egyes szociális és gyermekjóléti feladatok támogatása</t>
  </si>
  <si>
    <r>
      <t xml:space="preserve">Könyvtári, közművelődési és múzeumi feladatok támogatása </t>
    </r>
    <r>
      <rPr>
        <i/>
        <sz val="10"/>
        <rFont val="Times New Roman CE"/>
        <family val="1"/>
      </rPr>
      <t>(2.sz. melléklet IV.1. pontja)</t>
    </r>
  </si>
  <si>
    <t>IV. A TELEPÜLÉSI ÖNKORMÁNYZATOK KULTURÁLIS FELADATAINAK TÁMOGATÁSA ÖSSZESEN</t>
  </si>
  <si>
    <t>Működési célú költségvetési támogatások és kiegészítő támogatások</t>
  </si>
  <si>
    <t>Helyi önkormányzatok és többcélú kistérségi társulások egyes költségvetési kapcsolatokból számított bevételei összesen)</t>
  </si>
  <si>
    <t>2/2016.(II.19.) önkormányzati rendelet 6. melléklete</t>
  </si>
  <si>
    <r>
      <t xml:space="preserve">Segítők 4 havi támogatása 4 fő </t>
    </r>
    <r>
      <rPr>
        <i/>
        <sz val="10"/>
        <rFont val="Times New Roman CE"/>
        <family val="0"/>
      </rPr>
      <t>(5 fő)</t>
    </r>
  </si>
  <si>
    <r>
      <t xml:space="preserve">A finanszirozás szemp.elismert dolgozók bertámog. 12,34 fő </t>
    </r>
    <r>
      <rPr>
        <i/>
        <sz val="10"/>
        <rFont val="Times New Roman CE"/>
        <family val="0"/>
      </rPr>
      <t>(11,16 fő)</t>
    </r>
  </si>
  <si>
    <r>
      <t>Szociális étkeztetés 110 fő</t>
    </r>
    <r>
      <rPr>
        <i/>
        <sz val="10"/>
        <rFont val="Times New Roman CE"/>
        <family val="0"/>
      </rPr>
      <t xml:space="preserve"> (108 fő)</t>
    </r>
  </si>
  <si>
    <r>
      <t>Házi segítségnyújtás  35 fő</t>
    </r>
    <r>
      <rPr>
        <i/>
        <sz val="10"/>
        <rFont val="Times New Roman CE"/>
        <family val="0"/>
      </rPr>
      <t xml:space="preserve"> (33 fő)</t>
    </r>
  </si>
  <si>
    <r>
      <t>Időskorúak nappali intézményi ellátása 18 fő</t>
    </r>
    <r>
      <rPr>
        <i/>
        <sz val="10"/>
        <rFont val="Times New Roman CE"/>
        <family val="0"/>
      </rPr>
      <t xml:space="preserve"> (17 fő)</t>
    </r>
  </si>
  <si>
    <t>Könyvári célú érdekeltségnövelő támogatás</t>
  </si>
  <si>
    <t>Kadarkút Város Önkormányzata által tervezett saját bevételek összegei és kezességvállalásokból származó kötelezettségei</t>
  </si>
  <si>
    <t>Bevétel megnevezése</t>
  </si>
  <si>
    <t>Mindösszesen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</si>
  <si>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</si>
  <si>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</si>
  <si>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</si>
  <si>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</si>
  <si>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</si>
  <si>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</si>
  <si>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</si>
  <si>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</si>
  <si>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</si>
  <si>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</si>
  <si>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</si>
  <si>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</si>
  <si>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</si>
  <si>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</si>
  <si>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</si>
  <si>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</si>
  <si>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</si>
  <si>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</si>
  <si>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</si>
  <si>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</si>
  <si>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Helyi adókból származó bevétel</t>
  </si>
  <si>
    <t>Osztalék, koncessziós díj, hozambevétel</t>
  </si>
  <si>
    <t>Bírság, pótlék- és díjbevétel</t>
  </si>
  <si>
    <r>
      <t>Kezességvállalásokból fennálló  kötelezettségek</t>
    </r>
    <r>
      <rPr>
        <b/>
        <u val="single"/>
        <sz val="11"/>
        <rFont val="Arial"/>
        <family val="2"/>
      </rPr>
      <t>:</t>
    </r>
    <r>
      <rPr>
        <b/>
        <sz val="11"/>
        <rFont val="Arial"/>
        <family val="2"/>
      </rPr>
      <t xml:space="preserve">
A Kaposmenti Hulladékgazdálkodási Önkormányzati Társulás által a "Sikeres Magyarországért" Önkormányzati Infrastruktúrafejlesztési Hitelprogram keretén belül felvett hitelhez való önkormányzati készfizető kezességvállalás</t>
    </r>
  </si>
  <si>
    <t>Kadarkút Város Önkormányzata által nyújtott közvetett támogatásokról 2016. évben</t>
  </si>
  <si>
    <t>Ellátottak térítési díjának, ill. kártérítésének méltányossági alapon történő elengedése:</t>
  </si>
  <si>
    <t xml:space="preserve">Intézményi ellátási díjak </t>
  </si>
  <si>
    <t>Tervezett bevétel összesen:</t>
  </si>
  <si>
    <t>Térítési díj támogatás</t>
  </si>
  <si>
    <t>Közvetett támogatás összesen:</t>
  </si>
  <si>
    <t>Lakosság részére lakásépítéshez, lakásfelújításhoz nyújtott kölcsönök elengedése:</t>
  </si>
  <si>
    <t>Ilyen kedvezmény nyújtását a 2016. évi költségvetésben nem terveztük.</t>
  </si>
  <si>
    <t>Helyi adónál, gépjárműadónál biztosított kedvezmény, mentesség összege adónemenként:</t>
  </si>
  <si>
    <t>Kedvezmények miatti csökkentés:</t>
  </si>
  <si>
    <t>Gépjárműadó</t>
  </si>
  <si>
    <t>Kedvezmények miatti csökkentés</t>
  </si>
  <si>
    <t>Mentességek miatti csökkentés:</t>
  </si>
  <si>
    <t>Helyiségek, eszközök hasznosításából származó bevételből nyújtott kedvezmény, mentesség:</t>
  </si>
  <si>
    <t>Helyiségek bérbeadása, hasznosítása (………... ingatlanok):</t>
  </si>
  <si>
    <t>Ingyenes használatba adott ingatlanok éves bérleti díja:</t>
  </si>
  <si>
    <t>Egyéb nyújtott kedvezmény vagy kölcsön elengedés:</t>
  </si>
  <si>
    <t>Ingatlan értékesítés (lakások) vételára:</t>
  </si>
  <si>
    <t>KÖZVETETT TÁMOGATÁSOK MINDÖSSZESEN:</t>
  </si>
  <si>
    <r>
      <t>Kadarkút Város</t>
    </r>
    <r>
      <rPr>
        <b/>
        <i/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Önkormányzata által a lakosságnak 2016. évben folyósítandó támogatások, szociális, rászorultság jellegű ellátások</t>
    </r>
    <r>
      <rPr>
        <b/>
        <u val="single"/>
        <sz val="14"/>
        <rFont val="Times New Roman"/>
        <family val="1"/>
      </rPr>
      <t xml:space="preserve"> </t>
    </r>
  </si>
  <si>
    <t>Jogszabály alapján alanyi jogon járó, illetve normatív támogatások:</t>
  </si>
  <si>
    <t>Köztemetés</t>
  </si>
  <si>
    <t>Jogszabály alapján folyósított támogatás összesen:</t>
  </si>
  <si>
    <t>Helyi önkormányzati rendelet alapján folyósított támogatások:</t>
  </si>
  <si>
    <t>BURSA támogatás</t>
  </si>
  <si>
    <t>Átmeneti segély:</t>
  </si>
  <si>
    <t>Egyéb települési támogatás</t>
  </si>
  <si>
    <t>Helyi önkormányzati rendelet alapján folyósított tám. összesen:</t>
  </si>
  <si>
    <t>I.+II.MINDÖSSZESEN:</t>
  </si>
  <si>
    <t>A fentiekből:</t>
  </si>
  <si>
    <t xml:space="preserve"> - állami (államigazgatási) feladatok kiadása:                              </t>
  </si>
  <si>
    <t xml:space="preserve"> - önként vállalt feladatok kiadása:                                                     </t>
  </si>
  <si>
    <t xml:space="preserve">                                                                                Kadarkút Város Önkormányzat</t>
  </si>
  <si>
    <t>Saját bevételek és az adósságot keletkeztető ügyletekből és kezességvállalásokból fenálló kötelezettségek aránya</t>
  </si>
  <si>
    <t>Saját bevételek</t>
  </si>
  <si>
    <t>Helyi adóból származó bevételek</t>
  </si>
  <si>
    <t>Önkormányzati vagyon és az önk.-ot megillető vagyoni jog értékesitéséből és hasznositásából származó bevétel</t>
  </si>
  <si>
    <t>Osztalék,koncessziós dij és hozambevétel</t>
  </si>
  <si>
    <t>Tárgyi eszközök,imm.javak,részvény,részesedés, vállalat értr.ből vagy privatizációból származó bevétel</t>
  </si>
  <si>
    <t>Bírság-, pótlék- és díjbevétel</t>
  </si>
  <si>
    <t>Kezességvállalással kapcsolatos megtérülés</t>
  </si>
  <si>
    <t xml:space="preserve">Összesen: </t>
  </si>
  <si>
    <t>Adósságot keletkeztető ügyletek</t>
  </si>
  <si>
    <t>Felvett, átvállalt hitel, kölcsön</t>
  </si>
  <si>
    <t>Hitelviszonyt megtestesítő értékpapír</t>
  </si>
  <si>
    <t>Váltó</t>
  </si>
  <si>
    <t>Pénzügyi lízing</t>
  </si>
  <si>
    <t>Adásvételi szerződés megkötése a visszavásárlási kötelezettség kikötésével</t>
  </si>
  <si>
    <t>Halasztott fizetés, részletfizetés, és a még ki nem fizetett ellenérték</t>
  </si>
  <si>
    <t>Kezességvállalásból eredő fizetési kötelezettség</t>
  </si>
  <si>
    <t>2/2016.(II.19.) önkormányzati rendelet 12. melléklete</t>
  </si>
  <si>
    <t xml:space="preserve">2/2016.(II.19.) önkormányzati rendelet 17. melléklete </t>
  </si>
  <si>
    <t xml:space="preserve">2/2016.(II.19.) önkormányzati rendelet 18. melléklete </t>
  </si>
  <si>
    <t>2/2016.(II.19.) önkormányzati rendelet 20. melléklete</t>
  </si>
  <si>
    <t>016020</t>
  </si>
  <si>
    <t>018030</t>
  </si>
  <si>
    <t>Tám. célú finanszírozási műveletek</t>
  </si>
  <si>
    <t>Országos és helyi népszavazással kapcs. tev.</t>
  </si>
  <si>
    <t>013370</t>
  </si>
  <si>
    <t>Informatikai fejlesztések, szolgáltatások</t>
  </si>
  <si>
    <t>Közutak üzemeltetése</t>
  </si>
  <si>
    <t xml:space="preserve">Közművelődési érd.növelő támogatás </t>
  </si>
  <si>
    <t>Bokor József Városi Könyvtár eszközbeszerzése</t>
  </si>
  <si>
    <t>Tornaterem felújítása</t>
  </si>
  <si>
    <t>ASP rendszer bevezetéséhez kapcsolódó eszközbeszerzés</t>
  </si>
  <si>
    <t>Labdarúgó védőháló beszerzése (sport)</t>
  </si>
  <si>
    <t>Biztos Kezdet Gyerekház eszközbeszerzése (vízmelegítő)</t>
  </si>
  <si>
    <t>Szelektív hulladékgyűjtő edények beszerzése</t>
  </si>
  <si>
    <t>Lakás eszközbeszerzése (kandalló, router)</t>
  </si>
  <si>
    <t>Ellátottak pénzbeli juttatásai</t>
  </si>
  <si>
    <t>Felhalmozási célú pénzeszközátadás Áht-n kívülre (közműfejlesztési támogatás)</t>
  </si>
  <si>
    <t>Működési célú pénzeszközátadás Áht-n kívülre (DRV)</t>
  </si>
  <si>
    <t>SZASZK elszámolás (Kisasszond )</t>
  </si>
  <si>
    <t>Kadarkúti Közös Önk.Hivatal  elszámolása (Kisasszond)</t>
  </si>
  <si>
    <t>A hozzájárulások és támogatások összesítése:</t>
  </si>
  <si>
    <t xml:space="preserve">Műk.célú pénzeszk átadás Áht kívülre </t>
  </si>
  <si>
    <t>Felhalmozási költségvetési maradvány igénybevétele</t>
  </si>
  <si>
    <t>1. melléklet a 2/2016.(II.19.) önkormányzati rendelethez</t>
  </si>
  <si>
    <t>Kadarkút Város Önkormányzatának címrendje</t>
  </si>
  <si>
    <t>Cím száma</t>
  </si>
  <si>
    <t>Cím megnevezése</t>
  </si>
  <si>
    <t>Kadarkút Város Önkormányzata</t>
  </si>
  <si>
    <t>Kadarkúti Közös Önkormányzati Hivatal</t>
  </si>
  <si>
    <t>Id. Kapoli Antal Művelődési Központ</t>
  </si>
  <si>
    <t>9. melléklet a 2 /2016.(II.19 )önkormányzati rendelethez</t>
  </si>
  <si>
    <t>Kadarkút Város Önkormányzat 2016. évi létszámkerete kormányzati funkció szerinti bontásban</t>
  </si>
  <si>
    <t>Szakfeladat</t>
  </si>
  <si>
    <t>2016. évi engedélyezett létszám ( fő) /eredeti ei./</t>
  </si>
  <si>
    <t>2016. évi engedélyezett létszám ( fő) /módosított ei./</t>
  </si>
  <si>
    <t>Igazgatás (polgármester)</t>
  </si>
  <si>
    <t>Városgazd.egyéb szolg.(brigád)</t>
  </si>
  <si>
    <t>Étkeztetés</t>
  </si>
  <si>
    <t>Önkormányzat (inzézmények nélkül) összesen:</t>
  </si>
  <si>
    <t>Kadarkúti Közös Önkormányzati Hivatal összesen:</t>
  </si>
  <si>
    <t>Id. Kapoli Antal Művelődési Ház</t>
  </si>
  <si>
    <t>Id. Kapoli Antal Művelődési Ház összesen:</t>
  </si>
  <si>
    <t>Bokor József Városi Könyvtár összesen:</t>
  </si>
  <si>
    <t>Kadarkúti Szociális Alapszolgáltatási Központ összesen:</t>
  </si>
  <si>
    <t>LÉTSZÁMKERET ÖSSZESEN</t>
  </si>
  <si>
    <t>10.  melléklet a 2 /2016.(II.19.) önkormányzati rendelethez</t>
  </si>
  <si>
    <t>Kadarkút Város Önkormányzat 2016. évi közfoglalkoztatási létszámkerete</t>
  </si>
  <si>
    <t>39 fő</t>
  </si>
  <si>
    <t>2015.12.01.-2016.06.30.</t>
  </si>
  <si>
    <t>Start munkaprogram (mezőgazdaság)</t>
  </si>
  <si>
    <t>8 fő</t>
  </si>
  <si>
    <t>2015.12.01.-2016.02.29.</t>
  </si>
  <si>
    <t>Start munkaprogram (kosárfonó)</t>
  </si>
  <si>
    <t>5 fő</t>
  </si>
  <si>
    <t>45 fő</t>
  </si>
  <si>
    <t>16 fő</t>
  </si>
  <si>
    <t>Hosszabb időtartamú közfoglalkoztatás (útfenntartó)</t>
  </si>
  <si>
    <t>Hosszabb időtartamú közfoglalkoztatás (egyéb takarító és kisegítő)</t>
  </si>
  <si>
    <t>18 fő</t>
  </si>
  <si>
    <t>2016.07.01.-2016.10.31.</t>
  </si>
  <si>
    <t>44 fő</t>
  </si>
  <si>
    <t>2016.04.01.-2017.02.28.                 33 fő</t>
  </si>
  <si>
    <t>2016.07.01.-2017.02.28.                 11 fő</t>
  </si>
  <si>
    <t>Hosszabb időtartamú közfoglalkoztatás (kőműves)</t>
  </si>
  <si>
    <t>1 fő</t>
  </si>
  <si>
    <t>2016.04.01.-2017.02.28.</t>
  </si>
  <si>
    <t>Hosszabb időtartamú közfoglalkoztatás  (egyéb takarító és kisegítő)</t>
  </si>
  <si>
    <t>10 fő</t>
  </si>
  <si>
    <t>2016.05.01.-2016.06.30.</t>
  </si>
  <si>
    <t>Járási startmunka mintaprogram (fűzvessző-kosárfonó)</t>
  </si>
  <si>
    <t>2016.03.01.-2017.02.28.</t>
  </si>
  <si>
    <t>Járási startmunka mintaprogram (mg. segédmunkás)</t>
  </si>
  <si>
    <t>26 fő</t>
  </si>
  <si>
    <t>2016.04.01.-2016.10.31.</t>
  </si>
  <si>
    <t>Nyári diákmunka program</t>
  </si>
  <si>
    <t>2016.08.01.-2016.08.31.</t>
  </si>
  <si>
    <t>242 fő</t>
  </si>
  <si>
    <t>11. melléklet a  2/2016.(II.19) önkormányzati rendelethez</t>
  </si>
  <si>
    <t>Kadarkút Város Önkormányzat Európai Uniós támogatással megvalósuló programok, projektek bevételeiről és kiadásairól</t>
  </si>
  <si>
    <t>Nemleges</t>
  </si>
  <si>
    <t xml:space="preserve">                  </t>
  </si>
  <si>
    <t>Kadarkút Város Önkormányzatának 
többéves kihatással járó kiadásairól</t>
  </si>
  <si>
    <t>14. melléklet a  2/2016.(II.19.)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</si>
</sst>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??\ _F_t_-;_-@_-"/>
    <numFmt numFmtId="173" formatCode="#,##0.000"/>
    <numFmt numFmtId="174" formatCode="#,##0.0"/>
    <numFmt numFmtId="175" formatCode="#,##0_ ;\-#,##0\ 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i/>
      <sz val="12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i/>
      <sz val="11"/>
      <name val="Times New Roman"/>
      <family val="1"/>
    </font>
    <font>
      <sz val="11"/>
      <name val="Arial CE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0"/>
    </font>
    <font>
      <b/>
      <u val="single"/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i/>
      <sz val="12"/>
      <name val="Times New Roman"/>
      <family val="1"/>
    </font>
    <font>
      <i/>
      <sz val="10"/>
      <name val="Arial CE"/>
      <family val="0"/>
    </font>
    <font>
      <sz val="12"/>
      <name val="Arial"/>
      <family val="2"/>
    </font>
    <font>
      <sz val="10"/>
      <name val="Arial"/>
      <family val="2"/>
    </font>
    <font>
      <sz val="12"/>
      <name val="Arial CE"/>
      <family val="0"/>
    </font>
    <font>
      <b/>
      <sz val="16"/>
      <name val="Times New Roman"/>
      <family val="1"/>
    </font>
    <font>
      <i/>
      <sz val="12"/>
      <color indexed="8"/>
      <name val="Times New Roman"/>
      <family val="1"/>
    </font>
    <font>
      <sz val="10"/>
      <name val="Cambria"/>
      <family val="1"/>
    </font>
    <font>
      <b/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8"/>
      <color indexed="8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i/>
      <sz val="10"/>
      <color indexed="8"/>
      <name val="Times New Roman"/>
      <family val="1"/>
    </font>
    <font>
      <i/>
      <sz val="10"/>
      <name val="Times New Roman CE"/>
      <family val="1"/>
    </font>
    <font>
      <sz val="72"/>
      <name val="Arial CE"/>
      <family val="0"/>
    </font>
    <font>
      <b/>
      <sz val="18"/>
      <name val="Times New Roman CE"/>
      <family val="1"/>
    </font>
    <font>
      <b/>
      <sz val="10"/>
      <name val="Arial"/>
      <family val="2"/>
    </font>
    <font>
      <b/>
      <sz val="20"/>
      <name val="Times New Roman CE"/>
      <family val="1"/>
    </font>
    <font>
      <b/>
      <sz val="11"/>
      <name val="Times New Roman CE"/>
      <family val="1"/>
    </font>
    <font>
      <b/>
      <u val="single"/>
      <sz val="12"/>
      <name val="Times New Roman CE"/>
      <family val="1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name val="Times New Roman CE"/>
      <family val="1"/>
    </font>
    <font>
      <b/>
      <i/>
      <sz val="14"/>
      <name val="Times New Roman CE"/>
      <family val="0"/>
    </font>
    <font>
      <b/>
      <i/>
      <sz val="10"/>
      <name val="Arial CE"/>
      <family val="0"/>
    </font>
    <font>
      <b/>
      <i/>
      <sz val="10"/>
      <name val="Times New Roman CE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 style="thin"/>
      <top style="medium"/>
      <bottom style="thin"/>
    </border>
    <border>
      <left>
        <color indexed="63"/>
      </left>
      <right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 style="medium"/>
      <top/>
      <bottom>
        <color indexed="63"/>
      </bottom>
    </border>
    <border>
      <left/>
      <right style="thin"/>
      <top/>
      <bottom/>
    </border>
    <border>
      <left style="medium"/>
      <right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20" borderId="1" applyNumberFormat="0" applyAlignment="0" applyProtection="0"/>
    <xf numFmtId="0" fontId="84" fillId="0" borderId="0" applyNumberFormat="0" applyFill="0" applyBorder="0" applyAlignment="0" applyProtection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1" fillId="22" borderId="7" applyNumberFormat="0" applyFont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91" fillId="29" borderId="0" applyNumberFormat="0" applyBorder="0" applyAlignment="0" applyProtection="0"/>
    <xf numFmtId="0" fontId="92" fillId="30" borderId="8" applyNumberFormat="0" applyAlignment="0" applyProtection="0"/>
    <xf numFmtId="0" fontId="4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9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5" fillId="31" borderId="0" applyNumberFormat="0" applyBorder="0" applyAlignment="0" applyProtection="0"/>
    <xf numFmtId="0" fontId="96" fillId="32" borderId="0" applyNumberFormat="0" applyBorder="0" applyAlignment="0" applyProtection="0"/>
    <xf numFmtId="0" fontId="97" fillId="30" borderId="1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0" xfId="57" applyFont="1" applyAlignment="1">
      <alignment horizontal="right"/>
      <protection/>
    </xf>
    <xf numFmtId="0" fontId="4" fillId="0" borderId="0" xfId="57" applyFont="1">
      <alignment/>
      <protection/>
    </xf>
    <xf numFmtId="0" fontId="6" fillId="0" borderId="0" xfId="57" applyFont="1">
      <alignment/>
      <protection/>
    </xf>
    <xf numFmtId="0" fontId="6" fillId="0" borderId="0" xfId="57" applyFont="1" applyFill="1">
      <alignment/>
      <protection/>
    </xf>
    <xf numFmtId="0" fontId="6" fillId="0" borderId="10" xfId="57" applyFont="1" applyFill="1" applyBorder="1">
      <alignment/>
      <protection/>
    </xf>
    <xf numFmtId="0" fontId="6" fillId="0" borderId="11" xfId="57" applyFont="1" applyFill="1" applyBorder="1">
      <alignment/>
      <protection/>
    </xf>
    <xf numFmtId="0" fontId="6" fillId="0" borderId="12" xfId="57" applyFont="1" applyFill="1" applyBorder="1">
      <alignment/>
      <protection/>
    </xf>
    <xf numFmtId="0" fontId="6" fillId="0" borderId="13" xfId="57" applyFont="1" applyFill="1" applyBorder="1">
      <alignment/>
      <protection/>
    </xf>
    <xf numFmtId="0" fontId="6" fillId="0" borderId="14" xfId="57" applyFont="1" applyFill="1" applyBorder="1">
      <alignment/>
      <protection/>
    </xf>
    <xf numFmtId="0" fontId="6" fillId="0" borderId="15" xfId="57" applyFont="1" applyFill="1" applyBorder="1">
      <alignment/>
      <protection/>
    </xf>
    <xf numFmtId="0" fontId="6" fillId="0" borderId="16" xfId="57" applyFont="1" applyFill="1" applyBorder="1">
      <alignment/>
      <protection/>
    </xf>
    <xf numFmtId="0" fontId="6" fillId="0" borderId="17" xfId="57" applyFont="1" applyFill="1" applyBorder="1">
      <alignment/>
      <protection/>
    </xf>
    <xf numFmtId="0" fontId="7" fillId="0" borderId="0" xfId="57" applyFont="1" applyFill="1">
      <alignment/>
      <protection/>
    </xf>
    <xf numFmtId="0" fontId="7" fillId="0" borderId="18" xfId="57" applyFont="1" applyFill="1" applyBorder="1">
      <alignment/>
      <protection/>
    </xf>
    <xf numFmtId="0" fontId="7" fillId="0" borderId="19" xfId="57" applyFont="1" applyFill="1" applyBorder="1">
      <alignment/>
      <protection/>
    </xf>
    <xf numFmtId="0" fontId="6" fillId="0" borderId="20" xfId="57" applyFont="1" applyFill="1" applyBorder="1">
      <alignment/>
      <protection/>
    </xf>
    <xf numFmtId="0" fontId="6" fillId="0" borderId="21" xfId="57" applyFont="1" applyFill="1" applyBorder="1">
      <alignment/>
      <protection/>
    </xf>
    <xf numFmtId="0" fontId="7" fillId="0" borderId="22" xfId="57" applyFont="1" applyFill="1" applyBorder="1">
      <alignment/>
      <protection/>
    </xf>
    <xf numFmtId="0" fontId="7" fillId="0" borderId="23" xfId="57" applyFont="1" applyFill="1" applyBorder="1">
      <alignment/>
      <protection/>
    </xf>
    <xf numFmtId="0" fontId="6" fillId="0" borderId="10" xfId="57" applyFont="1" applyBorder="1">
      <alignment/>
      <protection/>
    </xf>
    <xf numFmtId="0" fontId="6" fillId="0" borderId="24" xfId="57" applyFont="1" applyBorder="1">
      <alignment/>
      <protection/>
    </xf>
    <xf numFmtId="0" fontId="6" fillId="0" borderId="14" xfId="57" applyFont="1" applyBorder="1">
      <alignment/>
      <protection/>
    </xf>
    <xf numFmtId="0" fontId="6" fillId="0" borderId="25" xfId="57" applyFont="1" applyBorder="1">
      <alignment/>
      <protection/>
    </xf>
    <xf numFmtId="0" fontId="6" fillId="0" borderId="16" xfId="57" applyFont="1" applyBorder="1">
      <alignment/>
      <protection/>
    </xf>
    <xf numFmtId="0" fontId="6" fillId="0" borderId="26" xfId="57" applyFont="1" applyBorder="1">
      <alignment/>
      <protection/>
    </xf>
    <xf numFmtId="0" fontId="7" fillId="0" borderId="18" xfId="57" applyFont="1" applyBorder="1">
      <alignment/>
      <protection/>
    </xf>
    <xf numFmtId="0" fontId="7" fillId="0" borderId="27" xfId="57" applyFont="1" applyBorder="1">
      <alignment/>
      <protection/>
    </xf>
    <xf numFmtId="0" fontId="7" fillId="0" borderId="22" xfId="57" applyFont="1" applyBorder="1">
      <alignment/>
      <protection/>
    </xf>
    <xf numFmtId="0" fontId="7" fillId="0" borderId="28" xfId="57" applyFont="1" applyBorder="1">
      <alignment/>
      <protection/>
    </xf>
    <xf numFmtId="0" fontId="7" fillId="0" borderId="0" xfId="57" applyFont="1">
      <alignment/>
      <protection/>
    </xf>
    <xf numFmtId="0" fontId="8" fillId="0" borderId="0" xfId="57" applyFont="1" applyAlignment="1">
      <alignment wrapText="1"/>
      <protection/>
    </xf>
    <xf numFmtId="0" fontId="9" fillId="0" borderId="0" xfId="57" applyFont="1">
      <alignment/>
      <protection/>
    </xf>
    <xf numFmtId="0" fontId="11" fillId="0" borderId="0" xfId="57" applyFont="1" applyFill="1" applyBorder="1" applyAlignment="1">
      <alignment horizontal="center" vertical="center"/>
      <protection/>
    </xf>
    <xf numFmtId="0" fontId="11" fillId="0" borderId="0" xfId="57" applyFont="1" applyFill="1" applyBorder="1" applyAlignment="1">
      <alignment vertical="center"/>
      <protection/>
    </xf>
    <xf numFmtId="0" fontId="11" fillId="0" borderId="0" xfId="57" applyFont="1" applyFill="1" applyBorder="1" applyAlignment="1">
      <alignment horizontal="left"/>
      <protection/>
    </xf>
    <xf numFmtId="0" fontId="11" fillId="0" borderId="0" xfId="57" applyFont="1" applyFill="1" applyBorder="1" applyAlignment="1">
      <alignment/>
      <protection/>
    </xf>
    <xf numFmtId="3" fontId="11" fillId="0" borderId="0" xfId="57" applyNumberFormat="1" applyFont="1" applyFill="1" applyBorder="1" applyAlignment="1">
      <alignment/>
      <protection/>
    </xf>
    <xf numFmtId="3" fontId="12" fillId="0" borderId="0" xfId="57" applyNumberFormat="1" applyFont="1">
      <alignment/>
      <protection/>
    </xf>
    <xf numFmtId="3" fontId="12" fillId="0" borderId="0" xfId="57" applyNumberFormat="1" applyFont="1" applyFill="1" applyBorder="1" applyAlignment="1">
      <alignment horizontal="center" vertical="center" wrapText="1"/>
      <protection/>
    </xf>
    <xf numFmtId="3" fontId="12" fillId="0" borderId="0" xfId="57" applyNumberFormat="1" applyFont="1" applyFill="1" applyBorder="1" applyAlignment="1">
      <alignment vertical="center"/>
      <protection/>
    </xf>
    <xf numFmtId="3" fontId="11" fillId="0" borderId="0" xfId="57" applyNumberFormat="1" applyFont="1" applyFill="1" applyBorder="1" applyAlignment="1">
      <alignment horizontal="center" vertical="center" textRotation="90" wrapText="1"/>
      <protection/>
    </xf>
    <xf numFmtId="3" fontId="11" fillId="0" borderId="0" xfId="57" applyNumberFormat="1" applyFont="1" applyBorder="1" applyAlignment="1">
      <alignment vertical="center"/>
      <protection/>
    </xf>
    <xf numFmtId="3" fontId="12" fillId="0" borderId="0" xfId="57" applyNumberFormat="1" applyFont="1" applyBorder="1">
      <alignment/>
      <protection/>
    </xf>
    <xf numFmtId="3" fontId="11" fillId="0" borderId="0" xfId="57" applyNumberFormat="1" applyFont="1" applyFill="1" applyBorder="1" applyAlignment="1">
      <alignment vertical="center" wrapText="1"/>
      <protection/>
    </xf>
    <xf numFmtId="0" fontId="12" fillId="0" borderId="0" xfId="57" applyFont="1">
      <alignment/>
      <protection/>
    </xf>
    <xf numFmtId="0" fontId="3" fillId="0" borderId="0" xfId="57" applyFont="1" applyAlignment="1">
      <alignment horizontal="right" vertical="center"/>
      <protection/>
    </xf>
    <xf numFmtId="0" fontId="3" fillId="0" borderId="0" xfId="57" applyFont="1" applyAlignment="1">
      <alignment vertical="center"/>
      <protection/>
    </xf>
    <xf numFmtId="0" fontId="2" fillId="0" borderId="0" xfId="57">
      <alignment/>
      <protection/>
    </xf>
    <xf numFmtId="0" fontId="13" fillId="0" borderId="0" xfId="57" applyFont="1" applyAlignment="1">
      <alignment vertical="center"/>
      <protection/>
    </xf>
    <xf numFmtId="0" fontId="2" fillId="0" borderId="0" xfId="57" applyAlignment="1">
      <alignment vertical="center"/>
      <protection/>
    </xf>
    <xf numFmtId="0" fontId="14" fillId="0" borderId="0" xfId="57" applyFont="1" applyAlignment="1">
      <alignment vertical="center"/>
      <protection/>
    </xf>
    <xf numFmtId="3" fontId="14" fillId="0" borderId="0" xfId="57" applyNumberFormat="1" applyFont="1" applyAlignment="1">
      <alignment horizontal="right" vertical="center"/>
      <protection/>
    </xf>
    <xf numFmtId="3" fontId="15" fillId="0" borderId="0" xfId="57" applyNumberFormat="1" applyFont="1" applyAlignment="1">
      <alignment horizontal="right" vertical="center"/>
      <protection/>
    </xf>
    <xf numFmtId="3" fontId="15" fillId="0" borderId="0" xfId="57" applyNumberFormat="1" applyFont="1" applyAlignment="1">
      <alignment horizontal="center" vertical="center"/>
      <protection/>
    </xf>
    <xf numFmtId="3" fontId="2" fillId="0" borderId="0" xfId="57" applyNumberFormat="1" applyAlignment="1">
      <alignment vertical="center"/>
      <protection/>
    </xf>
    <xf numFmtId="0" fontId="2" fillId="0" borderId="0" xfId="57" applyAlignment="1">
      <alignment horizontal="center" vertical="center"/>
      <protection/>
    </xf>
    <xf numFmtId="0" fontId="20" fillId="0" borderId="0" xfId="57" applyFont="1" applyFill="1">
      <alignment/>
      <protection/>
    </xf>
    <xf numFmtId="0" fontId="16" fillId="0" borderId="0" xfId="57" applyFont="1" applyFill="1" applyBorder="1" applyAlignment="1">
      <alignment horizontal="center"/>
      <protection/>
    </xf>
    <xf numFmtId="0" fontId="16" fillId="0" borderId="0" xfId="57" applyFont="1" applyFill="1" applyAlignment="1">
      <alignment horizontal="center"/>
      <protection/>
    </xf>
    <xf numFmtId="0" fontId="10" fillId="33" borderId="29" xfId="57" applyFont="1" applyFill="1" applyBorder="1" applyAlignment="1">
      <alignment horizontal="left"/>
      <protection/>
    </xf>
    <xf numFmtId="0" fontId="19" fillId="0" borderId="29" xfId="57" applyFont="1" applyFill="1" applyBorder="1" applyAlignment="1">
      <alignment/>
      <protection/>
    </xf>
    <xf numFmtId="0" fontId="16" fillId="0" borderId="0" xfId="57" applyFont="1" applyFill="1">
      <alignment/>
      <protection/>
    </xf>
    <xf numFmtId="0" fontId="19" fillId="0" borderId="29" xfId="57" applyFont="1" applyFill="1" applyBorder="1" applyAlignment="1">
      <alignment horizontal="left"/>
      <protection/>
    </xf>
    <xf numFmtId="0" fontId="22" fillId="0" borderId="0" xfId="57" applyFont="1" applyFill="1">
      <alignment/>
      <protection/>
    </xf>
    <xf numFmtId="0" fontId="19" fillId="0" borderId="29" xfId="57" applyFont="1" applyFill="1" applyBorder="1">
      <alignment/>
      <protection/>
    </xf>
    <xf numFmtId="0" fontId="10" fillId="33" borderId="29" xfId="57" applyFont="1" applyFill="1" applyBorder="1">
      <alignment/>
      <protection/>
    </xf>
    <xf numFmtId="0" fontId="10" fillId="0" borderId="0" xfId="57" applyFont="1" applyFill="1" applyAlignment="1">
      <alignment horizontal="center"/>
      <protection/>
    </xf>
    <xf numFmtId="0" fontId="19" fillId="0" borderId="0" xfId="57" applyFont="1" applyFill="1" applyAlignment="1">
      <alignment horizontal="right"/>
      <protection/>
    </xf>
    <xf numFmtId="0" fontId="10" fillId="0" borderId="0" xfId="57" applyFont="1" applyFill="1">
      <alignment/>
      <protection/>
    </xf>
    <xf numFmtId="3" fontId="10" fillId="0" borderId="0" xfId="57" applyNumberFormat="1" applyFont="1" applyFill="1">
      <alignment/>
      <protection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/>
      <protection/>
    </xf>
    <xf numFmtId="3" fontId="19" fillId="0" borderId="0" xfId="57" applyNumberFormat="1" applyFont="1" applyFill="1" applyAlignment="1">
      <alignment/>
      <protection/>
    </xf>
    <xf numFmtId="0" fontId="26" fillId="0" borderId="0" xfId="57" applyFont="1" applyFill="1">
      <alignment/>
      <protection/>
    </xf>
    <xf numFmtId="3" fontId="10" fillId="0" borderId="0" xfId="57" applyNumberFormat="1" applyFont="1" applyFill="1" applyAlignment="1">
      <alignment horizontal="right"/>
      <protection/>
    </xf>
    <xf numFmtId="3" fontId="19" fillId="0" borderId="0" xfId="57" applyNumberFormat="1" applyFont="1" applyFill="1" applyAlignment="1">
      <alignment horizontal="right"/>
      <protection/>
    </xf>
    <xf numFmtId="3" fontId="19" fillId="0" borderId="0" xfId="57" applyNumberFormat="1" applyFont="1" applyFill="1">
      <alignment/>
      <protection/>
    </xf>
    <xf numFmtId="0" fontId="19" fillId="0" borderId="0" xfId="57" applyFont="1" applyFill="1" applyAlignment="1">
      <alignment horizontal="left"/>
      <protection/>
    </xf>
    <xf numFmtId="0" fontId="10" fillId="0" borderId="0" xfId="57" applyFont="1" applyAlignment="1">
      <alignment wrapText="1"/>
      <protection/>
    </xf>
    <xf numFmtId="3" fontId="19" fillId="0" borderId="0" xfId="57" applyNumberFormat="1" applyFont="1">
      <alignment/>
      <protection/>
    </xf>
    <xf numFmtId="0" fontId="19" fillId="0" borderId="0" xfId="57" applyFont="1">
      <alignment/>
      <protection/>
    </xf>
    <xf numFmtId="0" fontId="19" fillId="0" borderId="29" xfId="57" applyFont="1" applyFill="1" applyBorder="1" applyAlignment="1">
      <alignment horizontal="left" vertical="center"/>
      <protection/>
    </xf>
    <xf numFmtId="0" fontId="2" fillId="0" borderId="0" xfId="57" applyAlignment="1">
      <alignment horizontal="center"/>
      <protection/>
    </xf>
    <xf numFmtId="0" fontId="20" fillId="0" borderId="0" xfId="57" applyFont="1">
      <alignment/>
      <protection/>
    </xf>
    <xf numFmtId="0" fontId="16" fillId="0" borderId="0" xfId="57" applyFont="1">
      <alignment/>
      <protection/>
    </xf>
    <xf numFmtId="0" fontId="30" fillId="0" borderId="0" xfId="57" applyFont="1">
      <alignment/>
      <protection/>
    </xf>
    <xf numFmtId="0" fontId="32" fillId="0" borderId="0" xfId="57" applyFont="1">
      <alignment/>
      <protection/>
    </xf>
    <xf numFmtId="0" fontId="19" fillId="0" borderId="0" xfId="57" applyFont="1" applyAlignment="1">
      <alignment horizontal="right"/>
      <protection/>
    </xf>
    <xf numFmtId="0" fontId="19" fillId="0" borderId="0" xfId="57" applyFont="1" applyAlignment="1">
      <alignment vertical="center"/>
      <protection/>
    </xf>
    <xf numFmtId="0" fontId="32" fillId="0" borderId="0" xfId="57" applyFont="1" applyAlignment="1">
      <alignment vertical="center"/>
      <protection/>
    </xf>
    <xf numFmtId="0" fontId="19" fillId="0" borderId="0" xfId="57" applyFont="1" applyAlignment="1">
      <alignment horizontal="right" vertical="center"/>
      <protection/>
    </xf>
    <xf numFmtId="0" fontId="20" fillId="0" borderId="0" xfId="58" applyFont="1" applyFill="1">
      <alignment/>
      <protection/>
    </xf>
    <xf numFmtId="173" fontId="20" fillId="0" borderId="0" xfId="58" applyNumberFormat="1" applyFont="1" applyFill="1">
      <alignment/>
      <protection/>
    </xf>
    <xf numFmtId="0" fontId="21" fillId="0" borderId="0" xfId="58" applyFont="1" applyFill="1" applyAlignment="1">
      <alignment horizontal="center" vertical="center"/>
      <protection/>
    </xf>
    <xf numFmtId="0" fontId="19" fillId="0" borderId="0" xfId="58" applyFont="1" applyFill="1" applyBorder="1">
      <alignment/>
      <protection/>
    </xf>
    <xf numFmtId="173" fontId="19" fillId="0" borderId="0" xfId="58" applyNumberFormat="1" applyFont="1" applyFill="1" applyBorder="1">
      <alignment/>
      <protection/>
    </xf>
    <xf numFmtId="0" fontId="19" fillId="0" borderId="0" xfId="58" applyFont="1" applyFill="1" applyAlignment="1">
      <alignment vertical="center"/>
      <protection/>
    </xf>
    <xf numFmtId="0" fontId="19" fillId="0" borderId="0" xfId="58" applyFont="1" applyFill="1" applyAlignment="1">
      <alignment horizontal="right" vertical="center"/>
      <protection/>
    </xf>
    <xf numFmtId="0" fontId="19" fillId="0" borderId="0" xfId="58" applyFont="1" applyFill="1" applyAlignment="1">
      <alignment horizontal="right"/>
      <protection/>
    </xf>
    <xf numFmtId="0" fontId="19" fillId="0" borderId="29" xfId="58" applyFont="1" applyFill="1" applyBorder="1" applyAlignment="1">
      <alignment horizontal="center" vertical="center"/>
      <protection/>
    </xf>
    <xf numFmtId="0" fontId="10" fillId="0" borderId="29" xfId="58" applyFont="1" applyFill="1" applyBorder="1" applyAlignment="1">
      <alignment horizontal="center" vertical="center"/>
      <protection/>
    </xf>
    <xf numFmtId="0" fontId="10" fillId="0" borderId="0" xfId="58" applyFont="1" applyFill="1" applyBorder="1" applyAlignment="1">
      <alignment horizontal="center" vertical="center"/>
      <protection/>
    </xf>
    <xf numFmtId="0" fontId="20" fillId="0" borderId="0" xfId="58" applyFont="1" applyFill="1" applyAlignment="1">
      <alignment horizontal="center" vertical="center"/>
      <protection/>
    </xf>
    <xf numFmtId="173" fontId="20" fillId="0" borderId="0" xfId="58" applyNumberFormat="1" applyFont="1" applyFill="1" applyAlignment="1">
      <alignment horizontal="center" vertical="center"/>
      <protection/>
    </xf>
    <xf numFmtId="0" fontId="19" fillId="0" borderId="29" xfId="58" applyFont="1" applyFill="1" applyBorder="1" applyAlignment="1">
      <alignment vertical="center"/>
      <protection/>
    </xf>
    <xf numFmtId="3" fontId="10" fillId="0" borderId="0" xfId="58" applyNumberFormat="1" applyFont="1" applyFill="1" applyBorder="1">
      <alignment/>
      <protection/>
    </xf>
    <xf numFmtId="3" fontId="20" fillId="0" borderId="0" xfId="58" applyNumberFormat="1" applyFont="1" applyFill="1">
      <alignment/>
      <protection/>
    </xf>
    <xf numFmtId="0" fontId="10" fillId="0" borderId="29" xfId="58" applyFont="1" applyFill="1" applyBorder="1" applyAlignment="1">
      <alignment vertical="center"/>
      <protection/>
    </xf>
    <xf numFmtId="0" fontId="10" fillId="0" borderId="30" xfId="58" applyFont="1" applyFill="1" applyBorder="1" applyAlignment="1">
      <alignment vertical="center"/>
      <protection/>
    </xf>
    <xf numFmtId="0" fontId="16" fillId="0" borderId="0" xfId="58" applyFont="1" applyFill="1">
      <alignment/>
      <protection/>
    </xf>
    <xf numFmtId="173" fontId="16" fillId="0" borderId="0" xfId="58" applyNumberFormat="1" applyFont="1" applyFill="1">
      <alignment/>
      <protection/>
    </xf>
    <xf numFmtId="0" fontId="10" fillId="0" borderId="0" xfId="58" applyFont="1" applyFill="1" applyAlignment="1">
      <alignment vertical="center"/>
      <protection/>
    </xf>
    <xf numFmtId="0" fontId="10" fillId="0" borderId="0" xfId="58" applyFont="1" applyFill="1">
      <alignment/>
      <protection/>
    </xf>
    <xf numFmtId="0" fontId="0" fillId="0" borderId="0" xfId="0" applyAlignment="1">
      <alignment horizontal="right"/>
    </xf>
    <xf numFmtId="0" fontId="34" fillId="0" borderId="0" xfId="0" applyFont="1" applyAlignment="1">
      <alignment horizontal="right"/>
    </xf>
    <xf numFmtId="0" fontId="25" fillId="0" borderId="0" xfId="57" applyFont="1" applyAlignment="1">
      <alignment vertical="center"/>
      <protection/>
    </xf>
    <xf numFmtId="3" fontId="32" fillId="0" borderId="0" xfId="57" applyNumberFormat="1" applyFont="1" applyAlignment="1">
      <alignment vertical="center"/>
      <protection/>
    </xf>
    <xf numFmtId="0" fontId="10" fillId="0" borderId="0" xfId="57" applyFont="1" applyFill="1" applyBorder="1" applyAlignment="1">
      <alignment vertical="center"/>
      <protection/>
    </xf>
    <xf numFmtId="0" fontId="10" fillId="33" borderId="29" xfId="57" applyFont="1" applyFill="1" applyBorder="1" applyAlignment="1">
      <alignment horizontal="right" vertical="center"/>
      <protection/>
    </xf>
    <xf numFmtId="0" fontId="10" fillId="0" borderId="31" xfId="57" applyFont="1" applyFill="1" applyBorder="1" applyAlignment="1">
      <alignment horizontal="left" vertical="center"/>
      <protection/>
    </xf>
    <xf numFmtId="0" fontId="10" fillId="33" borderId="29" xfId="57" applyFont="1" applyFill="1" applyBorder="1" applyAlignment="1">
      <alignment horizontal="left" vertical="center"/>
      <protection/>
    </xf>
    <xf numFmtId="0" fontId="32" fillId="0" borderId="25" xfId="57" applyFont="1" applyBorder="1" applyAlignment="1">
      <alignment vertical="center"/>
      <protection/>
    </xf>
    <xf numFmtId="0" fontId="10" fillId="33" borderId="29" xfId="57" applyFont="1" applyFill="1" applyBorder="1" applyAlignment="1">
      <alignment vertical="center" wrapText="1"/>
      <protection/>
    </xf>
    <xf numFmtId="0" fontId="19" fillId="0" borderId="29" xfId="57" applyFont="1" applyBorder="1" applyAlignment="1">
      <alignment vertical="center"/>
      <protection/>
    </xf>
    <xf numFmtId="0" fontId="3" fillId="0" borderId="0" xfId="57" applyFont="1" applyAlignment="1">
      <alignment/>
      <protection/>
    </xf>
    <xf numFmtId="0" fontId="35" fillId="0" borderId="0" xfId="57" applyFont="1">
      <alignment/>
      <protection/>
    </xf>
    <xf numFmtId="0" fontId="24" fillId="0" borderId="0" xfId="57" applyFont="1" applyBorder="1" applyAlignment="1">
      <alignment vertical="center" wrapText="1"/>
      <protection/>
    </xf>
    <xf numFmtId="0" fontId="36" fillId="0" borderId="0" xfId="57" applyFont="1" applyBorder="1" applyAlignment="1">
      <alignment horizontal="center" vertical="center" wrapText="1"/>
      <protection/>
    </xf>
    <xf numFmtId="0" fontId="2" fillId="0" borderId="0" xfId="57" applyAlignment="1">
      <alignment/>
      <protection/>
    </xf>
    <xf numFmtId="3" fontId="16" fillId="0" borderId="0" xfId="57" applyNumberFormat="1" applyFont="1" applyFill="1" applyBorder="1">
      <alignment/>
      <protection/>
    </xf>
    <xf numFmtId="0" fontId="16" fillId="0" borderId="0" xfId="57" applyFont="1" applyBorder="1" applyAlignment="1">
      <alignment horizontal="center" vertical="center" wrapText="1"/>
      <protection/>
    </xf>
    <xf numFmtId="0" fontId="16" fillId="0" borderId="15" xfId="57" applyFont="1" applyBorder="1" applyAlignment="1">
      <alignment horizontal="left" vertical="center"/>
      <protection/>
    </xf>
    <xf numFmtId="0" fontId="20" fillId="0" borderId="0" xfId="57" applyFont="1" applyBorder="1">
      <alignment/>
      <protection/>
    </xf>
    <xf numFmtId="0" fontId="20" fillId="0" borderId="12" xfId="57" applyFont="1" applyBorder="1" applyAlignment="1">
      <alignment horizontal="left" vertical="center"/>
      <protection/>
    </xf>
    <xf numFmtId="0" fontId="20" fillId="0" borderId="32" xfId="57" applyFont="1" applyBorder="1" applyAlignment="1">
      <alignment horizontal="left" vertical="center"/>
      <protection/>
    </xf>
    <xf numFmtId="0" fontId="16" fillId="0" borderId="0" xfId="57" applyFont="1" applyBorder="1">
      <alignment/>
      <protection/>
    </xf>
    <xf numFmtId="0" fontId="35" fillId="0" borderId="0" xfId="57" applyFont="1" applyBorder="1">
      <alignment/>
      <protection/>
    </xf>
    <xf numFmtId="0" fontId="16" fillId="0" borderId="29" xfId="57" applyFont="1" applyBorder="1" applyAlignment="1">
      <alignment horizontal="left" vertical="center"/>
      <protection/>
    </xf>
    <xf numFmtId="0" fontId="16" fillId="0" borderId="33" xfId="57" applyFont="1" applyBorder="1" applyAlignment="1">
      <alignment horizontal="left" vertical="center"/>
      <protection/>
    </xf>
    <xf numFmtId="0" fontId="20" fillId="0" borderId="34" xfId="57" applyFont="1" applyBorder="1" applyAlignment="1">
      <alignment horizontal="left" vertical="center"/>
      <protection/>
    </xf>
    <xf numFmtId="0" fontId="16" fillId="0" borderId="0" xfId="57" applyFont="1" applyBorder="1" applyAlignment="1">
      <alignment horizontal="left" vertical="center"/>
      <protection/>
    </xf>
    <xf numFmtId="0" fontId="16" fillId="33" borderId="22" xfId="57" applyFont="1" applyFill="1" applyBorder="1" applyAlignment="1">
      <alignment horizontal="left" vertical="center"/>
      <protection/>
    </xf>
    <xf numFmtId="0" fontId="20" fillId="33" borderId="35" xfId="57" applyFont="1" applyFill="1" applyBorder="1" applyAlignment="1">
      <alignment horizontal="left" vertical="center"/>
      <protection/>
    </xf>
    <xf numFmtId="0" fontId="16" fillId="0" borderId="0" xfId="57" applyFont="1" applyBorder="1" applyAlignment="1">
      <alignment horizontal="left"/>
      <protection/>
    </xf>
    <xf numFmtId="0" fontId="20" fillId="0" borderId="0" xfId="57" applyFont="1" applyBorder="1" applyAlignment="1">
      <alignment horizontal="left"/>
      <protection/>
    </xf>
    <xf numFmtId="0" fontId="26" fillId="0" borderId="0" xfId="57" applyFont="1" applyBorder="1" applyAlignment="1">
      <alignment horizontal="right"/>
      <protection/>
    </xf>
    <xf numFmtId="0" fontId="16" fillId="0" borderId="0" xfId="57" applyFont="1" applyFill="1" applyBorder="1" applyAlignment="1">
      <alignment horizontal="center" vertical="center" wrapText="1"/>
      <protection/>
    </xf>
    <xf numFmtId="0" fontId="20" fillId="0" borderId="0" xfId="57" applyFont="1" applyBorder="1" applyAlignment="1">
      <alignment horizontal="right"/>
      <protection/>
    </xf>
    <xf numFmtId="9" fontId="20" fillId="0" borderId="0" xfId="66" applyFont="1" applyBorder="1" applyAlignment="1">
      <alignment/>
    </xf>
    <xf numFmtId="0" fontId="20" fillId="33" borderId="35" xfId="57" applyFont="1" applyFill="1" applyBorder="1" applyAlignment="1">
      <alignment horizontal="left"/>
      <protection/>
    </xf>
    <xf numFmtId="0" fontId="16" fillId="0" borderId="0" xfId="57" applyFont="1" applyBorder="1" applyAlignment="1">
      <alignment horizontal="right"/>
      <protection/>
    </xf>
    <xf numFmtId="3" fontId="16" fillId="0" borderId="0" xfId="57" applyNumberFormat="1" applyFont="1">
      <alignment/>
      <protection/>
    </xf>
    <xf numFmtId="3" fontId="20" fillId="0" borderId="0" xfId="57" applyNumberFormat="1" applyFont="1">
      <alignment/>
      <protection/>
    </xf>
    <xf numFmtId="0" fontId="29" fillId="0" borderId="0" xfId="57" applyFont="1" applyAlignment="1">
      <alignment horizontal="right" vertical="center"/>
      <protection/>
    </xf>
    <xf numFmtId="0" fontId="3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0" fillId="0" borderId="36" xfId="0" applyBorder="1" applyAlignment="1">
      <alignment/>
    </xf>
    <xf numFmtId="0" fontId="0" fillId="0" borderId="18" xfId="0" applyBorder="1" applyAlignment="1">
      <alignment/>
    </xf>
    <xf numFmtId="0" fontId="20" fillId="0" borderId="37" xfId="57" applyFont="1" applyBorder="1" applyAlignment="1">
      <alignment horizontal="left" vertical="center"/>
      <protection/>
    </xf>
    <xf numFmtId="0" fontId="20" fillId="0" borderId="15" xfId="57" applyFont="1" applyBorder="1" applyAlignment="1">
      <alignment horizontal="left" vertical="center"/>
      <protection/>
    </xf>
    <xf numFmtId="0" fontId="20" fillId="0" borderId="38" xfId="57" applyFont="1" applyBorder="1" applyAlignment="1">
      <alignment horizontal="left" vertical="center"/>
      <protection/>
    </xf>
    <xf numFmtId="0" fontId="20" fillId="0" borderId="17" xfId="57" applyFont="1" applyBorder="1" applyAlignment="1">
      <alignment horizontal="left" vertical="center"/>
      <protection/>
    </xf>
    <xf numFmtId="0" fontId="24" fillId="0" borderId="0" xfId="57" applyFont="1" applyBorder="1" applyAlignment="1">
      <alignment horizontal="center" vertical="center" wrapText="1"/>
      <protection/>
    </xf>
    <xf numFmtId="3" fontId="20" fillId="0" borderId="0" xfId="57" applyNumberFormat="1" applyFont="1" applyBorder="1" applyAlignment="1">
      <alignment horizontal="right"/>
      <protection/>
    </xf>
    <xf numFmtId="0" fontId="20" fillId="0" borderId="16" xfId="57" applyFont="1" applyBorder="1" applyAlignment="1">
      <alignment horizontal="left" vertical="center"/>
      <protection/>
    </xf>
    <xf numFmtId="0" fontId="20" fillId="0" borderId="33" xfId="57" applyFont="1" applyBorder="1" applyAlignment="1">
      <alignment horizontal="left" vertical="center"/>
      <protection/>
    </xf>
    <xf numFmtId="0" fontId="20" fillId="0" borderId="14" xfId="57" applyFont="1" applyBorder="1" applyAlignment="1">
      <alignment horizontal="left" vertical="center"/>
      <protection/>
    </xf>
    <xf numFmtId="0" fontId="20" fillId="0" borderId="29" xfId="57" applyFont="1" applyBorder="1" applyAlignment="1">
      <alignment horizontal="left" vertical="center"/>
      <protection/>
    </xf>
    <xf numFmtId="0" fontId="5" fillId="0" borderId="0" xfId="57" applyFont="1" applyAlignment="1">
      <alignment horizontal="center" vertical="center" wrapText="1"/>
      <protection/>
    </xf>
    <xf numFmtId="0" fontId="13" fillId="0" borderId="0" xfId="57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11" fillId="0" borderId="39" xfId="57" applyFont="1" applyFill="1" applyBorder="1" applyAlignment="1">
      <alignment horizontal="center" vertical="center" textRotation="90"/>
      <protection/>
    </xf>
    <xf numFmtId="0" fontId="11" fillId="0" borderId="39" xfId="57" applyFont="1" applyFill="1" applyBorder="1" applyAlignment="1">
      <alignment horizontal="left" vertical="center"/>
      <protection/>
    </xf>
    <xf numFmtId="0" fontId="11" fillId="0" borderId="39" xfId="57" applyFont="1" applyFill="1" applyBorder="1" applyAlignment="1">
      <alignment vertical="center"/>
      <protection/>
    </xf>
    <xf numFmtId="0" fontId="12" fillId="0" borderId="39" xfId="57" applyFont="1" applyFill="1" applyBorder="1" applyAlignment="1">
      <alignment horizontal="left" vertical="center"/>
      <protection/>
    </xf>
    <xf numFmtId="0" fontId="12" fillId="0" borderId="39" xfId="57" applyFont="1" applyBorder="1" applyAlignment="1">
      <alignment vertical="center"/>
      <protection/>
    </xf>
    <xf numFmtId="0" fontId="14" fillId="0" borderId="39" xfId="57" applyFont="1" applyBorder="1" applyAlignment="1">
      <alignment vertical="center"/>
      <protection/>
    </xf>
    <xf numFmtId="3" fontId="14" fillId="0" borderId="39" xfId="57" applyNumberFormat="1" applyFont="1" applyBorder="1" applyAlignment="1">
      <alignment horizontal="center"/>
      <protection/>
    </xf>
    <xf numFmtId="0" fontId="14" fillId="0" borderId="39" xfId="57" applyFont="1" applyBorder="1" applyAlignment="1">
      <alignment horizontal="left" vertical="center"/>
      <protection/>
    </xf>
    <xf numFmtId="0" fontId="10" fillId="33" borderId="39" xfId="57" applyFont="1" applyFill="1" applyBorder="1" applyAlignment="1">
      <alignment vertical="center"/>
      <protection/>
    </xf>
    <xf numFmtId="3" fontId="15" fillId="33" borderId="39" xfId="57" applyNumberFormat="1" applyFont="1" applyFill="1" applyBorder="1" applyAlignment="1">
      <alignment horizontal="center"/>
      <protection/>
    </xf>
    <xf numFmtId="3" fontId="14" fillId="0" borderId="39" xfId="57" applyNumberFormat="1" applyFont="1" applyBorder="1" applyAlignment="1">
      <alignment horizontal="center" vertical="center"/>
      <protection/>
    </xf>
    <xf numFmtId="3" fontId="15" fillId="33" borderId="39" xfId="57" applyNumberFormat="1" applyFont="1" applyFill="1" applyBorder="1" applyAlignment="1">
      <alignment horizontal="center" vertical="center"/>
      <protection/>
    </xf>
    <xf numFmtId="0" fontId="20" fillId="0" borderId="0" xfId="57" applyFont="1" applyFill="1" applyAlignment="1">
      <alignment horizontal="right"/>
      <protection/>
    </xf>
    <xf numFmtId="0" fontId="10" fillId="0" borderId="29" xfId="57" applyFont="1" applyBorder="1">
      <alignment/>
      <protection/>
    </xf>
    <xf numFmtId="0" fontId="10" fillId="0" borderId="33" xfId="57" applyFont="1" applyBorder="1" applyAlignment="1">
      <alignment vertical="center"/>
      <protection/>
    </xf>
    <xf numFmtId="0" fontId="19" fillId="0" borderId="32" xfId="57" applyFont="1" applyBorder="1">
      <alignment/>
      <protection/>
    </xf>
    <xf numFmtId="0" fontId="28" fillId="0" borderId="0" xfId="57" applyFont="1" applyAlignment="1">
      <alignment vertical="center"/>
      <protection/>
    </xf>
    <xf numFmtId="0" fontId="20" fillId="0" borderId="36" xfId="57" applyFont="1" applyBorder="1" applyAlignment="1">
      <alignment horizontal="left" vertical="center"/>
      <protection/>
    </xf>
    <xf numFmtId="0" fontId="20" fillId="0" borderId="40" xfId="57" applyFont="1" applyBorder="1" applyAlignment="1">
      <alignment horizontal="left" vertical="center"/>
      <protection/>
    </xf>
    <xf numFmtId="0" fontId="18" fillId="0" borderId="39" xfId="57" applyFont="1" applyBorder="1" applyAlignment="1">
      <alignment horizontal="center" vertical="center"/>
      <protection/>
    </xf>
    <xf numFmtId="49" fontId="14" fillId="0" borderId="39" xfId="57" applyNumberFormat="1" applyFont="1" applyBorder="1" applyAlignment="1">
      <alignment vertical="center"/>
      <protection/>
    </xf>
    <xf numFmtId="49" fontId="14" fillId="0" borderId="39" xfId="57" applyNumberFormat="1" applyFont="1" applyBorder="1" applyAlignment="1">
      <alignment horizontal="center" vertical="center"/>
      <protection/>
    </xf>
    <xf numFmtId="49" fontId="14" fillId="0" borderId="41" xfId="57" applyNumberFormat="1" applyFont="1" applyBorder="1" applyAlignment="1">
      <alignment vertical="center"/>
      <protection/>
    </xf>
    <xf numFmtId="49" fontId="14" fillId="0" borderId="42" xfId="57" applyNumberFormat="1" applyFont="1" applyBorder="1" applyAlignment="1">
      <alignment vertical="center"/>
      <protection/>
    </xf>
    <xf numFmtId="49" fontId="14" fillId="0" borderId="39" xfId="57" applyNumberFormat="1" applyFont="1" applyBorder="1" applyAlignment="1">
      <alignment horizontal="left" vertical="center"/>
      <protection/>
    </xf>
    <xf numFmtId="0" fontId="10" fillId="33" borderId="39" xfId="57" applyFont="1" applyFill="1" applyBorder="1" applyAlignment="1">
      <alignment horizontal="center" vertical="center"/>
      <protection/>
    </xf>
    <xf numFmtId="49" fontId="19" fillId="34" borderId="39" xfId="57" applyNumberFormat="1" applyFont="1" applyFill="1" applyBorder="1" applyAlignment="1">
      <alignment horizontal="left" vertical="center"/>
      <protection/>
    </xf>
    <xf numFmtId="0" fontId="19" fillId="34" borderId="43" xfId="57" applyFont="1" applyFill="1" applyBorder="1" applyAlignment="1">
      <alignment horizontal="left" vertical="center"/>
      <protection/>
    </xf>
    <xf numFmtId="3" fontId="17" fillId="0" borderId="39" xfId="57" applyNumberFormat="1" applyFont="1" applyBorder="1" applyAlignment="1">
      <alignment horizontal="center" vertical="center" wrapText="1"/>
      <protection/>
    </xf>
    <xf numFmtId="0" fontId="3" fillId="0" borderId="0" xfId="57" applyFont="1" applyAlignment="1">
      <alignment horizontal="center" vertical="center"/>
      <protection/>
    </xf>
    <xf numFmtId="0" fontId="21" fillId="0" borderId="0" xfId="57" applyFont="1" applyFill="1" applyBorder="1" applyAlignment="1">
      <alignment vertical="center" wrapText="1"/>
      <protection/>
    </xf>
    <xf numFmtId="0" fontId="3" fillId="0" borderId="0" xfId="57" applyFont="1" applyAlignment="1">
      <alignment vertical="top"/>
      <protection/>
    </xf>
    <xf numFmtId="0" fontId="10" fillId="0" borderId="39" xfId="57" applyFont="1" applyFill="1" applyBorder="1" applyAlignment="1">
      <alignment horizontal="center" vertical="center"/>
      <protection/>
    </xf>
    <xf numFmtId="0" fontId="10" fillId="0" borderId="39" xfId="57" applyFont="1" applyFill="1" applyBorder="1" applyAlignment="1">
      <alignment horizontal="center" vertical="center" wrapText="1"/>
      <protection/>
    </xf>
    <xf numFmtId="0" fontId="19" fillId="0" borderId="29" xfId="57" applyFont="1" applyFill="1" applyBorder="1" applyAlignment="1">
      <alignment horizontal="center"/>
      <protection/>
    </xf>
    <xf numFmtId="3" fontId="7" fillId="0" borderId="39" xfId="57" applyNumberFormat="1" applyFont="1" applyFill="1" applyBorder="1" applyAlignment="1">
      <alignment horizontal="right" indent="2"/>
      <protection/>
    </xf>
    <xf numFmtId="3" fontId="7" fillId="0" borderId="44" xfId="57" applyNumberFormat="1" applyFont="1" applyFill="1" applyBorder="1" applyAlignment="1">
      <alignment horizontal="right" indent="2"/>
      <protection/>
    </xf>
    <xf numFmtId="3" fontId="7" fillId="0" borderId="45" xfId="57" applyNumberFormat="1" applyFont="1" applyBorder="1" applyAlignment="1">
      <alignment horizontal="right" indent="2"/>
      <protection/>
    </xf>
    <xf numFmtId="3" fontId="7" fillId="0" borderId="44" xfId="57" applyNumberFormat="1" applyFont="1" applyBorder="1" applyAlignment="1">
      <alignment horizontal="right" indent="2"/>
      <protection/>
    </xf>
    <xf numFmtId="3" fontId="19" fillId="0" borderId="29" xfId="58" applyNumberFormat="1" applyFont="1" applyFill="1" applyBorder="1" applyAlignment="1">
      <alignment horizontal="right" vertical="center" indent="1"/>
      <protection/>
    </xf>
    <xf numFmtId="3" fontId="10" fillId="0" borderId="29" xfId="58" applyNumberFormat="1" applyFont="1" applyFill="1" applyBorder="1" applyAlignment="1">
      <alignment horizontal="right" vertical="center" indent="1"/>
      <protection/>
    </xf>
    <xf numFmtId="3" fontId="10" fillId="0" borderId="25" xfId="58" applyNumberFormat="1" applyFont="1" applyFill="1" applyBorder="1" applyAlignment="1">
      <alignment horizontal="right" vertical="center" indent="1"/>
      <protection/>
    </xf>
    <xf numFmtId="3" fontId="10" fillId="0" borderId="15" xfId="58" applyNumberFormat="1" applyFont="1" applyFill="1" applyBorder="1" applyAlignment="1">
      <alignment horizontal="right" vertical="center" indent="1"/>
      <protection/>
    </xf>
    <xf numFmtId="0" fontId="19" fillId="0" borderId="29" xfId="57" applyFont="1" applyFill="1" applyBorder="1" applyAlignment="1">
      <alignment horizontal="left" vertical="center" wrapText="1"/>
      <protection/>
    </xf>
    <xf numFmtId="3" fontId="10" fillId="33" borderId="29" xfId="57" applyNumberFormat="1" applyFont="1" applyFill="1" applyBorder="1" applyAlignment="1">
      <alignment horizontal="right" vertical="center" indent="1"/>
      <protection/>
    </xf>
    <xf numFmtId="3" fontId="10" fillId="0" borderId="31" xfId="57" applyNumberFormat="1" applyFont="1" applyFill="1" applyBorder="1" applyAlignment="1">
      <alignment horizontal="right" vertical="center" indent="1"/>
      <protection/>
    </xf>
    <xf numFmtId="3" fontId="19" fillId="33" borderId="29" xfId="57" applyNumberFormat="1" applyFont="1" applyFill="1" applyBorder="1" applyAlignment="1">
      <alignment horizontal="right" vertical="center" indent="1"/>
      <protection/>
    </xf>
    <xf numFmtId="3" fontId="32" fillId="0" borderId="25" xfId="57" applyNumberFormat="1" applyFont="1" applyBorder="1" applyAlignment="1">
      <alignment horizontal="right" vertical="center" indent="1"/>
      <protection/>
    </xf>
    <xf numFmtId="0" fontId="7" fillId="0" borderId="0" xfId="57" applyFont="1" applyFill="1" applyBorder="1">
      <alignment/>
      <protection/>
    </xf>
    <xf numFmtId="3" fontId="7" fillId="0" borderId="0" xfId="57" applyNumberFormat="1" applyFont="1" applyFill="1" applyBorder="1" applyAlignment="1">
      <alignment horizontal="right" indent="2"/>
      <protection/>
    </xf>
    <xf numFmtId="0" fontId="18" fillId="34" borderId="39" xfId="57" applyFont="1" applyFill="1" applyBorder="1" applyAlignment="1">
      <alignment horizontal="center" vertical="center"/>
      <protection/>
    </xf>
    <xf numFmtId="0" fontId="7" fillId="0" borderId="22" xfId="57" applyFont="1" applyBorder="1" applyAlignment="1">
      <alignment horizontal="center" vertical="center"/>
      <protection/>
    </xf>
    <xf numFmtId="0" fontId="7" fillId="0" borderId="23" xfId="57" applyFont="1" applyBorder="1" applyAlignment="1">
      <alignment horizontal="center" vertical="center"/>
      <protection/>
    </xf>
    <xf numFmtId="0" fontId="7" fillId="0" borderId="44" xfId="57" applyFont="1" applyBorder="1" applyAlignment="1">
      <alignment horizontal="center" vertical="center" wrapText="1"/>
      <protection/>
    </xf>
    <xf numFmtId="0" fontId="7" fillId="0" borderId="46" xfId="57" applyFont="1" applyBorder="1" applyAlignment="1">
      <alignment horizontal="center" vertical="center" wrapText="1"/>
      <protection/>
    </xf>
    <xf numFmtId="0" fontId="27" fillId="0" borderId="39" xfId="0" applyFont="1" applyBorder="1" applyAlignment="1">
      <alignment horizontal="center" vertical="center"/>
    </xf>
    <xf numFmtId="3" fontId="11" fillId="0" borderId="0" xfId="57" applyNumberFormat="1" applyFont="1" applyFill="1" applyBorder="1" applyAlignment="1">
      <alignment horizontal="right"/>
      <protection/>
    </xf>
    <xf numFmtId="0" fontId="2" fillId="0" borderId="0" xfId="57" applyFont="1" applyAlignment="1">
      <alignment horizontal="right" vertical="center"/>
      <protection/>
    </xf>
    <xf numFmtId="0" fontId="7" fillId="0" borderId="39" xfId="57" applyFont="1" applyBorder="1" applyAlignment="1">
      <alignment horizontal="center" vertical="center" wrapText="1"/>
      <protection/>
    </xf>
    <xf numFmtId="0" fontId="6" fillId="0" borderId="0" xfId="57" applyFont="1" applyBorder="1">
      <alignment/>
      <protection/>
    </xf>
    <xf numFmtId="0" fontId="6" fillId="0" borderId="36" xfId="57" applyFont="1" applyBorder="1">
      <alignment/>
      <protection/>
    </xf>
    <xf numFmtId="3" fontId="6" fillId="0" borderId="47" xfId="57" applyNumberFormat="1" applyFont="1" applyBorder="1" applyAlignment="1">
      <alignment horizontal="right" indent="2"/>
      <protection/>
    </xf>
    <xf numFmtId="3" fontId="6" fillId="0" borderId="48" xfId="57" applyNumberFormat="1" applyFont="1" applyBorder="1" applyAlignment="1">
      <alignment horizontal="right" indent="2"/>
      <protection/>
    </xf>
    <xf numFmtId="3" fontId="6" fillId="0" borderId="49" xfId="57" applyNumberFormat="1" applyFont="1" applyBorder="1" applyAlignment="1">
      <alignment horizontal="right" indent="2"/>
      <protection/>
    </xf>
    <xf numFmtId="3" fontId="6" fillId="0" borderId="50" xfId="57" applyNumberFormat="1" applyFont="1" applyBorder="1" applyAlignment="1">
      <alignment horizontal="right" indent="2"/>
      <protection/>
    </xf>
    <xf numFmtId="3" fontId="6" fillId="0" borderId="47" xfId="57" applyNumberFormat="1" applyFont="1" applyFill="1" applyBorder="1" applyAlignment="1">
      <alignment horizontal="right" indent="2"/>
      <protection/>
    </xf>
    <xf numFmtId="3" fontId="6" fillId="0" borderId="48" xfId="57" applyNumberFormat="1" applyFont="1" applyFill="1" applyBorder="1" applyAlignment="1">
      <alignment horizontal="right" indent="2"/>
      <protection/>
    </xf>
    <xf numFmtId="3" fontId="6" fillId="0" borderId="50" xfId="57" applyNumberFormat="1" applyFont="1" applyFill="1" applyBorder="1" applyAlignment="1">
      <alignment horizontal="right" indent="2"/>
      <protection/>
    </xf>
    <xf numFmtId="3" fontId="12" fillId="0" borderId="39" xfId="57" applyNumberFormat="1" applyFont="1" applyFill="1" applyBorder="1" applyAlignment="1">
      <alignment vertical="center"/>
      <protection/>
    </xf>
    <xf numFmtId="3" fontId="11" fillId="0" borderId="39" xfId="57" applyNumberFormat="1" applyFont="1" applyFill="1" applyBorder="1" applyAlignment="1">
      <alignment vertical="center" wrapText="1"/>
      <protection/>
    </xf>
    <xf numFmtId="3" fontId="11" fillId="0" borderId="39" xfId="57" applyNumberFormat="1" applyFont="1" applyFill="1" applyBorder="1" applyAlignment="1">
      <alignment vertical="center"/>
      <protection/>
    </xf>
    <xf numFmtId="0" fontId="34" fillId="0" borderId="0" xfId="0" applyFont="1" applyAlignment="1">
      <alignment horizontal="center" vertical="center"/>
    </xf>
    <xf numFmtId="3" fontId="12" fillId="0" borderId="39" xfId="57" applyNumberFormat="1" applyFont="1" applyFill="1" applyBorder="1" applyAlignment="1">
      <alignment horizontal="center" vertical="center" wrapText="1"/>
      <protection/>
    </xf>
    <xf numFmtId="3" fontId="12" fillId="0" borderId="51" xfId="57" applyNumberFormat="1" applyFont="1" applyFill="1" applyBorder="1" applyAlignment="1">
      <alignment horizontal="right" vertical="center"/>
      <protection/>
    </xf>
    <xf numFmtId="3" fontId="10" fillId="0" borderId="39" xfId="57" applyNumberFormat="1" applyFont="1" applyBorder="1" applyAlignment="1">
      <alignment horizontal="right" indent="1"/>
      <protection/>
    </xf>
    <xf numFmtId="3" fontId="10" fillId="0" borderId="39" xfId="57" applyNumberFormat="1" applyFont="1" applyBorder="1">
      <alignment/>
      <protection/>
    </xf>
    <xf numFmtId="3" fontId="10" fillId="0" borderId="39" xfId="57" applyNumberFormat="1" applyFont="1" applyBorder="1" applyAlignment="1">
      <alignment horizontal="right"/>
      <protection/>
    </xf>
    <xf numFmtId="3" fontId="6" fillId="0" borderId="52" xfId="57" applyNumberFormat="1" applyFont="1" applyFill="1" applyBorder="1" applyAlignment="1">
      <alignment horizontal="right" indent="1"/>
      <protection/>
    </xf>
    <xf numFmtId="3" fontId="6" fillId="0" borderId="53" xfId="57" applyNumberFormat="1" applyFont="1" applyFill="1" applyBorder="1" applyAlignment="1">
      <alignment horizontal="right" indent="1"/>
      <protection/>
    </xf>
    <xf numFmtId="3" fontId="6" fillId="0" borderId="54" xfId="57" applyNumberFormat="1" applyFont="1" applyFill="1" applyBorder="1" applyAlignment="1">
      <alignment horizontal="right" indent="1"/>
      <protection/>
    </xf>
    <xf numFmtId="3" fontId="6" fillId="0" borderId="55" xfId="57" applyNumberFormat="1" applyFont="1" applyFill="1" applyBorder="1" applyAlignment="1">
      <alignment horizontal="right" indent="1"/>
      <protection/>
    </xf>
    <xf numFmtId="3" fontId="7" fillId="0" borderId="39" xfId="57" applyNumberFormat="1" applyFont="1" applyFill="1" applyBorder="1" applyAlignment="1">
      <alignment horizontal="right" indent="1"/>
      <protection/>
    </xf>
    <xf numFmtId="3" fontId="7" fillId="0" borderId="44" xfId="57" applyNumberFormat="1" applyFont="1" applyFill="1" applyBorder="1" applyAlignment="1">
      <alignment horizontal="right" indent="1"/>
      <protection/>
    </xf>
    <xf numFmtId="3" fontId="6" fillId="0" borderId="56" xfId="57" applyNumberFormat="1" applyFont="1" applyBorder="1" applyAlignment="1">
      <alignment horizontal="right"/>
      <protection/>
    </xf>
    <xf numFmtId="3" fontId="6" fillId="0" borderId="57" xfId="57" applyNumberFormat="1" applyFont="1" applyBorder="1" applyAlignment="1">
      <alignment horizontal="right"/>
      <protection/>
    </xf>
    <xf numFmtId="3" fontId="6" fillId="0" borderId="58" xfId="57" applyNumberFormat="1" applyFont="1" applyBorder="1" applyAlignment="1">
      <alignment horizontal="right"/>
      <protection/>
    </xf>
    <xf numFmtId="3" fontId="6" fillId="0" borderId="50" xfId="57" applyNumberFormat="1" applyFont="1" applyBorder="1" applyAlignment="1">
      <alignment horizontal="right"/>
      <protection/>
    </xf>
    <xf numFmtId="3" fontId="7" fillId="0" borderId="45" xfId="57" applyNumberFormat="1" applyFont="1" applyBorder="1" applyAlignment="1">
      <alignment horizontal="right"/>
      <protection/>
    </xf>
    <xf numFmtId="3" fontId="7" fillId="0" borderId="44" xfId="57" applyNumberFormat="1" applyFont="1" applyBorder="1" applyAlignment="1">
      <alignment horizontal="right"/>
      <protection/>
    </xf>
    <xf numFmtId="0" fontId="16" fillId="0" borderId="29" xfId="57" applyFont="1" applyFill="1" applyBorder="1" applyAlignment="1">
      <alignment horizontal="center"/>
      <protection/>
    </xf>
    <xf numFmtId="0" fontId="20" fillId="0" borderId="29" xfId="57" applyFont="1" applyFill="1" applyBorder="1" applyAlignment="1">
      <alignment horizontal="center"/>
      <protection/>
    </xf>
    <xf numFmtId="3" fontId="10" fillId="33" borderId="29" xfId="57" applyNumberFormat="1" applyFont="1" applyFill="1" applyBorder="1" applyAlignment="1">
      <alignment horizontal="right"/>
      <protection/>
    </xf>
    <xf numFmtId="3" fontId="19" fillId="0" borderId="29" xfId="57" applyNumberFormat="1" applyFont="1" applyFill="1" applyBorder="1" applyAlignment="1">
      <alignment horizontal="right"/>
      <protection/>
    </xf>
    <xf numFmtId="0" fontId="19" fillId="0" borderId="25" xfId="57" applyFont="1" applyBorder="1">
      <alignment/>
      <protection/>
    </xf>
    <xf numFmtId="0" fontId="19" fillId="0" borderId="26" xfId="57" applyFont="1" applyBorder="1">
      <alignment/>
      <protection/>
    </xf>
    <xf numFmtId="0" fontId="19" fillId="0" borderId="31" xfId="57" applyFont="1" applyBorder="1">
      <alignment/>
      <protection/>
    </xf>
    <xf numFmtId="3" fontId="40" fillId="0" borderId="39" xfId="57" applyNumberFormat="1" applyFont="1" applyFill="1" applyBorder="1" applyAlignment="1">
      <alignment horizontal="right" vertical="center"/>
      <protection/>
    </xf>
    <xf numFmtId="3" fontId="19" fillId="0" borderId="29" xfId="57" applyNumberFormat="1" applyFont="1" applyBorder="1" applyAlignment="1">
      <alignment vertical="center"/>
      <protection/>
    </xf>
    <xf numFmtId="3" fontId="10" fillId="0" borderId="33" xfId="57" applyNumberFormat="1" applyFont="1" applyBorder="1" applyAlignment="1">
      <alignment vertical="center"/>
      <protection/>
    </xf>
    <xf numFmtId="3" fontId="10" fillId="0" borderId="29" xfId="57" applyNumberFormat="1" applyFont="1" applyBorder="1" applyAlignment="1">
      <alignment vertical="center"/>
      <protection/>
    </xf>
    <xf numFmtId="3" fontId="19" fillId="0" borderId="26" xfId="57" applyNumberFormat="1" applyFont="1" applyBorder="1">
      <alignment/>
      <protection/>
    </xf>
    <xf numFmtId="3" fontId="19" fillId="0" borderId="31" xfId="57" applyNumberFormat="1" applyFont="1" applyBorder="1">
      <alignment/>
      <protection/>
    </xf>
    <xf numFmtId="3" fontId="10" fillId="0" borderId="32" xfId="57" applyNumberFormat="1" applyFont="1" applyBorder="1">
      <alignment/>
      <protection/>
    </xf>
    <xf numFmtId="3" fontId="10" fillId="0" borderId="29" xfId="57" applyNumberFormat="1" applyFont="1" applyBorder="1">
      <alignment/>
      <protection/>
    </xf>
    <xf numFmtId="3" fontId="19" fillId="0" borderId="25" xfId="57" applyNumberFormat="1" applyFont="1" applyBorder="1">
      <alignment/>
      <protection/>
    </xf>
    <xf numFmtId="0" fontId="10" fillId="33" borderId="30" xfId="57" applyFont="1" applyFill="1" applyBorder="1" applyAlignment="1">
      <alignment horizontal="center" vertical="center"/>
      <protection/>
    </xf>
    <xf numFmtId="3" fontId="10" fillId="33" borderId="29" xfId="57" applyNumberFormat="1" applyFont="1" applyFill="1" applyBorder="1" applyAlignment="1">
      <alignment horizontal="right" vertical="center"/>
      <protection/>
    </xf>
    <xf numFmtId="3" fontId="19" fillId="0" borderId="29" xfId="57" applyNumberFormat="1" applyFont="1" applyFill="1" applyBorder="1" applyAlignment="1">
      <alignment horizontal="right" vertical="center"/>
      <protection/>
    </xf>
    <xf numFmtId="0" fontId="11" fillId="33" borderId="29" xfId="57" applyFont="1" applyFill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3" fillId="0" borderId="0" xfId="57" applyFont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3" fontId="6" fillId="0" borderId="56" xfId="57" applyNumberFormat="1" applyFont="1" applyFill="1" applyBorder="1" applyAlignment="1">
      <alignment horizontal="right" indent="1"/>
      <protection/>
    </xf>
    <xf numFmtId="3" fontId="6" fillId="0" borderId="57" xfId="57" applyNumberFormat="1" applyFont="1" applyFill="1" applyBorder="1" applyAlignment="1">
      <alignment horizontal="right" indent="1"/>
      <protection/>
    </xf>
    <xf numFmtId="3" fontId="6" fillId="0" borderId="58" xfId="57" applyNumberFormat="1" applyFont="1" applyFill="1" applyBorder="1" applyAlignment="1">
      <alignment horizontal="right" indent="1"/>
      <protection/>
    </xf>
    <xf numFmtId="3" fontId="7" fillId="0" borderId="45" xfId="57" applyNumberFormat="1" applyFont="1" applyFill="1" applyBorder="1" applyAlignment="1">
      <alignment horizontal="right" indent="1"/>
      <protection/>
    </xf>
    <xf numFmtId="3" fontId="6" fillId="0" borderId="59" xfId="57" applyNumberFormat="1" applyFont="1" applyFill="1" applyBorder="1" applyAlignment="1">
      <alignment horizontal="right" indent="1"/>
      <protection/>
    </xf>
    <xf numFmtId="3" fontId="7" fillId="0" borderId="27" xfId="57" applyNumberFormat="1" applyFont="1" applyFill="1" applyBorder="1" applyAlignment="1">
      <alignment horizontal="right" indent="1"/>
      <protection/>
    </xf>
    <xf numFmtId="3" fontId="6" fillId="0" borderId="56" xfId="57" applyNumberFormat="1" applyFont="1" applyBorder="1" applyAlignment="1">
      <alignment horizontal="right" indent="1"/>
      <protection/>
    </xf>
    <xf numFmtId="3" fontId="6" fillId="0" borderId="57" xfId="57" applyNumberFormat="1" applyFont="1" applyBorder="1" applyAlignment="1">
      <alignment horizontal="right" indent="1"/>
      <protection/>
    </xf>
    <xf numFmtId="3" fontId="6" fillId="0" borderId="58" xfId="57" applyNumberFormat="1" applyFont="1" applyBorder="1" applyAlignment="1">
      <alignment horizontal="right" indent="1"/>
      <protection/>
    </xf>
    <xf numFmtId="3" fontId="6" fillId="0" borderId="60" xfId="57" applyNumberFormat="1" applyFont="1" applyBorder="1" applyAlignment="1">
      <alignment horizontal="right" indent="1"/>
      <protection/>
    </xf>
    <xf numFmtId="3" fontId="7" fillId="0" borderId="45" xfId="57" applyNumberFormat="1" applyFont="1" applyBorder="1" applyAlignment="1">
      <alignment horizontal="right" indent="1"/>
      <protection/>
    </xf>
    <xf numFmtId="3" fontId="7" fillId="0" borderId="44" xfId="57" applyNumberFormat="1" applyFont="1" applyBorder="1" applyAlignment="1">
      <alignment horizontal="right" indent="1"/>
      <protection/>
    </xf>
    <xf numFmtId="3" fontId="6" fillId="0" borderId="50" xfId="57" applyNumberFormat="1" applyFont="1" applyBorder="1" applyAlignment="1">
      <alignment horizontal="right" indent="1"/>
      <protection/>
    </xf>
    <xf numFmtId="0" fontId="45" fillId="0" borderId="0" xfId="57" applyFont="1" applyAlignment="1">
      <alignment vertical="center"/>
      <protection/>
    </xf>
    <xf numFmtId="0" fontId="16" fillId="33" borderId="61" xfId="57" applyFont="1" applyFill="1" applyBorder="1" applyAlignment="1">
      <alignment horizontal="left" vertical="center"/>
      <protection/>
    </xf>
    <xf numFmtId="3" fontId="40" fillId="0" borderId="51" xfId="57" applyNumberFormat="1" applyFont="1" applyFill="1" applyBorder="1" applyAlignment="1">
      <alignment horizontal="right" vertical="center"/>
      <protection/>
    </xf>
    <xf numFmtId="3" fontId="16" fillId="0" borderId="62" xfId="57" applyNumberFormat="1" applyFont="1" applyBorder="1" applyAlignment="1">
      <alignment horizontal="center" vertical="center" wrapText="1"/>
      <protection/>
    </xf>
    <xf numFmtId="0" fontId="20" fillId="34" borderId="20" xfId="57" applyFont="1" applyFill="1" applyBorder="1" applyAlignment="1">
      <alignment horizontal="left" vertical="center"/>
      <protection/>
    </xf>
    <xf numFmtId="0" fontId="20" fillId="34" borderId="63" xfId="57" applyFont="1" applyFill="1" applyBorder="1" applyAlignment="1">
      <alignment horizontal="left" vertical="center"/>
      <protection/>
    </xf>
    <xf numFmtId="0" fontId="16" fillId="0" borderId="64" xfId="57" applyFont="1" applyBorder="1" applyAlignment="1">
      <alignment horizontal="left" vertical="center"/>
      <protection/>
    </xf>
    <xf numFmtId="0" fontId="16" fillId="33" borderId="51" xfId="57" applyFont="1" applyFill="1" applyBorder="1" applyAlignment="1">
      <alignment horizontal="left" vertical="center"/>
      <protection/>
    </xf>
    <xf numFmtId="3" fontId="20" fillId="0" borderId="30" xfId="57" applyNumberFormat="1" applyFont="1" applyBorder="1" applyAlignment="1">
      <alignment horizontal="right" vertical="center"/>
      <protection/>
    </xf>
    <xf numFmtId="3" fontId="11" fillId="33" borderId="65" xfId="57" applyNumberFormat="1" applyFont="1" applyFill="1" applyBorder="1" applyAlignment="1">
      <alignment horizontal="right" vertical="center"/>
      <protection/>
    </xf>
    <xf numFmtId="3" fontId="10" fillId="33" borderId="66" xfId="57" applyNumberFormat="1" applyFont="1" applyFill="1" applyBorder="1" applyAlignment="1">
      <alignment horizontal="right" vertical="center"/>
      <protection/>
    </xf>
    <xf numFmtId="3" fontId="11" fillId="33" borderId="45" xfId="57" applyNumberFormat="1" applyFont="1" applyFill="1" applyBorder="1" applyAlignment="1">
      <alignment horizontal="right" vertical="center"/>
      <protection/>
    </xf>
    <xf numFmtId="3" fontId="20" fillId="0" borderId="57" xfId="57" applyNumberFormat="1" applyFont="1" applyBorder="1">
      <alignment/>
      <protection/>
    </xf>
    <xf numFmtId="3" fontId="20" fillId="0" borderId="60" xfId="57" applyNumberFormat="1" applyFont="1" applyBorder="1">
      <alignment/>
      <protection/>
    </xf>
    <xf numFmtId="3" fontId="20" fillId="0" borderId="30" xfId="57" applyNumberFormat="1" applyFont="1" applyBorder="1" applyAlignment="1">
      <alignment horizontal="right" vertical="center" wrapText="1"/>
      <protection/>
    </xf>
    <xf numFmtId="3" fontId="20" fillId="0" borderId="67" xfId="57" applyNumberFormat="1" applyFont="1" applyBorder="1" applyAlignment="1">
      <alignment horizontal="right" vertical="center"/>
      <protection/>
    </xf>
    <xf numFmtId="3" fontId="20" fillId="0" borderId="68" xfId="57" applyNumberFormat="1" applyFont="1" applyBorder="1" applyAlignment="1">
      <alignment horizontal="right" vertical="center"/>
      <protection/>
    </xf>
    <xf numFmtId="3" fontId="20" fillId="0" borderId="69" xfId="57" applyNumberFormat="1" applyFont="1" applyBorder="1" applyAlignment="1">
      <alignment horizontal="right" vertical="center"/>
      <protection/>
    </xf>
    <xf numFmtId="3" fontId="20" fillId="0" borderId="70" xfId="57" applyNumberFormat="1" applyFont="1" applyBorder="1" applyAlignment="1">
      <alignment horizontal="right" vertical="center"/>
      <protection/>
    </xf>
    <xf numFmtId="0" fontId="16" fillId="0" borderId="56" xfId="57" applyFont="1" applyBorder="1" applyAlignment="1">
      <alignment horizontal="center" vertical="center" wrapText="1"/>
      <protection/>
    </xf>
    <xf numFmtId="3" fontId="10" fillId="33" borderId="44" xfId="57" applyNumberFormat="1" applyFont="1" applyFill="1" applyBorder="1" applyAlignment="1">
      <alignment horizontal="right" vertical="center"/>
      <protection/>
    </xf>
    <xf numFmtId="3" fontId="20" fillId="0" borderId="58" xfId="57" applyNumberFormat="1" applyFont="1" applyBorder="1">
      <alignment/>
      <protection/>
    </xf>
    <xf numFmtId="3" fontId="20" fillId="0" borderId="59" xfId="57" applyNumberFormat="1" applyFont="1" applyBorder="1">
      <alignment/>
      <protection/>
    </xf>
    <xf numFmtId="3" fontId="20" fillId="0" borderId="57" xfId="57" applyNumberFormat="1" applyFont="1" applyBorder="1" applyAlignment="1">
      <alignment horizontal="right" vertical="center" wrapText="1"/>
      <protection/>
    </xf>
    <xf numFmtId="3" fontId="20" fillId="0" borderId="57" xfId="57" applyNumberFormat="1" applyFont="1" applyBorder="1" applyAlignment="1">
      <alignment horizontal="right" vertical="center"/>
      <protection/>
    </xf>
    <xf numFmtId="3" fontId="20" fillId="0" borderId="60" xfId="57" applyNumberFormat="1" applyFont="1" applyBorder="1" applyAlignment="1">
      <alignment horizontal="right" vertical="center"/>
      <protection/>
    </xf>
    <xf numFmtId="0" fontId="10" fillId="34" borderId="10" xfId="57" applyFont="1" applyFill="1" applyBorder="1">
      <alignment/>
      <protection/>
    </xf>
    <xf numFmtId="0" fontId="10" fillId="34" borderId="71" xfId="57" applyFont="1" applyFill="1" applyBorder="1">
      <alignment/>
      <protection/>
    </xf>
    <xf numFmtId="3" fontId="10" fillId="34" borderId="71" xfId="57" applyNumberFormat="1" applyFont="1" applyFill="1" applyBorder="1" applyAlignment="1">
      <alignment horizontal="right"/>
      <protection/>
    </xf>
    <xf numFmtId="0" fontId="20" fillId="0" borderId="56" xfId="57" applyFont="1" applyFill="1" applyBorder="1">
      <alignment/>
      <protection/>
    </xf>
    <xf numFmtId="0" fontId="19" fillId="0" borderId="14" xfId="57" applyFont="1" applyFill="1" applyBorder="1">
      <alignment/>
      <protection/>
    </xf>
    <xf numFmtId="3" fontId="19" fillId="0" borderId="57" xfId="57" applyNumberFormat="1" applyFont="1" applyFill="1" applyBorder="1" applyAlignment="1">
      <alignment horizontal="right"/>
      <protection/>
    </xf>
    <xf numFmtId="0" fontId="10" fillId="0" borderId="36" xfId="57" applyFont="1" applyFill="1" applyBorder="1">
      <alignment/>
      <protection/>
    </xf>
    <xf numFmtId="0" fontId="10" fillId="0" borderId="40" xfId="57" applyFont="1" applyFill="1" applyBorder="1">
      <alignment/>
      <protection/>
    </xf>
    <xf numFmtId="3" fontId="10" fillId="0" borderId="40" xfId="57" applyNumberFormat="1" applyFont="1" applyFill="1" applyBorder="1" applyAlignment="1">
      <alignment horizontal="right"/>
      <protection/>
    </xf>
    <xf numFmtId="3" fontId="10" fillId="0" borderId="60" xfId="57" applyNumberFormat="1" applyFont="1" applyFill="1" applyBorder="1" applyAlignment="1">
      <alignment horizontal="right"/>
      <protection/>
    </xf>
    <xf numFmtId="0" fontId="10" fillId="33" borderId="18" xfId="57" applyFont="1" applyFill="1" applyBorder="1">
      <alignment/>
      <protection/>
    </xf>
    <xf numFmtId="0" fontId="10" fillId="33" borderId="61" xfId="57" applyFont="1" applyFill="1" applyBorder="1">
      <alignment/>
      <protection/>
    </xf>
    <xf numFmtId="3" fontId="10" fillId="33" borderId="61" xfId="57" applyNumberFormat="1" applyFont="1" applyFill="1" applyBorder="1" applyAlignment="1">
      <alignment horizontal="right"/>
      <protection/>
    </xf>
    <xf numFmtId="3" fontId="10" fillId="33" borderId="45" xfId="57" applyNumberFormat="1" applyFont="1" applyFill="1" applyBorder="1" applyAlignment="1">
      <alignment horizontal="right"/>
      <protection/>
    </xf>
    <xf numFmtId="0" fontId="10" fillId="0" borderId="43" xfId="57" applyFont="1" applyFill="1" applyBorder="1" applyAlignment="1">
      <alignment horizontal="center" vertical="center" wrapText="1"/>
      <protection/>
    </xf>
    <xf numFmtId="0" fontId="19" fillId="0" borderId="29" xfId="58" applyFont="1" applyFill="1" applyBorder="1" applyAlignment="1">
      <alignment horizontal="right" vertical="center"/>
      <protection/>
    </xf>
    <xf numFmtId="3" fontId="19" fillId="0" borderId="29" xfId="58" applyNumberFormat="1" applyFont="1" applyFill="1" applyBorder="1" applyAlignment="1">
      <alignment horizontal="right" vertical="center"/>
      <protection/>
    </xf>
    <xf numFmtId="3" fontId="10" fillId="0" borderId="29" xfId="58" applyNumberFormat="1" applyFont="1" applyFill="1" applyBorder="1" applyAlignment="1">
      <alignment horizontal="right" vertical="center"/>
      <protection/>
    </xf>
    <xf numFmtId="3" fontId="10" fillId="0" borderId="25" xfId="58" applyNumberFormat="1" applyFont="1" applyFill="1" applyBorder="1" applyAlignment="1">
      <alignment horizontal="right" vertical="center"/>
      <protection/>
    </xf>
    <xf numFmtId="3" fontId="15" fillId="0" borderId="72" xfId="57" applyNumberFormat="1" applyFont="1" applyBorder="1" applyAlignment="1">
      <alignment horizontal="center" vertical="center"/>
      <protection/>
    </xf>
    <xf numFmtId="3" fontId="17" fillId="0" borderId="51" xfId="57" applyNumberFormat="1" applyFont="1" applyBorder="1" applyAlignment="1">
      <alignment horizontal="center" vertical="center" wrapText="1"/>
      <protection/>
    </xf>
    <xf numFmtId="0" fontId="16" fillId="0" borderId="39" xfId="57" applyFont="1" applyBorder="1" applyAlignment="1">
      <alignment horizontal="center" vertical="center"/>
      <protection/>
    </xf>
    <xf numFmtId="0" fontId="17" fillId="0" borderId="39" xfId="57" applyFont="1" applyBorder="1" applyAlignment="1">
      <alignment horizontal="center" vertical="center" textRotation="90"/>
      <protection/>
    </xf>
    <xf numFmtId="0" fontId="17" fillId="0" borderId="39" xfId="57" applyFont="1" applyBorder="1" applyAlignment="1">
      <alignment horizontal="center" vertical="center"/>
      <protection/>
    </xf>
    <xf numFmtId="3" fontId="17" fillId="33" borderId="51" xfId="57" applyNumberFormat="1" applyFont="1" applyFill="1" applyBorder="1" applyAlignment="1">
      <alignment horizontal="center" vertical="center" wrapText="1"/>
      <protection/>
    </xf>
    <xf numFmtId="3" fontId="14" fillId="0" borderId="39" xfId="57" applyNumberFormat="1" applyFont="1" applyBorder="1" applyAlignment="1">
      <alignment horizontal="right" vertical="center"/>
      <protection/>
    </xf>
    <xf numFmtId="3" fontId="15" fillId="33" borderId="39" xfId="57" applyNumberFormat="1" applyFont="1" applyFill="1" applyBorder="1" applyAlignment="1">
      <alignment horizontal="right" vertical="center"/>
      <protection/>
    </xf>
    <xf numFmtId="3" fontId="14" fillId="34" borderId="39" xfId="57" applyNumberFormat="1" applyFont="1" applyFill="1" applyBorder="1" applyAlignment="1">
      <alignment horizontal="right" vertical="center"/>
      <protection/>
    </xf>
    <xf numFmtId="3" fontId="10" fillId="33" borderId="39" xfId="57" applyNumberFormat="1" applyFont="1" applyFill="1" applyBorder="1" applyAlignment="1">
      <alignment horizontal="right" vertical="center"/>
      <protection/>
    </xf>
    <xf numFmtId="3" fontId="15" fillId="34" borderId="39" xfId="57" applyNumberFormat="1" applyFont="1" applyFill="1" applyBorder="1" applyAlignment="1">
      <alignment horizontal="right" vertical="center"/>
      <protection/>
    </xf>
    <xf numFmtId="3" fontId="10" fillId="34" borderId="39" xfId="57" applyNumberFormat="1" applyFont="1" applyFill="1" applyBorder="1" applyAlignment="1">
      <alignment horizontal="right" vertical="center"/>
      <protection/>
    </xf>
    <xf numFmtId="0" fontId="19" fillId="0" borderId="39" xfId="57" applyFont="1" applyBorder="1" applyAlignment="1">
      <alignment horizontal="center" vertical="center"/>
      <protection/>
    </xf>
    <xf numFmtId="3" fontId="14" fillId="34" borderId="39" xfId="57" applyNumberFormat="1" applyFont="1" applyFill="1" applyBorder="1" applyAlignment="1">
      <alignment horizontal="center" vertical="center"/>
      <protection/>
    </xf>
    <xf numFmtId="3" fontId="14" fillId="34" borderId="39" xfId="57" applyNumberFormat="1" applyFont="1" applyFill="1" applyBorder="1" applyAlignment="1">
      <alignment horizontal="center" vertical="center"/>
      <protection/>
    </xf>
    <xf numFmtId="0" fontId="45" fillId="0" borderId="0" xfId="57" applyFont="1" applyAlignment="1">
      <alignment horizontal="center" vertical="center"/>
      <protection/>
    </xf>
    <xf numFmtId="0" fontId="28" fillId="0" borderId="0" xfId="57" applyFont="1" applyAlignment="1">
      <alignment horizontal="center" vertical="center"/>
      <protection/>
    </xf>
    <xf numFmtId="0" fontId="29" fillId="0" borderId="0" xfId="57" applyFont="1" applyAlignment="1">
      <alignment horizontal="center"/>
      <protection/>
    </xf>
    <xf numFmtId="3" fontId="20" fillId="0" borderId="58" xfId="57" applyNumberFormat="1" applyFont="1" applyBorder="1" applyAlignment="1">
      <alignment horizontal="right" vertical="center"/>
      <protection/>
    </xf>
    <xf numFmtId="0" fontId="2" fillId="0" borderId="36" xfId="57" applyBorder="1">
      <alignment/>
      <protection/>
    </xf>
    <xf numFmtId="0" fontId="16" fillId="35" borderId="71" xfId="57" applyFont="1" applyFill="1" applyBorder="1" applyAlignment="1">
      <alignment horizontal="left" vertical="center"/>
      <protection/>
    </xf>
    <xf numFmtId="0" fontId="16" fillId="35" borderId="29" xfId="57" applyFont="1" applyFill="1" applyBorder="1" applyAlignment="1">
      <alignment horizontal="left" vertical="center"/>
      <protection/>
    </xf>
    <xf numFmtId="0" fontId="20" fillId="35" borderId="14" xfId="57" applyFont="1" applyFill="1" applyBorder="1" applyAlignment="1">
      <alignment horizontal="left" vertical="center"/>
      <protection/>
    </xf>
    <xf numFmtId="3" fontId="20" fillId="0" borderId="71" xfId="57" applyNumberFormat="1" applyFont="1" applyBorder="1" applyAlignment="1">
      <alignment horizontal="right" vertical="center"/>
      <protection/>
    </xf>
    <xf numFmtId="3" fontId="20" fillId="0" borderId="56" xfId="57" applyNumberFormat="1" applyFont="1" applyBorder="1" applyAlignment="1">
      <alignment horizontal="right" vertical="center"/>
      <protection/>
    </xf>
    <xf numFmtId="3" fontId="20" fillId="0" borderId="29" xfId="57" applyNumberFormat="1" applyFont="1" applyBorder="1" applyAlignment="1">
      <alignment horizontal="right" vertical="center"/>
      <protection/>
    </xf>
    <xf numFmtId="0" fontId="46" fillId="0" borderId="0" xfId="57" applyFont="1" applyAlignment="1">
      <alignment vertical="center"/>
      <protection/>
    </xf>
    <xf numFmtId="0" fontId="48" fillId="0" borderId="0" xfId="57" applyFont="1" applyAlignment="1">
      <alignment horizontal="left" vertical="center"/>
      <protection/>
    </xf>
    <xf numFmtId="0" fontId="49" fillId="0" borderId="0" xfId="57" applyFont="1" applyAlignment="1">
      <alignment horizontal="center" vertical="center"/>
      <protection/>
    </xf>
    <xf numFmtId="0" fontId="49" fillId="0" borderId="0" xfId="57" applyFont="1" applyBorder="1" applyAlignment="1">
      <alignment horizontal="center" vertical="center"/>
      <protection/>
    </xf>
    <xf numFmtId="0" fontId="7" fillId="0" borderId="0" xfId="57" applyFont="1" applyAlignment="1">
      <alignment horizontal="center" vertical="center"/>
      <protection/>
    </xf>
    <xf numFmtId="0" fontId="6" fillId="0" borderId="29" xfId="57" applyFont="1" applyBorder="1" applyAlignment="1">
      <alignment horizontal="center" vertical="center"/>
      <protection/>
    </xf>
    <xf numFmtId="0" fontId="5" fillId="0" borderId="0" xfId="57" applyFont="1" applyAlignment="1">
      <alignment horizontal="left" vertical="center"/>
      <protection/>
    </xf>
    <xf numFmtId="0" fontId="5" fillId="0" borderId="0" xfId="57" applyFont="1" applyBorder="1" applyAlignment="1">
      <alignment horizontal="left" vertical="center"/>
      <protection/>
    </xf>
    <xf numFmtId="0" fontId="6" fillId="0" borderId="0" xfId="57" applyFont="1" applyAlignment="1">
      <alignment horizontal="center" vertical="center"/>
      <protection/>
    </xf>
    <xf numFmtId="0" fontId="6" fillId="0" borderId="29" xfId="57" applyFont="1" applyBorder="1" applyAlignment="1">
      <alignment vertical="center"/>
      <protection/>
    </xf>
    <xf numFmtId="0" fontId="51" fillId="0" borderId="0" xfId="57" applyFont="1" applyAlignment="1">
      <alignment horizontal="center" vertical="center"/>
      <protection/>
    </xf>
    <xf numFmtId="0" fontId="51" fillId="0" borderId="0" xfId="57" applyFont="1" applyBorder="1" applyAlignment="1">
      <alignment horizontal="center" vertical="center"/>
      <protection/>
    </xf>
    <xf numFmtId="0" fontId="50" fillId="0" borderId="31" xfId="57" applyFont="1" applyBorder="1" applyAlignment="1">
      <alignment horizontal="left" vertical="center"/>
      <protection/>
    </xf>
    <xf numFmtId="0" fontId="5" fillId="0" borderId="31" xfId="57" applyFont="1" applyBorder="1" applyAlignment="1">
      <alignment horizontal="left" vertical="center"/>
      <protection/>
    </xf>
    <xf numFmtId="0" fontId="6" fillId="0" borderId="0" xfId="57" applyFont="1" applyAlignment="1">
      <alignment vertical="center"/>
      <protection/>
    </xf>
    <xf numFmtId="0" fontId="7" fillId="0" borderId="29" xfId="57" applyFont="1" applyBorder="1" applyAlignment="1">
      <alignment horizontal="left" vertical="center"/>
      <protection/>
    </xf>
    <xf numFmtId="0" fontId="6" fillId="0" borderId="25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horizontal="center" vertical="center"/>
      <protection/>
    </xf>
    <xf numFmtId="0" fontId="7" fillId="0" borderId="25" xfId="57" applyFont="1" applyBorder="1" applyAlignment="1">
      <alignment horizontal="center" vertical="center"/>
      <protection/>
    </xf>
    <xf numFmtId="0" fontId="7" fillId="0" borderId="29" xfId="57" applyFont="1" applyBorder="1" applyAlignment="1">
      <alignment horizontal="center" vertical="center"/>
      <protection/>
    </xf>
    <xf numFmtId="0" fontId="6" fillId="0" borderId="25" xfId="57" applyFont="1" applyBorder="1" applyAlignment="1">
      <alignment vertical="center"/>
      <protection/>
    </xf>
    <xf numFmtId="0" fontId="6" fillId="0" borderId="29" xfId="57" applyFont="1" applyBorder="1" applyAlignment="1">
      <alignment horizontal="center" vertical="center"/>
      <protection/>
    </xf>
    <xf numFmtId="0" fontId="6" fillId="0" borderId="25" xfId="57" applyFont="1" applyBorder="1" applyAlignment="1">
      <alignment vertical="center"/>
      <protection/>
    </xf>
    <xf numFmtId="0" fontId="6" fillId="0" borderId="29" xfId="57" applyFont="1" applyBorder="1" applyAlignment="1">
      <alignment vertical="center"/>
      <protection/>
    </xf>
    <xf numFmtId="0" fontId="7" fillId="0" borderId="25" xfId="57" applyFont="1" applyBorder="1" applyAlignment="1">
      <alignment vertical="center"/>
      <protection/>
    </xf>
    <xf numFmtId="0" fontId="7" fillId="0" borderId="29" xfId="57" applyFont="1" applyBorder="1" applyAlignment="1">
      <alignment vertical="center"/>
      <protection/>
    </xf>
    <xf numFmtId="0" fontId="6" fillId="0" borderId="0" xfId="57" applyFont="1" applyFill="1" applyBorder="1" applyAlignment="1">
      <alignment vertical="center"/>
      <protection/>
    </xf>
    <xf numFmtId="0" fontId="6" fillId="0" borderId="29" xfId="57" applyFont="1" applyFill="1" applyBorder="1" applyAlignment="1">
      <alignment vertical="center"/>
      <protection/>
    </xf>
    <xf numFmtId="0" fontId="7" fillId="0" borderId="25" xfId="57" applyFont="1" applyBorder="1" applyAlignment="1">
      <alignment vertical="center" wrapText="1"/>
      <protection/>
    </xf>
    <xf numFmtId="0" fontId="7" fillId="0" borderId="29" xfId="57" applyFont="1" applyBorder="1" applyAlignment="1">
      <alignment vertical="center" wrapText="1"/>
      <protection/>
    </xf>
    <xf numFmtId="0" fontId="6" fillId="0" borderId="29" xfId="57" applyFont="1" applyBorder="1" applyAlignment="1">
      <alignment vertical="center" wrapText="1"/>
      <protection/>
    </xf>
    <xf numFmtId="0" fontId="6" fillId="35" borderId="15" xfId="57" applyFont="1" applyFill="1" applyBorder="1" applyAlignment="1">
      <alignment horizontal="center" vertical="center" wrapText="1"/>
      <protection/>
    </xf>
    <xf numFmtId="0" fontId="2" fillId="0" borderId="0" xfId="57" applyAlignment="1">
      <alignment horizontal="right" vertical="center"/>
      <protection/>
    </xf>
    <xf numFmtId="0" fontId="52" fillId="0" borderId="0" xfId="57" applyFont="1" applyAlignment="1">
      <alignment wrapText="1"/>
      <protection/>
    </xf>
    <xf numFmtId="0" fontId="31" fillId="0" borderId="0" xfId="57" applyFont="1" applyAlignment="1">
      <alignment horizontal="right"/>
      <protection/>
    </xf>
    <xf numFmtId="0" fontId="53" fillId="0" borderId="72" xfId="57" applyFont="1" applyBorder="1" applyAlignment="1">
      <alignment horizontal="center"/>
      <protection/>
    </xf>
    <xf numFmtId="0" fontId="53" fillId="0" borderId="73" xfId="57" applyFont="1" applyBorder="1" applyAlignment="1">
      <alignment horizontal="center"/>
      <protection/>
    </xf>
    <xf numFmtId="0" fontId="53" fillId="0" borderId="40" xfId="57" applyFont="1" applyBorder="1" applyAlignment="1">
      <alignment horizontal="center"/>
      <protection/>
    </xf>
    <xf numFmtId="0" fontId="53" fillId="0" borderId="74" xfId="57" applyFont="1" applyBorder="1" applyAlignment="1">
      <alignment horizontal="center" vertical="center" wrapText="1"/>
      <protection/>
    </xf>
    <xf numFmtId="0" fontId="53" fillId="0" borderId="48" xfId="57" applyFont="1" applyBorder="1" applyAlignment="1">
      <alignment horizontal="center" vertical="center" wrapText="1"/>
      <protection/>
    </xf>
    <xf numFmtId="0" fontId="53" fillId="0" borderId="49" xfId="57" applyFont="1" applyBorder="1" applyAlignment="1">
      <alignment horizontal="center" vertical="center" wrapText="1"/>
      <protection/>
    </xf>
    <xf numFmtId="0" fontId="53" fillId="0" borderId="75" xfId="57" applyFont="1" applyBorder="1" applyAlignment="1">
      <alignment horizontal="center" vertical="center" wrapText="1"/>
      <protection/>
    </xf>
    <xf numFmtId="0" fontId="55" fillId="0" borderId="39" xfId="57" applyFont="1" applyBorder="1" applyAlignment="1">
      <alignment horizontal="center" vertical="center" wrapText="1"/>
      <protection/>
    </xf>
    <xf numFmtId="3" fontId="19" fillId="0" borderId="0" xfId="57" applyNumberFormat="1" applyFont="1" applyAlignment="1">
      <alignment horizontal="right"/>
      <protection/>
    </xf>
    <xf numFmtId="0" fontId="58" fillId="0" borderId="0" xfId="57" applyFont="1" applyAlignment="1">
      <alignment wrapText="1"/>
      <protection/>
    </xf>
    <xf numFmtId="0" fontId="58" fillId="0" borderId="0" xfId="57" applyFont="1">
      <alignment/>
      <protection/>
    </xf>
    <xf numFmtId="3" fontId="10" fillId="0" borderId="0" xfId="57" applyNumberFormat="1" applyFont="1" applyAlignment="1">
      <alignment/>
      <protection/>
    </xf>
    <xf numFmtId="3" fontId="10" fillId="0" borderId="0" xfId="57" applyNumberFormat="1" applyFont="1" applyAlignment="1">
      <alignment horizontal="right"/>
      <protection/>
    </xf>
    <xf numFmtId="0" fontId="19" fillId="0" borderId="0" xfId="57" applyFont="1" applyAlignment="1">
      <alignment wrapText="1"/>
      <protection/>
    </xf>
    <xf numFmtId="0" fontId="20" fillId="0" borderId="0" xfId="57" applyFont="1" applyAlignment="1">
      <alignment/>
      <protection/>
    </xf>
    <xf numFmtId="0" fontId="10" fillId="33" borderId="29" xfId="57" applyFont="1" applyFill="1" applyBorder="1" applyAlignment="1">
      <alignment wrapText="1"/>
      <protection/>
    </xf>
    <xf numFmtId="0" fontId="10" fillId="33" borderId="29" xfId="57" applyFont="1" applyFill="1" applyBorder="1" applyAlignment="1">
      <alignment horizontal="right"/>
      <protection/>
    </xf>
    <xf numFmtId="0" fontId="10" fillId="0" borderId="0" xfId="57" applyFont="1" applyAlignment="1">
      <alignment/>
      <protection/>
    </xf>
    <xf numFmtId="0" fontId="19" fillId="0" borderId="0" xfId="57" applyFont="1" applyAlignment="1">
      <alignment/>
      <protection/>
    </xf>
    <xf numFmtId="0" fontId="20" fillId="0" borderId="0" xfId="57" applyFont="1" applyAlignment="1">
      <alignment vertical="center"/>
      <protection/>
    </xf>
    <xf numFmtId="3" fontId="19" fillId="0" borderId="29" xfId="57" applyNumberFormat="1" applyFont="1" applyBorder="1" applyAlignment="1">
      <alignment horizontal="right" vertical="center"/>
      <protection/>
    </xf>
    <xf numFmtId="3" fontId="19" fillId="0" borderId="0" xfId="57" applyNumberFormat="1" applyFont="1" applyAlignment="1">
      <alignment vertical="center"/>
      <protection/>
    </xf>
    <xf numFmtId="0" fontId="10" fillId="33" borderId="29" xfId="57" applyFont="1" applyFill="1" applyBorder="1" applyAlignment="1">
      <alignment/>
      <protection/>
    </xf>
    <xf numFmtId="3" fontId="19" fillId="0" borderId="0" xfId="57" applyNumberFormat="1" applyFont="1" applyAlignment="1">
      <alignment/>
      <protection/>
    </xf>
    <xf numFmtId="0" fontId="19" fillId="0" borderId="29" xfId="57" applyFont="1" applyBorder="1" applyAlignment="1">
      <alignment/>
      <protection/>
    </xf>
    <xf numFmtId="3" fontId="10" fillId="0" borderId="29" xfId="57" applyNumberFormat="1" applyFont="1" applyBorder="1" applyAlignment="1">
      <alignment horizontal="right"/>
      <protection/>
    </xf>
    <xf numFmtId="3" fontId="19" fillId="0" borderId="29" xfId="57" applyNumberFormat="1" applyFont="1" applyBorder="1" applyAlignment="1">
      <alignment horizontal="right"/>
      <protection/>
    </xf>
    <xf numFmtId="0" fontId="10" fillId="0" borderId="29" xfId="57" applyFont="1" applyBorder="1" applyAlignment="1">
      <alignment/>
      <protection/>
    </xf>
    <xf numFmtId="0" fontId="10" fillId="0" borderId="29" xfId="57" applyFont="1" applyBorder="1" applyAlignment="1">
      <alignment horizontal="right"/>
      <protection/>
    </xf>
    <xf numFmtId="0" fontId="19" fillId="0" borderId="29" xfId="57" applyFont="1" applyBorder="1" applyAlignment="1">
      <alignment horizontal="right"/>
      <protection/>
    </xf>
    <xf numFmtId="0" fontId="25" fillId="33" borderId="29" xfId="57" applyFont="1" applyFill="1" applyBorder="1" applyAlignment="1">
      <alignment horizontal="right"/>
      <protection/>
    </xf>
    <xf numFmtId="0" fontId="25" fillId="0" borderId="0" xfId="57" applyFont="1" applyAlignment="1">
      <alignment/>
      <protection/>
    </xf>
    <xf numFmtId="0" fontId="16" fillId="0" borderId="0" xfId="57" applyFont="1" applyAlignment="1">
      <alignment/>
      <protection/>
    </xf>
    <xf numFmtId="3" fontId="19" fillId="0" borderId="0" xfId="57" applyNumberFormat="1" applyFont="1" applyBorder="1" applyAlignment="1">
      <alignment/>
      <protection/>
    </xf>
    <xf numFmtId="0" fontId="19" fillId="0" borderId="0" xfId="57" applyFont="1" applyBorder="1" applyAlignment="1">
      <alignment/>
      <protection/>
    </xf>
    <xf numFmtId="0" fontId="20" fillId="0" borderId="0" xfId="57" applyFont="1" applyBorder="1" applyAlignment="1">
      <alignment/>
      <protection/>
    </xf>
    <xf numFmtId="3" fontId="19" fillId="33" borderId="29" xfId="57" applyNumberFormat="1" applyFont="1" applyFill="1" applyBorder="1" applyAlignment="1">
      <alignment horizontal="right"/>
      <protection/>
    </xf>
    <xf numFmtId="0" fontId="22" fillId="0" borderId="0" xfId="57" applyFont="1" applyAlignment="1">
      <alignment/>
      <protection/>
    </xf>
    <xf numFmtId="0" fontId="19" fillId="33" borderId="29" xfId="57" applyFont="1" applyFill="1" applyBorder="1" applyAlignment="1">
      <alignment horizontal="right"/>
      <protection/>
    </xf>
    <xf numFmtId="0" fontId="19" fillId="0" borderId="29" xfId="57" applyFont="1" applyBorder="1" applyAlignment="1">
      <alignment wrapText="1"/>
      <protection/>
    </xf>
    <xf numFmtId="3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3" fontId="20" fillId="34" borderId="0" xfId="57" applyNumberFormat="1" applyFont="1" applyFill="1" applyAlignment="1">
      <alignment horizontal="center"/>
      <protection/>
    </xf>
    <xf numFmtId="3" fontId="2" fillId="0" borderId="0" xfId="57" applyNumberFormat="1">
      <alignment/>
      <protection/>
    </xf>
    <xf numFmtId="0" fontId="23" fillId="0" borderId="0" xfId="57" applyFont="1" applyAlignment="1">
      <alignment horizontal="center"/>
      <protection/>
    </xf>
    <xf numFmtId="0" fontId="2" fillId="0" borderId="0" xfId="57" applyBorder="1">
      <alignment/>
      <protection/>
    </xf>
    <xf numFmtId="3" fontId="2" fillId="0" borderId="0" xfId="57" applyNumberFormat="1" applyBorder="1">
      <alignment/>
      <protection/>
    </xf>
    <xf numFmtId="0" fontId="23" fillId="0" borderId="0" xfId="57" applyFont="1" applyBorder="1">
      <alignment/>
      <protection/>
    </xf>
    <xf numFmtId="3" fontId="23" fillId="0" borderId="0" xfId="57" applyNumberFormat="1" applyFont="1" applyBorder="1">
      <alignment/>
      <protection/>
    </xf>
    <xf numFmtId="0" fontId="27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29" xfId="0" applyBorder="1" applyAlignment="1">
      <alignment/>
    </xf>
    <xf numFmtId="0" fontId="27" fillId="0" borderId="29" xfId="0" applyFont="1" applyBorder="1" applyAlignment="1">
      <alignment horizontal="center"/>
    </xf>
    <xf numFmtId="0" fontId="27" fillId="0" borderId="29" xfId="0" applyFont="1" applyBorder="1" applyAlignment="1">
      <alignment/>
    </xf>
    <xf numFmtId="0" fontId="0" fillId="0" borderId="29" xfId="0" applyBorder="1" applyAlignment="1">
      <alignment wrapText="1"/>
    </xf>
    <xf numFmtId="0" fontId="27" fillId="0" borderId="29" xfId="0" applyFont="1" applyBorder="1" applyAlignment="1">
      <alignment wrapText="1"/>
    </xf>
    <xf numFmtId="0" fontId="16" fillId="34" borderId="0" xfId="57" applyFont="1" applyFill="1" applyAlignment="1">
      <alignment horizontal="center"/>
      <protection/>
    </xf>
    <xf numFmtId="3" fontId="15" fillId="35" borderId="39" xfId="57" applyNumberFormat="1" applyFont="1" applyFill="1" applyBorder="1" applyAlignment="1">
      <alignment horizontal="right" vertical="center"/>
      <protection/>
    </xf>
    <xf numFmtId="0" fontId="18" fillId="0" borderId="76" xfId="57" applyFont="1" applyBorder="1" applyAlignment="1">
      <alignment horizontal="center" vertical="center"/>
      <protection/>
    </xf>
    <xf numFmtId="49" fontId="19" fillId="35" borderId="39" xfId="57" applyNumberFormat="1" applyFont="1" applyFill="1" applyBorder="1" applyAlignment="1">
      <alignment horizontal="center" vertical="center"/>
      <protection/>
    </xf>
    <xf numFmtId="3" fontId="14" fillId="35" borderId="39" xfId="57" applyNumberFormat="1" applyFont="1" applyFill="1" applyBorder="1" applyAlignment="1">
      <alignment horizontal="right" vertical="center"/>
      <protection/>
    </xf>
    <xf numFmtId="3" fontId="14" fillId="35" borderId="39" xfId="57" applyNumberFormat="1" applyFont="1" applyFill="1" applyBorder="1" applyAlignment="1">
      <alignment horizontal="center" vertical="center"/>
      <protection/>
    </xf>
    <xf numFmtId="0" fontId="19" fillId="35" borderId="43" xfId="57" applyFont="1" applyFill="1" applyBorder="1" applyAlignment="1">
      <alignment horizontal="left" vertical="center"/>
      <protection/>
    </xf>
    <xf numFmtId="0" fontId="2" fillId="0" borderId="29" xfId="57" applyBorder="1">
      <alignment/>
      <protection/>
    </xf>
    <xf numFmtId="0" fontId="10" fillId="34" borderId="29" xfId="57" applyFont="1" applyFill="1" applyBorder="1">
      <alignment/>
      <protection/>
    </xf>
    <xf numFmtId="3" fontId="10" fillId="34" borderId="29" xfId="57" applyNumberFormat="1" applyFont="1" applyFill="1" applyBorder="1">
      <alignment/>
      <protection/>
    </xf>
    <xf numFmtId="0" fontId="19" fillId="34" borderId="29" xfId="57" applyFont="1" applyFill="1" applyBorder="1">
      <alignment/>
      <protection/>
    </xf>
    <xf numFmtId="3" fontId="19" fillId="34" borderId="29" xfId="57" applyNumberFormat="1" applyFont="1" applyFill="1" applyBorder="1" applyAlignment="1">
      <alignment horizontal="right"/>
      <protection/>
    </xf>
    <xf numFmtId="3" fontId="10" fillId="34" borderId="29" xfId="57" applyNumberFormat="1" applyFont="1" applyFill="1" applyBorder="1" applyAlignment="1">
      <alignment horizontal="right"/>
      <protection/>
    </xf>
    <xf numFmtId="0" fontId="19" fillId="34" borderId="29" xfId="57" applyFont="1" applyFill="1" applyBorder="1" applyAlignment="1">
      <alignment horizontal="center"/>
      <protection/>
    </xf>
    <xf numFmtId="3" fontId="19" fillId="34" borderId="29" xfId="57" applyNumberFormat="1" applyFont="1" applyFill="1" applyBorder="1">
      <alignment/>
      <protection/>
    </xf>
    <xf numFmtId="3" fontId="2" fillId="0" borderId="29" xfId="57" applyNumberFormat="1" applyBorder="1">
      <alignment/>
      <protection/>
    </xf>
    <xf numFmtId="0" fontId="14" fillId="0" borderId="29" xfId="57" applyFont="1" applyBorder="1" applyAlignment="1">
      <alignment horizontal="justify"/>
      <protection/>
    </xf>
    <xf numFmtId="0" fontId="14" fillId="0" borderId="29" xfId="57" applyFont="1" applyBorder="1" applyAlignment="1">
      <alignment horizontal="left"/>
      <protection/>
    </xf>
    <xf numFmtId="0" fontId="2" fillId="0" borderId="77" xfId="57" applyBorder="1">
      <alignment/>
      <protection/>
    </xf>
    <xf numFmtId="0" fontId="2" fillId="0" borderId="70" xfId="57" applyBorder="1">
      <alignment/>
      <protection/>
    </xf>
    <xf numFmtId="0" fontId="16" fillId="34" borderId="29" xfId="57" applyFont="1" applyFill="1" applyBorder="1" applyAlignment="1">
      <alignment horizontal="center"/>
      <protection/>
    </xf>
    <xf numFmtId="3" fontId="20" fillId="34" borderId="29" xfId="57" applyNumberFormat="1" applyFont="1" applyFill="1" applyBorder="1" applyAlignment="1">
      <alignment horizontal="right" wrapText="1"/>
      <protection/>
    </xf>
    <xf numFmtId="3" fontId="20" fillId="34" borderId="29" xfId="57" applyNumberFormat="1" applyFont="1" applyFill="1" applyBorder="1" applyAlignment="1">
      <alignment horizontal="center" wrapText="1"/>
      <protection/>
    </xf>
    <xf numFmtId="0" fontId="2" fillId="0" borderId="0" xfId="57" applyAlignment="1">
      <alignment horizontal="right"/>
      <protection/>
    </xf>
    <xf numFmtId="175" fontId="54" fillId="0" borderId="13" xfId="42" applyNumberFormat="1" applyFont="1" applyBorder="1" applyAlignment="1">
      <alignment horizontal="right" vertical="center" wrapText="1"/>
    </xf>
    <xf numFmtId="175" fontId="54" fillId="0" borderId="32" xfId="42" applyNumberFormat="1" applyFont="1" applyBorder="1" applyAlignment="1">
      <alignment horizontal="right" vertical="center"/>
    </xf>
    <xf numFmtId="175" fontId="54" fillId="0" borderId="71" xfId="42" applyNumberFormat="1" applyFont="1" applyBorder="1" applyAlignment="1">
      <alignment horizontal="right" vertical="center"/>
    </xf>
    <xf numFmtId="175" fontId="54" fillId="0" borderId="31" xfId="42" applyNumberFormat="1" applyFont="1" applyBorder="1" applyAlignment="1">
      <alignment horizontal="right" vertical="center"/>
    </xf>
    <xf numFmtId="175" fontId="53" fillId="0" borderId="74" xfId="42" applyNumberFormat="1" applyFont="1" applyBorder="1" applyAlignment="1">
      <alignment horizontal="right" vertical="center"/>
    </xf>
    <xf numFmtId="175" fontId="54" fillId="0" borderId="29" xfId="42" applyNumberFormat="1" applyFont="1" applyBorder="1" applyAlignment="1">
      <alignment horizontal="right" vertical="center"/>
    </xf>
    <xf numFmtId="175" fontId="54" fillId="0" borderId="35" xfId="42" applyNumberFormat="1" applyFont="1" applyBorder="1" applyAlignment="1">
      <alignment horizontal="right" vertical="center"/>
    </xf>
    <xf numFmtId="175" fontId="53" fillId="0" borderId="21" xfId="42" applyNumberFormat="1" applyFont="1" applyBorder="1" applyAlignment="1">
      <alignment horizontal="right" vertical="center"/>
    </xf>
    <xf numFmtId="175" fontId="53" fillId="0" borderId="21" xfId="42" applyNumberFormat="1" applyFont="1" applyBorder="1" applyAlignment="1">
      <alignment horizontal="right" vertical="center" indent="1"/>
    </xf>
    <xf numFmtId="175" fontId="53" fillId="0" borderId="61" xfId="42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Border="1" applyAlignment="1">
      <alignment vertical="center"/>
    </xf>
    <xf numFmtId="175" fontId="1" fillId="0" borderId="71" xfId="40" applyNumberFormat="1" applyFont="1" applyBorder="1" applyAlignment="1">
      <alignment horizontal="right"/>
    </xf>
    <xf numFmtId="175" fontId="1" fillId="0" borderId="56" xfId="40" applyNumberFormat="1" applyFont="1" applyBorder="1" applyAlignment="1">
      <alignment horizontal="right"/>
    </xf>
    <xf numFmtId="175" fontId="1" fillId="0" borderId="29" xfId="40" applyNumberFormat="1" applyFont="1" applyBorder="1" applyAlignment="1">
      <alignment horizontal="right"/>
    </xf>
    <xf numFmtId="175" fontId="1" fillId="0" borderId="57" xfId="40" applyNumberFormat="1" applyFont="1" applyBorder="1" applyAlignment="1">
      <alignment horizontal="right"/>
    </xf>
    <xf numFmtId="175" fontId="1" fillId="0" borderId="40" xfId="40" applyNumberFormat="1" applyFont="1" applyBorder="1" applyAlignment="1">
      <alignment horizontal="right"/>
    </xf>
    <xf numFmtId="175" fontId="1" fillId="0" borderId="60" xfId="40" applyNumberFormat="1" applyFont="1" applyBorder="1" applyAlignment="1">
      <alignment horizontal="right"/>
    </xf>
    <xf numFmtId="175" fontId="1" fillId="0" borderId="61" xfId="40" applyNumberFormat="1" applyFont="1" applyBorder="1" applyAlignment="1">
      <alignment horizontal="right"/>
    </xf>
    <xf numFmtId="175" fontId="1" fillId="0" borderId="45" xfId="40" applyNumberFormat="1" applyFont="1" applyBorder="1" applyAlignment="1">
      <alignment horizontal="right"/>
    </xf>
    <xf numFmtId="175" fontId="1" fillId="0" borderId="33" xfId="40" applyNumberFormat="1" applyFont="1" applyBorder="1" applyAlignment="1">
      <alignment horizontal="right"/>
    </xf>
    <xf numFmtId="175" fontId="1" fillId="0" borderId="58" xfId="40" applyNumberFormat="1" applyFont="1" applyBorder="1" applyAlignment="1">
      <alignment horizontal="right"/>
    </xf>
    <xf numFmtId="0" fontId="20" fillId="0" borderId="29" xfId="57" applyFont="1" applyBorder="1" applyAlignment="1">
      <alignment horizontal="center" wrapText="1"/>
      <protection/>
    </xf>
    <xf numFmtId="3" fontId="10" fillId="33" borderId="29" xfId="57" applyNumberFormat="1" applyFont="1" applyFill="1" applyBorder="1" applyAlignment="1">
      <alignment horizontal="right" wrapText="1"/>
      <protection/>
    </xf>
    <xf numFmtId="0" fontId="50" fillId="0" borderId="0" xfId="57" applyFont="1" applyBorder="1" applyAlignment="1">
      <alignment horizontal="left" vertical="center"/>
      <protection/>
    </xf>
    <xf numFmtId="0" fontId="2" fillId="0" borderId="0" xfId="57" applyBorder="1" applyAlignment="1">
      <alignment vertical="center"/>
      <protection/>
    </xf>
    <xf numFmtId="0" fontId="6" fillId="0" borderId="0" xfId="57" applyFont="1" applyBorder="1" applyAlignment="1">
      <alignment horizontal="center" vertical="center"/>
      <protection/>
    </xf>
    <xf numFmtId="0" fontId="5" fillId="0" borderId="25" xfId="57" applyFont="1" applyBorder="1" applyAlignment="1">
      <alignment vertical="center" wrapText="1"/>
      <protection/>
    </xf>
    <xf numFmtId="3" fontId="6" fillId="0" borderId="15" xfId="57" applyNumberFormat="1" applyFont="1" applyFill="1" applyBorder="1" applyAlignment="1">
      <alignment horizontal="right" vertical="center"/>
      <protection/>
    </xf>
    <xf numFmtId="3" fontId="6" fillId="0" borderId="15" xfId="57" applyNumberFormat="1" applyFont="1" applyFill="1" applyBorder="1" applyAlignment="1">
      <alignment horizontal="right" vertical="center"/>
      <protection/>
    </xf>
    <xf numFmtId="3" fontId="7" fillId="0" borderId="15" xfId="57" applyNumberFormat="1" applyFont="1" applyFill="1" applyBorder="1" applyAlignment="1">
      <alignment horizontal="right" vertical="center"/>
      <protection/>
    </xf>
    <xf numFmtId="3" fontId="6" fillId="0" borderId="15" xfId="57" applyNumberFormat="1" applyFont="1" applyBorder="1" applyAlignment="1">
      <alignment horizontal="right" vertical="center"/>
      <protection/>
    </xf>
    <xf numFmtId="3" fontId="7" fillId="0" borderId="15" xfId="57" applyNumberFormat="1" applyFont="1" applyBorder="1" applyAlignment="1">
      <alignment horizontal="right" vertical="center"/>
      <protection/>
    </xf>
    <xf numFmtId="3" fontId="6" fillId="0" borderId="15" xfId="57" applyNumberFormat="1" applyFont="1" applyBorder="1" applyAlignment="1">
      <alignment horizontal="right" vertical="center"/>
      <protection/>
    </xf>
    <xf numFmtId="3" fontId="5" fillId="0" borderId="15" xfId="57" applyNumberFormat="1" applyFont="1" applyBorder="1" applyAlignment="1">
      <alignment horizontal="right" vertical="center"/>
      <protection/>
    </xf>
    <xf numFmtId="0" fontId="5" fillId="0" borderId="0" xfId="57" applyFont="1" applyAlignment="1">
      <alignment horizontal="center" vertical="center"/>
      <protection/>
    </xf>
    <xf numFmtId="0" fontId="7" fillId="0" borderId="0" xfId="57" applyFont="1" applyAlignment="1">
      <alignment horizontal="left" vertical="center"/>
      <protection/>
    </xf>
    <xf numFmtId="0" fontId="10" fillId="0" borderId="78" xfId="57" applyFont="1" applyBorder="1" applyAlignment="1">
      <alignment horizontal="center" vertical="center"/>
      <protection/>
    </xf>
    <xf numFmtId="0" fontId="10" fillId="0" borderId="11" xfId="57" applyFont="1" applyBorder="1" applyAlignment="1">
      <alignment horizontal="center" vertical="center"/>
      <protection/>
    </xf>
    <xf numFmtId="0" fontId="20" fillId="0" borderId="37" xfId="57" applyFont="1" applyBorder="1" applyAlignment="1">
      <alignment horizontal="left" vertical="center"/>
      <protection/>
    </xf>
    <xf numFmtId="0" fontId="20" fillId="0" borderId="15" xfId="57" applyFont="1" applyBorder="1" applyAlignment="1">
      <alignment horizontal="left" vertical="center"/>
      <protection/>
    </xf>
    <xf numFmtId="0" fontId="26" fillId="0" borderId="0" xfId="57" applyFont="1" applyAlignment="1">
      <alignment horizontal="center" vertical="center"/>
      <protection/>
    </xf>
    <xf numFmtId="3" fontId="19" fillId="0" borderId="28" xfId="57" applyNumberFormat="1" applyFont="1" applyBorder="1" applyAlignment="1">
      <alignment horizontal="right"/>
      <protection/>
    </xf>
    <xf numFmtId="0" fontId="16" fillId="33" borderId="18" xfId="57" applyFont="1" applyFill="1" applyBorder="1" applyAlignment="1">
      <alignment horizontal="left" vertical="center"/>
      <protection/>
    </xf>
    <xf numFmtId="0" fontId="16" fillId="33" borderId="61" xfId="57" applyFont="1" applyFill="1" applyBorder="1" applyAlignment="1">
      <alignment horizontal="left" vertical="center"/>
      <protection/>
    </xf>
    <xf numFmtId="0" fontId="20" fillId="0" borderId="14" xfId="57" applyFont="1" applyBorder="1" applyAlignment="1">
      <alignment horizontal="left" vertical="center"/>
      <protection/>
    </xf>
    <xf numFmtId="0" fontId="20" fillId="0" borderId="29" xfId="57" applyFont="1" applyBorder="1" applyAlignment="1">
      <alignment horizontal="left" vertical="center"/>
      <protection/>
    </xf>
    <xf numFmtId="0" fontId="24" fillId="0" borderId="0" xfId="57" applyFont="1" applyBorder="1" applyAlignment="1">
      <alignment horizontal="center" vertical="center" wrapText="1"/>
      <protection/>
    </xf>
    <xf numFmtId="0" fontId="28" fillId="0" borderId="0" xfId="57" applyFont="1" applyAlignment="1">
      <alignment horizontal="center" vertical="center"/>
      <protection/>
    </xf>
    <xf numFmtId="0" fontId="16" fillId="33" borderId="51" xfId="57" applyFont="1" applyFill="1" applyBorder="1" applyAlignment="1">
      <alignment horizontal="left" vertical="center"/>
      <protection/>
    </xf>
    <xf numFmtId="0" fontId="16" fillId="33" borderId="19" xfId="57" applyFont="1" applyFill="1" applyBorder="1" applyAlignment="1">
      <alignment horizontal="left" vertical="center"/>
      <protection/>
    </xf>
    <xf numFmtId="3" fontId="20" fillId="0" borderId="28" xfId="57" applyNumberFormat="1" applyFont="1" applyBorder="1" applyAlignment="1">
      <alignment horizontal="right"/>
      <protection/>
    </xf>
    <xf numFmtId="0" fontId="7" fillId="0" borderId="51" xfId="57" applyFont="1" applyBorder="1" applyAlignment="1">
      <alignment horizontal="center" vertical="center"/>
      <protection/>
    </xf>
    <xf numFmtId="0" fontId="7" fillId="0" borderId="27" xfId="57" applyFont="1" applyBorder="1" applyAlignment="1">
      <alignment horizontal="center" vertical="center"/>
      <protection/>
    </xf>
    <xf numFmtId="0" fontId="7" fillId="0" borderId="43" xfId="57" applyFont="1" applyBorder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 wrapText="1"/>
      <protection/>
    </xf>
    <xf numFmtId="0" fontId="5" fillId="0" borderId="0" xfId="57" applyFont="1" applyAlignment="1">
      <alignment horizontal="center"/>
      <protection/>
    </xf>
    <xf numFmtId="0" fontId="4" fillId="0" borderId="28" xfId="57" applyFont="1" applyBorder="1" applyAlignment="1">
      <alignment horizontal="center"/>
      <protection/>
    </xf>
    <xf numFmtId="0" fontId="4" fillId="0" borderId="28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/>
      <protection/>
    </xf>
    <xf numFmtId="0" fontId="45" fillId="0" borderId="0" xfId="57" applyFont="1" applyAlignment="1">
      <alignment horizontal="center"/>
      <protection/>
    </xf>
    <xf numFmtId="3" fontId="11" fillId="0" borderId="0" xfId="57" applyNumberFormat="1" applyFont="1" applyFill="1" applyBorder="1" applyAlignment="1">
      <alignment horizontal="center" vertical="center" wrapText="1"/>
      <protection/>
    </xf>
    <xf numFmtId="3" fontId="11" fillId="0" borderId="39" xfId="57" applyNumberFormat="1" applyFont="1" applyFill="1" applyBorder="1" applyAlignment="1">
      <alignment horizontal="center" vertical="center" wrapText="1"/>
      <protection/>
    </xf>
    <xf numFmtId="0" fontId="11" fillId="0" borderId="39" xfId="57" applyFont="1" applyFill="1" applyBorder="1" applyAlignment="1">
      <alignment horizontal="left" vertical="center" wrapText="1"/>
      <protection/>
    </xf>
    <xf numFmtId="0" fontId="11" fillId="0" borderId="39" xfId="57" applyFont="1" applyFill="1" applyBorder="1" applyAlignment="1">
      <alignment horizontal="center" vertical="center" wrapText="1"/>
      <protection/>
    </xf>
    <xf numFmtId="3" fontId="39" fillId="0" borderId="51" xfId="57" applyNumberFormat="1" applyFont="1" applyFill="1" applyBorder="1" applyAlignment="1">
      <alignment horizontal="center" vertical="center" wrapText="1"/>
      <protection/>
    </xf>
    <xf numFmtId="3" fontId="39" fillId="0" borderId="43" xfId="57" applyNumberFormat="1" applyFont="1" applyFill="1" applyBorder="1" applyAlignment="1">
      <alignment horizontal="center" vertical="center" wrapText="1"/>
      <protection/>
    </xf>
    <xf numFmtId="3" fontId="11" fillId="0" borderId="51" xfId="57" applyNumberFormat="1" applyFont="1" applyBorder="1" applyAlignment="1">
      <alignment horizontal="center" vertical="center" wrapText="1"/>
      <protection/>
    </xf>
    <xf numFmtId="3" fontId="11" fillId="0" borderId="43" xfId="57" applyNumberFormat="1" applyFont="1" applyBorder="1" applyAlignment="1">
      <alignment horizontal="center" vertical="center" wrapText="1"/>
      <protection/>
    </xf>
    <xf numFmtId="3" fontId="11" fillId="0" borderId="51" xfId="57" applyNumberFormat="1" applyFont="1" applyFill="1" applyBorder="1" applyAlignment="1">
      <alignment horizontal="center" vertical="center" wrapText="1"/>
      <protection/>
    </xf>
    <xf numFmtId="3" fontId="11" fillId="0" borderId="43" xfId="57" applyNumberFormat="1" applyFont="1" applyFill="1" applyBorder="1" applyAlignment="1">
      <alignment horizontal="center" vertical="center" wrapText="1"/>
      <protection/>
    </xf>
    <xf numFmtId="3" fontId="39" fillId="0" borderId="27" xfId="57" applyNumberFormat="1" applyFont="1" applyFill="1" applyBorder="1" applyAlignment="1">
      <alignment horizontal="center" vertical="center" wrapText="1"/>
      <protection/>
    </xf>
    <xf numFmtId="0" fontId="11" fillId="0" borderId="79" xfId="57" applyFont="1" applyFill="1" applyBorder="1" applyAlignment="1">
      <alignment horizontal="center" vertical="center"/>
      <protection/>
    </xf>
    <xf numFmtId="0" fontId="11" fillId="0" borderId="28" xfId="57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11" fillId="0" borderId="51" xfId="57" applyFont="1" applyFill="1" applyBorder="1" applyAlignment="1">
      <alignment horizontal="center" vertical="center"/>
      <protection/>
    </xf>
    <xf numFmtId="0" fontId="11" fillId="0" borderId="27" xfId="57" applyFont="1" applyFill="1" applyBorder="1" applyAlignment="1">
      <alignment horizontal="center" vertical="center"/>
      <protection/>
    </xf>
    <xf numFmtId="0" fontId="11" fillId="0" borderId="43" xfId="57" applyFont="1" applyFill="1" applyBorder="1" applyAlignment="1">
      <alignment horizontal="center" vertical="center"/>
      <protection/>
    </xf>
    <xf numFmtId="0" fontId="45" fillId="0" borderId="0" xfId="57" applyFont="1" applyAlignment="1">
      <alignment horizontal="center" vertical="center"/>
      <protection/>
    </xf>
    <xf numFmtId="49" fontId="10" fillId="33" borderId="51" xfId="57" applyNumberFormat="1" applyFont="1" applyFill="1" applyBorder="1" applyAlignment="1">
      <alignment horizontal="center" vertical="center" wrapText="1"/>
      <protection/>
    </xf>
    <xf numFmtId="49" fontId="10" fillId="33" borderId="43" xfId="57" applyNumberFormat="1" applyFont="1" applyFill="1" applyBorder="1" applyAlignment="1">
      <alignment horizontal="center" vertical="center" wrapText="1"/>
      <protection/>
    </xf>
    <xf numFmtId="0" fontId="18" fillId="0" borderId="39" xfId="57" applyFont="1" applyBorder="1" applyAlignment="1">
      <alignment horizontal="center" vertical="center"/>
      <protection/>
    </xf>
    <xf numFmtId="0" fontId="18" fillId="0" borderId="75" xfId="57" applyFont="1" applyBorder="1" applyAlignment="1">
      <alignment horizontal="center" vertical="center"/>
      <protection/>
    </xf>
    <xf numFmtId="0" fontId="18" fillId="0" borderId="42" xfId="57" applyFont="1" applyBorder="1" applyAlignment="1">
      <alignment horizontal="center" vertical="center"/>
      <protection/>
    </xf>
    <xf numFmtId="3" fontId="17" fillId="0" borderId="51" xfId="57" applyNumberFormat="1" applyFont="1" applyBorder="1" applyAlignment="1">
      <alignment horizontal="center" vertical="center" wrapText="1"/>
      <protection/>
    </xf>
    <xf numFmtId="3" fontId="17" fillId="0" borderId="43" xfId="57" applyNumberFormat="1" applyFont="1" applyBorder="1" applyAlignment="1">
      <alignment horizontal="center" vertical="center" wrapText="1"/>
      <protection/>
    </xf>
    <xf numFmtId="3" fontId="14" fillId="0" borderId="28" xfId="57" applyNumberFormat="1" applyFont="1" applyBorder="1" applyAlignment="1">
      <alignment horizontal="right" vertical="center"/>
      <protection/>
    </xf>
    <xf numFmtId="0" fontId="10" fillId="33" borderId="39" xfId="57" applyFont="1" applyFill="1" applyBorder="1" applyAlignment="1">
      <alignment horizontal="left" vertical="center"/>
      <protection/>
    </xf>
    <xf numFmtId="0" fontId="41" fillId="0" borderId="0" xfId="57" applyFont="1" applyAlignment="1">
      <alignment horizontal="center" vertical="center"/>
      <protection/>
    </xf>
    <xf numFmtId="0" fontId="16" fillId="0" borderId="75" xfId="57" applyFont="1" applyBorder="1" applyAlignment="1">
      <alignment horizontal="center" vertical="center"/>
      <protection/>
    </xf>
    <xf numFmtId="0" fontId="16" fillId="0" borderId="41" xfId="57" applyFont="1" applyBorder="1" applyAlignment="1">
      <alignment horizontal="center" vertical="center"/>
      <protection/>
    </xf>
    <xf numFmtId="0" fontId="17" fillId="0" borderId="75" xfId="57" applyFont="1" applyBorder="1" applyAlignment="1">
      <alignment horizontal="center" vertical="center" textRotation="90"/>
      <protection/>
    </xf>
    <xf numFmtId="0" fontId="17" fillId="0" borderId="41" xfId="57" applyFont="1" applyBorder="1" applyAlignment="1">
      <alignment horizontal="center" vertical="center" textRotation="90"/>
      <protection/>
    </xf>
    <xf numFmtId="0" fontId="17" fillId="0" borderId="73" xfId="57" applyFont="1" applyBorder="1" applyAlignment="1">
      <alignment horizontal="center" vertical="center"/>
      <protection/>
    </xf>
    <xf numFmtId="0" fontId="17" fillId="0" borderId="76" xfId="57" applyFont="1" applyBorder="1" applyAlignment="1">
      <alignment horizontal="center" vertical="center"/>
      <protection/>
    </xf>
    <xf numFmtId="3" fontId="15" fillId="0" borderId="80" xfId="57" applyNumberFormat="1" applyFont="1" applyBorder="1" applyAlignment="1">
      <alignment horizontal="center" vertical="center"/>
      <protection/>
    </xf>
    <xf numFmtId="3" fontId="15" fillId="0" borderId="72" xfId="57" applyNumberFormat="1" applyFont="1" applyBorder="1" applyAlignment="1">
      <alignment horizontal="center" vertical="center"/>
      <protection/>
    </xf>
    <xf numFmtId="0" fontId="10" fillId="33" borderId="51" xfId="57" applyFont="1" applyFill="1" applyBorder="1" applyAlignment="1">
      <alignment horizontal="center" vertical="center"/>
      <protection/>
    </xf>
    <xf numFmtId="0" fontId="10" fillId="33" borderId="43" xfId="57" applyFont="1" applyFill="1" applyBorder="1" applyAlignment="1">
      <alignment horizontal="center" vertical="center"/>
      <protection/>
    </xf>
    <xf numFmtId="0" fontId="15" fillId="33" borderId="51" xfId="57" applyFont="1" applyFill="1" applyBorder="1" applyAlignment="1">
      <alignment horizontal="center" vertical="center"/>
      <protection/>
    </xf>
    <xf numFmtId="0" fontId="15" fillId="33" borderId="43" xfId="57" applyFont="1" applyFill="1" applyBorder="1" applyAlignment="1">
      <alignment horizontal="center" vertical="center"/>
      <protection/>
    </xf>
    <xf numFmtId="3" fontId="17" fillId="0" borderId="80" xfId="57" applyNumberFormat="1" applyFont="1" applyBorder="1" applyAlignment="1">
      <alignment horizontal="center" vertical="center" wrapText="1"/>
      <protection/>
    </xf>
    <xf numFmtId="3" fontId="17" fillId="0" borderId="73" xfId="57" applyNumberFormat="1" applyFont="1" applyBorder="1" applyAlignment="1">
      <alignment horizontal="center" vertical="center" wrapText="1"/>
      <protection/>
    </xf>
    <xf numFmtId="3" fontId="17" fillId="0" borderId="79" xfId="57" applyNumberFormat="1" applyFont="1" applyBorder="1" applyAlignment="1">
      <alignment horizontal="center" vertical="center" wrapText="1"/>
      <protection/>
    </xf>
    <xf numFmtId="3" fontId="17" fillId="0" borderId="46" xfId="57" applyNumberFormat="1" applyFont="1" applyBorder="1" applyAlignment="1">
      <alignment horizontal="center" vertical="center" wrapText="1"/>
      <protection/>
    </xf>
    <xf numFmtId="3" fontId="17" fillId="33" borderId="80" xfId="57" applyNumberFormat="1" applyFont="1" applyFill="1" applyBorder="1" applyAlignment="1">
      <alignment horizontal="center" vertical="center" wrapText="1"/>
      <protection/>
    </xf>
    <xf numFmtId="3" fontId="17" fillId="33" borderId="73" xfId="57" applyNumberFormat="1" applyFont="1" applyFill="1" applyBorder="1" applyAlignment="1">
      <alignment horizontal="center" vertical="center" wrapText="1"/>
      <protection/>
    </xf>
    <xf numFmtId="3" fontId="17" fillId="33" borderId="79" xfId="57" applyNumberFormat="1" applyFont="1" applyFill="1" applyBorder="1" applyAlignment="1">
      <alignment horizontal="center" vertical="center" wrapText="1"/>
      <protection/>
    </xf>
    <xf numFmtId="3" fontId="17" fillId="33" borderId="46" xfId="57" applyNumberFormat="1" applyFont="1" applyFill="1" applyBorder="1" applyAlignment="1">
      <alignment horizontal="center" vertical="center" wrapText="1"/>
      <protection/>
    </xf>
    <xf numFmtId="0" fontId="5" fillId="0" borderId="0" xfId="57" applyFont="1" applyAlignment="1">
      <alignment horizontal="center" vertical="center"/>
      <protection/>
    </xf>
    <xf numFmtId="0" fontId="47" fillId="0" borderId="0" xfId="57" applyFont="1" applyAlignment="1">
      <alignment horizontal="center" vertical="center"/>
      <protection/>
    </xf>
    <xf numFmtId="0" fontId="7" fillId="0" borderId="0" xfId="57" applyFont="1" applyAlignment="1">
      <alignment horizontal="left" vertical="center"/>
      <protection/>
    </xf>
    <xf numFmtId="0" fontId="3" fillId="0" borderId="0" xfId="57" applyFont="1" applyAlignment="1">
      <alignment horizontal="center" vertical="top"/>
      <protection/>
    </xf>
    <xf numFmtId="0" fontId="21" fillId="0" borderId="0" xfId="57" applyFont="1" applyFill="1" applyBorder="1" applyAlignment="1">
      <alignment horizontal="center" vertical="center" wrapText="1"/>
      <protection/>
    </xf>
    <xf numFmtId="0" fontId="21" fillId="0" borderId="0" xfId="57" applyFont="1" applyFill="1" applyAlignment="1">
      <alignment horizontal="center" vertical="center" wrapText="1"/>
      <protection/>
    </xf>
    <xf numFmtId="0" fontId="52" fillId="0" borderId="0" xfId="57" applyFont="1" applyAlignment="1">
      <alignment horizontal="center" wrapText="1"/>
      <protection/>
    </xf>
    <xf numFmtId="0" fontId="53" fillId="0" borderId="75" xfId="57" applyFont="1" applyBorder="1" applyAlignment="1">
      <alignment horizontal="center" vertical="center"/>
      <protection/>
    </xf>
    <xf numFmtId="0" fontId="53" fillId="0" borderId="42" xfId="57" applyFont="1" applyBorder="1" applyAlignment="1">
      <alignment horizontal="center" vertical="center"/>
      <protection/>
    </xf>
    <xf numFmtId="0" fontId="33" fillId="0" borderId="0" xfId="57" applyFont="1" applyAlignment="1">
      <alignment horizontal="center" vertical="center"/>
      <protection/>
    </xf>
    <xf numFmtId="0" fontId="29" fillId="0" borderId="0" xfId="57" applyFont="1" applyAlignment="1">
      <alignment horizontal="center"/>
      <protection/>
    </xf>
    <xf numFmtId="0" fontId="34" fillId="0" borderId="0" xfId="0" applyFont="1" applyAlignment="1">
      <alignment horizontal="center" vertical="center"/>
    </xf>
    <xf numFmtId="0" fontId="33" fillId="0" borderId="0" xfId="58" applyFont="1" applyFill="1" applyAlignment="1">
      <alignment horizontal="center" vertical="center"/>
      <protection/>
    </xf>
    <xf numFmtId="0" fontId="44" fillId="0" borderId="0" xfId="0" applyFont="1" applyAlignment="1">
      <alignment horizontal="center" vertical="center"/>
    </xf>
    <xf numFmtId="0" fontId="25" fillId="0" borderId="0" xfId="57" applyFont="1" applyFill="1" applyBorder="1" applyAlignment="1">
      <alignment horizontal="center" vertical="center"/>
      <protection/>
    </xf>
    <xf numFmtId="0" fontId="34" fillId="0" borderId="0" xfId="0" applyFont="1" applyAlignment="1">
      <alignment horizontal="center"/>
    </xf>
    <xf numFmtId="0" fontId="21" fillId="0" borderId="0" xfId="57" applyFont="1" applyAlignment="1">
      <alignment horizontal="center" vertical="center" wrapText="1"/>
      <protection/>
    </xf>
    <xf numFmtId="0" fontId="29" fillId="0" borderId="0" xfId="57" applyFont="1" applyAlignment="1">
      <alignment horizontal="center" vertical="center"/>
      <protection/>
    </xf>
    <xf numFmtId="0" fontId="59" fillId="0" borderId="0" xfId="57" applyFont="1" applyAlignment="1">
      <alignment horizontal="center" vertical="center" wrapText="1"/>
      <protection/>
    </xf>
    <xf numFmtId="0" fontId="1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7" fillId="0" borderId="0" xfId="57" applyFont="1" applyAlignment="1">
      <alignment horizontal="center" vertical="center"/>
      <protection/>
    </xf>
    <xf numFmtId="0" fontId="4" fillId="0" borderId="0" xfId="57" applyFont="1" applyAlignment="1">
      <alignment vertical="center"/>
      <protection/>
    </xf>
    <xf numFmtId="0" fontId="5" fillId="0" borderId="39" xfId="57" applyFont="1" applyBorder="1" applyAlignment="1">
      <alignment horizontal="center" vertical="center" wrapText="1"/>
      <protection/>
    </xf>
    <xf numFmtId="0" fontId="5" fillId="0" borderId="39" xfId="57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center" vertical="center"/>
      <protection/>
    </xf>
    <xf numFmtId="0" fontId="5" fillId="0" borderId="71" xfId="57" applyFont="1" applyBorder="1" applyAlignment="1">
      <alignment horizontal="left" vertical="center"/>
      <protection/>
    </xf>
    <xf numFmtId="0" fontId="5" fillId="0" borderId="56" xfId="57" applyFont="1" applyBorder="1" applyAlignment="1">
      <alignment horizontal="left" vertical="center"/>
      <protection/>
    </xf>
    <xf numFmtId="0" fontId="5" fillId="0" borderId="14" xfId="57" applyFont="1" applyBorder="1" applyAlignment="1">
      <alignment horizontal="center" vertical="center"/>
      <protection/>
    </xf>
    <xf numFmtId="0" fontId="5" fillId="0" borderId="29" xfId="57" applyFont="1" applyBorder="1" applyAlignment="1">
      <alignment horizontal="left" vertical="center"/>
      <protection/>
    </xf>
    <xf numFmtId="0" fontId="5" fillId="0" borderId="57" xfId="57" applyFont="1" applyBorder="1" applyAlignment="1">
      <alignment horizontal="left" vertical="center"/>
      <protection/>
    </xf>
    <xf numFmtId="0" fontId="10" fillId="0" borderId="29" xfId="57" applyFont="1" applyBorder="1" applyAlignment="1">
      <alignment horizontal="left" vertical="center" wrapText="1"/>
      <protection/>
    </xf>
    <xf numFmtId="0" fontId="10" fillId="0" borderId="57" xfId="57" applyFont="1" applyBorder="1" applyAlignment="1">
      <alignment horizontal="left" vertical="center" wrapText="1"/>
      <protection/>
    </xf>
    <xf numFmtId="0" fontId="10" fillId="0" borderId="0" xfId="57" applyFont="1" applyAlignment="1">
      <alignment vertical="center" wrapText="1"/>
      <protection/>
    </xf>
    <xf numFmtId="0" fontId="10" fillId="0" borderId="29" xfId="57" applyFont="1" applyBorder="1" applyAlignment="1">
      <alignment horizontal="left" vertical="center"/>
      <protection/>
    </xf>
    <xf numFmtId="0" fontId="10" fillId="0" borderId="57" xfId="57" applyFont="1" applyBorder="1" applyAlignment="1">
      <alignment horizontal="left" vertical="center"/>
      <protection/>
    </xf>
    <xf numFmtId="0" fontId="16" fillId="0" borderId="0" xfId="57" applyFont="1" applyAlignment="1">
      <alignment horizontal="left" vertical="center" wrapText="1"/>
      <protection/>
    </xf>
    <xf numFmtId="0" fontId="5" fillId="0" borderId="36" xfId="57" applyFont="1" applyBorder="1" applyAlignment="1">
      <alignment horizontal="center" vertical="center"/>
      <protection/>
    </xf>
    <xf numFmtId="0" fontId="5" fillId="0" borderId="40" xfId="57" applyFont="1" applyBorder="1" applyAlignment="1">
      <alignment horizontal="left" vertical="center"/>
      <protection/>
    </xf>
    <xf numFmtId="0" fontId="5" fillId="0" borderId="60" xfId="57" applyFont="1" applyBorder="1" applyAlignment="1">
      <alignment horizontal="left" vertical="center"/>
      <protection/>
    </xf>
    <xf numFmtId="0" fontId="5" fillId="0" borderId="0" xfId="57" applyNumberFormat="1" applyFont="1" applyAlignment="1">
      <alignment horizontal="left" vertical="center"/>
      <protection/>
    </xf>
    <xf numFmtId="0" fontId="10" fillId="0" borderId="0" xfId="57" applyFont="1" applyAlignment="1">
      <alignment horizontal="center" vertical="center"/>
      <protection/>
    </xf>
    <xf numFmtId="0" fontId="19" fillId="0" borderId="0" xfId="57" applyFont="1" applyAlignment="1">
      <alignment horizontal="center"/>
      <protection/>
    </xf>
    <xf numFmtId="0" fontId="19" fillId="0" borderId="0" xfId="57" applyFont="1" applyAlignment="1">
      <alignment horizontal="center" vertical="center"/>
      <protection/>
    </xf>
    <xf numFmtId="3" fontId="19" fillId="0" borderId="0" xfId="57" applyNumberFormat="1" applyFont="1" applyAlignment="1">
      <alignment horizontal="center"/>
      <protection/>
    </xf>
    <xf numFmtId="0" fontId="10" fillId="0" borderId="0" xfId="57" applyFont="1" applyAlignment="1">
      <alignment horizontal="center" vertical="center" wrapText="1"/>
      <protection/>
    </xf>
    <xf numFmtId="0" fontId="23" fillId="0" borderId="0" xfId="57" applyFont="1" applyAlignment="1">
      <alignment horizontal="center" vertical="center"/>
      <protection/>
    </xf>
    <xf numFmtId="0" fontId="10" fillId="33" borderId="29" xfId="57" applyFont="1" applyFill="1" applyBorder="1" applyAlignment="1">
      <alignment horizontal="center" vertical="center" textRotation="90"/>
      <protection/>
    </xf>
    <xf numFmtId="0" fontId="10" fillId="33" borderId="29" xfId="57" applyFont="1" applyFill="1" applyBorder="1" applyAlignment="1">
      <alignment horizontal="center" vertical="center"/>
      <protection/>
    </xf>
    <xf numFmtId="0" fontId="10" fillId="33" borderId="29" xfId="57" applyFont="1" applyFill="1" applyBorder="1" applyAlignment="1">
      <alignment horizontal="center" vertical="center" wrapText="1"/>
      <protection/>
    </xf>
    <xf numFmtId="0" fontId="10" fillId="0" borderId="33" xfId="57" applyFont="1" applyFill="1" applyBorder="1" applyAlignment="1">
      <alignment vertical="center"/>
      <protection/>
    </xf>
    <xf numFmtId="49" fontId="19" fillId="0" borderId="29" xfId="57" applyNumberFormat="1" applyFont="1" applyBorder="1" applyAlignment="1">
      <alignment horizontal="center"/>
      <protection/>
    </xf>
    <xf numFmtId="0" fontId="19" fillId="0" borderId="29" xfId="57" applyFont="1" applyBorder="1">
      <alignment/>
      <protection/>
    </xf>
    <xf numFmtId="0" fontId="19" fillId="0" borderId="29" xfId="57" applyFont="1" applyBorder="1" applyAlignment="1">
      <alignment horizontal="center" vertical="center"/>
      <protection/>
    </xf>
    <xf numFmtId="0" fontId="10" fillId="0" borderId="64" xfId="57" applyFont="1" applyFill="1" applyBorder="1" applyAlignment="1">
      <alignment vertical="center"/>
      <protection/>
    </xf>
    <xf numFmtId="49" fontId="19" fillId="0" borderId="30" xfId="57" applyNumberFormat="1" applyFont="1" applyBorder="1" applyAlignment="1">
      <alignment horizontal="center"/>
      <protection/>
    </xf>
    <xf numFmtId="0" fontId="10" fillId="0" borderId="32" xfId="57" applyFont="1" applyFill="1" applyBorder="1" applyAlignment="1">
      <alignment vertical="center"/>
      <protection/>
    </xf>
    <xf numFmtId="0" fontId="19" fillId="0" borderId="30" xfId="57" applyFont="1" applyBorder="1" applyAlignment="1">
      <alignment horizontal="center"/>
      <protection/>
    </xf>
    <xf numFmtId="0" fontId="10" fillId="0" borderId="33" xfId="57" applyFont="1" applyFill="1" applyBorder="1" applyAlignment="1">
      <alignment horizontal="center" vertical="center"/>
      <protection/>
    </xf>
    <xf numFmtId="0" fontId="10" fillId="33" borderId="30" xfId="57" applyFont="1" applyFill="1" applyBorder="1" applyAlignment="1">
      <alignment vertical="center"/>
      <protection/>
    </xf>
    <xf numFmtId="0" fontId="19" fillId="33" borderId="29" xfId="57" applyFont="1" applyFill="1" applyBorder="1">
      <alignment/>
      <protection/>
    </xf>
    <xf numFmtId="49" fontId="19" fillId="0" borderId="29" xfId="57" applyNumberFormat="1" applyFont="1" applyFill="1" applyBorder="1" applyAlignment="1">
      <alignment horizontal="center" vertical="center"/>
      <protection/>
    </xf>
    <xf numFmtId="0" fontId="19" fillId="0" borderId="29" xfId="57" applyFont="1" applyFill="1" applyBorder="1" applyAlignment="1">
      <alignment horizontal="center" vertical="center" wrapText="1"/>
      <protection/>
    </xf>
    <xf numFmtId="0" fontId="10" fillId="0" borderId="29" xfId="57" applyFont="1" applyFill="1" applyBorder="1" applyAlignment="1">
      <alignment horizontal="center" vertical="center"/>
      <protection/>
    </xf>
    <xf numFmtId="0" fontId="10" fillId="33" borderId="15" xfId="57" applyFont="1" applyFill="1" applyBorder="1" applyAlignment="1">
      <alignment vertical="center"/>
      <protection/>
    </xf>
    <xf numFmtId="0" fontId="10" fillId="0" borderId="29" xfId="57" applyFont="1" applyFill="1" applyBorder="1" applyAlignment="1">
      <alignment vertical="center"/>
      <protection/>
    </xf>
    <xf numFmtId="0" fontId="21" fillId="33" borderId="30" xfId="57" applyFont="1" applyFill="1" applyBorder="1" applyAlignment="1">
      <alignment horizontal="left" vertical="center"/>
      <protection/>
    </xf>
    <xf numFmtId="0" fontId="21" fillId="33" borderId="25" xfId="57" applyFont="1" applyFill="1" applyBorder="1" applyAlignment="1">
      <alignment horizontal="left" vertical="center"/>
      <protection/>
    </xf>
    <xf numFmtId="0" fontId="21" fillId="33" borderId="15" xfId="57" applyFont="1" applyFill="1" applyBorder="1" applyAlignment="1">
      <alignment horizontal="left" vertical="center"/>
      <protection/>
    </xf>
    <xf numFmtId="0" fontId="21" fillId="33" borderId="29" xfId="57" applyFont="1" applyFill="1" applyBorder="1" applyAlignment="1">
      <alignment horizontal="center" vertical="center"/>
      <protection/>
    </xf>
    <xf numFmtId="0" fontId="28" fillId="0" borderId="0" xfId="57" applyFont="1" applyAlignment="1">
      <alignment horizontal="center"/>
      <protection/>
    </xf>
    <xf numFmtId="0" fontId="2" fillId="0" borderId="0" xfId="57" applyFont="1" applyAlignment="1">
      <alignment horizontal="center" vertical="center"/>
      <protection/>
    </xf>
    <xf numFmtId="0" fontId="2" fillId="0" borderId="0" xfId="57" applyAlignment="1">
      <alignment horizontal="center" vertical="center"/>
      <protection/>
    </xf>
    <xf numFmtId="0" fontId="19" fillId="0" borderId="0" xfId="57" applyFont="1" applyAlignment="1">
      <alignment horizontal="left"/>
      <protection/>
    </xf>
    <xf numFmtId="0" fontId="19" fillId="0" borderId="0" xfId="57" applyFont="1" applyAlignment="1">
      <alignment horizontal="left"/>
      <protection/>
    </xf>
    <xf numFmtId="0" fontId="2" fillId="0" borderId="0" xfId="57" applyFont="1" applyAlignment="1">
      <alignment horizontal="left"/>
      <protection/>
    </xf>
    <xf numFmtId="0" fontId="2" fillId="0" borderId="0" xfId="57" applyAlignment="1">
      <alignment horizontal="left"/>
      <protection/>
    </xf>
    <xf numFmtId="0" fontId="0" fillId="0" borderId="0" xfId="0" applyAlignment="1">
      <alignment/>
    </xf>
    <xf numFmtId="0" fontId="25" fillId="0" borderId="0" xfId="57" applyFont="1" applyAlignment="1">
      <alignment vertical="center" wrapText="1"/>
      <protection/>
    </xf>
    <xf numFmtId="3" fontId="20" fillId="0" borderId="0" xfId="57" applyNumberFormat="1" applyFont="1" applyAlignment="1">
      <alignment vertical="center"/>
      <protection/>
    </xf>
    <xf numFmtId="0" fontId="78" fillId="0" borderId="0" xfId="57" applyFont="1" applyAlignment="1">
      <alignment horizontal="center" vertical="center" wrapText="1"/>
      <protection/>
    </xf>
    <xf numFmtId="3" fontId="5" fillId="0" borderId="0" xfId="57" applyNumberFormat="1" applyFont="1" applyAlignment="1">
      <alignment horizontal="center" vertical="center"/>
      <protection/>
    </xf>
    <xf numFmtId="0" fontId="19" fillId="0" borderId="0" xfId="57" applyFont="1" applyAlignment="1">
      <alignment vertical="center" wrapText="1"/>
      <protection/>
    </xf>
    <xf numFmtId="3" fontId="10" fillId="0" borderId="0" xfId="57" applyNumberFormat="1" applyFont="1" applyAlignment="1">
      <alignment horizontal="center" vertical="center"/>
      <protection/>
    </xf>
    <xf numFmtId="3" fontId="10" fillId="0" borderId="0" xfId="57" applyNumberFormat="1" applyFont="1" applyAlignment="1">
      <alignment horizontal="right" vertical="center"/>
      <protection/>
    </xf>
    <xf numFmtId="0" fontId="10" fillId="0" borderId="0" xfId="57" applyFont="1" applyAlignment="1">
      <alignment horizontal="center" vertical="center" wrapText="1"/>
      <protection/>
    </xf>
    <xf numFmtId="0" fontId="10" fillId="0" borderId="0" xfId="57" applyFont="1" applyBorder="1" applyAlignment="1">
      <alignment vertical="center" wrapText="1"/>
      <protection/>
    </xf>
    <xf numFmtId="0" fontId="2" fillId="0" borderId="0" xfId="57" applyAlignment="1">
      <alignment vertical="center" wrapText="1"/>
      <protection/>
    </xf>
    <xf numFmtId="0" fontId="2" fillId="0" borderId="0" xfId="57" applyFont="1" applyBorder="1" applyAlignment="1">
      <alignment vertical="center" wrapText="1"/>
      <protection/>
    </xf>
    <xf numFmtId="0" fontId="2" fillId="0" borderId="0" xfId="57" applyBorder="1" applyAlignment="1">
      <alignment vertical="center" wrapText="1"/>
      <protection/>
    </xf>
    <xf numFmtId="3" fontId="10" fillId="0" borderId="0" xfId="57" applyNumberFormat="1" applyFont="1" applyBorder="1" applyAlignment="1">
      <alignment vertical="center"/>
      <protection/>
    </xf>
    <xf numFmtId="3" fontId="10" fillId="0" borderId="0" xfId="57" applyNumberFormat="1" applyFont="1" applyBorder="1" applyAlignment="1">
      <alignment horizontal="center" vertical="center" wrapText="1"/>
      <protection/>
    </xf>
    <xf numFmtId="3" fontId="10" fillId="0" borderId="0" xfId="57" applyNumberFormat="1" applyFont="1" applyBorder="1" applyAlignment="1">
      <alignment horizontal="center" vertical="center"/>
      <protection/>
    </xf>
    <xf numFmtId="0" fontId="16" fillId="0" borderId="0" xfId="57" applyFont="1" applyAlignment="1">
      <alignment vertical="center"/>
      <protection/>
    </xf>
    <xf numFmtId="0" fontId="19" fillId="0" borderId="0" xfId="57" applyFont="1" applyBorder="1" applyAlignment="1">
      <alignment vertical="center" wrapText="1"/>
      <protection/>
    </xf>
    <xf numFmtId="3" fontId="19" fillId="0" borderId="0" xfId="57" applyNumberFormat="1" applyFont="1" applyBorder="1" applyAlignment="1">
      <alignment vertical="center" wrapText="1"/>
      <protection/>
    </xf>
    <xf numFmtId="3" fontId="19" fillId="0" borderId="0" xfId="57" applyNumberFormat="1" applyFont="1" applyBorder="1" applyAlignment="1">
      <alignment horizontal="center" vertical="center" wrapText="1"/>
      <protection/>
    </xf>
    <xf numFmtId="0" fontId="79" fillId="0" borderId="0" xfId="57" applyFont="1" applyAlignment="1">
      <alignment vertical="center" wrapText="1"/>
      <protection/>
    </xf>
    <xf numFmtId="3" fontId="10" fillId="0" borderId="0" xfId="57" applyNumberFormat="1" applyFont="1" applyBorder="1" applyAlignment="1">
      <alignment horizontal="right" vertical="center"/>
      <protection/>
    </xf>
    <xf numFmtId="3" fontId="16" fillId="0" borderId="0" xfId="57" applyNumberFormat="1" applyFont="1" applyAlignment="1">
      <alignment vertical="center"/>
      <protection/>
    </xf>
    <xf numFmtId="3" fontId="10" fillId="0" borderId="0" xfId="57" applyNumberFormat="1" applyFont="1" applyAlignment="1">
      <alignment vertical="center"/>
      <protection/>
    </xf>
    <xf numFmtId="3" fontId="19" fillId="0" borderId="0" xfId="57" applyNumberFormat="1" applyFont="1" applyAlignment="1">
      <alignment horizontal="right" vertical="center"/>
      <protection/>
    </xf>
    <xf numFmtId="0" fontId="19" fillId="0" borderId="0" xfId="57" applyFont="1" applyAlignment="1">
      <alignment vertical="center" wrapText="1"/>
      <protection/>
    </xf>
    <xf numFmtId="0" fontId="2" fillId="0" borderId="0" xfId="57" applyAlignment="1">
      <alignment vertical="center"/>
      <protection/>
    </xf>
    <xf numFmtId="0" fontId="22" fillId="0" borderId="0" xfId="57" applyFont="1" applyAlignment="1">
      <alignment vertical="center"/>
      <protection/>
    </xf>
    <xf numFmtId="3" fontId="25" fillId="0" borderId="0" xfId="57" applyNumberFormat="1" applyFont="1" applyAlignment="1">
      <alignment horizontal="right" vertical="center"/>
      <protection/>
    </xf>
    <xf numFmtId="3" fontId="25" fillId="0" borderId="0" xfId="57" applyNumberFormat="1" applyFont="1" applyAlignment="1">
      <alignment vertical="center"/>
      <protection/>
    </xf>
    <xf numFmtId="3" fontId="22" fillId="0" borderId="0" xfId="57" applyNumberFormat="1" applyFont="1" applyAlignment="1">
      <alignment vertical="center"/>
      <protection/>
    </xf>
    <xf numFmtId="0" fontId="22" fillId="0" borderId="0" xfId="57" applyFont="1">
      <alignment/>
      <protection/>
    </xf>
    <xf numFmtId="0" fontId="25" fillId="0" borderId="0" xfId="57" applyFont="1" applyAlignment="1">
      <alignment vertical="center" wrapText="1"/>
      <protection/>
    </xf>
    <xf numFmtId="0" fontId="80" fillId="0" borderId="0" xfId="57" applyFont="1" applyAlignment="1">
      <alignment vertical="center" wrapText="1"/>
      <protection/>
    </xf>
    <xf numFmtId="0" fontId="79" fillId="0" borderId="0" xfId="57" applyFont="1" applyAlignment="1">
      <alignment vertical="center" wrapText="1"/>
      <protection/>
    </xf>
    <xf numFmtId="0" fontId="10" fillId="0" borderId="0" xfId="57" applyFont="1" applyAlignment="1">
      <alignment vertical="center" wrapText="1"/>
      <protection/>
    </xf>
    <xf numFmtId="0" fontId="81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_Munkafüzet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  <cellStyle name="Százalék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7.8515625" style="424" customWidth="1"/>
    <col min="2" max="2" width="8.421875" style="639" customWidth="1"/>
    <col min="3" max="3" width="42.421875" style="89" bestFit="1" customWidth="1"/>
    <col min="4" max="4" width="12.140625" style="424" customWidth="1"/>
    <col min="5" max="5" width="9.140625" style="424" customWidth="1"/>
    <col min="6" max="6" width="12.7109375" style="84" customWidth="1"/>
    <col min="7" max="16384" width="9.140625" style="84" customWidth="1"/>
  </cols>
  <sheetData>
    <row r="1" spans="1:10" ht="23.25" customHeight="1">
      <c r="A1" s="541" t="s">
        <v>493</v>
      </c>
      <c r="B1" s="541"/>
      <c r="C1" s="541"/>
      <c r="D1" s="541"/>
      <c r="E1" s="541"/>
      <c r="J1" s="85"/>
    </row>
    <row r="2" spans="1:10" ht="23.25" customHeight="1">
      <c r="A2" s="46"/>
      <c r="B2" s="46"/>
      <c r="C2" s="46"/>
      <c r="D2" s="46"/>
      <c r="E2" s="46"/>
      <c r="F2" s="154"/>
      <c r="J2" s="85"/>
    </row>
    <row r="3" spans="1:7" ht="31.5" customHeight="1">
      <c r="A3" s="619" t="s">
        <v>494</v>
      </c>
      <c r="B3" s="619"/>
      <c r="C3" s="619"/>
      <c r="D3" s="619"/>
      <c r="E3" s="619"/>
      <c r="F3" s="419"/>
      <c r="G3" s="419"/>
    </row>
    <row r="4" spans="2:5" ht="15.75">
      <c r="B4" s="521"/>
      <c r="C4" s="620"/>
      <c r="D4" s="384"/>
      <c r="E4" s="384"/>
    </row>
    <row r="5" spans="2:5" ht="27.75" customHeight="1" thickBot="1">
      <c r="B5" s="521"/>
      <c r="C5" s="620"/>
      <c r="D5" s="384"/>
      <c r="E5" s="384"/>
    </row>
    <row r="6" spans="2:5" ht="72" customHeight="1" thickBot="1">
      <c r="B6" s="621" t="s">
        <v>495</v>
      </c>
      <c r="C6" s="622" t="s">
        <v>496</v>
      </c>
      <c r="D6" s="622"/>
      <c r="E6" s="384"/>
    </row>
    <row r="7" spans="2:5" ht="30" customHeight="1">
      <c r="B7" s="623" t="s">
        <v>43</v>
      </c>
      <c r="C7" s="624" t="s">
        <v>497</v>
      </c>
      <c r="D7" s="625"/>
      <c r="E7" s="522"/>
    </row>
    <row r="8" spans="2:5" ht="30" customHeight="1">
      <c r="B8" s="626" t="s">
        <v>45</v>
      </c>
      <c r="C8" s="627" t="s">
        <v>498</v>
      </c>
      <c r="D8" s="628"/>
      <c r="E8" s="522"/>
    </row>
    <row r="9" spans="2:5" ht="30" customHeight="1">
      <c r="B9" s="626" t="s">
        <v>47</v>
      </c>
      <c r="C9" s="629" t="s">
        <v>499</v>
      </c>
      <c r="D9" s="630"/>
      <c r="E9" s="631"/>
    </row>
    <row r="10" spans="2:5" ht="30" customHeight="1">
      <c r="B10" s="626" t="s">
        <v>49</v>
      </c>
      <c r="C10" s="632" t="s">
        <v>160</v>
      </c>
      <c r="D10" s="633"/>
      <c r="E10" s="634"/>
    </row>
    <row r="11" spans="2:5" ht="30" customHeight="1" thickBot="1">
      <c r="B11" s="635" t="s">
        <v>152</v>
      </c>
      <c r="C11" s="636" t="s">
        <v>165</v>
      </c>
      <c r="D11" s="637"/>
      <c r="E11" s="522"/>
    </row>
    <row r="12" spans="2:5" ht="30" customHeight="1">
      <c r="B12" s="521"/>
      <c r="C12" s="638"/>
      <c r="D12" s="522"/>
      <c r="E12" s="522"/>
    </row>
    <row r="13" spans="2:5" ht="30" customHeight="1">
      <c r="B13" s="384"/>
      <c r="C13" s="384"/>
      <c r="D13" s="84"/>
      <c r="E13" s="84"/>
    </row>
    <row r="14" spans="2:5" ht="30" customHeight="1">
      <c r="B14" s="384"/>
      <c r="C14" s="384"/>
      <c r="D14" s="84"/>
      <c r="E14" s="84"/>
    </row>
    <row r="15" spans="2:5" ht="30" customHeight="1">
      <c r="B15" s="384"/>
      <c r="C15" s="384"/>
      <c r="D15" s="84"/>
      <c r="E15" s="84"/>
    </row>
    <row r="16" spans="2:5" ht="30" customHeight="1">
      <c r="B16" s="384"/>
      <c r="C16" s="384"/>
      <c r="D16" s="84"/>
      <c r="E16" s="84"/>
    </row>
    <row r="17" spans="2:5" ht="30" customHeight="1">
      <c r="B17" s="384"/>
      <c r="C17" s="384"/>
      <c r="D17" s="84"/>
      <c r="E17" s="84"/>
    </row>
    <row r="18" spans="2:5" ht="30" customHeight="1">
      <c r="B18" s="384"/>
      <c r="C18" s="384"/>
      <c r="D18" s="84"/>
      <c r="E18" s="84"/>
    </row>
    <row r="19" spans="2:5" ht="30" customHeight="1">
      <c r="B19" s="384"/>
      <c r="C19" s="384"/>
      <c r="D19" s="84"/>
      <c r="E19" s="84"/>
    </row>
    <row r="20" spans="2:5" ht="30" customHeight="1">
      <c r="B20" s="384"/>
      <c r="C20" s="384"/>
      <c r="D20" s="84"/>
      <c r="E20" s="84"/>
    </row>
    <row r="21" spans="2:5" ht="30" customHeight="1">
      <c r="B21" s="384"/>
      <c r="C21" s="384"/>
      <c r="D21" s="84"/>
      <c r="E21" s="84"/>
    </row>
    <row r="22" spans="2:5" ht="30" customHeight="1">
      <c r="B22" s="384"/>
      <c r="C22" s="384"/>
      <c r="D22" s="84"/>
      <c r="E22" s="84"/>
    </row>
    <row r="23" spans="2:5" ht="30" customHeight="1">
      <c r="B23" s="521"/>
      <c r="C23" s="620"/>
      <c r="D23" s="384"/>
      <c r="E23" s="384"/>
    </row>
    <row r="24" spans="2:5" ht="30" customHeight="1">
      <c r="B24" s="521"/>
      <c r="C24" s="376"/>
      <c r="D24" s="384"/>
      <c r="E24" s="384"/>
    </row>
    <row r="25" spans="2:5" ht="15.75">
      <c r="B25" s="521"/>
      <c r="C25" s="620"/>
      <c r="D25" s="384"/>
      <c r="E25" s="384"/>
    </row>
    <row r="26" spans="2:5" ht="15.75">
      <c r="B26" s="521"/>
      <c r="C26" s="620"/>
      <c r="D26" s="384"/>
      <c r="E26" s="384"/>
    </row>
    <row r="27" spans="2:5" ht="15.75">
      <c r="B27" s="521"/>
      <c r="C27" s="620"/>
      <c r="D27" s="384"/>
      <c r="E27" s="384"/>
    </row>
    <row r="28" spans="2:5" ht="15.75">
      <c r="B28" s="521"/>
      <c r="C28" s="620"/>
      <c r="D28" s="384"/>
      <c r="E28" s="384"/>
    </row>
    <row r="29" spans="2:5" ht="15.75">
      <c r="B29" s="521"/>
      <c r="C29" s="620"/>
      <c r="D29" s="384"/>
      <c r="E29" s="384"/>
    </row>
    <row r="30" spans="2:5" ht="15.75">
      <c r="B30" s="521"/>
      <c r="C30" s="620"/>
      <c r="D30" s="384"/>
      <c r="E30" s="384"/>
    </row>
    <row r="31" spans="2:5" ht="15.75">
      <c r="B31" s="521"/>
      <c r="C31" s="620"/>
      <c r="D31" s="384"/>
      <c r="E31" s="384"/>
    </row>
    <row r="32" spans="2:5" ht="15.75">
      <c r="B32" s="521"/>
      <c r="C32" s="620"/>
      <c r="D32" s="384"/>
      <c r="E32" s="384"/>
    </row>
    <row r="33" spans="2:5" ht="15.75">
      <c r="B33" s="521"/>
      <c r="C33" s="620"/>
      <c r="D33" s="384"/>
      <c r="E33" s="384"/>
    </row>
    <row r="34" spans="2:5" ht="15.75">
      <c r="B34" s="521"/>
      <c r="C34" s="620"/>
      <c r="D34" s="384"/>
      <c r="E34" s="384"/>
    </row>
    <row r="35" spans="2:5" ht="15.75">
      <c r="B35" s="521"/>
      <c r="C35" s="620"/>
      <c r="D35" s="384"/>
      <c r="E35" s="384"/>
    </row>
    <row r="36" spans="2:5" ht="15.75">
      <c r="B36" s="521"/>
      <c r="C36" s="620"/>
      <c r="D36" s="384"/>
      <c r="E36" s="384"/>
    </row>
    <row r="37" spans="2:5" ht="15.75">
      <c r="B37" s="521"/>
      <c r="C37" s="620"/>
      <c r="D37" s="384"/>
      <c r="E37" s="384"/>
    </row>
    <row r="38" spans="2:5" ht="15.75">
      <c r="B38" s="521"/>
      <c r="C38" s="620"/>
      <c r="D38" s="384"/>
      <c r="E38" s="384"/>
    </row>
    <row r="39" spans="2:5" ht="15.75">
      <c r="B39" s="521"/>
      <c r="C39" s="620"/>
      <c r="D39" s="384"/>
      <c r="E39" s="384"/>
    </row>
    <row r="40" spans="2:5" ht="15.75">
      <c r="B40" s="521"/>
      <c r="C40" s="620"/>
      <c r="D40" s="384"/>
      <c r="E40" s="384"/>
    </row>
    <row r="41" spans="2:5" ht="15.75">
      <c r="B41" s="521"/>
      <c r="C41" s="620"/>
      <c r="D41" s="384"/>
      <c r="E41" s="384"/>
    </row>
    <row r="42" spans="2:5" ht="15.75">
      <c r="B42" s="521"/>
      <c r="C42" s="620"/>
      <c r="D42" s="384"/>
      <c r="E42" s="384"/>
    </row>
    <row r="43" spans="2:5" ht="15.75">
      <c r="B43" s="521"/>
      <c r="C43" s="620"/>
      <c r="D43" s="384"/>
      <c r="E43" s="384"/>
    </row>
    <row r="44" spans="2:5" ht="15.75">
      <c r="B44" s="521"/>
      <c r="C44" s="620"/>
      <c r="D44" s="384"/>
      <c r="E44" s="384"/>
    </row>
    <row r="45" spans="2:5" ht="15.75">
      <c r="B45" s="521"/>
      <c r="C45" s="620"/>
      <c r="D45" s="384"/>
      <c r="E45" s="384"/>
    </row>
    <row r="46" spans="2:5" ht="15.75">
      <c r="B46" s="521"/>
      <c r="C46" s="620"/>
      <c r="D46" s="384"/>
      <c r="E46" s="384"/>
    </row>
    <row r="47" spans="2:5" ht="15.75">
      <c r="B47" s="521"/>
      <c r="C47" s="620"/>
      <c r="D47" s="384"/>
      <c r="E47" s="384"/>
    </row>
    <row r="48" spans="2:5" ht="15.75">
      <c r="B48" s="521"/>
      <c r="C48" s="620"/>
      <c r="D48" s="384"/>
      <c r="E48" s="384"/>
    </row>
    <row r="49" spans="2:5" ht="15.75">
      <c r="B49" s="521"/>
      <c r="C49" s="620"/>
      <c r="D49" s="384"/>
      <c r="E49" s="384"/>
    </row>
    <row r="50" spans="2:5" ht="15.75">
      <c r="B50" s="521"/>
      <c r="C50" s="620"/>
      <c r="D50" s="384"/>
      <c r="E50" s="384"/>
    </row>
    <row r="51" spans="2:5" ht="15.75">
      <c r="B51" s="521"/>
      <c r="C51" s="620"/>
      <c r="D51" s="384"/>
      <c r="E51" s="384"/>
    </row>
    <row r="52" spans="2:5" ht="15.75">
      <c r="B52" s="521"/>
      <c r="C52" s="620"/>
      <c r="D52" s="384"/>
      <c r="E52" s="384"/>
    </row>
    <row r="53" spans="2:5" ht="15.75">
      <c r="B53" s="521"/>
      <c r="C53" s="620"/>
      <c r="D53" s="384"/>
      <c r="E53" s="384"/>
    </row>
    <row r="54" spans="2:5" ht="15.75">
      <c r="B54" s="521"/>
      <c r="C54" s="620"/>
      <c r="D54" s="384"/>
      <c r="E54" s="384"/>
    </row>
    <row r="55" spans="2:5" ht="15.75">
      <c r="B55" s="521"/>
      <c r="C55" s="620"/>
      <c r="D55" s="384"/>
      <c r="E55" s="384"/>
    </row>
    <row r="56" spans="2:5" ht="15.75">
      <c r="B56" s="521"/>
      <c r="C56" s="620"/>
      <c r="D56" s="384"/>
      <c r="E56" s="384"/>
    </row>
    <row r="57" spans="2:5" ht="15.75">
      <c r="B57" s="521"/>
      <c r="C57" s="620"/>
      <c r="D57" s="384"/>
      <c r="E57" s="384"/>
    </row>
    <row r="58" spans="2:5" ht="15.75">
      <c r="B58" s="521"/>
      <c r="C58" s="620"/>
      <c r="D58" s="384"/>
      <c r="E58" s="384"/>
    </row>
    <row r="59" spans="2:5" ht="15.75">
      <c r="B59" s="521"/>
      <c r="C59" s="620"/>
      <c r="D59" s="384"/>
      <c r="E59" s="384"/>
    </row>
    <row r="60" spans="2:5" ht="15.75">
      <c r="B60" s="521"/>
      <c r="C60" s="620"/>
      <c r="D60" s="384"/>
      <c r="E60" s="384"/>
    </row>
    <row r="61" spans="2:5" ht="15.75">
      <c r="B61" s="521"/>
      <c r="C61" s="620"/>
      <c r="D61" s="384"/>
      <c r="E61" s="384"/>
    </row>
    <row r="62" spans="2:5" ht="15.75">
      <c r="B62" s="521"/>
      <c r="C62" s="620"/>
      <c r="D62" s="384"/>
      <c r="E62" s="384"/>
    </row>
    <row r="63" spans="2:5" ht="15.75">
      <c r="B63" s="521"/>
      <c r="C63" s="620"/>
      <c r="D63" s="384"/>
      <c r="E63" s="384"/>
    </row>
    <row r="64" spans="2:5" ht="15.75">
      <c r="B64" s="521"/>
      <c r="C64" s="620"/>
      <c r="D64" s="384"/>
      <c r="E64" s="384"/>
    </row>
    <row r="65" spans="2:5" ht="15.75">
      <c r="B65" s="521"/>
      <c r="C65" s="620"/>
      <c r="D65" s="384"/>
      <c r="E65" s="384"/>
    </row>
    <row r="66" spans="2:5" ht="15.75">
      <c r="B66" s="521"/>
      <c r="C66" s="620"/>
      <c r="D66" s="384"/>
      <c r="E66" s="384"/>
    </row>
    <row r="67" spans="2:5" ht="15.75">
      <c r="B67" s="521"/>
      <c r="C67" s="620"/>
      <c r="D67" s="384"/>
      <c r="E67" s="384"/>
    </row>
  </sheetData>
  <sheetProtection/>
  <mergeCells count="8">
    <mergeCell ref="C10:D10"/>
    <mergeCell ref="C11:D11"/>
    <mergeCell ref="A1:E1"/>
    <mergeCell ref="A3:E3"/>
    <mergeCell ref="C6:D6"/>
    <mergeCell ref="C7:D7"/>
    <mergeCell ref="C8:D8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="60" zoomScalePageLayoutView="0" workbookViewId="0" topLeftCell="A4">
      <selection activeCell="A4" sqref="A4:IV27"/>
    </sheetView>
  </sheetViews>
  <sheetFormatPr defaultColWidth="8.8515625" defaultRowHeight="15"/>
  <cols>
    <col min="1" max="2" width="8.8515625" style="48" customWidth="1"/>
    <col min="3" max="3" width="8.8515625" style="81" customWidth="1"/>
    <col min="4" max="4" width="38.421875" style="81" customWidth="1"/>
    <col min="5" max="5" width="9.140625" style="640" hidden="1" customWidth="1"/>
    <col min="6" max="6" width="9.140625" style="81" hidden="1" customWidth="1"/>
    <col min="7" max="12" width="8.8515625" style="81" customWidth="1"/>
    <col min="13" max="16384" width="8.8515625" style="48" customWidth="1"/>
  </cols>
  <sheetData>
    <row r="1" spans="1:9" ht="15.75">
      <c r="A1" s="668" t="s">
        <v>515</v>
      </c>
      <c r="B1" s="668"/>
      <c r="C1" s="668"/>
      <c r="D1" s="668"/>
      <c r="E1" s="668"/>
      <c r="F1" s="668"/>
      <c r="G1" s="668"/>
      <c r="H1" s="668"/>
      <c r="I1" s="668"/>
    </row>
    <row r="3" spans="1:9" ht="28.5" customHeight="1">
      <c r="A3" s="669"/>
      <c r="B3" s="670"/>
      <c r="C3" s="670"/>
      <c r="D3" s="670"/>
      <c r="E3" s="670"/>
      <c r="F3" s="670"/>
      <c r="G3" s="670"/>
      <c r="H3" s="670"/>
      <c r="I3" s="670"/>
    </row>
    <row r="4" spans="2:9" ht="37.5" customHeight="1">
      <c r="B4" s="612" t="s">
        <v>516</v>
      </c>
      <c r="C4" s="612"/>
      <c r="D4" s="612"/>
      <c r="E4" s="612"/>
      <c r="F4" s="612"/>
      <c r="G4" s="612"/>
      <c r="H4" s="612"/>
      <c r="I4" s="612"/>
    </row>
    <row r="6" spans="3:7" ht="15.75">
      <c r="C6" s="81" t="s">
        <v>227</v>
      </c>
      <c r="G6" s="81" t="s">
        <v>517</v>
      </c>
    </row>
    <row r="7" ht="15.75">
      <c r="C7" s="81" t="s">
        <v>518</v>
      </c>
    </row>
    <row r="9" spans="3:7" ht="15.75">
      <c r="C9" s="81" t="s">
        <v>519</v>
      </c>
      <c r="G9" s="81" t="s">
        <v>520</v>
      </c>
    </row>
    <row r="10" ht="15.75">
      <c r="C10" s="81" t="s">
        <v>521</v>
      </c>
    </row>
    <row r="12" spans="3:7" ht="15.75">
      <c r="C12" s="81" t="s">
        <v>522</v>
      </c>
      <c r="G12" s="81" t="s">
        <v>523</v>
      </c>
    </row>
    <row r="13" ht="15.75">
      <c r="C13" s="81" t="s">
        <v>521</v>
      </c>
    </row>
    <row r="15" spans="3:7" ht="13.5" customHeight="1">
      <c r="C15" s="81" t="s">
        <v>227</v>
      </c>
      <c r="G15" s="81" t="s">
        <v>524</v>
      </c>
    </row>
    <row r="16" ht="15.75">
      <c r="C16" s="81" t="s">
        <v>521</v>
      </c>
    </row>
    <row r="18" spans="3:7" ht="18" customHeight="1">
      <c r="C18" s="81" t="s">
        <v>227</v>
      </c>
      <c r="G18" s="81" t="s">
        <v>525</v>
      </c>
    </row>
    <row r="19" ht="15.75">
      <c r="C19" s="81" t="s">
        <v>521</v>
      </c>
    </row>
    <row r="21" spans="3:7" ht="15.75">
      <c r="C21" s="81" t="s">
        <v>526</v>
      </c>
      <c r="G21" s="81" t="s">
        <v>525</v>
      </c>
    </row>
    <row r="22" ht="15.75">
      <c r="C22" s="81" t="s">
        <v>521</v>
      </c>
    </row>
    <row r="24" spans="3:7" ht="15.75">
      <c r="C24" s="81" t="s">
        <v>527</v>
      </c>
      <c r="G24" s="81" t="s">
        <v>528</v>
      </c>
    </row>
    <row r="25" spans="3:4" ht="15.75">
      <c r="C25" s="671" t="s">
        <v>529</v>
      </c>
      <c r="D25" s="671"/>
    </row>
    <row r="27" spans="3:7" ht="15.75">
      <c r="C27" s="81" t="s">
        <v>227</v>
      </c>
      <c r="G27" s="81" t="s">
        <v>530</v>
      </c>
    </row>
    <row r="28" spans="3:4" ht="15.75">
      <c r="C28" s="671" t="s">
        <v>531</v>
      </c>
      <c r="D28" s="671"/>
    </row>
    <row r="29" spans="3:4" ht="15.75">
      <c r="C29" s="671" t="s">
        <v>532</v>
      </c>
      <c r="D29" s="671"/>
    </row>
    <row r="31" spans="3:7" ht="15.75">
      <c r="C31" s="81" t="s">
        <v>533</v>
      </c>
      <c r="G31" s="81" t="s">
        <v>534</v>
      </c>
    </row>
    <row r="32" spans="3:4" ht="15.75">
      <c r="C32" s="671" t="s">
        <v>535</v>
      </c>
      <c r="D32" s="671"/>
    </row>
    <row r="34" spans="3:7" ht="15.75">
      <c r="C34" s="81" t="s">
        <v>536</v>
      </c>
      <c r="G34" s="81" t="s">
        <v>537</v>
      </c>
    </row>
    <row r="35" spans="3:4" ht="15.75">
      <c r="C35" s="671" t="s">
        <v>538</v>
      </c>
      <c r="D35" s="671"/>
    </row>
    <row r="37" spans="3:7" ht="15.75">
      <c r="C37" s="671" t="s">
        <v>539</v>
      </c>
      <c r="D37" s="671"/>
      <c r="G37" s="81" t="s">
        <v>523</v>
      </c>
    </row>
    <row r="38" spans="3:4" ht="15.75">
      <c r="C38" s="671" t="s">
        <v>540</v>
      </c>
      <c r="D38" s="671"/>
    </row>
    <row r="40" spans="3:7" ht="15.75">
      <c r="C40" s="671" t="s">
        <v>541</v>
      </c>
      <c r="D40" s="671"/>
      <c r="G40" s="81" t="s">
        <v>520</v>
      </c>
    </row>
    <row r="41" spans="3:4" ht="15.75">
      <c r="C41" s="671" t="s">
        <v>540</v>
      </c>
      <c r="D41" s="671"/>
    </row>
    <row r="43" spans="3:7" ht="15.75">
      <c r="C43" s="671" t="s">
        <v>539</v>
      </c>
      <c r="D43" s="671"/>
      <c r="G43" s="81" t="s">
        <v>542</v>
      </c>
    </row>
    <row r="44" spans="3:4" ht="15.75">
      <c r="C44" s="671" t="s">
        <v>543</v>
      </c>
      <c r="D44" s="671"/>
    </row>
    <row r="45" spans="3:4" ht="15.75">
      <c r="C45" s="672"/>
      <c r="D45" s="672"/>
    </row>
    <row r="46" spans="3:7" ht="15.75">
      <c r="C46" s="671" t="s">
        <v>544</v>
      </c>
      <c r="D46" s="671"/>
      <c r="G46" s="81" t="s">
        <v>534</v>
      </c>
    </row>
    <row r="47" spans="3:4" ht="15.75">
      <c r="C47" s="673" t="s">
        <v>545</v>
      </c>
      <c r="D47" s="674"/>
    </row>
    <row r="49" spans="4:7" ht="15.75">
      <c r="D49" s="81" t="s">
        <v>50</v>
      </c>
      <c r="G49" s="81" t="s">
        <v>546</v>
      </c>
    </row>
  </sheetData>
  <sheetProtection/>
  <mergeCells count="16">
    <mergeCell ref="C43:D43"/>
    <mergeCell ref="C44:D44"/>
    <mergeCell ref="C46:D46"/>
    <mergeCell ref="C47:D47"/>
    <mergeCell ref="C32:D32"/>
    <mergeCell ref="C35:D35"/>
    <mergeCell ref="C37:D37"/>
    <mergeCell ref="C38:D38"/>
    <mergeCell ref="C40:D40"/>
    <mergeCell ref="C41:D41"/>
    <mergeCell ref="A1:I1"/>
    <mergeCell ref="A3:I3"/>
    <mergeCell ref="B4:I4"/>
    <mergeCell ref="C25:D25"/>
    <mergeCell ref="C28:D28"/>
    <mergeCell ref="C29:D29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SheetLayoutView="100" zoomScalePageLayoutView="0" workbookViewId="0" topLeftCell="A7">
      <selection activeCell="A4" sqref="A4:IV27"/>
    </sheetView>
  </sheetViews>
  <sheetFormatPr defaultColWidth="9.140625" defaultRowHeight="15"/>
  <cols>
    <col min="1" max="1" width="13.28125" style="424" customWidth="1"/>
    <col min="2" max="2" width="19.8515625" style="680" customWidth="1"/>
    <col min="3" max="3" width="11.8515625" style="426" customWidth="1"/>
    <col min="4" max="5" width="12.57421875" style="426" customWidth="1"/>
    <col min="6" max="6" width="10.8515625" style="426" customWidth="1"/>
    <col min="7" max="7" width="10.421875" style="677" bestFit="1" customWidth="1"/>
    <col min="8" max="16384" width="9.140625" style="84" customWidth="1"/>
  </cols>
  <sheetData>
    <row r="1" spans="1:11" ht="21" customHeight="1">
      <c r="A1" s="534" t="s">
        <v>547</v>
      </c>
      <c r="B1" s="534"/>
      <c r="C1" s="534"/>
      <c r="D1" s="534"/>
      <c r="E1" s="534"/>
      <c r="F1" s="534"/>
      <c r="G1" s="534"/>
      <c r="H1" s="675"/>
      <c r="I1" s="675"/>
      <c r="J1" s="675"/>
      <c r="K1" s="675"/>
    </row>
    <row r="2" ht="15.75">
      <c r="B2" s="676"/>
    </row>
    <row r="3" spans="1:11" ht="27.75" customHeight="1">
      <c r="A3" s="678" t="s">
        <v>70</v>
      </c>
      <c r="B3" s="678"/>
      <c r="C3" s="678"/>
      <c r="D3" s="678"/>
      <c r="E3" s="678"/>
      <c r="F3" s="678"/>
      <c r="G3" s="678"/>
      <c r="H3" s="675"/>
      <c r="I3" s="675"/>
      <c r="J3" s="675"/>
      <c r="K3" s="675"/>
    </row>
    <row r="4" spans="1:11" ht="42.75" customHeight="1">
      <c r="A4" s="542" t="s">
        <v>548</v>
      </c>
      <c r="B4" s="542"/>
      <c r="C4" s="542"/>
      <c r="D4" s="542"/>
      <c r="E4" s="542"/>
      <c r="F4" s="542"/>
      <c r="G4" s="542"/>
      <c r="H4" s="675"/>
      <c r="I4" s="675"/>
      <c r="J4" s="675"/>
      <c r="K4" s="675"/>
    </row>
    <row r="5" spans="1:7" ht="30" customHeight="1">
      <c r="A5" s="679"/>
      <c r="B5" s="679"/>
      <c r="C5" s="679"/>
      <c r="D5" s="679"/>
      <c r="E5" s="679"/>
      <c r="F5" s="679"/>
      <c r="G5" s="679"/>
    </row>
    <row r="6" spans="3:6" ht="15.75">
      <c r="C6" s="681"/>
      <c r="D6" s="681"/>
      <c r="E6" s="681"/>
      <c r="F6" s="682"/>
    </row>
    <row r="7" spans="1:11" ht="21" customHeight="1">
      <c r="A7" s="683" t="s">
        <v>549</v>
      </c>
      <c r="B7" s="683"/>
      <c r="C7" s="683"/>
      <c r="D7" s="683"/>
      <c r="E7" s="683"/>
      <c r="F7" s="683"/>
      <c r="G7" s="683"/>
      <c r="H7" s="675"/>
      <c r="I7" s="675"/>
      <c r="J7" s="675"/>
      <c r="K7" s="675"/>
    </row>
    <row r="8" spans="2:11" ht="25.5" customHeight="1">
      <c r="B8" s="684"/>
      <c r="C8" s="684"/>
      <c r="D8" s="684"/>
      <c r="E8" s="684"/>
      <c r="F8" s="684"/>
      <c r="G8" s="685"/>
      <c r="K8" s="84" t="s">
        <v>550</v>
      </c>
    </row>
    <row r="9" spans="2:7" ht="22.5" customHeight="1">
      <c r="B9" s="686"/>
      <c r="C9" s="684"/>
      <c r="D9" s="687"/>
      <c r="E9" s="688"/>
      <c r="F9" s="688"/>
      <c r="G9" s="685"/>
    </row>
    <row r="10" spans="2:6" ht="38.25" customHeight="1">
      <c r="B10" s="686"/>
      <c r="C10" s="689"/>
      <c r="D10" s="690"/>
      <c r="E10" s="690"/>
      <c r="F10" s="690"/>
    </row>
    <row r="11" spans="1:7" s="85" customFormat="1" ht="49.5" customHeight="1">
      <c r="A11" s="691"/>
      <c r="B11" s="692"/>
      <c r="C11" s="693"/>
      <c r="D11" s="694"/>
      <c r="E11" s="694"/>
      <c r="F11" s="694"/>
      <c r="G11" s="695"/>
    </row>
    <row r="12" spans="1:7" s="85" customFormat="1" ht="49.5" customHeight="1">
      <c r="A12" s="691"/>
      <c r="B12" s="684"/>
      <c r="C12" s="696"/>
      <c r="D12" s="690"/>
      <c r="E12" s="690"/>
      <c r="F12" s="690"/>
      <c r="G12" s="697"/>
    </row>
    <row r="13" spans="1:7" s="85" customFormat="1" ht="15.75">
      <c r="A13" s="691"/>
      <c r="B13" s="631"/>
      <c r="C13" s="682"/>
      <c r="D13" s="682"/>
      <c r="E13" s="682"/>
      <c r="F13" s="698"/>
      <c r="G13" s="697"/>
    </row>
    <row r="14" spans="3:5" ht="9.75" customHeight="1">
      <c r="C14" s="699"/>
      <c r="D14" s="699"/>
      <c r="E14" s="699"/>
    </row>
    <row r="15" spans="2:5" ht="15.75">
      <c r="B15" s="631"/>
      <c r="C15" s="699"/>
      <c r="D15" s="699"/>
      <c r="E15" s="699"/>
    </row>
    <row r="16" spans="2:6" ht="15.75">
      <c r="B16" s="700"/>
      <c r="C16" s="701"/>
      <c r="D16" s="701"/>
      <c r="E16" s="701"/>
      <c r="F16" s="701"/>
    </row>
    <row r="17" spans="3:5" ht="15.75">
      <c r="C17" s="699"/>
      <c r="D17" s="699"/>
      <c r="E17" s="699"/>
    </row>
    <row r="18" spans="1:7" s="706" customFormat="1" ht="15.75">
      <c r="A18" s="702"/>
      <c r="B18" s="631"/>
      <c r="C18" s="703"/>
      <c r="D18" s="703"/>
      <c r="E18" s="703"/>
      <c r="F18" s="704"/>
      <c r="G18" s="705"/>
    </row>
    <row r="20" spans="2:6" ht="15.75">
      <c r="B20" s="707"/>
      <c r="C20" s="707"/>
      <c r="F20" s="704"/>
    </row>
    <row r="22" spans="2:7" ht="15.75">
      <c r="B22" s="676"/>
      <c r="C22" s="680"/>
      <c r="D22" s="680"/>
      <c r="E22" s="680"/>
      <c r="F22" s="680"/>
      <c r="G22" s="685"/>
    </row>
    <row r="23" spans="2:4" ht="27" customHeight="1">
      <c r="B23" s="700"/>
      <c r="C23" s="700"/>
      <c r="D23" s="680"/>
    </row>
    <row r="24" spans="2:5" ht="15.75">
      <c r="B24" s="700"/>
      <c r="C24" s="700"/>
      <c r="D24" s="700"/>
      <c r="E24" s="700"/>
    </row>
    <row r="26" spans="2:6" ht="15.75">
      <c r="B26" s="707"/>
      <c r="C26" s="707"/>
      <c r="F26" s="704"/>
    </row>
    <row r="28" spans="2:7" ht="13.5">
      <c r="B28" s="708"/>
      <c r="C28" s="709"/>
      <c r="D28" s="709"/>
      <c r="E28" s="709"/>
      <c r="F28" s="709"/>
      <c r="G28" s="709"/>
    </row>
    <row r="29" spans="2:4" ht="15.75">
      <c r="B29" s="700"/>
      <c r="C29" s="700"/>
      <c r="D29" s="680"/>
    </row>
    <row r="30" spans="3:5" ht="15.75">
      <c r="C30" s="699"/>
      <c r="D30" s="699"/>
      <c r="E30" s="699"/>
    </row>
    <row r="31" spans="1:7" s="706" customFormat="1" ht="15.75">
      <c r="A31" s="702"/>
      <c r="B31" s="631"/>
      <c r="C31" s="703"/>
      <c r="D31" s="703"/>
      <c r="E31" s="703"/>
      <c r="F31" s="698"/>
      <c r="G31" s="705"/>
    </row>
    <row r="33" spans="2:6" ht="15.75">
      <c r="B33" s="707"/>
      <c r="C33" s="707"/>
      <c r="F33" s="704"/>
    </row>
    <row r="36" spans="1:7" s="85" customFormat="1" ht="15.75">
      <c r="A36" s="691"/>
      <c r="B36" s="710"/>
      <c r="C36" s="710"/>
      <c r="D36" s="631"/>
      <c r="E36" s="698"/>
      <c r="F36" s="698"/>
      <c r="G36" s="697"/>
    </row>
  </sheetData>
  <sheetProtection/>
  <mergeCells count="14">
    <mergeCell ref="B33:C33"/>
    <mergeCell ref="B36:C36"/>
    <mergeCell ref="B20:C20"/>
    <mergeCell ref="B23:C23"/>
    <mergeCell ref="B24:E24"/>
    <mergeCell ref="B26:C26"/>
    <mergeCell ref="B28:G28"/>
    <mergeCell ref="B29:C29"/>
    <mergeCell ref="A1:K1"/>
    <mergeCell ref="A3:K3"/>
    <mergeCell ref="A4:K4"/>
    <mergeCell ref="A5:G5"/>
    <mergeCell ref="A7:K7"/>
    <mergeCell ref="B16:F16"/>
  </mergeCells>
  <printOptions horizontalCentered="1"/>
  <pageMargins left="0.2755905511811024" right="0.15748031496062992" top="0.3937007874015748" bottom="0.4330708661417323" header="0.5118110236220472" footer="0.5118110236220472"/>
  <pageSetup horizontalDpi="300" verticalDpi="3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3"/>
  <sheetViews>
    <sheetView view="pageBreakPreview" zoomScale="60" zoomScalePageLayoutView="0" workbookViewId="0" topLeftCell="J1">
      <selection activeCell="A1" sqref="A1:V1"/>
    </sheetView>
  </sheetViews>
  <sheetFormatPr defaultColWidth="8.8515625" defaultRowHeight="15"/>
  <cols>
    <col min="1" max="1" width="29.28125" style="48" customWidth="1"/>
    <col min="2" max="2" width="22.00390625" style="48" bestFit="1" customWidth="1"/>
    <col min="3" max="3" width="20.421875" style="48" customWidth="1"/>
    <col min="4" max="4" width="21.421875" style="48" customWidth="1"/>
    <col min="5" max="21" width="20.57421875" style="48" bestFit="1" customWidth="1"/>
    <col min="22" max="22" width="23.57421875" style="48" bestFit="1" customWidth="1"/>
    <col min="23" max="23" width="10.421875" style="48" customWidth="1"/>
    <col min="24" max="16384" width="8.8515625" style="48" customWidth="1"/>
  </cols>
  <sheetData>
    <row r="1" spans="1:22" s="57" customFormat="1" ht="22.5" customHeight="1">
      <c r="A1" s="599"/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</row>
    <row r="2" spans="1:22" s="57" customFormat="1" ht="32.25" customHeight="1">
      <c r="A2" s="565" t="s">
        <v>466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</row>
    <row r="5" spans="1:23" ht="20.25" customHeight="1">
      <c r="A5" s="602" t="s">
        <v>389</v>
      </c>
      <c r="B5" s="602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403"/>
    </row>
    <row r="6" spans="1:23" ht="15.75" thickBo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404"/>
      <c r="N6" s="404"/>
      <c r="O6" s="404"/>
      <c r="P6" s="404"/>
      <c r="Q6" s="404"/>
      <c r="R6" s="404"/>
      <c r="S6" s="404"/>
      <c r="T6" s="404"/>
      <c r="U6" s="404"/>
      <c r="V6" s="404" t="s">
        <v>293</v>
      </c>
      <c r="W6" s="86"/>
    </row>
    <row r="7" spans="1:22" ht="18">
      <c r="A7" s="603" t="s">
        <v>390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6"/>
      <c r="V7" s="603" t="s">
        <v>391</v>
      </c>
    </row>
    <row r="8" spans="1:22" ht="18.75" thickBot="1">
      <c r="A8" s="604"/>
      <c r="B8" s="407" t="s">
        <v>392</v>
      </c>
      <c r="C8" s="407" t="s">
        <v>393</v>
      </c>
      <c r="D8" s="407" t="s">
        <v>394</v>
      </c>
      <c r="E8" s="407" t="s">
        <v>395</v>
      </c>
      <c r="F8" s="407" t="s">
        <v>396</v>
      </c>
      <c r="G8" s="407" t="s">
        <v>397</v>
      </c>
      <c r="H8" s="407" t="s">
        <v>398</v>
      </c>
      <c r="I8" s="407" t="s">
        <v>399</v>
      </c>
      <c r="J8" s="407" t="s">
        <v>400</v>
      </c>
      <c r="K8" s="407" t="s">
        <v>401</v>
      </c>
      <c r="L8" s="407" t="s">
        <v>402</v>
      </c>
      <c r="M8" s="407" t="s">
        <v>403</v>
      </c>
      <c r="N8" s="407" t="s">
        <v>404</v>
      </c>
      <c r="O8" s="407" t="s">
        <v>405</v>
      </c>
      <c r="P8" s="407" t="s">
        <v>406</v>
      </c>
      <c r="Q8" s="407" t="s">
        <v>407</v>
      </c>
      <c r="R8" s="407" t="s">
        <v>408</v>
      </c>
      <c r="S8" s="407" t="s">
        <v>409</v>
      </c>
      <c r="T8" s="407" t="s">
        <v>410</v>
      </c>
      <c r="U8" s="407" t="s">
        <v>411</v>
      </c>
      <c r="V8" s="604"/>
    </row>
    <row r="9" spans="1:22" ht="36">
      <c r="A9" s="408" t="s">
        <v>412</v>
      </c>
      <c r="B9" s="485">
        <v>49826275</v>
      </c>
      <c r="C9" s="486">
        <v>29000000</v>
      </c>
      <c r="D9" s="486">
        <v>29000000</v>
      </c>
      <c r="E9" s="486">
        <v>29000000</v>
      </c>
      <c r="F9" s="486">
        <v>29000000</v>
      </c>
      <c r="G9" s="486">
        <v>30000000</v>
      </c>
      <c r="H9" s="486">
        <v>30000000</v>
      </c>
      <c r="I9" s="486">
        <v>30000000</v>
      </c>
      <c r="J9" s="486">
        <v>30000000</v>
      </c>
      <c r="K9" s="486">
        <v>31000000</v>
      </c>
      <c r="L9" s="486">
        <v>31000000</v>
      </c>
      <c r="M9" s="486">
        <v>31000000</v>
      </c>
      <c r="N9" s="486">
        <v>32000000</v>
      </c>
      <c r="O9" s="487">
        <v>32000000</v>
      </c>
      <c r="P9" s="487">
        <v>32000000</v>
      </c>
      <c r="Q9" s="487">
        <v>32000000</v>
      </c>
      <c r="R9" s="487">
        <v>33000000</v>
      </c>
      <c r="S9" s="487">
        <v>33000000</v>
      </c>
      <c r="T9" s="487">
        <v>33000000</v>
      </c>
      <c r="U9" s="488">
        <v>34000000</v>
      </c>
      <c r="V9" s="489">
        <f>SUM(B9:U9)</f>
        <v>639826275</v>
      </c>
    </row>
    <row r="10" spans="1:22" ht="54">
      <c r="A10" s="409" t="s">
        <v>413</v>
      </c>
      <c r="B10" s="485">
        <v>5080000</v>
      </c>
      <c r="C10" s="490">
        <v>5080000</v>
      </c>
      <c r="D10" s="486">
        <v>5080000</v>
      </c>
      <c r="E10" s="486">
        <v>5080000</v>
      </c>
      <c r="F10" s="486">
        <v>5080000</v>
      </c>
      <c r="G10" s="486">
        <v>5080000</v>
      </c>
      <c r="H10" s="486">
        <v>5080000</v>
      </c>
      <c r="I10" s="486">
        <v>5080000</v>
      </c>
      <c r="J10" s="486">
        <v>5200000</v>
      </c>
      <c r="K10" s="486">
        <v>5200000</v>
      </c>
      <c r="L10" s="486">
        <v>5200000</v>
      </c>
      <c r="M10" s="486">
        <v>5200000</v>
      </c>
      <c r="N10" s="486">
        <v>5200000</v>
      </c>
      <c r="O10" s="486">
        <v>5400000</v>
      </c>
      <c r="P10" s="486">
        <v>5400000</v>
      </c>
      <c r="Q10" s="486">
        <v>5400000</v>
      </c>
      <c r="R10" s="486">
        <v>5400000</v>
      </c>
      <c r="S10" s="486">
        <v>5500000</v>
      </c>
      <c r="T10" s="486">
        <v>5500000</v>
      </c>
      <c r="U10" s="488">
        <v>5500000</v>
      </c>
      <c r="V10" s="489">
        <f>SUM(B10:U10)</f>
        <v>104740000</v>
      </c>
    </row>
    <row r="11" spans="1:22" ht="36.75" thickBot="1">
      <c r="A11" s="410" t="s">
        <v>414</v>
      </c>
      <c r="B11" s="491">
        <v>250000</v>
      </c>
      <c r="C11" s="491">
        <v>700000</v>
      </c>
      <c r="D11" s="491">
        <v>700000</v>
      </c>
      <c r="E11" s="491">
        <v>700000</v>
      </c>
      <c r="F11" s="491">
        <v>700000</v>
      </c>
      <c r="G11" s="491">
        <v>700000</v>
      </c>
      <c r="H11" s="491">
        <v>700000</v>
      </c>
      <c r="I11" s="491">
        <v>700000</v>
      </c>
      <c r="J11" s="491">
        <v>700000</v>
      </c>
      <c r="K11" s="491">
        <v>600000</v>
      </c>
      <c r="L11" s="491">
        <v>600000</v>
      </c>
      <c r="M11" s="491">
        <v>600000</v>
      </c>
      <c r="N11" s="491">
        <v>600000</v>
      </c>
      <c r="O11" s="491">
        <v>500000</v>
      </c>
      <c r="P11" s="491">
        <v>500000</v>
      </c>
      <c r="Q11" s="491">
        <v>500000</v>
      </c>
      <c r="R11" s="491">
        <v>500000</v>
      </c>
      <c r="S11" s="491">
        <v>500000</v>
      </c>
      <c r="T11" s="491">
        <v>500000</v>
      </c>
      <c r="U11" s="488">
        <v>500000</v>
      </c>
      <c r="V11" s="489">
        <f>SUM(B11:U11)</f>
        <v>11750000</v>
      </c>
    </row>
    <row r="12" spans="1:22" ht="18.75" thickBot="1">
      <c r="A12" s="411" t="s">
        <v>72</v>
      </c>
      <c r="B12" s="492">
        <f aca="true" t="shared" si="0" ref="B12:U12">SUM(B9:B11)</f>
        <v>55156275</v>
      </c>
      <c r="C12" s="493">
        <f t="shared" si="0"/>
        <v>34780000</v>
      </c>
      <c r="D12" s="493">
        <f t="shared" si="0"/>
        <v>34780000</v>
      </c>
      <c r="E12" s="492">
        <f t="shared" si="0"/>
        <v>34780000</v>
      </c>
      <c r="F12" s="492">
        <f t="shared" si="0"/>
        <v>34780000</v>
      </c>
      <c r="G12" s="492">
        <f t="shared" si="0"/>
        <v>35780000</v>
      </c>
      <c r="H12" s="492">
        <f t="shared" si="0"/>
        <v>35780000</v>
      </c>
      <c r="I12" s="492">
        <f t="shared" si="0"/>
        <v>35780000</v>
      </c>
      <c r="J12" s="492">
        <f t="shared" si="0"/>
        <v>35900000</v>
      </c>
      <c r="K12" s="492">
        <f t="shared" si="0"/>
        <v>36800000</v>
      </c>
      <c r="L12" s="492">
        <f t="shared" si="0"/>
        <v>36800000</v>
      </c>
      <c r="M12" s="492">
        <f t="shared" si="0"/>
        <v>36800000</v>
      </c>
      <c r="N12" s="492">
        <f t="shared" si="0"/>
        <v>37800000</v>
      </c>
      <c r="O12" s="492">
        <f t="shared" si="0"/>
        <v>37900000</v>
      </c>
      <c r="P12" s="492">
        <f t="shared" si="0"/>
        <v>37900000</v>
      </c>
      <c r="Q12" s="492">
        <f t="shared" si="0"/>
        <v>37900000</v>
      </c>
      <c r="R12" s="492">
        <f t="shared" si="0"/>
        <v>38900000</v>
      </c>
      <c r="S12" s="492">
        <f t="shared" si="0"/>
        <v>39000000</v>
      </c>
      <c r="T12" s="492">
        <f t="shared" si="0"/>
        <v>39000000</v>
      </c>
      <c r="U12" s="492">
        <f t="shared" si="0"/>
        <v>40000000</v>
      </c>
      <c r="V12" s="489">
        <f>SUM(B12:U12)</f>
        <v>756316275</v>
      </c>
    </row>
    <row r="13" spans="1:22" ht="228" thickBot="1">
      <c r="A13" s="412" t="s">
        <v>415</v>
      </c>
      <c r="B13" s="494">
        <v>2053000</v>
      </c>
      <c r="C13" s="494">
        <v>2003000</v>
      </c>
      <c r="D13" s="494">
        <v>1956000</v>
      </c>
      <c r="E13" s="494">
        <v>1908000</v>
      </c>
      <c r="F13" s="494">
        <v>1863000</v>
      </c>
      <c r="G13" s="494">
        <v>1840000</v>
      </c>
      <c r="H13" s="494">
        <v>1813000</v>
      </c>
      <c r="I13" s="494">
        <v>1766000</v>
      </c>
      <c r="J13" s="494">
        <v>1718000</v>
      </c>
      <c r="K13" s="494">
        <v>1672000</v>
      </c>
      <c r="L13" s="494">
        <v>1623000</v>
      </c>
      <c r="M13" s="494">
        <v>1576000</v>
      </c>
      <c r="N13" s="494">
        <v>1528000</v>
      </c>
      <c r="O13" s="494">
        <v>1482000</v>
      </c>
      <c r="P13" s="494">
        <v>1434000</v>
      </c>
      <c r="Q13" s="494">
        <v>1386000</v>
      </c>
      <c r="R13" s="494">
        <v>1339000</v>
      </c>
      <c r="S13" s="494">
        <v>1291000</v>
      </c>
      <c r="T13" s="494">
        <v>1243000</v>
      </c>
      <c r="U13" s="494">
        <v>902000</v>
      </c>
      <c r="V13" s="489">
        <f>SUM(B13:U13)</f>
        <v>32396000</v>
      </c>
    </row>
  </sheetData>
  <sheetProtection/>
  <mergeCells count="5">
    <mergeCell ref="A1:V1"/>
    <mergeCell ref="A2:V2"/>
    <mergeCell ref="A5:V5"/>
    <mergeCell ref="A7:A8"/>
    <mergeCell ref="V7:V8"/>
  </mergeCells>
  <printOptions horizontalCentered="1"/>
  <pageMargins left="0.7086614173228347" right="0.5118110236220472" top="0.7480314960629921" bottom="0.7480314960629921" header="0.31496062992125984" footer="0.31496062992125984"/>
  <pageSetup horizontalDpi="600" verticalDpi="600" orientation="landscape" paperSize="8" scale="4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60" zoomScalePageLayoutView="0" workbookViewId="0" topLeftCell="B1">
      <selection activeCell="A1" sqref="A1:J1"/>
    </sheetView>
  </sheetViews>
  <sheetFormatPr defaultColWidth="8.8515625" defaultRowHeight="15"/>
  <cols>
    <col min="1" max="1" width="12.28125" style="48" hidden="1" customWidth="1"/>
    <col min="2" max="4" width="9.140625" style="48" customWidth="1"/>
    <col min="5" max="5" width="48.421875" style="81" customWidth="1"/>
    <col min="6" max="6" width="13.28125" style="81" customWidth="1"/>
    <col min="7" max="7" width="12.00390625" style="81" customWidth="1"/>
    <col min="8" max="10" width="9.140625" style="81" customWidth="1"/>
    <col min="11" max="12" width="8.8515625" style="87" customWidth="1"/>
    <col min="13" max="16384" width="8.8515625" style="48" customWidth="1"/>
  </cols>
  <sheetData>
    <row r="1" spans="1:10" ht="15.75">
      <c r="A1" s="534"/>
      <c r="B1" s="534"/>
      <c r="C1" s="534"/>
      <c r="D1" s="534"/>
      <c r="E1" s="534"/>
      <c r="F1" s="534"/>
      <c r="G1" s="534"/>
      <c r="H1" s="534"/>
      <c r="I1" s="534"/>
      <c r="J1" s="534"/>
    </row>
    <row r="3" spans="2:10" ht="15.75" customHeight="1">
      <c r="B3" s="606" t="s">
        <v>307</v>
      </c>
      <c r="C3" s="606"/>
      <c r="D3" s="606"/>
      <c r="E3" s="606"/>
      <c r="F3" s="606"/>
      <c r="G3" s="606"/>
      <c r="H3" s="606"/>
      <c r="I3" s="606"/>
      <c r="J3" s="606"/>
    </row>
    <row r="4" spans="2:10" ht="15.75" customHeight="1">
      <c r="B4" s="285"/>
      <c r="C4" s="83"/>
      <c r="D4" s="83"/>
      <c r="E4" s="83"/>
      <c r="F4" s="83"/>
      <c r="G4" s="83"/>
      <c r="H4" s="83"/>
      <c r="I4" s="83"/>
      <c r="J4" s="83"/>
    </row>
    <row r="5" spans="1:10" ht="38.25" customHeight="1">
      <c r="A5" s="605" t="s">
        <v>155</v>
      </c>
      <c r="B5" s="605"/>
      <c r="C5" s="605"/>
      <c r="D5" s="605"/>
      <c r="E5" s="605"/>
      <c r="F5" s="605"/>
      <c r="G5" s="605"/>
      <c r="H5" s="605"/>
      <c r="I5" s="605"/>
      <c r="J5" s="605"/>
    </row>
    <row r="7" spans="6:7" ht="15.75">
      <c r="F7" s="88"/>
      <c r="G7" s="88" t="s">
        <v>293</v>
      </c>
    </row>
    <row r="8" spans="5:12" s="50" customFormat="1" ht="34.5" customHeight="1">
      <c r="E8" s="124" t="s">
        <v>74</v>
      </c>
      <c r="F8" s="271">
        <v>2500000</v>
      </c>
      <c r="G8" s="271">
        <v>235825</v>
      </c>
      <c r="H8" s="89"/>
      <c r="I8" s="89"/>
      <c r="J8" s="89"/>
      <c r="K8" s="90"/>
      <c r="L8" s="90"/>
    </row>
    <row r="9" spans="5:12" s="50" customFormat="1" ht="34.5" customHeight="1">
      <c r="E9" s="188" t="s">
        <v>73</v>
      </c>
      <c r="F9" s="272">
        <f>SUM(F8:F8)</f>
        <v>2500000</v>
      </c>
      <c r="G9" s="273">
        <f>SUM(G8:G8)</f>
        <v>235825</v>
      </c>
      <c r="H9" s="89"/>
      <c r="I9" s="89"/>
      <c r="J9" s="89"/>
      <c r="K9" s="90"/>
      <c r="L9" s="90"/>
    </row>
    <row r="10" spans="5:7" ht="15.75">
      <c r="E10" s="268"/>
      <c r="F10" s="274"/>
      <c r="G10" s="80"/>
    </row>
    <row r="11" spans="5:7" ht="15.75">
      <c r="E11" s="269"/>
      <c r="F11" s="275"/>
      <c r="G11" s="80"/>
    </row>
    <row r="12" spans="5:7" ht="15.75">
      <c r="E12" s="189" t="s">
        <v>156</v>
      </c>
      <c r="F12" s="276">
        <v>2500000</v>
      </c>
      <c r="G12" s="277">
        <v>500000</v>
      </c>
    </row>
    <row r="13" spans="5:7" ht="15.75">
      <c r="E13" s="267"/>
      <c r="F13" s="278"/>
      <c r="G13" s="80"/>
    </row>
    <row r="14" spans="5:7" ht="15.75">
      <c r="E14" s="187" t="s">
        <v>173</v>
      </c>
      <c r="F14" s="277">
        <f>SUM(F9,F12)</f>
        <v>5000000</v>
      </c>
      <c r="G14" s="277">
        <f>SUM(G9,G12)</f>
        <v>735825</v>
      </c>
    </row>
  </sheetData>
  <sheetProtection/>
  <mergeCells count="3">
    <mergeCell ref="A1:J1"/>
    <mergeCell ref="A5:J5"/>
    <mergeCell ref="B3:J3"/>
  </mergeCells>
  <printOptions horizontalCentered="1"/>
  <pageMargins left="0.5511811023622047" right="0.2755905511811024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G16" sqref="G16"/>
    </sheetView>
  </sheetViews>
  <sheetFormatPr defaultColWidth="9.140625" defaultRowHeight="15"/>
  <cols>
    <col min="3" max="3" width="10.8515625" style="0" customWidth="1"/>
  </cols>
  <sheetData>
    <row r="1" spans="1:10" ht="15.75">
      <c r="A1" s="611" t="s">
        <v>552</v>
      </c>
      <c r="B1" s="611"/>
      <c r="C1" s="611"/>
      <c r="D1" s="611"/>
      <c r="E1" s="611"/>
      <c r="F1" s="611"/>
      <c r="G1" s="611"/>
      <c r="H1" s="611"/>
      <c r="I1" s="611"/>
      <c r="J1" s="114"/>
    </row>
    <row r="2" spans="1:10" ht="15.75">
      <c r="A2" s="115"/>
      <c r="B2" s="115"/>
      <c r="C2" s="115"/>
      <c r="D2" s="115"/>
      <c r="E2" s="115"/>
      <c r="F2" s="115"/>
      <c r="G2" s="115"/>
      <c r="H2" s="115"/>
      <c r="I2" s="115"/>
      <c r="J2" s="114"/>
    </row>
    <row r="3" spans="1:9" ht="15">
      <c r="A3" s="713" t="s">
        <v>70</v>
      </c>
      <c r="B3" s="713"/>
      <c r="C3" s="713"/>
      <c r="D3" s="713"/>
      <c r="E3" s="713"/>
      <c r="F3" s="713"/>
      <c r="G3" s="713"/>
      <c r="H3" s="713"/>
      <c r="I3" s="713"/>
    </row>
    <row r="4" spans="1:9" ht="41.25" customHeight="1">
      <c r="A4" s="712" t="s">
        <v>551</v>
      </c>
      <c r="B4" s="712"/>
      <c r="C4" s="712"/>
      <c r="D4" s="712"/>
      <c r="E4" s="712"/>
      <c r="F4" s="712"/>
      <c r="G4" s="712"/>
      <c r="H4" s="712"/>
      <c r="I4" s="712"/>
    </row>
    <row r="7" spans="1:9" ht="15.75">
      <c r="A7" s="711" t="s">
        <v>549</v>
      </c>
      <c r="B7" s="711"/>
      <c r="C7" s="711"/>
      <c r="D7" s="711"/>
      <c r="E7" s="711"/>
      <c r="F7" s="711"/>
      <c r="G7" s="711"/>
      <c r="H7" s="711"/>
      <c r="I7" s="711"/>
    </row>
  </sheetData>
  <sheetProtection/>
  <mergeCells count="4">
    <mergeCell ref="A1:I1"/>
    <mergeCell ref="A3:I3"/>
    <mergeCell ref="A4:I4"/>
    <mergeCell ref="A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4"/>
  <sheetViews>
    <sheetView view="pageBreakPreview" zoomScale="80" zoomScaleNormal="80" zoomScaleSheetLayoutView="80" zoomScalePageLayoutView="0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N1"/>
    </sheetView>
  </sheetViews>
  <sheetFormatPr defaultColWidth="9.140625" defaultRowHeight="15"/>
  <cols>
    <col min="1" max="1" width="37.140625" style="97" customWidth="1"/>
    <col min="2" max="2" width="14.57421875" style="97" customWidth="1"/>
    <col min="3" max="3" width="13.57421875" style="97" bestFit="1" customWidth="1"/>
    <col min="4" max="4" width="14.00390625" style="97" customWidth="1"/>
    <col min="5" max="6" width="15.00390625" style="97" bestFit="1" customWidth="1"/>
    <col min="7" max="7" width="14.28125" style="97" customWidth="1"/>
    <col min="8" max="8" width="13.57421875" style="97" bestFit="1" customWidth="1"/>
    <col min="9" max="13" width="14.421875" style="97" bestFit="1" customWidth="1"/>
    <col min="14" max="14" width="16.7109375" style="112" customWidth="1"/>
    <col min="15" max="15" width="10.28125" style="113" customWidth="1"/>
    <col min="16" max="16" width="20.8515625" style="92" customWidth="1"/>
    <col min="17" max="17" width="12.8515625" style="93" customWidth="1"/>
    <col min="18" max="16384" width="9.140625" style="92" customWidth="1"/>
  </cols>
  <sheetData>
    <row r="1" spans="1:15" ht="15.75">
      <c r="A1" s="607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91"/>
    </row>
    <row r="2" spans="1:15" ht="15.75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91"/>
    </row>
    <row r="3" spans="1:15" ht="15.75">
      <c r="A3" s="609" t="s">
        <v>308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91"/>
    </row>
    <row r="4" spans="1:15" ht="15.75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91"/>
    </row>
    <row r="5" spans="1:17" s="95" customFormat="1" ht="28.5" customHeight="1">
      <c r="A5" s="608" t="s">
        <v>157</v>
      </c>
      <c r="B5" s="608"/>
      <c r="C5" s="608"/>
      <c r="D5" s="608"/>
      <c r="E5" s="608"/>
      <c r="F5" s="608"/>
      <c r="G5" s="608"/>
      <c r="H5" s="608"/>
      <c r="I5" s="608"/>
      <c r="J5" s="608"/>
      <c r="K5" s="608"/>
      <c r="L5" s="608"/>
      <c r="M5" s="608"/>
      <c r="N5" s="608"/>
      <c r="O5" s="94"/>
      <c r="Q5" s="96"/>
    </row>
    <row r="6" spans="14:15" ht="26.25" customHeight="1">
      <c r="N6" s="98" t="s">
        <v>318</v>
      </c>
      <c r="O6" s="99"/>
    </row>
    <row r="7" spans="1:17" s="103" customFormat="1" ht="24.75" customHeight="1">
      <c r="A7" s="100"/>
      <c r="B7" s="101" t="s">
        <v>75</v>
      </c>
      <c r="C7" s="101" t="s">
        <v>76</v>
      </c>
      <c r="D7" s="101" t="s">
        <v>77</v>
      </c>
      <c r="E7" s="101" t="s">
        <v>78</v>
      </c>
      <c r="F7" s="101" t="s">
        <v>79</v>
      </c>
      <c r="G7" s="101" t="s">
        <v>80</v>
      </c>
      <c r="H7" s="101" t="s">
        <v>81</v>
      </c>
      <c r="I7" s="101" t="s">
        <v>82</v>
      </c>
      <c r="J7" s="101" t="s">
        <v>83</v>
      </c>
      <c r="K7" s="101" t="s">
        <v>84</v>
      </c>
      <c r="L7" s="101" t="s">
        <v>85</v>
      </c>
      <c r="M7" s="101" t="s">
        <v>86</v>
      </c>
      <c r="N7" s="101" t="s">
        <v>72</v>
      </c>
      <c r="O7" s="102"/>
      <c r="Q7" s="104"/>
    </row>
    <row r="8" spans="1:15" ht="24.75" customHeight="1">
      <c r="A8" s="105" t="s">
        <v>95</v>
      </c>
      <c r="B8" s="341">
        <v>27461000</v>
      </c>
      <c r="C8" s="341">
        <v>27458000</v>
      </c>
      <c r="D8" s="341">
        <v>27458000</v>
      </c>
      <c r="E8" s="341">
        <v>70034670</v>
      </c>
      <c r="F8" s="341">
        <v>70034670</v>
      </c>
      <c r="G8" s="341">
        <v>27458000</v>
      </c>
      <c r="H8" s="341">
        <v>27458000</v>
      </c>
      <c r="I8" s="341">
        <v>27458000</v>
      </c>
      <c r="J8" s="341">
        <v>27299118</v>
      </c>
      <c r="K8" s="341">
        <v>27458000</v>
      </c>
      <c r="L8" s="341">
        <v>24458000</v>
      </c>
      <c r="M8" s="341">
        <v>24458000</v>
      </c>
      <c r="N8" s="342">
        <f aca="true" t="shared" si="0" ref="N8:N13">SUM(B8:M8)</f>
        <v>408493458</v>
      </c>
      <c r="O8" s="106"/>
    </row>
    <row r="9" spans="1:15" ht="24.75" customHeight="1">
      <c r="A9" s="105" t="s">
        <v>87</v>
      </c>
      <c r="B9" s="341">
        <v>50000</v>
      </c>
      <c r="C9" s="341">
        <v>50000</v>
      </c>
      <c r="D9" s="341">
        <v>14000000</v>
      </c>
      <c r="E9" s="341">
        <v>720000</v>
      </c>
      <c r="F9" s="341">
        <v>17250000</v>
      </c>
      <c r="G9" s="341">
        <v>720000</v>
      </c>
      <c r="H9" s="341">
        <v>720000</v>
      </c>
      <c r="I9" s="341">
        <v>720000</v>
      </c>
      <c r="J9" s="341">
        <v>14000000</v>
      </c>
      <c r="K9" s="341">
        <v>720000</v>
      </c>
      <c r="L9" s="341">
        <v>720000</v>
      </c>
      <c r="M9" s="341">
        <v>997275</v>
      </c>
      <c r="N9" s="342">
        <f t="shared" si="0"/>
        <v>50667275</v>
      </c>
      <c r="O9" s="106"/>
    </row>
    <row r="10" spans="1:16" ht="24.75" customHeight="1">
      <c r="A10" s="105" t="s">
        <v>88</v>
      </c>
      <c r="B10" s="341">
        <v>3814000</v>
      </c>
      <c r="C10" s="341">
        <v>3814000</v>
      </c>
      <c r="D10" s="341">
        <v>3814000</v>
      </c>
      <c r="E10" s="341">
        <v>3814000</v>
      </c>
      <c r="F10" s="341">
        <v>5474597</v>
      </c>
      <c r="G10" s="341">
        <v>3814000</v>
      </c>
      <c r="H10" s="341">
        <v>3814000</v>
      </c>
      <c r="I10" s="341">
        <v>4277446</v>
      </c>
      <c r="J10" s="341">
        <v>5814000</v>
      </c>
      <c r="K10" s="341">
        <v>5814000</v>
      </c>
      <c r="L10" s="341">
        <v>4814000</v>
      </c>
      <c r="M10" s="341">
        <v>4311000</v>
      </c>
      <c r="N10" s="342">
        <f t="shared" si="0"/>
        <v>53389043</v>
      </c>
      <c r="O10" s="106"/>
      <c r="P10" s="107"/>
    </row>
    <row r="11" spans="1:15" ht="24.75" customHeight="1">
      <c r="A11" s="105" t="s">
        <v>89</v>
      </c>
      <c r="B11" s="341">
        <v>60000</v>
      </c>
      <c r="C11" s="341">
        <v>60000</v>
      </c>
      <c r="D11" s="341">
        <v>60000</v>
      </c>
      <c r="E11" s="341">
        <v>60000</v>
      </c>
      <c r="F11" s="341">
        <v>60000</v>
      </c>
      <c r="G11" s="341">
        <v>60000</v>
      </c>
      <c r="H11" s="341">
        <v>60000</v>
      </c>
      <c r="I11" s="341">
        <v>60000</v>
      </c>
      <c r="J11" s="341">
        <v>21993688</v>
      </c>
      <c r="K11" s="341">
        <v>120000</v>
      </c>
      <c r="L11" s="341">
        <v>3360000</v>
      </c>
      <c r="M11" s="341">
        <v>40000</v>
      </c>
      <c r="N11" s="342">
        <f t="shared" si="0"/>
        <v>25993688</v>
      </c>
      <c r="O11" s="106"/>
    </row>
    <row r="12" spans="1:15" ht="24.75" customHeight="1">
      <c r="A12" s="105" t="s">
        <v>279</v>
      </c>
      <c r="B12" s="341">
        <v>65000000</v>
      </c>
      <c r="C12" s="341">
        <v>10000000</v>
      </c>
      <c r="D12" s="341">
        <v>6000000</v>
      </c>
      <c r="E12" s="341">
        <v>0</v>
      </c>
      <c r="F12" s="341">
        <v>0</v>
      </c>
      <c r="G12" s="341">
        <v>4500000</v>
      </c>
      <c r="H12" s="341">
        <v>13901000</v>
      </c>
      <c r="I12" s="341">
        <v>4200000</v>
      </c>
      <c r="J12" s="341">
        <v>21970000</v>
      </c>
      <c r="K12" s="341">
        <v>4195000</v>
      </c>
      <c r="L12" s="340">
        <v>4200000</v>
      </c>
      <c r="M12" s="340">
        <v>870000</v>
      </c>
      <c r="N12" s="342">
        <f t="shared" si="0"/>
        <v>134836000</v>
      </c>
      <c r="O12" s="106"/>
    </row>
    <row r="13" spans="1:16" ht="24.75" customHeight="1">
      <c r="A13" s="108" t="s">
        <v>90</v>
      </c>
      <c r="B13" s="342">
        <f>SUM(B8:B12)</f>
        <v>96385000</v>
      </c>
      <c r="C13" s="342">
        <f aca="true" t="shared" si="1" ref="C13:M13">SUM(C8:C12)</f>
        <v>41382000</v>
      </c>
      <c r="D13" s="342">
        <f t="shared" si="1"/>
        <v>51332000</v>
      </c>
      <c r="E13" s="342">
        <f t="shared" si="1"/>
        <v>74628670</v>
      </c>
      <c r="F13" s="342">
        <f t="shared" si="1"/>
        <v>92819267</v>
      </c>
      <c r="G13" s="342">
        <f t="shared" si="1"/>
        <v>36552000</v>
      </c>
      <c r="H13" s="342">
        <f t="shared" si="1"/>
        <v>45953000</v>
      </c>
      <c r="I13" s="342">
        <f t="shared" si="1"/>
        <v>36715446</v>
      </c>
      <c r="J13" s="342">
        <f t="shared" si="1"/>
        <v>91076806</v>
      </c>
      <c r="K13" s="342">
        <f t="shared" si="1"/>
        <v>38307000</v>
      </c>
      <c r="L13" s="342">
        <f t="shared" si="1"/>
        <v>37552000</v>
      </c>
      <c r="M13" s="342">
        <f t="shared" si="1"/>
        <v>30676275</v>
      </c>
      <c r="N13" s="342">
        <f t="shared" si="0"/>
        <v>673379464</v>
      </c>
      <c r="O13" s="106"/>
      <c r="P13" s="107"/>
    </row>
    <row r="14" spans="1:15" ht="24.75" customHeight="1">
      <c r="A14" s="109"/>
      <c r="B14" s="343"/>
      <c r="C14" s="343"/>
      <c r="D14" s="343"/>
      <c r="E14" s="215"/>
      <c r="F14" s="215"/>
      <c r="G14" s="215"/>
      <c r="H14" s="215"/>
      <c r="I14" s="215"/>
      <c r="J14" s="215"/>
      <c r="K14" s="215"/>
      <c r="L14" s="215"/>
      <c r="M14" s="215"/>
      <c r="N14" s="216"/>
      <c r="O14" s="106"/>
    </row>
    <row r="15" spans="1:17" s="110" customFormat="1" ht="24.75" customHeight="1">
      <c r="A15" s="105" t="s">
        <v>19</v>
      </c>
      <c r="B15" s="341">
        <v>18660000</v>
      </c>
      <c r="C15" s="341">
        <v>18660000</v>
      </c>
      <c r="D15" s="341">
        <v>18660000</v>
      </c>
      <c r="E15" s="213">
        <v>18660000</v>
      </c>
      <c r="F15" s="213">
        <v>18660000</v>
      </c>
      <c r="G15" s="341">
        <v>20708371</v>
      </c>
      <c r="H15" s="341">
        <v>21740000</v>
      </c>
      <c r="I15" s="341">
        <v>21740000</v>
      </c>
      <c r="J15" s="341">
        <v>21752211</v>
      </c>
      <c r="K15" s="341">
        <v>21750000</v>
      </c>
      <c r="L15" s="341">
        <v>21740000</v>
      </c>
      <c r="M15" s="341">
        <v>21740000</v>
      </c>
      <c r="N15" s="342">
        <f>SUM(B15:M15)</f>
        <v>244470582</v>
      </c>
      <c r="O15" s="106"/>
      <c r="Q15" s="111"/>
    </row>
    <row r="16" spans="1:17" s="110" customFormat="1" ht="24.75" customHeight="1">
      <c r="A16" s="105" t="s">
        <v>20</v>
      </c>
      <c r="B16" s="341">
        <v>3939000</v>
      </c>
      <c r="C16" s="341">
        <v>3939000</v>
      </c>
      <c r="D16" s="341">
        <v>3939000</v>
      </c>
      <c r="E16" s="213">
        <v>3939000</v>
      </c>
      <c r="F16" s="213">
        <v>3939000</v>
      </c>
      <c r="G16" s="341">
        <v>3939652</v>
      </c>
      <c r="H16" s="341">
        <v>5182935</v>
      </c>
      <c r="I16" s="341">
        <v>4556303</v>
      </c>
      <c r="J16" s="341">
        <v>4400000</v>
      </c>
      <c r="K16" s="341">
        <v>4400000</v>
      </c>
      <c r="L16" s="341">
        <v>4400000</v>
      </c>
      <c r="M16" s="341">
        <v>4400000</v>
      </c>
      <c r="N16" s="342">
        <f aca="true" t="shared" si="2" ref="N16:N23">SUM(B16:M16)</f>
        <v>50973890</v>
      </c>
      <c r="O16" s="106"/>
      <c r="Q16" s="111"/>
    </row>
    <row r="17" spans="1:17" s="110" customFormat="1" ht="24.75" customHeight="1">
      <c r="A17" s="105" t="s">
        <v>91</v>
      </c>
      <c r="B17" s="341">
        <v>11670000</v>
      </c>
      <c r="C17" s="341">
        <v>11670000</v>
      </c>
      <c r="D17" s="341">
        <v>11670000</v>
      </c>
      <c r="E17" s="213">
        <v>11670000</v>
      </c>
      <c r="F17" s="213">
        <v>14353904</v>
      </c>
      <c r="G17" s="341">
        <v>14699237</v>
      </c>
      <c r="H17" s="341">
        <v>12690000</v>
      </c>
      <c r="I17" s="341">
        <v>12690000</v>
      </c>
      <c r="J17" s="341">
        <v>12690000</v>
      </c>
      <c r="K17" s="341">
        <v>12690000</v>
      </c>
      <c r="L17" s="341">
        <v>12689656</v>
      </c>
      <c r="M17" s="341">
        <v>12750000</v>
      </c>
      <c r="N17" s="342">
        <f t="shared" si="2"/>
        <v>151932797</v>
      </c>
      <c r="O17" s="106"/>
      <c r="Q17" s="111"/>
    </row>
    <row r="18" spans="1:17" s="110" customFormat="1" ht="24.75" customHeight="1">
      <c r="A18" s="105" t="s">
        <v>485</v>
      </c>
      <c r="B18" s="341">
        <v>100000</v>
      </c>
      <c r="C18" s="341">
        <v>150000</v>
      </c>
      <c r="D18" s="341">
        <v>800000</v>
      </c>
      <c r="E18" s="213">
        <v>200000</v>
      </c>
      <c r="F18" s="213">
        <v>90000</v>
      </c>
      <c r="G18" s="341">
        <v>91220</v>
      </c>
      <c r="H18" s="341">
        <v>150000</v>
      </c>
      <c r="I18" s="341">
        <v>800000</v>
      </c>
      <c r="J18" s="341">
        <v>1000000</v>
      </c>
      <c r="K18" s="341">
        <v>900000</v>
      </c>
      <c r="L18" s="341">
        <v>1388700</v>
      </c>
      <c r="M18" s="341">
        <v>4818780</v>
      </c>
      <c r="N18" s="342">
        <f t="shared" si="2"/>
        <v>10488700</v>
      </c>
      <c r="O18" s="106"/>
      <c r="Q18" s="111"/>
    </row>
    <row r="19" spans="1:17" s="110" customFormat="1" ht="24.75" customHeight="1">
      <c r="A19" s="105" t="s">
        <v>92</v>
      </c>
      <c r="B19" s="341">
        <v>7130000</v>
      </c>
      <c r="C19" s="341">
        <v>7130000</v>
      </c>
      <c r="D19" s="341">
        <v>7130000</v>
      </c>
      <c r="E19" s="341">
        <v>7130000</v>
      </c>
      <c r="F19" s="341">
        <v>7130000</v>
      </c>
      <c r="G19" s="341">
        <v>7130000</v>
      </c>
      <c r="H19" s="341">
        <v>7130000</v>
      </c>
      <c r="I19" s="341">
        <v>7130000</v>
      </c>
      <c r="J19" s="341">
        <v>7130000</v>
      </c>
      <c r="K19" s="341">
        <v>7130000</v>
      </c>
      <c r="L19" s="341">
        <v>7130000</v>
      </c>
      <c r="M19" s="213">
        <v>7054432</v>
      </c>
      <c r="N19" s="214">
        <f t="shared" si="2"/>
        <v>85484432</v>
      </c>
      <c r="O19" s="106"/>
      <c r="Q19" s="111"/>
    </row>
    <row r="20" spans="1:15" ht="24.75" customHeight="1">
      <c r="A20" s="105" t="s">
        <v>93</v>
      </c>
      <c r="B20" s="340">
        <v>0</v>
      </c>
      <c r="C20" s="341">
        <v>0</v>
      </c>
      <c r="D20" s="341">
        <v>0</v>
      </c>
      <c r="E20" s="341">
        <v>0</v>
      </c>
      <c r="F20" s="341">
        <v>0</v>
      </c>
      <c r="G20" s="341">
        <v>0</v>
      </c>
      <c r="H20" s="341">
        <v>0</v>
      </c>
      <c r="I20" s="341">
        <v>0</v>
      </c>
      <c r="J20" s="341">
        <v>0</v>
      </c>
      <c r="K20" s="341">
        <v>0</v>
      </c>
      <c r="L20" s="341">
        <v>0</v>
      </c>
      <c r="M20" s="341">
        <v>735825</v>
      </c>
      <c r="N20" s="342">
        <f t="shared" si="2"/>
        <v>735825</v>
      </c>
      <c r="O20" s="106"/>
    </row>
    <row r="21" spans="1:15" ht="24.75" customHeight="1">
      <c r="A21" s="105" t="s">
        <v>66</v>
      </c>
      <c r="B21" s="341">
        <v>46016152</v>
      </c>
      <c r="C21" s="341">
        <v>0</v>
      </c>
      <c r="D21" s="341">
        <v>0</v>
      </c>
      <c r="E21" s="341">
        <v>0</v>
      </c>
      <c r="F21" s="341">
        <v>19000000</v>
      </c>
      <c r="G21" s="341">
        <v>2705847</v>
      </c>
      <c r="H21" s="341">
        <v>0</v>
      </c>
      <c r="I21" s="341">
        <v>0</v>
      </c>
      <c r="J21" s="341">
        <v>27128764</v>
      </c>
      <c r="K21" s="341">
        <v>0</v>
      </c>
      <c r="L21" s="341">
        <v>25446810</v>
      </c>
      <c r="M21" s="341">
        <v>0</v>
      </c>
      <c r="N21" s="342">
        <f t="shared" si="2"/>
        <v>120297573</v>
      </c>
      <c r="O21" s="106"/>
    </row>
    <row r="22" spans="1:15" ht="24.75" customHeight="1">
      <c r="A22" s="105" t="s">
        <v>300</v>
      </c>
      <c r="B22" s="341">
        <v>8995665</v>
      </c>
      <c r="C22" s="341">
        <v>0</v>
      </c>
      <c r="D22" s="341">
        <v>0</v>
      </c>
      <c r="E22" s="341">
        <v>0</v>
      </c>
      <c r="F22" s="341">
        <v>0</v>
      </c>
      <c r="G22" s="341">
        <v>0</v>
      </c>
      <c r="H22" s="341">
        <v>0</v>
      </c>
      <c r="I22" s="341">
        <v>0</v>
      </c>
      <c r="J22" s="341">
        <v>0</v>
      </c>
      <c r="K22" s="341">
        <v>0</v>
      </c>
      <c r="L22" s="341">
        <v>0</v>
      </c>
      <c r="M22" s="341">
        <v>0</v>
      </c>
      <c r="N22" s="342">
        <f t="shared" si="2"/>
        <v>8995665</v>
      </c>
      <c r="O22" s="106"/>
    </row>
    <row r="23" spans="1:15" ht="24.75" customHeight="1">
      <c r="A23" s="108" t="s">
        <v>94</v>
      </c>
      <c r="B23" s="342">
        <f aca="true" t="shared" si="3" ref="B23:M23">SUM(B15:B22)</f>
        <v>96510817</v>
      </c>
      <c r="C23" s="342">
        <f t="shared" si="3"/>
        <v>41549000</v>
      </c>
      <c r="D23" s="342">
        <f t="shared" si="3"/>
        <v>42199000</v>
      </c>
      <c r="E23" s="342">
        <f t="shared" si="3"/>
        <v>41599000</v>
      </c>
      <c r="F23" s="342">
        <f t="shared" si="3"/>
        <v>63172904</v>
      </c>
      <c r="G23" s="342">
        <f t="shared" si="3"/>
        <v>49274327</v>
      </c>
      <c r="H23" s="342">
        <f t="shared" si="3"/>
        <v>46892935</v>
      </c>
      <c r="I23" s="342">
        <f t="shared" si="3"/>
        <v>46916303</v>
      </c>
      <c r="J23" s="342">
        <f t="shared" si="3"/>
        <v>74100975</v>
      </c>
      <c r="K23" s="342">
        <f t="shared" si="3"/>
        <v>46870000</v>
      </c>
      <c r="L23" s="342">
        <f t="shared" si="3"/>
        <v>72795166</v>
      </c>
      <c r="M23" s="342">
        <f t="shared" si="3"/>
        <v>51499037</v>
      </c>
      <c r="N23" s="342">
        <f t="shared" si="2"/>
        <v>673379464</v>
      </c>
      <c r="O23" s="106"/>
    </row>
    <row r="24" spans="1:15" ht="24.75" customHeight="1">
      <c r="A24" s="108" t="s">
        <v>319</v>
      </c>
      <c r="B24" s="342">
        <f aca="true" t="shared" si="4" ref="B24:N24">B13-B23</f>
        <v>-125817</v>
      </c>
      <c r="C24" s="342">
        <f t="shared" si="4"/>
        <v>-167000</v>
      </c>
      <c r="D24" s="342">
        <f t="shared" si="4"/>
        <v>9133000</v>
      </c>
      <c r="E24" s="342">
        <f t="shared" si="4"/>
        <v>33029670</v>
      </c>
      <c r="F24" s="342">
        <f t="shared" si="4"/>
        <v>29646363</v>
      </c>
      <c r="G24" s="342">
        <f t="shared" si="4"/>
        <v>-12722327</v>
      </c>
      <c r="H24" s="342">
        <f t="shared" si="4"/>
        <v>-939935</v>
      </c>
      <c r="I24" s="342">
        <f t="shared" si="4"/>
        <v>-10200857</v>
      </c>
      <c r="J24" s="342">
        <f t="shared" si="4"/>
        <v>16975831</v>
      </c>
      <c r="K24" s="342">
        <f t="shared" si="4"/>
        <v>-8563000</v>
      </c>
      <c r="L24" s="342">
        <f t="shared" si="4"/>
        <v>-35243166</v>
      </c>
      <c r="M24" s="342">
        <f t="shared" si="4"/>
        <v>-20822762</v>
      </c>
      <c r="N24" s="342">
        <f t="shared" si="4"/>
        <v>0</v>
      </c>
      <c r="O24" s="106"/>
    </row>
  </sheetData>
  <sheetProtection/>
  <mergeCells count="3">
    <mergeCell ref="A1:N1"/>
    <mergeCell ref="A5:N5"/>
    <mergeCell ref="A3:N3"/>
  </mergeCells>
  <printOptions horizontalCentered="1"/>
  <pageMargins left="0.15748031496062992" right="0.15748031496062992" top="0.35433070866141736" bottom="0.31496062992125984" header="0.7874015748031497" footer="0.15748031496062992"/>
  <pageSetup horizontalDpi="300" verticalDpi="300" orientation="landscape" paperSize="8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="60" zoomScalePageLayoutView="0" workbookViewId="0" topLeftCell="A1">
      <selection activeCell="N52" sqref="N52"/>
    </sheetView>
  </sheetViews>
  <sheetFormatPr defaultColWidth="8.8515625" defaultRowHeight="15"/>
  <cols>
    <col min="1" max="1" width="6.28125" style="48" customWidth="1"/>
    <col min="2" max="2" width="5.28125" style="50" customWidth="1"/>
    <col min="3" max="3" width="50.140625" style="90" customWidth="1"/>
    <col min="4" max="4" width="15.00390625" style="117" customWidth="1"/>
    <col min="5" max="5" width="13.8515625" style="50" customWidth="1"/>
    <col min="6" max="6" width="8.8515625" style="50" customWidth="1"/>
    <col min="7" max="7" width="11.140625" style="50" bestFit="1" customWidth="1"/>
    <col min="8" max="8" width="8.8515625" style="50" customWidth="1"/>
    <col min="9" max="16384" width="8.8515625" style="48" customWidth="1"/>
  </cols>
  <sheetData>
    <row r="1" spans="1:6" ht="15.75">
      <c r="A1" s="611"/>
      <c r="B1" s="611"/>
      <c r="C1" s="611"/>
      <c r="D1" s="611"/>
      <c r="E1" s="611"/>
      <c r="F1" s="611"/>
    </row>
    <row r="2" ht="15.75">
      <c r="C2" s="116"/>
    </row>
    <row r="3" spans="1:6" ht="15.75" customHeight="1">
      <c r="A3" s="613" t="s">
        <v>309</v>
      </c>
      <c r="B3" s="613"/>
      <c r="C3" s="613"/>
      <c r="D3" s="613"/>
      <c r="E3" s="613"/>
      <c r="F3" s="613"/>
    </row>
    <row r="4" ht="15.75">
      <c r="C4" s="116"/>
    </row>
    <row r="5" spans="1:6" ht="42" customHeight="1">
      <c r="A5" s="612" t="s">
        <v>311</v>
      </c>
      <c r="B5" s="612"/>
      <c r="C5" s="612"/>
      <c r="D5" s="612"/>
      <c r="E5" s="612"/>
      <c r="F5" s="612"/>
    </row>
    <row r="6" ht="24.75" customHeight="1"/>
    <row r="7" spans="2:6" ht="25.5" customHeight="1">
      <c r="B7" s="610"/>
      <c r="C7" s="610"/>
      <c r="D7" s="610"/>
      <c r="E7" s="610"/>
      <c r="F7" s="610"/>
    </row>
    <row r="8" spans="3:5" ht="17.25" customHeight="1">
      <c r="C8" s="118"/>
      <c r="D8" s="231"/>
      <c r="E8" s="231" t="s">
        <v>293</v>
      </c>
    </row>
    <row r="9" spans="3:5" ht="17.25" customHeight="1">
      <c r="C9" s="279" t="s">
        <v>96</v>
      </c>
      <c r="D9" s="282" t="s">
        <v>295</v>
      </c>
      <c r="E9" s="282" t="s">
        <v>296</v>
      </c>
    </row>
    <row r="10" spans="3:5" ht="17.25" customHeight="1">
      <c r="C10" s="82" t="s">
        <v>97</v>
      </c>
      <c r="D10" s="281">
        <v>90000</v>
      </c>
      <c r="E10" s="271">
        <v>90626</v>
      </c>
    </row>
    <row r="11" spans="3:5" ht="17.25" customHeight="1">
      <c r="C11" s="82" t="s">
        <v>98</v>
      </c>
      <c r="D11" s="281">
        <v>130000</v>
      </c>
      <c r="E11" s="271">
        <v>169315</v>
      </c>
    </row>
    <row r="12" spans="3:5" ht="17.25" customHeight="1">
      <c r="C12" s="82" t="s">
        <v>99</v>
      </c>
      <c r="D12" s="281">
        <v>250000</v>
      </c>
      <c r="E12" s="271">
        <v>250000</v>
      </c>
    </row>
    <row r="13" spans="3:5" ht="17.25" customHeight="1">
      <c r="C13" s="82" t="s">
        <v>100</v>
      </c>
      <c r="D13" s="281">
        <v>220000</v>
      </c>
      <c r="E13" s="271">
        <v>388285</v>
      </c>
    </row>
    <row r="14" spans="3:5" ht="17.25" customHeight="1">
      <c r="C14" s="82" t="s">
        <v>280</v>
      </c>
      <c r="D14" s="281">
        <v>740000</v>
      </c>
      <c r="E14" s="271">
        <v>1340000</v>
      </c>
    </row>
    <row r="15" spans="3:5" ht="17.25" customHeight="1">
      <c r="C15" s="82" t="s">
        <v>281</v>
      </c>
      <c r="D15" s="281">
        <v>1200000</v>
      </c>
      <c r="E15" s="271">
        <v>1200000</v>
      </c>
    </row>
    <row r="16" spans="3:5" ht="17.25" customHeight="1">
      <c r="C16" s="82" t="s">
        <v>102</v>
      </c>
      <c r="D16" s="281">
        <v>800000</v>
      </c>
      <c r="E16" s="271">
        <v>900000</v>
      </c>
    </row>
    <row r="17" spans="3:5" ht="17.25" customHeight="1">
      <c r="C17" s="82" t="s">
        <v>282</v>
      </c>
      <c r="D17" s="281">
        <v>500000</v>
      </c>
      <c r="E17" s="271">
        <v>0</v>
      </c>
    </row>
    <row r="18" spans="3:5" ht="17.25" customHeight="1">
      <c r="C18" s="82" t="s">
        <v>299</v>
      </c>
      <c r="D18" s="281">
        <v>60000</v>
      </c>
      <c r="E18" s="271">
        <v>60046</v>
      </c>
    </row>
    <row r="19" spans="3:5" ht="17.25" customHeight="1">
      <c r="C19" s="82" t="s">
        <v>489</v>
      </c>
      <c r="D19" s="281">
        <v>0</v>
      </c>
      <c r="E19" s="271">
        <v>386000</v>
      </c>
    </row>
    <row r="20" spans="3:5" ht="17.25" customHeight="1">
      <c r="C20" s="82" t="s">
        <v>283</v>
      </c>
      <c r="D20" s="281">
        <v>56180000</v>
      </c>
      <c r="E20" s="271">
        <v>56180000</v>
      </c>
    </row>
    <row r="21" spans="3:5" ht="17.25" customHeight="1">
      <c r="C21" s="82" t="s">
        <v>488</v>
      </c>
      <c r="D21" s="281">
        <v>0</v>
      </c>
      <c r="E21" s="271">
        <v>302000</v>
      </c>
    </row>
    <row r="22" spans="3:5" ht="17.25" customHeight="1">
      <c r="C22" s="82" t="s">
        <v>284</v>
      </c>
      <c r="D22" s="281">
        <v>12490000</v>
      </c>
      <c r="E22" s="271">
        <v>12490000</v>
      </c>
    </row>
    <row r="23" spans="3:5" ht="32.25" customHeight="1">
      <c r="C23" s="217" t="s">
        <v>487</v>
      </c>
      <c r="D23" s="281">
        <v>0</v>
      </c>
      <c r="E23" s="271">
        <v>7894363</v>
      </c>
    </row>
    <row r="24" spans="3:5" ht="33" customHeight="1">
      <c r="C24" s="217" t="s">
        <v>486</v>
      </c>
      <c r="D24" s="281">
        <v>0</v>
      </c>
      <c r="E24" s="271">
        <v>207547</v>
      </c>
    </row>
    <row r="25" spans="3:5" ht="33.75" customHeight="1">
      <c r="C25" s="217" t="s">
        <v>285</v>
      </c>
      <c r="D25" s="281">
        <v>46016000</v>
      </c>
      <c r="E25" s="271">
        <v>46016152</v>
      </c>
    </row>
    <row r="26" spans="3:7" ht="17.25" customHeight="1">
      <c r="C26" s="119" t="s">
        <v>63</v>
      </c>
      <c r="D26" s="280">
        <f>SUM(D10:D25)</f>
        <v>118676000</v>
      </c>
      <c r="E26" s="280">
        <f>SUM(E10:E25)</f>
        <v>127874334</v>
      </c>
      <c r="G26" s="55"/>
    </row>
    <row r="27" spans="3:4" ht="30" customHeight="1">
      <c r="C27" s="120"/>
      <c r="D27" s="219"/>
    </row>
    <row r="28" spans="3:5" ht="25.5" customHeight="1">
      <c r="C28" s="121" t="s">
        <v>101</v>
      </c>
      <c r="D28" s="220">
        <v>0</v>
      </c>
      <c r="E28" s="220">
        <v>0</v>
      </c>
    </row>
    <row r="29" spans="3:5" ht="24.75" customHeight="1">
      <c r="C29" s="119" t="s">
        <v>63</v>
      </c>
      <c r="D29" s="218">
        <v>0</v>
      </c>
      <c r="E29" s="218">
        <v>0</v>
      </c>
    </row>
    <row r="30" spans="3:4" ht="18" customHeight="1">
      <c r="C30" s="122"/>
      <c r="D30" s="221"/>
    </row>
    <row r="31" spans="3:5" ht="18" customHeight="1">
      <c r="C31" s="123" t="s">
        <v>103</v>
      </c>
      <c r="D31" s="218">
        <f>SUM(D26,D29)</f>
        <v>118676000</v>
      </c>
      <c r="E31" s="280">
        <f>SUM(E26,E29)</f>
        <v>127874334</v>
      </c>
    </row>
    <row r="32" ht="18" customHeight="1"/>
    <row r="33" ht="15">
      <c r="E33" s="55"/>
    </row>
  </sheetData>
  <sheetProtection/>
  <mergeCells count="4">
    <mergeCell ref="B7:F7"/>
    <mergeCell ref="A1:F1"/>
    <mergeCell ref="A5:F5"/>
    <mergeCell ref="A3:F3"/>
  </mergeCells>
  <printOptions horizontalCentered="1"/>
  <pageMargins left="0.7480314960629921" right="0.7480314960629921" top="0.7480314960629921" bottom="0.984251968503937" header="0.5118110236220472" footer="0.5118110236220472"/>
  <pageSetup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SheetLayoutView="100" zoomScalePageLayoutView="0" workbookViewId="0" topLeftCell="A19">
      <selection activeCell="A1" sqref="A1:D1"/>
    </sheetView>
  </sheetViews>
  <sheetFormatPr defaultColWidth="9.140625" defaultRowHeight="15"/>
  <cols>
    <col min="1" max="1" width="11.140625" style="84" customWidth="1"/>
    <col min="2" max="2" width="64.140625" style="418" customWidth="1"/>
    <col min="3" max="3" width="14.421875" style="413" customWidth="1"/>
    <col min="4" max="4" width="11.140625" style="80" customWidth="1"/>
    <col min="5" max="7" width="9.140625" style="81" customWidth="1"/>
    <col min="8" max="16384" width="9.140625" style="84" customWidth="1"/>
  </cols>
  <sheetData>
    <row r="1" spans="1:12" s="48" customFormat="1" ht="15.75">
      <c r="A1" s="534"/>
      <c r="B1" s="534"/>
      <c r="C1" s="534"/>
      <c r="D1" s="534"/>
      <c r="E1" s="360"/>
      <c r="F1" s="360"/>
      <c r="G1" s="360"/>
      <c r="H1" s="360"/>
      <c r="I1" s="360"/>
      <c r="J1" s="360"/>
      <c r="K1" s="87"/>
      <c r="L1" s="87"/>
    </row>
    <row r="2" spans="5:12" s="48" customFormat="1" ht="15.75">
      <c r="E2" s="81"/>
      <c r="F2" s="81"/>
      <c r="G2" s="81"/>
      <c r="H2" s="81"/>
      <c r="I2" s="81"/>
      <c r="J2" s="81"/>
      <c r="K2" s="87"/>
      <c r="L2" s="87"/>
    </row>
    <row r="3" spans="1:12" s="48" customFormat="1" ht="15.75" customHeight="1">
      <c r="A3" s="606" t="s">
        <v>467</v>
      </c>
      <c r="B3" s="606"/>
      <c r="C3" s="606"/>
      <c r="D3" s="606"/>
      <c r="E3" s="361"/>
      <c r="F3" s="361"/>
      <c r="G3" s="361"/>
      <c r="H3" s="361"/>
      <c r="I3" s="361"/>
      <c r="J3" s="361"/>
      <c r="K3" s="87"/>
      <c r="L3" s="87"/>
    </row>
    <row r="4" ht="15.75">
      <c r="B4" s="79"/>
    </row>
    <row r="5" spans="1:5" s="415" customFormat="1" ht="33" customHeight="1">
      <c r="A5" s="612" t="s">
        <v>70</v>
      </c>
      <c r="B5" s="612"/>
      <c r="C5" s="612"/>
      <c r="D5" s="612"/>
      <c r="E5" s="414"/>
    </row>
    <row r="6" spans="1:5" s="415" customFormat="1" ht="42" customHeight="1">
      <c r="A6" s="612" t="s">
        <v>416</v>
      </c>
      <c r="B6" s="612"/>
      <c r="C6" s="612"/>
      <c r="D6" s="612"/>
      <c r="E6" s="414"/>
    </row>
    <row r="7" spans="2:3" ht="15.75">
      <c r="B7" s="416"/>
      <c r="C7" s="417"/>
    </row>
    <row r="8" ht="15.75">
      <c r="C8" s="413" t="s">
        <v>293</v>
      </c>
    </row>
    <row r="9" spans="2:7" s="419" customFormat="1" ht="36" customHeight="1">
      <c r="B9" s="420" t="s">
        <v>417</v>
      </c>
      <c r="C9" s="421"/>
      <c r="D9" s="422"/>
      <c r="E9" s="422"/>
      <c r="F9" s="423"/>
      <c r="G9" s="423"/>
    </row>
    <row r="10" spans="2:7" s="424" customFormat="1" ht="19.5" customHeight="1">
      <c r="B10" s="124" t="s">
        <v>418</v>
      </c>
      <c r="C10" s="425">
        <v>16055000</v>
      </c>
      <c r="D10" s="426"/>
      <c r="E10" s="89"/>
      <c r="F10" s="89"/>
      <c r="G10" s="89"/>
    </row>
    <row r="11" spans="2:7" s="419" customFormat="1" ht="15" customHeight="1">
      <c r="B11" s="427" t="s">
        <v>419</v>
      </c>
      <c r="C11" s="265">
        <v>16055000</v>
      </c>
      <c r="D11" s="428"/>
      <c r="E11" s="423"/>
      <c r="F11" s="423"/>
      <c r="G11" s="423"/>
    </row>
    <row r="12" spans="2:7" s="419" customFormat="1" ht="15" customHeight="1">
      <c r="B12" s="429"/>
      <c r="C12" s="430"/>
      <c r="D12" s="428"/>
      <c r="E12" s="423"/>
      <c r="F12" s="423"/>
      <c r="G12" s="423"/>
    </row>
    <row r="13" spans="2:7" s="419" customFormat="1" ht="15" customHeight="1">
      <c r="B13" s="429" t="s">
        <v>420</v>
      </c>
      <c r="C13" s="431"/>
      <c r="D13" s="428"/>
      <c r="E13" s="423"/>
      <c r="F13" s="423"/>
      <c r="G13" s="423"/>
    </row>
    <row r="14" spans="2:7" s="419" customFormat="1" ht="15" customHeight="1">
      <c r="B14" s="427" t="s">
        <v>421</v>
      </c>
      <c r="C14" s="265">
        <f>SUM(C13)</f>
        <v>0</v>
      </c>
      <c r="D14" s="428"/>
      <c r="E14" s="423"/>
      <c r="F14" s="423"/>
      <c r="G14" s="423"/>
    </row>
    <row r="15" spans="2:7" s="419" customFormat="1" ht="15" customHeight="1">
      <c r="B15" s="432"/>
      <c r="C15" s="433"/>
      <c r="D15" s="428"/>
      <c r="E15" s="423"/>
      <c r="F15" s="423"/>
      <c r="G15" s="423"/>
    </row>
    <row r="16" spans="2:7" s="419" customFormat="1" ht="32.25" customHeight="1">
      <c r="B16" s="420" t="s">
        <v>422</v>
      </c>
      <c r="C16" s="421">
        <v>0</v>
      </c>
      <c r="D16" s="423"/>
      <c r="E16" s="423"/>
      <c r="F16" s="423"/>
      <c r="G16" s="423"/>
    </row>
    <row r="17" spans="2:7" s="419" customFormat="1" ht="19.5" customHeight="1">
      <c r="B17" s="429" t="s">
        <v>423</v>
      </c>
      <c r="C17" s="434"/>
      <c r="D17" s="423"/>
      <c r="E17" s="423"/>
      <c r="F17" s="423"/>
      <c r="G17" s="423"/>
    </row>
    <row r="18" spans="2:7" s="419" customFormat="1" ht="15" customHeight="1">
      <c r="B18" s="429"/>
      <c r="C18" s="430"/>
      <c r="D18" s="428"/>
      <c r="E18" s="423"/>
      <c r="F18" s="423"/>
      <c r="G18" s="423"/>
    </row>
    <row r="19" spans="2:7" s="437" customFormat="1" ht="34.5" customHeight="1">
      <c r="B19" s="420" t="s">
        <v>424</v>
      </c>
      <c r="C19" s="435"/>
      <c r="D19" s="436"/>
      <c r="E19" s="436"/>
      <c r="F19" s="422"/>
      <c r="G19" s="422"/>
    </row>
    <row r="20" spans="2:7" s="419" customFormat="1" ht="15" customHeight="1">
      <c r="B20" s="432" t="s">
        <v>192</v>
      </c>
      <c r="C20" s="431">
        <v>7785706</v>
      </c>
      <c r="D20" s="428"/>
      <c r="E20" s="423"/>
      <c r="F20" s="423"/>
      <c r="G20" s="423"/>
    </row>
    <row r="21" spans="2:7" s="440" customFormat="1" ht="15" customHeight="1">
      <c r="B21" s="429" t="s">
        <v>425</v>
      </c>
      <c r="C21" s="431"/>
      <c r="D21" s="438"/>
      <c r="E21" s="439"/>
      <c r="F21" s="439"/>
      <c r="G21" s="439"/>
    </row>
    <row r="22" spans="2:7" s="437" customFormat="1" ht="15" customHeight="1">
      <c r="B22" s="427" t="s">
        <v>419</v>
      </c>
      <c r="C22" s="265">
        <v>7785706</v>
      </c>
      <c r="D22" s="416"/>
      <c r="E22" s="422"/>
      <c r="F22" s="422"/>
      <c r="G22" s="422"/>
    </row>
    <row r="23" spans="2:7" s="419" customFormat="1" ht="15" customHeight="1">
      <c r="B23" s="429"/>
      <c r="C23" s="431"/>
      <c r="D23" s="428"/>
      <c r="E23" s="423"/>
      <c r="F23" s="423"/>
      <c r="G23" s="423"/>
    </row>
    <row r="24" spans="2:7" s="419" customFormat="1" ht="15" customHeight="1">
      <c r="B24" s="427" t="s">
        <v>426</v>
      </c>
      <c r="C24" s="441"/>
      <c r="D24" s="428"/>
      <c r="E24" s="423"/>
      <c r="F24" s="423"/>
      <c r="G24" s="423"/>
    </row>
    <row r="25" spans="2:7" s="419" customFormat="1" ht="15" customHeight="1">
      <c r="B25" s="429" t="s">
        <v>427</v>
      </c>
      <c r="C25" s="431">
        <v>0</v>
      </c>
      <c r="D25" s="428"/>
      <c r="E25" s="423"/>
      <c r="F25" s="423"/>
      <c r="G25" s="423"/>
    </row>
    <row r="26" spans="2:7" s="419" customFormat="1" ht="15" customHeight="1">
      <c r="B26" s="429" t="s">
        <v>428</v>
      </c>
      <c r="C26" s="431">
        <v>0</v>
      </c>
      <c r="D26" s="428"/>
      <c r="E26" s="423"/>
      <c r="F26" s="423"/>
      <c r="G26" s="423"/>
    </row>
    <row r="27" spans="2:7" s="442" customFormat="1" ht="15" customHeight="1">
      <c r="B27" s="427" t="s">
        <v>419</v>
      </c>
      <c r="C27" s="265">
        <v>4800000</v>
      </c>
      <c r="D27" s="416"/>
      <c r="E27" s="436"/>
      <c r="F27" s="436"/>
      <c r="G27" s="436"/>
    </row>
    <row r="28" spans="2:7" s="419" customFormat="1" ht="15" customHeight="1">
      <c r="B28" s="427" t="s">
        <v>421</v>
      </c>
      <c r="C28" s="265">
        <v>473000</v>
      </c>
      <c r="D28" s="428"/>
      <c r="E28" s="423"/>
      <c r="F28" s="423"/>
      <c r="G28" s="423"/>
    </row>
    <row r="29" spans="2:7" s="419" customFormat="1" ht="15" customHeight="1">
      <c r="B29" s="429"/>
      <c r="C29" s="431"/>
      <c r="D29" s="428"/>
      <c r="E29" s="423"/>
      <c r="F29" s="423"/>
      <c r="G29" s="423"/>
    </row>
    <row r="30" spans="2:7" s="419" customFormat="1" ht="36.75" customHeight="1">
      <c r="B30" s="420" t="s">
        <v>429</v>
      </c>
      <c r="C30" s="443"/>
      <c r="D30" s="423"/>
      <c r="E30" s="423"/>
      <c r="F30" s="423"/>
      <c r="G30" s="423"/>
    </row>
    <row r="31" spans="2:7" s="419" customFormat="1" ht="15" customHeight="1">
      <c r="B31" s="429" t="s">
        <v>430</v>
      </c>
      <c r="C31" s="434">
        <v>0</v>
      </c>
      <c r="D31" s="428"/>
      <c r="E31" s="423"/>
      <c r="F31" s="423"/>
      <c r="G31" s="423"/>
    </row>
    <row r="32" spans="2:7" s="419" customFormat="1" ht="15" customHeight="1">
      <c r="B32" s="429" t="s">
        <v>431</v>
      </c>
      <c r="C32" s="434">
        <v>0</v>
      </c>
      <c r="D32" s="428"/>
      <c r="E32" s="423"/>
      <c r="F32" s="423"/>
      <c r="G32" s="423"/>
    </row>
    <row r="33" spans="2:7" s="419" customFormat="1" ht="15" customHeight="1">
      <c r="B33" s="427" t="s">
        <v>421</v>
      </c>
      <c r="C33" s="421">
        <v>0</v>
      </c>
      <c r="D33" s="428"/>
      <c r="E33" s="423"/>
      <c r="F33" s="423"/>
      <c r="G33" s="423"/>
    </row>
    <row r="34" spans="2:7" s="419" customFormat="1" ht="15" customHeight="1">
      <c r="B34" s="429"/>
      <c r="C34" s="431"/>
      <c r="D34" s="428"/>
      <c r="E34" s="423"/>
      <c r="F34" s="423"/>
      <c r="G34" s="423"/>
    </row>
    <row r="35" spans="2:7" s="419" customFormat="1" ht="21" customHeight="1">
      <c r="B35" s="427" t="s">
        <v>432</v>
      </c>
      <c r="C35" s="435"/>
      <c r="D35" s="436"/>
      <c r="E35" s="436"/>
      <c r="F35" s="423"/>
      <c r="G35" s="423"/>
    </row>
    <row r="36" spans="2:7" s="419" customFormat="1" ht="15" customHeight="1">
      <c r="B36" s="429" t="s">
        <v>433</v>
      </c>
      <c r="C36" s="434">
        <v>0</v>
      </c>
      <c r="D36" s="428"/>
      <c r="E36" s="423"/>
      <c r="F36" s="423"/>
      <c r="G36" s="423"/>
    </row>
    <row r="37" spans="2:7" s="419" customFormat="1" ht="15" customHeight="1">
      <c r="B37" s="429" t="s">
        <v>425</v>
      </c>
      <c r="C37" s="434">
        <v>0</v>
      </c>
      <c r="D37" s="428"/>
      <c r="E37" s="423"/>
      <c r="F37" s="423"/>
      <c r="G37" s="423"/>
    </row>
    <row r="38" spans="2:7" s="442" customFormat="1" ht="15" customHeight="1">
      <c r="B38" s="427" t="s">
        <v>419</v>
      </c>
      <c r="C38" s="443">
        <v>0</v>
      </c>
      <c r="D38" s="416"/>
      <c r="E38" s="436"/>
      <c r="F38" s="436"/>
      <c r="G38" s="436"/>
    </row>
    <row r="39" spans="2:3" ht="15" customHeight="1">
      <c r="B39" s="420" t="s">
        <v>421</v>
      </c>
      <c r="C39" s="443">
        <v>0</v>
      </c>
    </row>
    <row r="40" spans="2:3" ht="15" customHeight="1">
      <c r="B40" s="444"/>
      <c r="C40" s="431"/>
    </row>
    <row r="41" spans="2:7" s="85" customFormat="1" ht="15" customHeight="1">
      <c r="B41" s="420" t="s">
        <v>434</v>
      </c>
      <c r="C41" s="509">
        <v>473000</v>
      </c>
      <c r="D41" s="445"/>
      <c r="E41" s="446"/>
      <c r="F41" s="446"/>
      <c r="G41" s="446"/>
    </row>
  </sheetData>
  <sheetProtection/>
  <mergeCells count="4">
    <mergeCell ref="A5:D5"/>
    <mergeCell ref="A6:D6"/>
    <mergeCell ref="A1:D1"/>
    <mergeCell ref="A3:D3"/>
  </mergeCells>
  <printOptions horizontalCentered="1"/>
  <pageMargins left="0.31496062992125984" right="0.2362204724409449" top="0.5118110236220472" bottom="0.5118110236220472" header="0.5118110236220472" footer="0.5118110236220472"/>
  <pageSetup horizontalDpi="300" verticalDpi="3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="60" zoomScalePageLayoutView="0" workbookViewId="0" topLeftCell="A1">
      <selection activeCell="A1" sqref="A1:H1"/>
    </sheetView>
  </sheetViews>
  <sheetFormatPr defaultColWidth="8.8515625" defaultRowHeight="15"/>
  <cols>
    <col min="1" max="3" width="8.8515625" style="48" customWidth="1"/>
    <col min="4" max="4" width="66.57421875" style="48" customWidth="1"/>
    <col min="5" max="5" width="14.8515625" style="448" customWidth="1"/>
    <col min="6" max="6" width="14.140625" style="48" customWidth="1"/>
    <col min="7" max="16384" width="8.8515625" style="48" customWidth="1"/>
  </cols>
  <sheetData>
    <row r="1" spans="1:12" ht="15.75">
      <c r="A1" s="534"/>
      <c r="B1" s="534"/>
      <c r="C1" s="534"/>
      <c r="D1" s="534"/>
      <c r="E1" s="534"/>
      <c r="F1" s="534"/>
      <c r="G1" s="534"/>
      <c r="H1" s="534"/>
      <c r="I1" s="360"/>
      <c r="J1" s="360"/>
      <c r="K1" s="87"/>
      <c r="L1" s="87"/>
    </row>
    <row r="2" spans="5:12" ht="15.75">
      <c r="E2" s="81"/>
      <c r="F2" s="81"/>
      <c r="G2" s="81"/>
      <c r="H2" s="81"/>
      <c r="I2" s="81"/>
      <c r="J2" s="81"/>
      <c r="K2" s="87"/>
      <c r="L2" s="87"/>
    </row>
    <row r="3" spans="1:12" ht="15.75" customHeight="1">
      <c r="A3" s="606" t="s">
        <v>468</v>
      </c>
      <c r="B3" s="606"/>
      <c r="C3" s="606"/>
      <c r="D3" s="606"/>
      <c r="E3" s="606"/>
      <c r="F3" s="606"/>
      <c r="G3" s="606"/>
      <c r="H3" s="606"/>
      <c r="I3" s="361"/>
      <c r="J3" s="361"/>
      <c r="K3" s="87"/>
      <c r="L3" s="87"/>
    </row>
    <row r="5" spans="1:8" ht="48.75" customHeight="1">
      <c r="A5" s="614" t="s">
        <v>435</v>
      </c>
      <c r="B5" s="614"/>
      <c r="C5" s="614"/>
      <c r="D5" s="614"/>
      <c r="E5" s="614"/>
      <c r="F5" s="614"/>
      <c r="G5" s="614"/>
      <c r="H5" s="614"/>
    </row>
    <row r="6" ht="12.75">
      <c r="E6" s="447"/>
    </row>
    <row r="7" spans="4:6" ht="12.75">
      <c r="D7" s="461"/>
      <c r="E7" s="447"/>
      <c r="F7" s="484" t="s">
        <v>293</v>
      </c>
    </row>
    <row r="8" spans="4:6" ht="25.5">
      <c r="D8" s="481"/>
      <c r="E8" s="483" t="s">
        <v>315</v>
      </c>
      <c r="F8" s="508" t="s">
        <v>316</v>
      </c>
    </row>
    <row r="9" spans="4:6" ht="12.75">
      <c r="D9" s="461" t="s">
        <v>43</v>
      </c>
      <c r="E9" s="482"/>
      <c r="F9" s="468"/>
    </row>
    <row r="10" spans="3:7" ht="15.75">
      <c r="C10" s="479"/>
      <c r="D10" s="469" t="s">
        <v>436</v>
      </c>
      <c r="E10" s="470"/>
      <c r="F10" s="468"/>
      <c r="G10" s="480"/>
    </row>
    <row r="11" spans="3:7" ht="15.75">
      <c r="C11" s="479"/>
      <c r="D11" s="471" t="s">
        <v>437</v>
      </c>
      <c r="E11" s="472">
        <v>300000</v>
      </c>
      <c r="F11" s="472">
        <v>300000</v>
      </c>
      <c r="G11" s="480"/>
    </row>
    <row r="12" spans="3:7" ht="15.75">
      <c r="C12" s="479"/>
      <c r="D12" s="469" t="s">
        <v>438</v>
      </c>
      <c r="E12" s="473">
        <f>SUM(E11:E11)</f>
        <v>300000</v>
      </c>
      <c r="F12" s="473">
        <f>SUM(F11:F11)</f>
        <v>300000</v>
      </c>
      <c r="G12" s="480"/>
    </row>
    <row r="13" spans="3:7" ht="15.75">
      <c r="C13" s="479"/>
      <c r="D13" s="469"/>
      <c r="E13" s="473"/>
      <c r="F13" s="468"/>
      <c r="G13" s="480"/>
    </row>
    <row r="14" spans="3:7" ht="15.75">
      <c r="C14" s="479"/>
      <c r="D14" s="474" t="s">
        <v>45</v>
      </c>
      <c r="E14" s="475"/>
      <c r="F14" s="468"/>
      <c r="G14" s="480"/>
    </row>
    <row r="15" spans="3:7" ht="15.75">
      <c r="C15" s="479"/>
      <c r="D15" s="469" t="s">
        <v>439</v>
      </c>
      <c r="E15" s="470"/>
      <c r="F15" s="468"/>
      <c r="G15" s="480"/>
    </row>
    <row r="16" spans="3:7" ht="15.75">
      <c r="C16" s="479"/>
      <c r="D16" s="471" t="s">
        <v>174</v>
      </c>
      <c r="E16" s="475">
        <v>850000</v>
      </c>
      <c r="F16" s="475">
        <v>850000</v>
      </c>
      <c r="G16" s="480"/>
    </row>
    <row r="17" spans="3:7" ht="15.75">
      <c r="C17" s="479"/>
      <c r="D17" s="471" t="s">
        <v>440</v>
      </c>
      <c r="E17" s="475">
        <v>500000</v>
      </c>
      <c r="F17" s="475">
        <v>500000</v>
      </c>
      <c r="G17" s="480"/>
    </row>
    <row r="18" spans="3:7" ht="15.75">
      <c r="C18" s="479"/>
      <c r="D18" s="471" t="s">
        <v>441</v>
      </c>
      <c r="E18" s="475">
        <v>1000000</v>
      </c>
      <c r="F18" s="475">
        <v>1000000</v>
      </c>
      <c r="G18" s="480"/>
    </row>
    <row r="19" spans="3:7" ht="15.75">
      <c r="C19" s="479"/>
      <c r="D19" s="471" t="s">
        <v>57</v>
      </c>
      <c r="E19" s="475">
        <v>750000</v>
      </c>
      <c r="F19" s="475">
        <v>750000</v>
      </c>
      <c r="G19" s="480"/>
    </row>
    <row r="20" spans="3:7" ht="15.75">
      <c r="C20" s="479"/>
      <c r="D20" s="471" t="s">
        <v>442</v>
      </c>
      <c r="E20" s="475">
        <v>3500000</v>
      </c>
      <c r="F20" s="475">
        <v>7088700</v>
      </c>
      <c r="G20" s="480"/>
    </row>
    <row r="21" spans="3:7" ht="15.75">
      <c r="C21" s="479"/>
      <c r="D21" s="469" t="s">
        <v>443</v>
      </c>
      <c r="E21" s="473">
        <f>SUM(E16:E20)</f>
        <v>6600000</v>
      </c>
      <c r="F21" s="473">
        <f>SUM(F16:F20)</f>
        <v>10188700</v>
      </c>
      <c r="G21" s="480"/>
    </row>
    <row r="22" spans="3:7" ht="15.75">
      <c r="C22" s="479"/>
      <c r="D22" s="469"/>
      <c r="E22" s="473"/>
      <c r="F22" s="468"/>
      <c r="G22" s="480"/>
    </row>
    <row r="23" spans="3:7" ht="15.75">
      <c r="C23" s="479"/>
      <c r="D23" s="469" t="s">
        <v>444</v>
      </c>
      <c r="E23" s="473">
        <f>SUM(E12,E21)</f>
        <v>6900000</v>
      </c>
      <c r="F23" s="473">
        <f>SUM(F12,F21)</f>
        <v>10488700</v>
      </c>
      <c r="G23" s="480"/>
    </row>
    <row r="24" spans="3:7" ht="12.75">
      <c r="C24" s="479"/>
      <c r="D24" s="468"/>
      <c r="E24" s="476"/>
      <c r="F24" s="468"/>
      <c r="G24" s="480"/>
    </row>
    <row r="25" spans="3:7" ht="15.75">
      <c r="C25" s="479"/>
      <c r="D25" s="477" t="s">
        <v>445</v>
      </c>
      <c r="E25" s="476"/>
      <c r="F25" s="468"/>
      <c r="G25" s="480"/>
    </row>
    <row r="26" spans="3:7" ht="15.75">
      <c r="C26" s="479"/>
      <c r="D26" s="477" t="s">
        <v>446</v>
      </c>
      <c r="E26" s="431">
        <v>300000</v>
      </c>
      <c r="F26" s="431">
        <v>300000</v>
      </c>
      <c r="G26" s="480"/>
    </row>
    <row r="27" spans="3:7" ht="15.75">
      <c r="C27" s="479"/>
      <c r="D27" s="478" t="s">
        <v>447</v>
      </c>
      <c r="E27" s="431">
        <v>1350000</v>
      </c>
      <c r="F27" s="431">
        <v>1350000</v>
      </c>
      <c r="G27" s="480"/>
    </row>
    <row r="29" ht="12.75">
      <c r="D29" s="449"/>
    </row>
    <row r="30" ht="12.75">
      <c r="D30" s="83"/>
    </row>
    <row r="31" ht="12.75">
      <c r="D31" s="83"/>
    </row>
    <row r="32" ht="12.75">
      <c r="D32" s="83"/>
    </row>
    <row r="33" ht="12.75">
      <c r="D33" s="83"/>
    </row>
    <row r="34" ht="12.75">
      <c r="D34" s="83"/>
    </row>
    <row r="37" spans="4:5" ht="12.75">
      <c r="D37" s="450"/>
      <c r="E37" s="451"/>
    </row>
    <row r="38" spans="4:5" ht="12.75">
      <c r="D38" s="452"/>
      <c r="E38" s="453"/>
    </row>
  </sheetData>
  <sheetProtection/>
  <mergeCells count="3">
    <mergeCell ref="A5:H5"/>
    <mergeCell ref="A1:H1"/>
    <mergeCell ref="A3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60" zoomScalePageLayoutView="0" workbookViewId="0" topLeftCell="A1">
      <selection activeCell="H57" sqref="H57"/>
    </sheetView>
  </sheetViews>
  <sheetFormatPr defaultColWidth="9.140625" defaultRowHeight="15"/>
  <cols>
    <col min="1" max="1" width="36.00390625" style="0" customWidth="1"/>
    <col min="2" max="2" width="14.7109375" style="0" customWidth="1"/>
    <col min="3" max="3" width="15.7109375" style="0" customWidth="1"/>
    <col min="4" max="5" width="15.140625" style="0" customWidth="1"/>
  </cols>
  <sheetData>
    <row r="1" spans="1:8" ht="15.75">
      <c r="A1" s="611"/>
      <c r="B1" s="611"/>
      <c r="C1" s="611"/>
      <c r="D1" s="611"/>
      <c r="E1" s="611"/>
      <c r="F1" s="155"/>
      <c r="G1" s="155"/>
      <c r="H1" s="155"/>
    </row>
    <row r="2" spans="1:8" ht="15.75">
      <c r="A2" s="155"/>
      <c r="B2" s="155"/>
      <c r="C2" s="155"/>
      <c r="D2" s="155"/>
      <c r="E2" s="155"/>
      <c r="F2" s="155"/>
      <c r="G2" s="155"/>
      <c r="H2" s="155"/>
    </row>
    <row r="3" spans="1:8" ht="15.75">
      <c r="A3" s="616" t="s">
        <v>310</v>
      </c>
      <c r="B3" s="616"/>
      <c r="C3" s="616"/>
      <c r="D3" s="616"/>
      <c r="E3" s="616"/>
      <c r="F3" s="155"/>
      <c r="G3" s="155"/>
      <c r="H3" s="155"/>
    </row>
    <row r="4" spans="1:8" ht="15.75">
      <c r="A4" s="115"/>
      <c r="B4" s="115"/>
      <c r="C4" s="115"/>
      <c r="D4" s="115"/>
      <c r="E4" s="115"/>
      <c r="F4" s="155"/>
      <c r="G4" s="155"/>
      <c r="H4" s="155"/>
    </row>
    <row r="5" spans="1:8" ht="30" customHeight="1">
      <c r="A5" s="615" t="s">
        <v>158</v>
      </c>
      <c r="B5" s="615"/>
      <c r="C5" s="615"/>
      <c r="D5" s="615"/>
      <c r="E5" s="615"/>
      <c r="F5" s="173"/>
      <c r="G5" s="173"/>
      <c r="H5" s="173"/>
    </row>
    <row r="6" spans="1:8" ht="30" customHeight="1">
      <c r="A6" s="173"/>
      <c r="B6" s="173"/>
      <c r="C6" s="173"/>
      <c r="D6" s="173"/>
      <c r="E6" s="173"/>
      <c r="F6" s="173"/>
      <c r="G6" s="173"/>
      <c r="H6" s="173"/>
    </row>
    <row r="7" ht="30" customHeight="1" thickBot="1">
      <c r="E7" s="114" t="s">
        <v>293</v>
      </c>
    </row>
    <row r="8" spans="1:5" ht="30" customHeight="1" thickBot="1">
      <c r="A8" s="229" t="s">
        <v>71</v>
      </c>
      <c r="B8" s="229" t="s">
        <v>392</v>
      </c>
      <c r="C8" s="229" t="s">
        <v>393</v>
      </c>
      <c r="D8" s="229" t="s">
        <v>394</v>
      </c>
      <c r="E8" s="229" t="s">
        <v>395</v>
      </c>
    </row>
    <row r="9" spans="1:5" ht="15" customHeight="1">
      <c r="A9" s="156" t="s">
        <v>146</v>
      </c>
      <c r="B9" s="498">
        <v>251916495</v>
      </c>
      <c r="C9" s="498">
        <v>283000000</v>
      </c>
      <c r="D9" s="498">
        <v>284000000</v>
      </c>
      <c r="E9" s="499">
        <v>285000000</v>
      </c>
    </row>
    <row r="10" spans="1:5" ht="30" customHeight="1">
      <c r="A10" s="157" t="s">
        <v>147</v>
      </c>
      <c r="B10" s="500">
        <v>156576963</v>
      </c>
      <c r="C10" s="500">
        <v>47572000</v>
      </c>
      <c r="D10" s="500">
        <v>48286000</v>
      </c>
      <c r="E10" s="501">
        <v>49010000</v>
      </c>
    </row>
    <row r="11" spans="1:5" ht="15" customHeight="1">
      <c r="A11" s="158" t="s">
        <v>87</v>
      </c>
      <c r="B11" s="500">
        <v>50667275</v>
      </c>
      <c r="C11" s="500">
        <v>30400000</v>
      </c>
      <c r="D11" s="500">
        <v>30400000</v>
      </c>
      <c r="E11" s="501">
        <v>30400000</v>
      </c>
    </row>
    <row r="12" spans="1:5" ht="15" customHeight="1">
      <c r="A12" s="158" t="s">
        <v>88</v>
      </c>
      <c r="B12" s="500">
        <v>52889043</v>
      </c>
      <c r="C12" s="500">
        <v>46451000</v>
      </c>
      <c r="D12" s="500">
        <v>47013000</v>
      </c>
      <c r="E12" s="501">
        <v>47856000</v>
      </c>
    </row>
    <row r="13" spans="1:5" ht="15" customHeight="1">
      <c r="A13" s="158" t="s">
        <v>148</v>
      </c>
      <c r="B13" s="500">
        <v>500000</v>
      </c>
      <c r="C13" s="500">
        <v>0</v>
      </c>
      <c r="D13" s="500">
        <v>0</v>
      </c>
      <c r="E13" s="501">
        <v>0</v>
      </c>
    </row>
    <row r="14" spans="1:5" ht="15" customHeight="1">
      <c r="A14" s="158" t="s">
        <v>149</v>
      </c>
      <c r="B14" s="500">
        <v>25993688</v>
      </c>
      <c r="C14" s="500">
        <v>500000</v>
      </c>
      <c r="D14" s="500">
        <v>200000</v>
      </c>
      <c r="E14" s="501">
        <v>0</v>
      </c>
    </row>
    <row r="15" spans="1:5" ht="15" customHeight="1" thickBot="1">
      <c r="A15" s="159" t="s">
        <v>150</v>
      </c>
      <c r="B15" s="502">
        <v>134836000</v>
      </c>
      <c r="C15" s="502">
        <v>51440000</v>
      </c>
      <c r="D15" s="502">
        <v>56856000</v>
      </c>
      <c r="E15" s="503">
        <v>61962000</v>
      </c>
    </row>
    <row r="16" spans="1:5" ht="15" customHeight="1" thickBot="1">
      <c r="A16" s="160" t="s">
        <v>136</v>
      </c>
      <c r="B16" s="504">
        <f>SUM(B9:B15)</f>
        <v>673379464</v>
      </c>
      <c r="C16" s="504">
        <f>SUM(C9:C15)</f>
        <v>459363000</v>
      </c>
      <c r="D16" s="504">
        <f>SUM(D9:D15)</f>
        <v>466755000</v>
      </c>
      <c r="E16" s="505">
        <f>SUM(E9:E15)</f>
        <v>474228000</v>
      </c>
    </row>
    <row r="17" ht="30" customHeight="1" thickBot="1"/>
    <row r="18" spans="1:5" ht="15" customHeight="1">
      <c r="A18" s="156" t="s">
        <v>19</v>
      </c>
      <c r="B18" s="498">
        <v>244470582</v>
      </c>
      <c r="C18" s="498">
        <v>178025000</v>
      </c>
      <c r="D18" s="498">
        <v>180695000</v>
      </c>
      <c r="E18" s="499">
        <v>183406000</v>
      </c>
    </row>
    <row r="19" spans="1:5" ht="15" customHeight="1">
      <c r="A19" s="158" t="s">
        <v>151</v>
      </c>
      <c r="B19" s="500">
        <v>50973890</v>
      </c>
      <c r="C19" s="500">
        <v>41922000</v>
      </c>
      <c r="D19" s="500">
        <v>42551000</v>
      </c>
      <c r="E19" s="501">
        <v>43189000</v>
      </c>
    </row>
    <row r="20" spans="1:5" ht="15" customHeight="1">
      <c r="A20" s="158" t="s">
        <v>21</v>
      </c>
      <c r="B20" s="500">
        <v>151932797</v>
      </c>
      <c r="C20" s="500">
        <v>139516000</v>
      </c>
      <c r="D20" s="500">
        <v>141609000</v>
      </c>
      <c r="E20" s="501">
        <v>143733000</v>
      </c>
    </row>
    <row r="21" spans="1:5" ht="15" customHeight="1">
      <c r="A21" s="158" t="s">
        <v>139</v>
      </c>
      <c r="B21" s="500">
        <v>10488700</v>
      </c>
      <c r="C21" s="500">
        <v>6900000</v>
      </c>
      <c r="D21" s="500">
        <v>6900000</v>
      </c>
      <c r="E21" s="501">
        <v>6900000</v>
      </c>
    </row>
    <row r="22" spans="1:5" ht="15" customHeight="1">
      <c r="A22" s="158" t="s">
        <v>92</v>
      </c>
      <c r="B22" s="500">
        <v>85484432</v>
      </c>
      <c r="C22" s="500">
        <v>78000000</v>
      </c>
      <c r="D22" s="500">
        <v>80000000</v>
      </c>
      <c r="E22" s="501">
        <v>82000000</v>
      </c>
    </row>
    <row r="23" spans="1:5" ht="15" customHeight="1">
      <c r="A23" s="158" t="s">
        <v>93</v>
      </c>
      <c r="B23" s="500">
        <v>735825</v>
      </c>
      <c r="C23" s="500">
        <v>5000000</v>
      </c>
      <c r="D23" s="500">
        <v>5000000</v>
      </c>
      <c r="E23" s="501">
        <v>5000000</v>
      </c>
    </row>
    <row r="24" spans="1:5" ht="15" customHeight="1">
      <c r="A24" s="283" t="s">
        <v>66</v>
      </c>
      <c r="B24" s="506">
        <v>120297573</v>
      </c>
      <c r="C24" s="506">
        <v>10000000</v>
      </c>
      <c r="D24" s="506">
        <v>10000000</v>
      </c>
      <c r="E24" s="507">
        <v>10000000</v>
      </c>
    </row>
    <row r="25" spans="1:5" ht="15" customHeight="1" thickBot="1">
      <c r="A25" s="159" t="s">
        <v>300</v>
      </c>
      <c r="B25" s="502">
        <v>8995665</v>
      </c>
      <c r="C25" s="502">
        <v>0</v>
      </c>
      <c r="D25" s="502">
        <v>0</v>
      </c>
      <c r="E25" s="503">
        <v>0</v>
      </c>
    </row>
    <row r="26" spans="1:5" ht="15" customHeight="1" thickBot="1">
      <c r="A26" s="160" t="s">
        <v>145</v>
      </c>
      <c r="B26" s="504">
        <f>SUM(B18:B25)</f>
        <v>673379464</v>
      </c>
      <c r="C26" s="504">
        <f>SUM(C18:C25)</f>
        <v>459363000</v>
      </c>
      <c r="D26" s="504">
        <f>SUM(D18:D25)</f>
        <v>466755000</v>
      </c>
      <c r="E26" s="505">
        <f>SUM(E18:E25)</f>
        <v>474228000</v>
      </c>
    </row>
    <row r="27" ht="30" customHeight="1"/>
  </sheetData>
  <sheetProtection/>
  <mergeCells count="3">
    <mergeCell ref="A1:E1"/>
    <mergeCell ref="A5:E5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0"/>
  <sheetViews>
    <sheetView zoomScalePageLayoutView="0" workbookViewId="0" topLeftCell="A79">
      <selection activeCell="H6" sqref="H6"/>
    </sheetView>
  </sheetViews>
  <sheetFormatPr defaultColWidth="8.8515625" defaultRowHeight="15"/>
  <cols>
    <col min="1" max="1" width="3.57421875" style="86" customWidth="1"/>
    <col min="2" max="2" width="67.00390625" style="126" customWidth="1"/>
    <col min="3" max="3" width="4.28125" style="126" hidden="1" customWidth="1"/>
    <col min="4" max="4" width="14.8515625" style="126" customWidth="1"/>
    <col min="5" max="5" width="13.8515625" style="137" customWidth="1"/>
    <col min="6" max="16384" width="8.8515625" style="48" customWidth="1"/>
  </cols>
  <sheetData>
    <row r="1" spans="2:9" ht="23.25" customHeight="1">
      <c r="B1" s="534"/>
      <c r="C1" s="534"/>
      <c r="D1" s="534"/>
      <c r="E1" s="534"/>
      <c r="F1" s="190"/>
      <c r="G1" s="190"/>
      <c r="H1" s="190"/>
      <c r="I1" s="125"/>
    </row>
    <row r="2" spans="1:9" ht="45" customHeight="1">
      <c r="A2" s="527" t="s">
        <v>301</v>
      </c>
      <c r="B2" s="527"/>
      <c r="C2" s="527"/>
      <c r="D2" s="527"/>
      <c r="E2" s="527"/>
      <c r="F2" s="154"/>
      <c r="G2" s="125"/>
      <c r="H2" s="125"/>
      <c r="I2" s="125"/>
    </row>
    <row r="3" spans="2:10" ht="42" customHeight="1">
      <c r="B3" s="533" t="s">
        <v>153</v>
      </c>
      <c r="C3" s="533"/>
      <c r="D3" s="533"/>
      <c r="E3" s="533"/>
      <c r="F3" s="127"/>
      <c r="G3" s="127"/>
      <c r="H3" s="127"/>
      <c r="I3" s="165"/>
      <c r="J3" s="127"/>
    </row>
    <row r="4" spans="1:6" ht="18.75" customHeight="1">
      <c r="A4" s="128"/>
      <c r="B4" s="129"/>
      <c r="C4" s="129"/>
      <c r="D4" s="129"/>
      <c r="E4" s="129"/>
      <c r="F4" s="129"/>
    </row>
    <row r="5" spans="2:6" ht="16.5" thickBot="1">
      <c r="B5" s="528"/>
      <c r="C5" s="528"/>
      <c r="D5" s="528"/>
      <c r="E5" s="148" t="s">
        <v>293</v>
      </c>
      <c r="F5" s="166"/>
    </row>
    <row r="6" spans="2:6" ht="40.5" customHeight="1">
      <c r="B6" s="523" t="s">
        <v>105</v>
      </c>
      <c r="C6" s="524"/>
      <c r="D6" s="302" t="s">
        <v>175</v>
      </c>
      <c r="E6" s="318" t="s">
        <v>292</v>
      </c>
      <c r="F6" s="131"/>
    </row>
    <row r="7" spans="2:6" ht="15">
      <c r="B7" s="161" t="s">
        <v>183</v>
      </c>
      <c r="C7" s="132"/>
      <c r="D7" s="313">
        <v>71127400</v>
      </c>
      <c r="E7" s="322">
        <v>71127400</v>
      </c>
      <c r="F7" s="133"/>
    </row>
    <row r="8" spans="2:6" ht="15">
      <c r="B8" s="531" t="s">
        <v>329</v>
      </c>
      <c r="C8" s="532"/>
      <c r="D8" s="307">
        <v>9024810</v>
      </c>
      <c r="E8" s="323">
        <v>9024810</v>
      </c>
      <c r="F8" s="133"/>
    </row>
    <row r="9" spans="2:6" ht="15">
      <c r="B9" s="169" t="s">
        <v>184</v>
      </c>
      <c r="C9" s="170"/>
      <c r="D9" s="307">
        <v>6400000</v>
      </c>
      <c r="E9" s="323">
        <v>6400000</v>
      </c>
      <c r="F9" s="133"/>
    </row>
    <row r="10" spans="2:5" ht="15">
      <c r="B10" s="169" t="s">
        <v>330</v>
      </c>
      <c r="C10" s="170"/>
      <c r="D10" s="307">
        <v>522123</v>
      </c>
      <c r="E10" s="323">
        <v>522123</v>
      </c>
    </row>
    <row r="11" spans="2:5" ht="15">
      <c r="B11" s="169" t="s">
        <v>185</v>
      </c>
      <c r="C11" s="170"/>
      <c r="D11" s="307">
        <v>2905600</v>
      </c>
      <c r="E11" s="323">
        <v>2905600</v>
      </c>
    </row>
    <row r="12" spans="2:5" ht="15">
      <c r="B12" s="169" t="s">
        <v>186</v>
      </c>
      <c r="C12" s="170"/>
      <c r="D12" s="307">
        <v>6839100</v>
      </c>
      <c r="E12" s="323">
        <v>6839100</v>
      </c>
    </row>
    <row r="13" spans="2:5" ht="15">
      <c r="B13" s="169" t="s">
        <v>106</v>
      </c>
      <c r="C13" s="170"/>
      <c r="D13" s="307">
        <v>14535477</v>
      </c>
      <c r="E13" s="323">
        <v>14535477</v>
      </c>
    </row>
    <row r="14" spans="2:5" ht="15">
      <c r="B14" s="531" t="s">
        <v>107</v>
      </c>
      <c r="C14" s="532"/>
      <c r="D14" s="307">
        <v>48320700</v>
      </c>
      <c r="E14" s="323">
        <v>48920700</v>
      </c>
    </row>
    <row r="15" spans="2:5" ht="15">
      <c r="B15" s="169" t="s">
        <v>108</v>
      </c>
      <c r="C15" s="170"/>
      <c r="D15" s="307">
        <v>25268214</v>
      </c>
      <c r="E15" s="323">
        <v>25268214</v>
      </c>
    </row>
    <row r="16" spans="2:5" ht="15">
      <c r="B16" s="169" t="s">
        <v>109</v>
      </c>
      <c r="C16" s="170"/>
      <c r="D16" s="307">
        <v>16126600</v>
      </c>
      <c r="E16" s="323">
        <v>15616880</v>
      </c>
    </row>
    <row r="17" spans="2:5" ht="15">
      <c r="B17" s="169" t="s">
        <v>110</v>
      </c>
      <c r="C17" s="170"/>
      <c r="D17" s="307">
        <v>2181000</v>
      </c>
      <c r="E17" s="323">
        <v>2261180</v>
      </c>
    </row>
    <row r="18" spans="2:5" ht="15">
      <c r="B18" s="169" t="s">
        <v>376</v>
      </c>
      <c r="C18" s="170"/>
      <c r="D18" s="307">
        <v>18735345</v>
      </c>
      <c r="E18" s="323">
        <v>0</v>
      </c>
    </row>
    <row r="19" spans="2:5" ht="15">
      <c r="B19" s="169" t="s">
        <v>111</v>
      </c>
      <c r="C19" s="170"/>
      <c r="D19" s="307">
        <v>20138880</v>
      </c>
      <c r="E19" s="323">
        <v>18213120</v>
      </c>
    </row>
    <row r="20" spans="2:5" ht="15">
      <c r="B20" s="169" t="s">
        <v>112</v>
      </c>
      <c r="C20" s="170"/>
      <c r="D20" s="307">
        <v>16201261</v>
      </c>
      <c r="E20" s="323">
        <v>20037976</v>
      </c>
    </row>
    <row r="21" spans="2:5" ht="15">
      <c r="B21" s="169" t="s">
        <v>187</v>
      </c>
      <c r="C21" s="170"/>
      <c r="D21" s="307">
        <v>1710000</v>
      </c>
      <c r="E21" s="323">
        <v>1214670</v>
      </c>
    </row>
    <row r="22" spans="2:5" ht="15">
      <c r="B22" s="169" t="s">
        <v>113</v>
      </c>
      <c r="C22" s="170"/>
      <c r="D22" s="307">
        <v>2887620</v>
      </c>
      <c r="E22" s="323">
        <v>3002807</v>
      </c>
    </row>
    <row r="23" spans="2:5" ht="15">
      <c r="B23" s="169" t="s">
        <v>104</v>
      </c>
      <c r="C23" s="170"/>
      <c r="D23" s="307">
        <v>84150</v>
      </c>
      <c r="E23" s="323">
        <v>84150</v>
      </c>
    </row>
    <row r="24" spans="2:5" ht="15">
      <c r="B24" s="169" t="s">
        <v>188</v>
      </c>
      <c r="C24" s="170"/>
      <c r="D24" s="307">
        <v>641000</v>
      </c>
      <c r="E24" s="323">
        <v>787231</v>
      </c>
    </row>
    <row r="25" spans="2:5" ht="15">
      <c r="B25" s="169" t="s">
        <v>189</v>
      </c>
      <c r="C25" s="170"/>
      <c r="D25" s="307">
        <v>304292</v>
      </c>
      <c r="E25" s="323">
        <v>304292</v>
      </c>
    </row>
    <row r="26" spans="2:5" ht="15">
      <c r="B26" s="167" t="s">
        <v>332</v>
      </c>
      <c r="C26" s="168"/>
      <c r="D26" s="316">
        <v>0</v>
      </c>
      <c r="E26" s="362">
        <v>3060065</v>
      </c>
    </row>
    <row r="27" spans="2:5" ht="15">
      <c r="B27" s="167" t="s">
        <v>333</v>
      </c>
      <c r="C27" s="168"/>
      <c r="D27" s="316">
        <v>0</v>
      </c>
      <c r="E27" s="362">
        <v>1790700</v>
      </c>
    </row>
    <row r="28" spans="2:5" ht="15.75" thickBot="1">
      <c r="B28" s="191" t="s">
        <v>190</v>
      </c>
      <c r="C28" s="192"/>
      <c r="D28" s="314">
        <v>18176428</v>
      </c>
      <c r="E28" s="324">
        <v>0</v>
      </c>
    </row>
    <row r="29" spans="2:5" ht="19.5" customHeight="1" thickBot="1">
      <c r="B29" s="529" t="s">
        <v>114</v>
      </c>
      <c r="C29" s="530"/>
      <c r="D29" s="308">
        <f>SUM(D7:D28)</f>
        <v>282130000</v>
      </c>
      <c r="E29" s="310">
        <f>SUM(E7:E28)</f>
        <v>251916495</v>
      </c>
    </row>
    <row r="30" spans="2:5" ht="15">
      <c r="B30" s="134" t="s">
        <v>115</v>
      </c>
      <c r="C30" s="135"/>
      <c r="D30" s="315">
        <v>11819000</v>
      </c>
      <c r="E30" s="311">
        <v>12692700</v>
      </c>
    </row>
    <row r="31" spans="2:5" ht="15">
      <c r="B31" s="169" t="s">
        <v>116</v>
      </c>
      <c r="C31" s="170"/>
      <c r="D31" s="307">
        <v>30093000</v>
      </c>
      <c r="E31" s="311">
        <v>114872640</v>
      </c>
    </row>
    <row r="32" spans="2:5" ht="15">
      <c r="B32" s="169" t="s">
        <v>191</v>
      </c>
      <c r="C32" s="170"/>
      <c r="D32" s="307">
        <v>1457000</v>
      </c>
      <c r="E32" s="311">
        <v>1457000</v>
      </c>
    </row>
    <row r="33" spans="2:5" ht="15">
      <c r="B33" s="167" t="s">
        <v>117</v>
      </c>
      <c r="C33" s="168"/>
      <c r="D33" s="316">
        <v>3500000</v>
      </c>
      <c r="E33" s="311">
        <v>3500000</v>
      </c>
    </row>
    <row r="34" spans="2:5" ht="15">
      <c r="B34" s="167" t="s">
        <v>334</v>
      </c>
      <c r="C34" s="168"/>
      <c r="D34" s="316">
        <v>0</v>
      </c>
      <c r="E34" s="311">
        <v>2700000</v>
      </c>
    </row>
    <row r="35" spans="2:5" ht="15.75" thickBot="1">
      <c r="B35" s="363" t="s">
        <v>335</v>
      </c>
      <c r="C35" s="168"/>
      <c r="D35" s="316">
        <v>0</v>
      </c>
      <c r="E35" s="311">
        <v>21354623</v>
      </c>
    </row>
    <row r="36" spans="2:5" ht="19.5" customHeight="1" thickBot="1">
      <c r="B36" s="529" t="s">
        <v>118</v>
      </c>
      <c r="C36" s="530"/>
      <c r="D36" s="308">
        <f>SUM(D30:D35)</f>
        <v>46869000</v>
      </c>
      <c r="E36" s="310">
        <f>SUM(E30:E35)</f>
        <v>156576963</v>
      </c>
    </row>
    <row r="37" spans="2:6" ht="15">
      <c r="B37" s="531" t="s">
        <v>192</v>
      </c>
      <c r="C37" s="532"/>
      <c r="D37" s="307">
        <v>7000000</v>
      </c>
      <c r="E37" s="311">
        <v>7785706</v>
      </c>
      <c r="F37" s="136"/>
    </row>
    <row r="38" spans="2:6" ht="15">
      <c r="B38" s="531" t="s">
        <v>193</v>
      </c>
      <c r="C38" s="532"/>
      <c r="D38" s="307">
        <v>18000000</v>
      </c>
      <c r="E38" s="311">
        <v>36310265</v>
      </c>
      <c r="F38" s="133"/>
    </row>
    <row r="39" spans="2:6" ht="15">
      <c r="B39" s="531" t="s">
        <v>119</v>
      </c>
      <c r="C39" s="532"/>
      <c r="D39" s="307">
        <v>250000</v>
      </c>
      <c r="E39" s="311">
        <v>250000</v>
      </c>
      <c r="F39" s="133"/>
    </row>
    <row r="40" spans="2:6" ht="15">
      <c r="B40" s="169" t="s">
        <v>194</v>
      </c>
      <c r="C40" s="170"/>
      <c r="D40" s="307">
        <v>300000</v>
      </c>
      <c r="E40" s="311">
        <v>841000</v>
      </c>
      <c r="F40" s="133"/>
    </row>
    <row r="41" spans="2:6" ht="15">
      <c r="B41" s="169" t="s">
        <v>120</v>
      </c>
      <c r="C41" s="170"/>
      <c r="D41" s="307">
        <v>4800000</v>
      </c>
      <c r="E41" s="311">
        <v>5430304</v>
      </c>
      <c r="F41" s="133"/>
    </row>
    <row r="42" spans="2:6" ht="15.75" thickBot="1">
      <c r="B42" s="167" t="s">
        <v>121</v>
      </c>
      <c r="C42" s="168"/>
      <c r="D42" s="316">
        <v>50000</v>
      </c>
      <c r="E42" s="311">
        <v>50000</v>
      </c>
      <c r="F42" s="133"/>
    </row>
    <row r="43" spans="2:6" ht="19.5" customHeight="1" thickBot="1">
      <c r="B43" s="529" t="s">
        <v>122</v>
      </c>
      <c r="C43" s="530"/>
      <c r="D43" s="308">
        <f>SUM(D37:D42)</f>
        <v>30400000</v>
      </c>
      <c r="E43" s="310">
        <f>SUM(E37:E42)</f>
        <v>50667275</v>
      </c>
      <c r="F43" s="133"/>
    </row>
    <row r="44" spans="2:6" ht="15">
      <c r="B44" s="169" t="s">
        <v>123</v>
      </c>
      <c r="C44" s="138"/>
      <c r="D44" s="307">
        <v>1500000</v>
      </c>
      <c r="E44" s="311">
        <v>1500000</v>
      </c>
      <c r="F44" s="133"/>
    </row>
    <row r="45" spans="2:6" ht="15">
      <c r="B45" s="169" t="s">
        <v>124</v>
      </c>
      <c r="C45" s="138"/>
      <c r="D45" s="307">
        <v>4095000</v>
      </c>
      <c r="E45" s="311">
        <v>4095000</v>
      </c>
      <c r="F45" s="133"/>
    </row>
    <row r="46" spans="2:6" ht="15">
      <c r="B46" s="169" t="s">
        <v>125</v>
      </c>
      <c r="C46" s="138"/>
      <c r="D46" s="307">
        <v>16055000</v>
      </c>
      <c r="E46" s="311">
        <v>16055000</v>
      </c>
      <c r="F46" s="133"/>
    </row>
    <row r="47" spans="2:6" ht="15">
      <c r="B47" s="169" t="s">
        <v>126</v>
      </c>
      <c r="C47" s="138"/>
      <c r="D47" s="307">
        <v>1500000</v>
      </c>
      <c r="E47" s="311">
        <v>3945548</v>
      </c>
      <c r="F47" s="133"/>
    </row>
    <row r="48" spans="2:6" ht="15">
      <c r="B48" s="134" t="s">
        <v>127</v>
      </c>
      <c r="C48" s="138"/>
      <c r="D48" s="315">
        <v>11000000</v>
      </c>
      <c r="E48" s="311">
        <v>11000000</v>
      </c>
      <c r="F48" s="133"/>
    </row>
    <row r="49" spans="2:6" ht="15">
      <c r="B49" s="169" t="s">
        <v>128</v>
      </c>
      <c r="C49" s="138"/>
      <c r="D49" s="307">
        <v>6445000</v>
      </c>
      <c r="E49" s="311">
        <v>9920495</v>
      </c>
      <c r="F49" s="133"/>
    </row>
    <row r="50" spans="2:6" ht="15">
      <c r="B50" s="169" t="s">
        <v>129</v>
      </c>
      <c r="C50" s="138"/>
      <c r="D50" s="307">
        <v>705000</v>
      </c>
      <c r="E50" s="311">
        <v>705000</v>
      </c>
      <c r="F50" s="133"/>
    </row>
    <row r="51" spans="2:6" ht="15">
      <c r="B51" s="169" t="s">
        <v>130</v>
      </c>
      <c r="C51" s="138"/>
      <c r="D51" s="307">
        <v>5000</v>
      </c>
      <c r="E51" s="311">
        <v>5000</v>
      </c>
      <c r="F51" s="133"/>
    </row>
    <row r="52" spans="2:6" ht="18.75" customHeight="1" thickBot="1">
      <c r="B52" s="167" t="s">
        <v>131</v>
      </c>
      <c r="C52" s="139"/>
      <c r="D52" s="316">
        <v>4460000</v>
      </c>
      <c r="E52" s="311">
        <v>5663000</v>
      </c>
      <c r="F52" s="133"/>
    </row>
    <row r="53" spans="2:6" ht="19.5" customHeight="1" thickBot="1">
      <c r="B53" s="529" t="s">
        <v>132</v>
      </c>
      <c r="C53" s="530"/>
      <c r="D53" s="308">
        <f>SUM(D44:D52)</f>
        <v>45765000</v>
      </c>
      <c r="E53" s="310">
        <f>SUM(E44:E52)</f>
        <v>52889043</v>
      </c>
      <c r="F53" s="136"/>
    </row>
    <row r="54" spans="2:6" ht="19.5" customHeight="1" thickBot="1">
      <c r="B54" s="303" t="s">
        <v>195</v>
      </c>
      <c r="C54" s="304"/>
      <c r="D54" s="320">
        <v>500000</v>
      </c>
      <c r="E54" s="320">
        <v>500000</v>
      </c>
      <c r="F54" s="136"/>
    </row>
    <row r="55" spans="2:6" ht="19.5" customHeight="1" thickBot="1">
      <c r="B55" s="306" t="s">
        <v>196</v>
      </c>
      <c r="C55" s="300"/>
      <c r="D55" s="308">
        <v>500000</v>
      </c>
      <c r="E55" s="310">
        <v>500000</v>
      </c>
      <c r="F55" s="136"/>
    </row>
    <row r="56" spans="2:6" ht="15.75" customHeight="1">
      <c r="B56" s="140" t="s">
        <v>336</v>
      </c>
      <c r="C56" s="364"/>
      <c r="D56" s="367">
        <v>0</v>
      </c>
      <c r="E56" s="368">
        <v>20298858</v>
      </c>
      <c r="F56" s="136"/>
    </row>
    <row r="57" spans="2:6" ht="15.75" customHeight="1">
      <c r="B57" s="366" t="s">
        <v>337</v>
      </c>
      <c r="C57" s="365"/>
      <c r="D57" s="369">
        <v>0</v>
      </c>
      <c r="E57" s="323">
        <v>4994830</v>
      </c>
      <c r="F57" s="136"/>
    </row>
    <row r="58" spans="2:6" ht="15.75" thickBot="1">
      <c r="B58" s="140" t="s">
        <v>133</v>
      </c>
      <c r="C58" s="305"/>
      <c r="D58" s="317">
        <v>700000</v>
      </c>
      <c r="E58" s="321">
        <v>700000</v>
      </c>
      <c r="F58" s="136"/>
    </row>
    <row r="59" spans="2:6" ht="19.5" customHeight="1" thickBot="1">
      <c r="B59" s="529" t="s">
        <v>134</v>
      </c>
      <c r="C59" s="530"/>
      <c r="D59" s="308">
        <v>700000</v>
      </c>
      <c r="E59" s="310">
        <f>SUM(E56:E58)</f>
        <v>25993688</v>
      </c>
      <c r="F59" s="136"/>
    </row>
    <row r="60" spans="2:6" ht="15.75" thickBot="1">
      <c r="B60" s="140" t="s">
        <v>313</v>
      </c>
      <c r="C60" s="141"/>
      <c r="D60" s="317">
        <v>125786000</v>
      </c>
      <c r="E60" s="311">
        <v>134836000</v>
      </c>
      <c r="F60" s="136"/>
    </row>
    <row r="61" spans="2:6" ht="19.5" customHeight="1" thickBot="1">
      <c r="B61" s="529" t="s">
        <v>135</v>
      </c>
      <c r="C61" s="530"/>
      <c r="D61" s="308">
        <v>125786000</v>
      </c>
      <c r="E61" s="310">
        <v>134836000</v>
      </c>
      <c r="F61" s="133"/>
    </row>
    <row r="62" spans="2:6" ht="27" customHeight="1" thickBot="1">
      <c r="B62" s="142" t="s">
        <v>136</v>
      </c>
      <c r="C62" s="143"/>
      <c r="D62" s="309">
        <f>SUM(D29,D36,D43,D53,D55,D59,D61)</f>
        <v>532150000</v>
      </c>
      <c r="E62" s="319">
        <f>SUM(E29,E36,E43,E53,E55,E59,E61)</f>
        <v>673379464</v>
      </c>
      <c r="F62" s="136"/>
    </row>
    <row r="63" spans="2:6" ht="15">
      <c r="B63" s="144"/>
      <c r="C63" s="144"/>
      <c r="D63" s="130"/>
      <c r="F63" s="133"/>
    </row>
    <row r="64" spans="2:6" ht="15">
      <c r="B64" s="145"/>
      <c r="C64" s="144"/>
      <c r="D64" s="130"/>
      <c r="F64" s="146"/>
    </row>
    <row r="65" spans="2:10" ht="36" customHeight="1">
      <c r="B65" s="533" t="s">
        <v>153</v>
      </c>
      <c r="C65" s="533"/>
      <c r="D65" s="533"/>
      <c r="E65" s="533"/>
      <c r="F65" s="165"/>
      <c r="G65" s="165"/>
      <c r="H65" s="165"/>
      <c r="I65" s="165"/>
      <c r="J65" s="127"/>
    </row>
    <row r="66" spans="1:6" ht="12.75" customHeight="1">
      <c r="A66" s="128"/>
      <c r="B66" s="83"/>
      <c r="C66" s="83"/>
      <c r="D66" s="83"/>
      <c r="F66" s="83"/>
    </row>
    <row r="67" spans="2:6" ht="21.75" customHeight="1" thickBot="1">
      <c r="B67" s="537"/>
      <c r="C67" s="537"/>
      <c r="D67" s="537"/>
      <c r="E67" s="148" t="s">
        <v>293</v>
      </c>
      <c r="F67" s="166"/>
    </row>
    <row r="68" spans="2:6" ht="40.5" customHeight="1">
      <c r="B68" s="523" t="s">
        <v>137</v>
      </c>
      <c r="C68" s="524"/>
      <c r="D68" s="302" t="s">
        <v>175</v>
      </c>
      <c r="E68" s="318" t="s">
        <v>292</v>
      </c>
      <c r="F68" s="147"/>
    </row>
    <row r="69" spans="2:6" ht="15">
      <c r="B69" s="525" t="s">
        <v>19</v>
      </c>
      <c r="C69" s="526"/>
      <c r="D69" s="311">
        <v>174534000</v>
      </c>
      <c r="E69" s="311">
        <v>244470582</v>
      </c>
      <c r="F69" s="133"/>
    </row>
    <row r="70" spans="2:6" ht="15">
      <c r="B70" s="525" t="s">
        <v>138</v>
      </c>
      <c r="C70" s="526"/>
      <c r="D70" s="311">
        <v>41100000</v>
      </c>
      <c r="E70" s="311">
        <v>50973890</v>
      </c>
      <c r="F70" s="148"/>
    </row>
    <row r="71" spans="2:6" ht="15">
      <c r="B71" s="525" t="s">
        <v>21</v>
      </c>
      <c r="C71" s="526"/>
      <c r="D71" s="311">
        <v>136780000</v>
      </c>
      <c r="E71" s="311">
        <v>151932797</v>
      </c>
      <c r="F71" s="149"/>
    </row>
    <row r="72" spans="2:6" ht="15">
      <c r="B72" s="525" t="s">
        <v>139</v>
      </c>
      <c r="C72" s="526"/>
      <c r="D72" s="311">
        <v>6900000</v>
      </c>
      <c r="E72" s="311">
        <v>10488700</v>
      </c>
      <c r="F72" s="133"/>
    </row>
    <row r="73" spans="2:6" ht="15">
      <c r="B73" s="161" t="s">
        <v>182</v>
      </c>
      <c r="C73" s="162"/>
      <c r="D73" s="311">
        <v>3000000</v>
      </c>
      <c r="E73" s="311">
        <v>3833797</v>
      </c>
      <c r="F73" s="133"/>
    </row>
    <row r="74" spans="2:6" ht="15">
      <c r="B74" s="161" t="s">
        <v>491</v>
      </c>
      <c r="C74" s="162"/>
      <c r="D74" s="311">
        <v>3800000</v>
      </c>
      <c r="E74" s="311">
        <v>11574953</v>
      </c>
      <c r="F74" s="133"/>
    </row>
    <row r="75" spans="2:6" ht="15">
      <c r="B75" s="531" t="s">
        <v>140</v>
      </c>
      <c r="C75" s="532"/>
      <c r="D75" s="311">
        <v>68860000</v>
      </c>
      <c r="E75" s="311">
        <v>70075682</v>
      </c>
      <c r="F75" s="133"/>
    </row>
    <row r="76" spans="2:6" ht="15.75" thickBot="1">
      <c r="B76" s="191" t="s">
        <v>312</v>
      </c>
      <c r="C76" s="192"/>
      <c r="D76" s="312">
        <v>0</v>
      </c>
      <c r="E76" s="312">
        <v>8995665</v>
      </c>
      <c r="F76" s="133"/>
    </row>
    <row r="77" spans="2:6" ht="19.5" customHeight="1" thickBot="1">
      <c r="B77" s="535" t="s">
        <v>141</v>
      </c>
      <c r="C77" s="536"/>
      <c r="D77" s="310">
        <f>SUM(D69:D76)</f>
        <v>434974000</v>
      </c>
      <c r="E77" s="310">
        <f>SUM(E69:E76)</f>
        <v>552346066</v>
      </c>
      <c r="F77" s="136"/>
    </row>
    <row r="78" spans="2:6" ht="15">
      <c r="B78" s="525" t="s">
        <v>24</v>
      </c>
      <c r="C78" s="526"/>
      <c r="D78" s="311">
        <v>2500000</v>
      </c>
      <c r="E78" s="311">
        <v>500000</v>
      </c>
      <c r="F78" s="136"/>
    </row>
    <row r="79" spans="2:6" ht="15.75" thickBot="1">
      <c r="B79" s="163" t="s">
        <v>25</v>
      </c>
      <c r="C79" s="164"/>
      <c r="D79" s="311">
        <v>2500000</v>
      </c>
      <c r="E79" s="311">
        <v>235825</v>
      </c>
      <c r="F79" s="136"/>
    </row>
    <row r="80" spans="2:6" ht="19.5" customHeight="1" thickBot="1">
      <c r="B80" s="535" t="s">
        <v>142</v>
      </c>
      <c r="C80" s="536"/>
      <c r="D80" s="310">
        <f>SUM(D78:D79)</f>
        <v>5000000</v>
      </c>
      <c r="E80" s="310">
        <f>SUM(E78:E79)</f>
        <v>735825</v>
      </c>
      <c r="F80" s="136"/>
    </row>
    <row r="81" spans="2:6" ht="15">
      <c r="B81" s="161" t="s">
        <v>143</v>
      </c>
      <c r="C81" s="162"/>
      <c r="D81" s="311">
        <v>4186000</v>
      </c>
      <c r="E81" s="311">
        <v>11324610</v>
      </c>
      <c r="F81" s="133"/>
    </row>
    <row r="82" spans="2:6" ht="15">
      <c r="B82" s="163" t="s">
        <v>180</v>
      </c>
      <c r="C82" s="164"/>
      <c r="D82" s="311">
        <v>41974000</v>
      </c>
      <c r="E82" s="311">
        <v>62749264</v>
      </c>
      <c r="F82" s="133"/>
    </row>
    <row r="83" spans="2:6" ht="15.75" thickBot="1">
      <c r="B83" s="163" t="s">
        <v>181</v>
      </c>
      <c r="C83" s="164"/>
      <c r="D83" s="311">
        <v>46016000</v>
      </c>
      <c r="E83" s="311">
        <v>46223699</v>
      </c>
      <c r="F83" s="133"/>
    </row>
    <row r="84" spans="2:6" ht="19.5" customHeight="1" thickBot="1">
      <c r="B84" s="535" t="s">
        <v>144</v>
      </c>
      <c r="C84" s="536"/>
      <c r="D84" s="310">
        <f>SUM(D81:D83)</f>
        <v>92176000</v>
      </c>
      <c r="E84" s="310">
        <f>SUM(E81:E83)</f>
        <v>120297573</v>
      </c>
      <c r="F84" s="133"/>
    </row>
    <row r="85" spans="2:6" ht="24" customHeight="1" thickBot="1">
      <c r="B85" s="142" t="s">
        <v>145</v>
      </c>
      <c r="C85" s="150"/>
      <c r="D85" s="310">
        <f>D77+D80+D84</f>
        <v>532150000</v>
      </c>
      <c r="E85" s="310">
        <f>E77+E80+E84</f>
        <v>673379464</v>
      </c>
      <c r="F85" s="151"/>
    </row>
    <row r="86" spans="2:6" ht="15">
      <c r="B86" s="84"/>
      <c r="C86" s="85"/>
      <c r="D86" s="152"/>
      <c r="F86" s="133"/>
    </row>
    <row r="87" spans="2:6" ht="15">
      <c r="B87" s="84"/>
      <c r="C87" s="84"/>
      <c r="D87" s="153"/>
      <c r="F87" s="133"/>
    </row>
    <row r="88" spans="2:6" ht="15">
      <c r="B88" s="84"/>
      <c r="C88" s="84"/>
      <c r="D88" s="84"/>
      <c r="F88" s="133"/>
    </row>
    <row r="89" spans="2:4" ht="15">
      <c r="B89" s="137"/>
      <c r="C89" s="137"/>
      <c r="D89" s="137"/>
    </row>
    <row r="90" spans="2:4" ht="15">
      <c r="B90" s="137"/>
      <c r="C90" s="137"/>
      <c r="D90" s="137"/>
    </row>
    <row r="91" spans="2:4" ht="15">
      <c r="B91" s="137"/>
      <c r="C91" s="137"/>
      <c r="D91" s="137"/>
    </row>
    <row r="92" spans="2:4" ht="15">
      <c r="B92" s="137"/>
      <c r="C92" s="137"/>
      <c r="D92" s="137"/>
    </row>
    <row r="93" spans="2:4" ht="15">
      <c r="B93" s="137"/>
      <c r="C93" s="137"/>
      <c r="D93" s="137"/>
    </row>
    <row r="94" spans="2:4" ht="15">
      <c r="B94" s="137"/>
      <c r="C94" s="137"/>
      <c r="D94" s="137"/>
    </row>
    <row r="95" spans="2:4" ht="15">
      <c r="B95" s="137"/>
      <c r="C95" s="137"/>
      <c r="D95" s="137"/>
    </row>
    <row r="96" spans="2:4" ht="15">
      <c r="B96" s="137"/>
      <c r="C96" s="137"/>
      <c r="D96" s="137"/>
    </row>
    <row r="97" spans="2:4" ht="15">
      <c r="B97" s="137"/>
      <c r="C97" s="137"/>
      <c r="D97" s="137"/>
    </row>
    <row r="98" spans="2:4" ht="15">
      <c r="B98" s="137"/>
      <c r="C98" s="137"/>
      <c r="D98" s="137"/>
    </row>
    <row r="99" spans="2:4" ht="15">
      <c r="B99" s="137"/>
      <c r="C99" s="137"/>
      <c r="D99" s="137"/>
    </row>
    <row r="100" spans="2:4" ht="15">
      <c r="B100" s="137"/>
      <c r="C100" s="137"/>
      <c r="D100" s="137"/>
    </row>
    <row r="101" spans="2:4" ht="15">
      <c r="B101" s="137"/>
      <c r="C101" s="137"/>
      <c r="D101" s="137"/>
    </row>
    <row r="102" spans="2:4" ht="15">
      <c r="B102" s="137"/>
      <c r="C102" s="137"/>
      <c r="D102" s="137"/>
    </row>
    <row r="103" spans="2:4" ht="15">
      <c r="B103" s="137"/>
      <c r="C103" s="137"/>
      <c r="D103" s="137"/>
    </row>
    <row r="104" spans="2:4" ht="15">
      <c r="B104" s="137"/>
      <c r="C104" s="137"/>
      <c r="D104" s="137"/>
    </row>
    <row r="105" spans="2:4" ht="15">
      <c r="B105" s="137"/>
      <c r="C105" s="137"/>
      <c r="D105" s="137"/>
    </row>
    <row r="106" spans="2:4" ht="15">
      <c r="B106" s="137"/>
      <c r="C106" s="137"/>
      <c r="D106" s="137"/>
    </row>
    <row r="107" spans="2:4" ht="15">
      <c r="B107" s="137"/>
      <c r="C107" s="137"/>
      <c r="D107" s="137"/>
    </row>
    <row r="108" spans="2:4" ht="15">
      <c r="B108" s="137"/>
      <c r="C108" s="137"/>
      <c r="D108" s="137"/>
    </row>
    <row r="109" spans="2:4" ht="15">
      <c r="B109" s="137"/>
      <c r="C109" s="137"/>
      <c r="D109" s="137"/>
    </row>
    <row r="110" spans="2:4" ht="15">
      <c r="B110" s="137"/>
      <c r="C110" s="137"/>
      <c r="D110" s="137"/>
    </row>
    <row r="111" spans="2:4" ht="15">
      <c r="B111" s="137"/>
      <c r="C111" s="137"/>
      <c r="D111" s="137"/>
    </row>
    <row r="112" spans="2:4" ht="15">
      <c r="B112" s="137"/>
      <c r="C112" s="137"/>
      <c r="D112" s="137"/>
    </row>
    <row r="113" spans="2:4" ht="15">
      <c r="B113" s="137"/>
      <c r="C113" s="137"/>
      <c r="D113" s="137"/>
    </row>
    <row r="114" spans="2:4" ht="15">
      <c r="B114" s="137"/>
      <c r="C114" s="137"/>
      <c r="D114" s="137"/>
    </row>
    <row r="115" spans="2:4" ht="15">
      <c r="B115" s="137"/>
      <c r="C115" s="137"/>
      <c r="D115" s="137"/>
    </row>
    <row r="116" spans="2:4" ht="15">
      <c r="B116" s="137"/>
      <c r="C116" s="137"/>
      <c r="D116" s="137"/>
    </row>
    <row r="117" spans="2:4" ht="15">
      <c r="B117" s="137"/>
      <c r="C117" s="137"/>
      <c r="D117" s="137"/>
    </row>
    <row r="118" spans="2:4" ht="15">
      <c r="B118" s="137"/>
      <c r="C118" s="137"/>
      <c r="D118" s="137"/>
    </row>
    <row r="119" spans="2:4" ht="15">
      <c r="B119" s="137"/>
      <c r="C119" s="137"/>
      <c r="D119" s="137"/>
    </row>
    <row r="120" spans="2:4" ht="15">
      <c r="B120" s="137"/>
      <c r="C120" s="137"/>
      <c r="D120" s="137"/>
    </row>
    <row r="121" spans="2:4" ht="15">
      <c r="B121" s="137"/>
      <c r="C121" s="137"/>
      <c r="D121" s="137"/>
    </row>
    <row r="122" spans="2:4" ht="15">
      <c r="B122" s="137"/>
      <c r="C122" s="137"/>
      <c r="D122" s="137"/>
    </row>
    <row r="123" spans="2:4" ht="15">
      <c r="B123" s="137"/>
      <c r="C123" s="137"/>
      <c r="D123" s="137"/>
    </row>
    <row r="124" spans="2:4" ht="15">
      <c r="B124" s="137"/>
      <c r="C124" s="137"/>
      <c r="D124" s="137"/>
    </row>
    <row r="125" spans="2:4" ht="15">
      <c r="B125" s="137"/>
      <c r="C125" s="137"/>
      <c r="D125" s="137"/>
    </row>
    <row r="126" spans="2:4" ht="15">
      <c r="B126" s="137"/>
      <c r="C126" s="137"/>
      <c r="D126" s="137"/>
    </row>
    <row r="127" spans="2:4" ht="15">
      <c r="B127" s="137"/>
      <c r="C127" s="137"/>
      <c r="D127" s="137"/>
    </row>
    <row r="128" spans="2:4" ht="15">
      <c r="B128" s="137"/>
      <c r="C128" s="137"/>
      <c r="D128" s="137"/>
    </row>
    <row r="129" spans="2:4" ht="15">
      <c r="B129" s="137"/>
      <c r="C129" s="137"/>
      <c r="D129" s="137"/>
    </row>
    <row r="130" spans="2:4" ht="15">
      <c r="B130" s="137"/>
      <c r="C130" s="137"/>
      <c r="D130" s="137"/>
    </row>
    <row r="131" spans="2:4" ht="15">
      <c r="B131" s="137"/>
      <c r="C131" s="137"/>
      <c r="D131" s="137"/>
    </row>
    <row r="132" spans="2:4" ht="15">
      <c r="B132" s="137"/>
      <c r="C132" s="137"/>
      <c r="D132" s="137"/>
    </row>
    <row r="133" spans="2:4" ht="15">
      <c r="B133" s="137"/>
      <c r="C133" s="137"/>
      <c r="D133" s="137"/>
    </row>
    <row r="134" spans="2:4" ht="15">
      <c r="B134" s="137"/>
      <c r="C134" s="137"/>
      <c r="D134" s="137"/>
    </row>
    <row r="135" spans="2:4" ht="15">
      <c r="B135" s="137"/>
      <c r="C135" s="137"/>
      <c r="D135" s="137"/>
    </row>
    <row r="136" spans="2:4" ht="15">
      <c r="B136" s="137"/>
      <c r="C136" s="137"/>
      <c r="D136" s="137"/>
    </row>
    <row r="137" spans="2:4" ht="15">
      <c r="B137" s="137"/>
      <c r="C137" s="137"/>
      <c r="D137" s="137"/>
    </row>
    <row r="138" spans="2:4" ht="15">
      <c r="B138" s="137"/>
      <c r="C138" s="137"/>
      <c r="D138" s="137"/>
    </row>
    <row r="139" spans="2:4" ht="15">
      <c r="B139" s="137"/>
      <c r="C139" s="137"/>
      <c r="D139" s="137"/>
    </row>
    <row r="140" spans="2:4" ht="15">
      <c r="B140" s="137"/>
      <c r="C140" s="137"/>
      <c r="D140" s="137"/>
    </row>
    <row r="141" spans="2:4" ht="15">
      <c r="B141" s="137"/>
      <c r="C141" s="137"/>
      <c r="D141" s="137"/>
    </row>
    <row r="142" spans="2:4" ht="15">
      <c r="B142" s="137"/>
      <c r="C142" s="137"/>
      <c r="D142" s="137"/>
    </row>
    <row r="143" spans="2:4" ht="15">
      <c r="B143" s="137"/>
      <c r="C143" s="137"/>
      <c r="D143" s="137"/>
    </row>
    <row r="144" spans="2:4" ht="15">
      <c r="B144" s="137"/>
      <c r="C144" s="137"/>
      <c r="D144" s="137"/>
    </row>
    <row r="145" spans="2:4" ht="15">
      <c r="B145" s="137"/>
      <c r="C145" s="137"/>
      <c r="D145" s="137"/>
    </row>
    <row r="146" spans="2:4" ht="15">
      <c r="B146" s="137"/>
      <c r="C146" s="137"/>
      <c r="D146" s="137"/>
    </row>
    <row r="147" spans="2:4" ht="15">
      <c r="B147" s="137"/>
      <c r="C147" s="137"/>
      <c r="D147" s="137"/>
    </row>
    <row r="148" spans="2:4" ht="15">
      <c r="B148" s="137"/>
      <c r="C148" s="137"/>
      <c r="D148" s="137"/>
    </row>
    <row r="149" spans="2:4" ht="15">
      <c r="B149" s="137"/>
      <c r="C149" s="137"/>
      <c r="D149" s="137"/>
    </row>
    <row r="150" spans="2:4" ht="15">
      <c r="B150" s="137"/>
      <c r="C150" s="137"/>
      <c r="D150" s="137"/>
    </row>
    <row r="151" spans="2:4" ht="15">
      <c r="B151" s="137"/>
      <c r="C151" s="137"/>
      <c r="D151" s="137"/>
    </row>
    <row r="152" spans="2:4" ht="15">
      <c r="B152" s="137"/>
      <c r="C152" s="137"/>
      <c r="D152" s="137"/>
    </row>
    <row r="153" spans="2:4" ht="15">
      <c r="B153" s="137"/>
      <c r="C153" s="137"/>
      <c r="D153" s="137"/>
    </row>
    <row r="154" spans="2:4" ht="15">
      <c r="B154" s="137"/>
      <c r="C154" s="137"/>
      <c r="D154" s="137"/>
    </row>
    <row r="155" spans="2:4" ht="15">
      <c r="B155" s="137"/>
      <c r="C155" s="137"/>
      <c r="D155" s="137"/>
    </row>
    <row r="156" spans="2:4" ht="15">
      <c r="B156" s="137"/>
      <c r="C156" s="137"/>
      <c r="D156" s="137"/>
    </row>
    <row r="157" spans="2:4" ht="15">
      <c r="B157" s="137"/>
      <c r="C157" s="137"/>
      <c r="D157" s="137"/>
    </row>
    <row r="158" spans="2:4" ht="15">
      <c r="B158" s="137"/>
      <c r="C158" s="137"/>
      <c r="D158" s="137"/>
    </row>
    <row r="159" spans="2:4" ht="15">
      <c r="B159" s="137"/>
      <c r="C159" s="137"/>
      <c r="D159" s="137"/>
    </row>
    <row r="160" spans="2:4" ht="15">
      <c r="B160" s="137"/>
      <c r="C160" s="137"/>
      <c r="D160" s="137"/>
    </row>
    <row r="161" spans="2:4" ht="15">
      <c r="B161" s="137"/>
      <c r="C161" s="137"/>
      <c r="D161" s="137"/>
    </row>
    <row r="162" spans="2:4" ht="15">
      <c r="B162" s="137"/>
      <c r="C162" s="137"/>
      <c r="D162" s="137"/>
    </row>
    <row r="163" spans="2:4" ht="15">
      <c r="B163" s="137"/>
      <c r="C163" s="137"/>
      <c r="D163" s="137"/>
    </row>
    <row r="164" spans="2:4" ht="15">
      <c r="B164" s="137"/>
      <c r="C164" s="137"/>
      <c r="D164" s="137"/>
    </row>
    <row r="165" spans="2:4" ht="15">
      <c r="B165" s="137"/>
      <c r="C165" s="137"/>
      <c r="D165" s="137"/>
    </row>
    <row r="166" spans="2:4" ht="15">
      <c r="B166" s="137"/>
      <c r="C166" s="137"/>
      <c r="D166" s="137"/>
    </row>
    <row r="167" spans="2:4" ht="15">
      <c r="B167" s="137"/>
      <c r="C167" s="137"/>
      <c r="D167" s="137"/>
    </row>
    <row r="168" spans="2:4" ht="15">
      <c r="B168" s="137"/>
      <c r="C168" s="137"/>
      <c r="D168" s="137"/>
    </row>
    <row r="169" spans="2:4" ht="15">
      <c r="B169" s="137"/>
      <c r="C169" s="137"/>
      <c r="D169" s="137"/>
    </row>
    <row r="170" spans="2:4" ht="15">
      <c r="B170" s="137"/>
      <c r="C170" s="137"/>
      <c r="D170" s="137"/>
    </row>
    <row r="171" spans="2:4" ht="15">
      <c r="B171" s="137"/>
      <c r="C171" s="137"/>
      <c r="D171" s="137"/>
    </row>
    <row r="172" spans="2:4" ht="15">
      <c r="B172" s="137"/>
      <c r="C172" s="137"/>
      <c r="D172" s="137"/>
    </row>
    <row r="173" spans="2:4" ht="15">
      <c r="B173" s="137"/>
      <c r="C173" s="137"/>
      <c r="D173" s="137"/>
    </row>
    <row r="174" spans="2:4" ht="15">
      <c r="B174" s="137"/>
      <c r="C174" s="137"/>
      <c r="D174" s="137"/>
    </row>
    <row r="175" spans="2:4" ht="15">
      <c r="B175" s="137"/>
      <c r="C175" s="137"/>
      <c r="D175" s="137"/>
    </row>
    <row r="176" spans="2:4" ht="15">
      <c r="B176" s="137"/>
      <c r="C176" s="137"/>
      <c r="D176" s="137"/>
    </row>
    <row r="177" spans="2:4" ht="15">
      <c r="B177" s="137"/>
      <c r="C177" s="137"/>
      <c r="D177" s="137"/>
    </row>
    <row r="178" spans="2:4" ht="15">
      <c r="B178" s="137"/>
      <c r="C178" s="137"/>
      <c r="D178" s="137"/>
    </row>
    <row r="179" spans="2:4" ht="15">
      <c r="B179" s="137"/>
      <c r="C179" s="137"/>
      <c r="D179" s="137"/>
    </row>
    <row r="180" spans="2:4" ht="15">
      <c r="B180" s="137"/>
      <c r="C180" s="137"/>
      <c r="D180" s="137"/>
    </row>
    <row r="181" spans="2:4" ht="15">
      <c r="B181" s="137"/>
      <c r="C181" s="137"/>
      <c r="D181" s="137"/>
    </row>
    <row r="182" spans="2:4" ht="15">
      <c r="B182" s="137"/>
      <c r="C182" s="137"/>
      <c r="D182" s="137"/>
    </row>
    <row r="183" spans="2:4" ht="15">
      <c r="B183" s="137"/>
      <c r="C183" s="137"/>
      <c r="D183" s="137"/>
    </row>
    <row r="184" spans="2:4" ht="15">
      <c r="B184" s="137"/>
      <c r="C184" s="137"/>
      <c r="D184" s="137"/>
    </row>
    <row r="185" spans="2:4" ht="15">
      <c r="B185" s="137"/>
      <c r="C185" s="137"/>
      <c r="D185" s="137"/>
    </row>
    <row r="186" spans="2:4" ht="15">
      <c r="B186" s="137"/>
      <c r="C186" s="137"/>
      <c r="D186" s="137"/>
    </row>
    <row r="187" spans="2:4" ht="15">
      <c r="B187" s="137"/>
      <c r="C187" s="137"/>
      <c r="D187" s="137"/>
    </row>
    <row r="188" spans="2:4" ht="15">
      <c r="B188" s="137"/>
      <c r="C188" s="137"/>
      <c r="D188" s="137"/>
    </row>
    <row r="189" spans="2:4" ht="15">
      <c r="B189" s="137"/>
      <c r="C189" s="137"/>
      <c r="D189" s="137"/>
    </row>
    <row r="190" spans="2:4" ht="15">
      <c r="B190" s="137"/>
      <c r="C190" s="137"/>
      <c r="D190" s="137"/>
    </row>
    <row r="191" spans="2:4" ht="15">
      <c r="B191" s="137"/>
      <c r="C191" s="137"/>
      <c r="D191" s="137"/>
    </row>
    <row r="192" spans="2:4" ht="15">
      <c r="B192" s="137"/>
      <c r="C192" s="137"/>
      <c r="D192" s="137"/>
    </row>
    <row r="193" spans="2:4" ht="15">
      <c r="B193" s="137"/>
      <c r="C193" s="137"/>
      <c r="D193" s="137"/>
    </row>
    <row r="194" spans="2:4" ht="15">
      <c r="B194" s="137"/>
      <c r="C194" s="137"/>
      <c r="D194" s="137"/>
    </row>
    <row r="195" spans="2:4" ht="15">
      <c r="B195" s="137"/>
      <c r="C195" s="137"/>
      <c r="D195" s="137"/>
    </row>
    <row r="196" spans="2:4" ht="15">
      <c r="B196" s="137"/>
      <c r="C196" s="137"/>
      <c r="D196" s="137"/>
    </row>
    <row r="197" spans="2:4" ht="15">
      <c r="B197" s="137"/>
      <c r="C197" s="137"/>
      <c r="D197" s="137"/>
    </row>
    <row r="198" spans="2:4" ht="15">
      <c r="B198" s="137"/>
      <c r="C198" s="137"/>
      <c r="D198" s="137"/>
    </row>
    <row r="199" spans="2:4" ht="15">
      <c r="B199" s="137"/>
      <c r="C199" s="137"/>
      <c r="D199" s="137"/>
    </row>
    <row r="200" spans="2:4" ht="15">
      <c r="B200" s="137"/>
      <c r="C200" s="137"/>
      <c r="D200" s="137"/>
    </row>
    <row r="201" spans="2:4" ht="15">
      <c r="B201" s="137"/>
      <c r="C201" s="137"/>
      <c r="D201" s="137"/>
    </row>
    <row r="202" spans="2:4" ht="15">
      <c r="B202" s="137"/>
      <c r="C202" s="137"/>
      <c r="D202" s="137"/>
    </row>
    <row r="203" spans="2:4" ht="15">
      <c r="B203" s="137"/>
      <c r="C203" s="137"/>
      <c r="D203" s="137"/>
    </row>
    <row r="204" spans="2:4" ht="15">
      <c r="B204" s="137"/>
      <c r="C204" s="137"/>
      <c r="D204" s="137"/>
    </row>
    <row r="205" spans="2:4" ht="15">
      <c r="B205" s="137"/>
      <c r="C205" s="137"/>
      <c r="D205" s="137"/>
    </row>
    <row r="206" spans="2:4" ht="15">
      <c r="B206" s="137"/>
      <c r="C206" s="137"/>
      <c r="D206" s="137"/>
    </row>
    <row r="207" spans="2:4" ht="15">
      <c r="B207" s="137"/>
      <c r="C207" s="137"/>
      <c r="D207" s="137"/>
    </row>
    <row r="208" spans="2:4" ht="15">
      <c r="B208" s="137"/>
      <c r="C208" s="137"/>
      <c r="D208" s="137"/>
    </row>
    <row r="209" spans="2:4" ht="15">
      <c r="B209" s="137"/>
      <c r="C209" s="137"/>
      <c r="D209" s="137"/>
    </row>
    <row r="210" spans="2:4" ht="15">
      <c r="B210" s="137"/>
      <c r="C210" s="137"/>
      <c r="D210" s="137"/>
    </row>
    <row r="211" spans="2:4" ht="15">
      <c r="B211" s="137"/>
      <c r="C211" s="137"/>
      <c r="D211" s="137"/>
    </row>
    <row r="212" spans="2:4" ht="15">
      <c r="B212" s="137"/>
      <c r="C212" s="137"/>
      <c r="D212" s="137"/>
    </row>
    <row r="213" spans="2:4" ht="15">
      <c r="B213" s="137"/>
      <c r="C213" s="137"/>
      <c r="D213" s="137"/>
    </row>
    <row r="214" spans="2:4" ht="15">
      <c r="B214" s="137"/>
      <c r="C214" s="137"/>
      <c r="D214" s="137"/>
    </row>
    <row r="215" spans="2:4" ht="15">
      <c r="B215" s="137"/>
      <c r="C215" s="137"/>
      <c r="D215" s="137"/>
    </row>
    <row r="216" spans="2:4" ht="15">
      <c r="B216" s="137"/>
      <c r="C216" s="137"/>
      <c r="D216" s="137"/>
    </row>
    <row r="217" spans="2:4" ht="15">
      <c r="B217" s="137"/>
      <c r="C217" s="137"/>
      <c r="D217" s="137"/>
    </row>
    <row r="218" spans="2:4" ht="15">
      <c r="B218" s="137"/>
      <c r="C218" s="137"/>
      <c r="D218" s="137"/>
    </row>
    <row r="219" spans="2:4" ht="15">
      <c r="B219" s="137"/>
      <c r="C219" s="137"/>
      <c r="D219" s="137"/>
    </row>
    <row r="220" spans="2:4" ht="15">
      <c r="B220" s="137"/>
      <c r="C220" s="137"/>
      <c r="D220" s="137"/>
    </row>
    <row r="221" spans="2:4" ht="15">
      <c r="B221" s="137"/>
      <c r="C221" s="137"/>
      <c r="D221" s="137"/>
    </row>
    <row r="222" spans="2:4" ht="15">
      <c r="B222" s="137"/>
      <c r="C222" s="137"/>
      <c r="D222" s="137"/>
    </row>
    <row r="223" spans="2:4" ht="15">
      <c r="B223" s="137"/>
      <c r="C223" s="137"/>
      <c r="D223" s="137"/>
    </row>
    <row r="224" spans="2:4" ht="15">
      <c r="B224" s="137"/>
      <c r="C224" s="137"/>
      <c r="D224" s="137"/>
    </row>
    <row r="225" spans="2:4" ht="15">
      <c r="B225" s="137"/>
      <c r="C225" s="137"/>
      <c r="D225" s="137"/>
    </row>
    <row r="226" spans="2:4" ht="15">
      <c r="B226" s="137"/>
      <c r="C226" s="137"/>
      <c r="D226" s="137"/>
    </row>
    <row r="227" spans="2:4" ht="15">
      <c r="B227" s="137"/>
      <c r="C227" s="137"/>
      <c r="D227" s="137"/>
    </row>
    <row r="228" spans="2:4" ht="15">
      <c r="B228" s="137"/>
      <c r="C228" s="137"/>
      <c r="D228" s="137"/>
    </row>
    <row r="229" spans="2:4" ht="15">
      <c r="B229" s="137"/>
      <c r="C229" s="137"/>
      <c r="D229" s="137"/>
    </row>
    <row r="230" spans="2:4" ht="15">
      <c r="B230" s="137"/>
      <c r="C230" s="137"/>
      <c r="D230" s="137"/>
    </row>
    <row r="231" spans="2:4" ht="15">
      <c r="B231" s="137"/>
      <c r="C231" s="137"/>
      <c r="D231" s="137"/>
    </row>
    <row r="232" spans="2:4" ht="15">
      <c r="B232" s="137"/>
      <c r="C232" s="137"/>
      <c r="D232" s="137"/>
    </row>
    <row r="233" spans="2:4" ht="15">
      <c r="B233" s="137"/>
      <c r="C233" s="137"/>
      <c r="D233" s="137"/>
    </row>
    <row r="234" spans="2:4" ht="15">
      <c r="B234" s="137"/>
      <c r="C234" s="137"/>
      <c r="D234" s="137"/>
    </row>
    <row r="235" spans="2:4" ht="15">
      <c r="B235" s="137"/>
      <c r="C235" s="137"/>
      <c r="D235" s="137"/>
    </row>
    <row r="236" spans="2:4" ht="15">
      <c r="B236" s="137"/>
      <c r="C236" s="137"/>
      <c r="D236" s="137"/>
    </row>
    <row r="237" spans="2:4" ht="15">
      <c r="B237" s="137"/>
      <c r="C237" s="137"/>
      <c r="D237" s="137"/>
    </row>
    <row r="238" spans="2:4" ht="15">
      <c r="B238" s="137"/>
      <c r="C238" s="137"/>
      <c r="D238" s="137"/>
    </row>
    <row r="239" spans="2:4" ht="15">
      <c r="B239" s="137"/>
      <c r="C239" s="137"/>
      <c r="D239" s="137"/>
    </row>
    <row r="240" spans="2:4" ht="15">
      <c r="B240" s="137"/>
      <c r="C240" s="137"/>
      <c r="D240" s="137"/>
    </row>
    <row r="241" spans="2:4" ht="15">
      <c r="B241" s="137"/>
      <c r="C241" s="137"/>
      <c r="D241" s="137"/>
    </row>
    <row r="242" spans="2:4" ht="15">
      <c r="B242" s="137"/>
      <c r="C242" s="137"/>
      <c r="D242" s="137"/>
    </row>
    <row r="243" spans="2:4" ht="15">
      <c r="B243" s="137"/>
      <c r="C243" s="137"/>
      <c r="D243" s="137"/>
    </row>
    <row r="244" spans="2:4" ht="15">
      <c r="B244" s="137"/>
      <c r="C244" s="137"/>
      <c r="D244" s="137"/>
    </row>
    <row r="245" spans="2:4" ht="15">
      <c r="B245" s="137"/>
      <c r="C245" s="137"/>
      <c r="D245" s="137"/>
    </row>
    <row r="246" spans="2:4" ht="15">
      <c r="B246" s="137"/>
      <c r="C246" s="137"/>
      <c r="D246" s="137"/>
    </row>
    <row r="247" spans="2:4" ht="15">
      <c r="B247" s="137"/>
      <c r="C247" s="137"/>
      <c r="D247" s="137"/>
    </row>
    <row r="248" spans="2:4" ht="15">
      <c r="B248" s="137"/>
      <c r="C248" s="137"/>
      <c r="D248" s="137"/>
    </row>
    <row r="249" spans="2:4" ht="15">
      <c r="B249" s="137"/>
      <c r="C249" s="137"/>
      <c r="D249" s="137"/>
    </row>
    <row r="250" spans="2:4" ht="15">
      <c r="B250" s="137"/>
      <c r="C250" s="137"/>
      <c r="D250" s="137"/>
    </row>
    <row r="251" spans="2:4" ht="15">
      <c r="B251" s="137"/>
      <c r="C251" s="137"/>
      <c r="D251" s="137"/>
    </row>
    <row r="252" spans="2:4" ht="15">
      <c r="B252" s="137"/>
      <c r="C252" s="137"/>
      <c r="D252" s="137"/>
    </row>
    <row r="253" spans="2:4" ht="15">
      <c r="B253" s="137"/>
      <c r="C253" s="137"/>
      <c r="D253" s="137"/>
    </row>
    <row r="254" spans="2:4" ht="15">
      <c r="B254" s="137"/>
      <c r="C254" s="137"/>
      <c r="D254" s="137"/>
    </row>
    <row r="255" spans="2:4" ht="15">
      <c r="B255" s="137"/>
      <c r="C255" s="137"/>
      <c r="D255" s="137"/>
    </row>
    <row r="256" spans="2:4" ht="15">
      <c r="B256" s="137"/>
      <c r="C256" s="137"/>
      <c r="D256" s="137"/>
    </row>
    <row r="257" spans="2:4" ht="15">
      <c r="B257" s="137"/>
      <c r="C257" s="137"/>
      <c r="D257" s="137"/>
    </row>
    <row r="258" spans="2:4" ht="15">
      <c r="B258" s="137"/>
      <c r="C258" s="137"/>
      <c r="D258" s="137"/>
    </row>
    <row r="259" spans="2:4" ht="15">
      <c r="B259" s="137"/>
      <c r="C259" s="137"/>
      <c r="D259" s="137"/>
    </row>
    <row r="260" spans="2:4" ht="15">
      <c r="B260" s="137"/>
      <c r="C260" s="137"/>
      <c r="D260" s="137"/>
    </row>
    <row r="261" spans="2:4" ht="15">
      <c r="B261" s="137"/>
      <c r="C261" s="137"/>
      <c r="D261" s="137"/>
    </row>
    <row r="262" spans="2:4" ht="15">
      <c r="B262" s="137"/>
      <c r="C262" s="137"/>
      <c r="D262" s="137"/>
    </row>
    <row r="263" spans="2:4" ht="15">
      <c r="B263" s="137"/>
      <c r="C263" s="137"/>
      <c r="D263" s="137"/>
    </row>
    <row r="264" spans="2:4" ht="15">
      <c r="B264" s="137"/>
      <c r="C264" s="137"/>
      <c r="D264" s="137"/>
    </row>
    <row r="265" spans="2:4" ht="15">
      <c r="B265" s="137"/>
      <c r="C265" s="137"/>
      <c r="D265" s="137"/>
    </row>
    <row r="266" spans="2:4" ht="15">
      <c r="B266" s="137"/>
      <c r="C266" s="137"/>
      <c r="D266" s="137"/>
    </row>
    <row r="267" spans="2:4" ht="15">
      <c r="B267" s="137"/>
      <c r="C267" s="137"/>
      <c r="D267" s="137"/>
    </row>
    <row r="268" spans="2:4" ht="15">
      <c r="B268" s="137"/>
      <c r="C268" s="137"/>
      <c r="D268" s="137"/>
    </row>
    <row r="269" spans="2:4" ht="15">
      <c r="B269" s="137"/>
      <c r="C269" s="137"/>
      <c r="D269" s="137"/>
    </row>
    <row r="270" spans="2:4" ht="15">
      <c r="B270" s="137"/>
      <c r="C270" s="137"/>
      <c r="D270" s="137"/>
    </row>
    <row r="271" spans="2:4" ht="15">
      <c r="B271" s="137"/>
      <c r="C271" s="137"/>
      <c r="D271" s="137"/>
    </row>
    <row r="272" spans="2:4" ht="15">
      <c r="B272" s="137"/>
      <c r="C272" s="137"/>
      <c r="D272" s="137"/>
    </row>
    <row r="273" spans="2:4" ht="15">
      <c r="B273" s="137"/>
      <c r="C273" s="137"/>
      <c r="D273" s="137"/>
    </row>
    <row r="274" spans="2:4" ht="15">
      <c r="B274" s="137"/>
      <c r="C274" s="137"/>
      <c r="D274" s="137"/>
    </row>
    <row r="275" spans="2:4" ht="15">
      <c r="B275" s="137"/>
      <c r="C275" s="137"/>
      <c r="D275" s="137"/>
    </row>
    <row r="276" spans="2:4" ht="15">
      <c r="B276" s="137"/>
      <c r="C276" s="137"/>
      <c r="D276" s="137"/>
    </row>
    <row r="277" spans="2:4" ht="15">
      <c r="B277" s="137"/>
      <c r="C277" s="137"/>
      <c r="D277" s="137"/>
    </row>
    <row r="278" spans="2:4" ht="15">
      <c r="B278" s="137"/>
      <c r="C278" s="137"/>
      <c r="D278" s="137"/>
    </row>
    <row r="279" spans="2:4" ht="15">
      <c r="B279" s="137"/>
      <c r="C279" s="137"/>
      <c r="D279" s="137"/>
    </row>
    <row r="280" spans="2:4" ht="15">
      <c r="B280" s="137"/>
      <c r="C280" s="137"/>
      <c r="D280" s="137"/>
    </row>
    <row r="281" spans="2:4" ht="15">
      <c r="B281" s="137"/>
      <c r="C281" s="137"/>
      <c r="D281" s="137"/>
    </row>
    <row r="282" spans="2:4" ht="15">
      <c r="B282" s="137"/>
      <c r="C282" s="137"/>
      <c r="D282" s="137"/>
    </row>
    <row r="283" spans="2:4" ht="15">
      <c r="B283" s="137"/>
      <c r="C283" s="137"/>
      <c r="D283" s="137"/>
    </row>
    <row r="284" spans="2:4" ht="15">
      <c r="B284" s="137"/>
      <c r="C284" s="137"/>
      <c r="D284" s="137"/>
    </row>
    <row r="285" spans="2:4" ht="15">
      <c r="B285" s="137"/>
      <c r="C285" s="137"/>
      <c r="D285" s="137"/>
    </row>
    <row r="286" spans="2:4" ht="15">
      <c r="B286" s="137"/>
      <c r="C286" s="137"/>
      <c r="D286" s="137"/>
    </row>
    <row r="287" spans="2:4" ht="15">
      <c r="B287" s="137"/>
      <c r="C287" s="137"/>
      <c r="D287" s="137"/>
    </row>
    <row r="288" spans="2:4" ht="15">
      <c r="B288" s="137"/>
      <c r="C288" s="137"/>
      <c r="D288" s="137"/>
    </row>
    <row r="289" spans="2:4" ht="15">
      <c r="B289" s="137"/>
      <c r="C289" s="137"/>
      <c r="D289" s="137"/>
    </row>
    <row r="290" spans="2:4" ht="15">
      <c r="B290" s="137"/>
      <c r="C290" s="137"/>
      <c r="D290" s="137"/>
    </row>
    <row r="291" spans="2:4" ht="15">
      <c r="B291" s="137"/>
      <c r="C291" s="137"/>
      <c r="D291" s="137"/>
    </row>
    <row r="292" spans="2:4" ht="15">
      <c r="B292" s="137"/>
      <c r="C292" s="137"/>
      <c r="D292" s="137"/>
    </row>
    <row r="293" spans="2:4" ht="15">
      <c r="B293" s="137"/>
      <c r="C293" s="137"/>
      <c r="D293" s="137"/>
    </row>
    <row r="294" spans="2:4" ht="15">
      <c r="B294" s="137"/>
      <c r="C294" s="137"/>
      <c r="D294" s="137"/>
    </row>
    <row r="295" spans="2:4" ht="15">
      <c r="B295" s="137"/>
      <c r="C295" s="137"/>
      <c r="D295" s="137"/>
    </row>
    <row r="296" spans="2:4" ht="15">
      <c r="B296" s="137"/>
      <c r="C296" s="137"/>
      <c r="D296" s="137"/>
    </row>
    <row r="297" spans="2:4" ht="15">
      <c r="B297" s="137"/>
      <c r="C297" s="137"/>
      <c r="D297" s="137"/>
    </row>
    <row r="298" spans="2:4" ht="15">
      <c r="B298" s="137"/>
      <c r="C298" s="137"/>
      <c r="D298" s="137"/>
    </row>
    <row r="299" spans="2:4" ht="15">
      <c r="B299" s="137"/>
      <c r="C299" s="137"/>
      <c r="D299" s="137"/>
    </row>
    <row r="300" spans="2:4" ht="15">
      <c r="B300" s="137"/>
      <c r="C300" s="137"/>
      <c r="D300" s="137"/>
    </row>
    <row r="301" spans="2:4" ht="15">
      <c r="B301" s="137"/>
      <c r="C301" s="137"/>
      <c r="D301" s="137"/>
    </row>
    <row r="302" spans="2:4" ht="15">
      <c r="B302" s="137"/>
      <c r="C302" s="137"/>
      <c r="D302" s="137"/>
    </row>
    <row r="303" spans="2:4" ht="15">
      <c r="B303" s="137"/>
      <c r="C303" s="137"/>
      <c r="D303" s="137"/>
    </row>
    <row r="304" spans="2:4" ht="15">
      <c r="B304" s="137"/>
      <c r="C304" s="137"/>
      <c r="D304" s="137"/>
    </row>
    <row r="305" spans="2:4" ht="15">
      <c r="B305" s="137"/>
      <c r="C305" s="137"/>
      <c r="D305" s="137"/>
    </row>
    <row r="306" spans="2:4" ht="15">
      <c r="B306" s="137"/>
      <c r="C306" s="137"/>
      <c r="D306" s="137"/>
    </row>
    <row r="307" spans="2:4" ht="15">
      <c r="B307" s="137"/>
      <c r="C307" s="137"/>
      <c r="D307" s="137"/>
    </row>
    <row r="308" spans="2:4" ht="15">
      <c r="B308" s="137"/>
      <c r="C308" s="137"/>
      <c r="D308" s="137"/>
    </row>
    <row r="309" spans="2:4" ht="15">
      <c r="B309" s="137"/>
      <c r="C309" s="137"/>
      <c r="D309" s="137"/>
    </row>
    <row r="310" spans="2:4" ht="15">
      <c r="B310" s="137"/>
      <c r="C310" s="137"/>
      <c r="D310" s="137"/>
    </row>
    <row r="311" spans="2:4" ht="15">
      <c r="B311" s="137"/>
      <c r="C311" s="137"/>
      <c r="D311" s="137"/>
    </row>
    <row r="312" spans="2:4" ht="15">
      <c r="B312" s="137"/>
      <c r="C312" s="137"/>
      <c r="D312" s="137"/>
    </row>
    <row r="313" spans="2:4" ht="15">
      <c r="B313" s="137"/>
      <c r="C313" s="137"/>
      <c r="D313" s="137"/>
    </row>
    <row r="314" spans="2:4" ht="15">
      <c r="B314" s="137"/>
      <c r="C314" s="137"/>
      <c r="D314" s="137"/>
    </row>
    <row r="315" spans="2:4" ht="15">
      <c r="B315" s="137"/>
      <c r="C315" s="137"/>
      <c r="D315" s="137"/>
    </row>
    <row r="316" spans="2:4" ht="15">
      <c r="B316" s="137"/>
      <c r="C316" s="137"/>
      <c r="D316" s="137"/>
    </row>
    <row r="317" spans="2:4" ht="15">
      <c r="B317" s="137"/>
      <c r="C317" s="137"/>
      <c r="D317" s="137"/>
    </row>
    <row r="318" spans="2:4" ht="15">
      <c r="B318" s="137"/>
      <c r="C318" s="137"/>
      <c r="D318" s="137"/>
    </row>
    <row r="319" spans="2:4" ht="15">
      <c r="B319" s="137"/>
      <c r="C319" s="137"/>
      <c r="D319" s="137"/>
    </row>
    <row r="320" spans="2:4" ht="15">
      <c r="B320" s="137"/>
      <c r="C320" s="137"/>
      <c r="D320" s="137"/>
    </row>
    <row r="321" spans="2:4" ht="15">
      <c r="B321" s="137"/>
      <c r="C321" s="137"/>
      <c r="D321" s="137"/>
    </row>
    <row r="322" spans="2:4" ht="15">
      <c r="B322" s="137"/>
      <c r="C322" s="137"/>
      <c r="D322" s="137"/>
    </row>
    <row r="323" spans="2:4" ht="15">
      <c r="B323" s="137"/>
      <c r="C323" s="137"/>
      <c r="D323" s="137"/>
    </row>
    <row r="324" spans="2:4" ht="15">
      <c r="B324" s="137"/>
      <c r="C324" s="137"/>
      <c r="D324" s="137"/>
    </row>
    <row r="325" spans="2:4" ht="15">
      <c r="B325" s="137"/>
      <c r="C325" s="137"/>
      <c r="D325" s="137"/>
    </row>
    <row r="326" spans="2:4" ht="15">
      <c r="B326" s="137"/>
      <c r="C326" s="137"/>
      <c r="D326" s="137"/>
    </row>
    <row r="327" spans="2:4" ht="15">
      <c r="B327" s="137"/>
      <c r="C327" s="137"/>
      <c r="D327" s="137"/>
    </row>
    <row r="328" spans="2:4" ht="15">
      <c r="B328" s="137"/>
      <c r="C328" s="137"/>
      <c r="D328" s="137"/>
    </row>
    <row r="329" spans="2:4" ht="15">
      <c r="B329" s="137"/>
      <c r="C329" s="137"/>
      <c r="D329" s="137"/>
    </row>
    <row r="330" spans="2:4" ht="15">
      <c r="B330" s="137"/>
      <c r="C330" s="137"/>
      <c r="D330" s="137"/>
    </row>
    <row r="331" spans="2:4" ht="15">
      <c r="B331" s="137"/>
      <c r="C331" s="137"/>
      <c r="D331" s="137"/>
    </row>
    <row r="332" spans="2:4" ht="15">
      <c r="B332" s="137"/>
      <c r="C332" s="137"/>
      <c r="D332" s="137"/>
    </row>
    <row r="333" spans="2:4" ht="15">
      <c r="B333" s="137"/>
      <c r="C333" s="137"/>
      <c r="D333" s="137"/>
    </row>
    <row r="334" spans="2:4" ht="15">
      <c r="B334" s="137"/>
      <c r="C334" s="137"/>
      <c r="D334" s="137"/>
    </row>
    <row r="335" spans="2:4" ht="15">
      <c r="B335" s="137"/>
      <c r="C335" s="137"/>
      <c r="D335" s="137"/>
    </row>
    <row r="336" spans="2:4" ht="15">
      <c r="B336" s="137"/>
      <c r="C336" s="137"/>
      <c r="D336" s="137"/>
    </row>
    <row r="337" spans="2:4" ht="15">
      <c r="B337" s="137"/>
      <c r="C337" s="137"/>
      <c r="D337" s="137"/>
    </row>
    <row r="338" spans="2:4" ht="15">
      <c r="B338" s="137"/>
      <c r="C338" s="137"/>
      <c r="D338" s="137"/>
    </row>
    <row r="339" spans="2:4" ht="15">
      <c r="B339" s="137"/>
      <c r="C339" s="137"/>
      <c r="D339" s="137"/>
    </row>
    <row r="340" spans="2:4" ht="15">
      <c r="B340" s="137"/>
      <c r="C340" s="137"/>
      <c r="D340" s="137"/>
    </row>
    <row r="341" spans="2:4" ht="15">
      <c r="B341" s="137"/>
      <c r="C341" s="137"/>
      <c r="D341" s="137"/>
    </row>
    <row r="342" spans="2:4" ht="15">
      <c r="B342" s="137"/>
      <c r="C342" s="137"/>
      <c r="D342" s="137"/>
    </row>
    <row r="343" spans="2:4" ht="15">
      <c r="B343" s="137"/>
      <c r="C343" s="137"/>
      <c r="D343" s="137"/>
    </row>
    <row r="344" spans="2:4" ht="15">
      <c r="B344" s="137"/>
      <c r="C344" s="137"/>
      <c r="D344" s="137"/>
    </row>
    <row r="345" spans="2:4" ht="15">
      <c r="B345" s="137"/>
      <c r="C345" s="137"/>
      <c r="D345" s="137"/>
    </row>
    <row r="346" spans="2:4" ht="15">
      <c r="B346" s="137"/>
      <c r="C346" s="137"/>
      <c r="D346" s="137"/>
    </row>
    <row r="347" spans="2:4" ht="15">
      <c r="B347" s="137"/>
      <c r="C347" s="137"/>
      <c r="D347" s="137"/>
    </row>
    <row r="348" spans="2:4" ht="15">
      <c r="B348" s="137"/>
      <c r="C348" s="137"/>
      <c r="D348" s="137"/>
    </row>
    <row r="349" spans="2:4" ht="15">
      <c r="B349" s="137"/>
      <c r="C349" s="137"/>
      <c r="D349" s="137"/>
    </row>
    <row r="350" spans="2:4" ht="15">
      <c r="B350" s="137"/>
      <c r="C350" s="137"/>
      <c r="D350" s="137"/>
    </row>
    <row r="351" spans="2:4" ht="15">
      <c r="B351" s="137"/>
      <c r="C351" s="137"/>
      <c r="D351" s="137"/>
    </row>
    <row r="352" spans="2:4" ht="15">
      <c r="B352" s="137"/>
      <c r="C352" s="137"/>
      <c r="D352" s="137"/>
    </row>
    <row r="353" spans="2:4" ht="15">
      <c r="B353" s="137"/>
      <c r="C353" s="137"/>
      <c r="D353" s="137"/>
    </row>
    <row r="354" spans="2:4" ht="15">
      <c r="B354" s="137"/>
      <c r="C354" s="137"/>
      <c r="D354" s="137"/>
    </row>
    <row r="355" spans="2:4" ht="15">
      <c r="B355" s="137"/>
      <c r="C355" s="137"/>
      <c r="D355" s="137"/>
    </row>
    <row r="356" spans="2:4" ht="15">
      <c r="B356" s="137"/>
      <c r="C356" s="137"/>
      <c r="D356" s="137"/>
    </row>
    <row r="357" spans="2:4" ht="15">
      <c r="B357" s="137"/>
      <c r="C357" s="137"/>
      <c r="D357" s="137"/>
    </row>
    <row r="358" spans="2:4" ht="15">
      <c r="B358" s="137"/>
      <c r="C358" s="137"/>
      <c r="D358" s="137"/>
    </row>
    <row r="359" spans="2:4" ht="15">
      <c r="B359" s="137"/>
      <c r="C359" s="137"/>
      <c r="D359" s="137"/>
    </row>
    <row r="360" spans="2:4" ht="15">
      <c r="B360" s="137"/>
      <c r="C360" s="137"/>
      <c r="D360" s="137"/>
    </row>
    <row r="361" spans="2:4" ht="15">
      <c r="B361" s="137"/>
      <c r="C361" s="137"/>
      <c r="D361" s="137"/>
    </row>
    <row r="362" spans="2:4" ht="15">
      <c r="B362" s="137"/>
      <c r="C362" s="137"/>
      <c r="D362" s="137"/>
    </row>
    <row r="363" spans="2:4" ht="15">
      <c r="B363" s="137"/>
      <c r="C363" s="137"/>
      <c r="D363" s="137"/>
    </row>
    <row r="364" spans="2:4" ht="15">
      <c r="B364" s="137"/>
      <c r="C364" s="137"/>
      <c r="D364" s="137"/>
    </row>
    <row r="365" spans="2:4" ht="15">
      <c r="B365" s="137"/>
      <c r="C365" s="137"/>
      <c r="D365" s="137"/>
    </row>
    <row r="366" spans="2:4" ht="15">
      <c r="B366" s="137"/>
      <c r="C366" s="137"/>
      <c r="D366" s="137"/>
    </row>
    <row r="367" spans="2:4" ht="15">
      <c r="B367" s="137"/>
      <c r="C367" s="137"/>
      <c r="D367" s="137"/>
    </row>
    <row r="368" spans="2:4" ht="15">
      <c r="B368" s="137"/>
      <c r="C368" s="137"/>
      <c r="D368" s="137"/>
    </row>
    <row r="369" spans="2:4" ht="15">
      <c r="B369" s="137"/>
      <c r="C369" s="137"/>
      <c r="D369" s="137"/>
    </row>
    <row r="370" spans="2:4" ht="15">
      <c r="B370" s="137"/>
      <c r="C370" s="137"/>
      <c r="D370" s="137"/>
    </row>
    <row r="371" spans="2:4" ht="15">
      <c r="B371" s="137"/>
      <c r="C371" s="137"/>
      <c r="D371" s="137"/>
    </row>
    <row r="372" spans="2:4" ht="15">
      <c r="B372" s="137"/>
      <c r="C372" s="137"/>
      <c r="D372" s="137"/>
    </row>
    <row r="373" spans="2:4" ht="15">
      <c r="B373" s="137"/>
      <c r="C373" s="137"/>
      <c r="D373" s="137"/>
    </row>
    <row r="374" spans="2:4" ht="15">
      <c r="B374" s="137"/>
      <c r="C374" s="137"/>
      <c r="D374" s="137"/>
    </row>
    <row r="375" spans="2:4" ht="15">
      <c r="B375" s="137"/>
      <c r="C375" s="137"/>
      <c r="D375" s="137"/>
    </row>
    <row r="376" spans="2:4" ht="15">
      <c r="B376" s="137"/>
      <c r="C376" s="137"/>
      <c r="D376" s="137"/>
    </row>
    <row r="377" spans="2:4" ht="15">
      <c r="B377" s="137"/>
      <c r="C377" s="137"/>
      <c r="D377" s="137"/>
    </row>
    <row r="378" spans="2:4" ht="15">
      <c r="B378" s="137"/>
      <c r="C378" s="137"/>
      <c r="D378" s="137"/>
    </row>
    <row r="379" spans="2:4" ht="15">
      <c r="B379" s="137"/>
      <c r="C379" s="137"/>
      <c r="D379" s="137"/>
    </row>
    <row r="380" spans="2:4" ht="15">
      <c r="B380" s="137"/>
      <c r="C380" s="137"/>
      <c r="D380" s="137"/>
    </row>
    <row r="381" spans="2:4" ht="15">
      <c r="B381" s="137"/>
      <c r="C381" s="137"/>
      <c r="D381" s="137"/>
    </row>
    <row r="382" spans="2:4" ht="15">
      <c r="B382" s="137"/>
      <c r="C382" s="137"/>
      <c r="D382" s="137"/>
    </row>
    <row r="383" spans="2:4" ht="15">
      <c r="B383" s="137"/>
      <c r="C383" s="137"/>
      <c r="D383" s="137"/>
    </row>
    <row r="384" spans="2:4" ht="15">
      <c r="B384" s="137"/>
      <c r="C384" s="137"/>
      <c r="D384" s="137"/>
    </row>
    <row r="385" spans="2:4" ht="15">
      <c r="B385" s="137"/>
      <c r="C385" s="137"/>
      <c r="D385" s="137"/>
    </row>
    <row r="386" spans="2:4" ht="15">
      <c r="B386" s="137"/>
      <c r="C386" s="137"/>
      <c r="D386" s="137"/>
    </row>
    <row r="387" spans="2:4" ht="15">
      <c r="B387" s="137"/>
      <c r="C387" s="137"/>
      <c r="D387" s="137"/>
    </row>
    <row r="388" spans="2:4" ht="15">
      <c r="B388" s="137"/>
      <c r="C388" s="137"/>
      <c r="D388" s="137"/>
    </row>
    <row r="389" spans="2:4" ht="15">
      <c r="B389" s="137"/>
      <c r="C389" s="137"/>
      <c r="D389" s="137"/>
    </row>
    <row r="390" spans="2:4" ht="15">
      <c r="B390" s="137"/>
      <c r="C390" s="137"/>
      <c r="D390" s="137"/>
    </row>
    <row r="391" spans="2:4" ht="15">
      <c r="B391" s="137"/>
      <c r="C391" s="137"/>
      <c r="D391" s="137"/>
    </row>
    <row r="392" spans="2:4" ht="15">
      <c r="B392" s="137"/>
      <c r="C392" s="137"/>
      <c r="D392" s="137"/>
    </row>
    <row r="393" spans="2:4" ht="15">
      <c r="B393" s="137"/>
      <c r="C393" s="137"/>
      <c r="D393" s="137"/>
    </row>
    <row r="394" spans="2:4" ht="15">
      <c r="B394" s="137"/>
      <c r="C394" s="137"/>
      <c r="D394" s="137"/>
    </row>
    <row r="395" spans="2:4" ht="15">
      <c r="B395" s="137"/>
      <c r="C395" s="137"/>
      <c r="D395" s="137"/>
    </row>
    <row r="396" spans="2:4" ht="15">
      <c r="B396" s="137"/>
      <c r="C396" s="137"/>
      <c r="D396" s="137"/>
    </row>
    <row r="397" spans="2:4" ht="15">
      <c r="B397" s="137"/>
      <c r="C397" s="137"/>
      <c r="D397" s="137"/>
    </row>
    <row r="398" spans="2:4" ht="15">
      <c r="B398" s="137"/>
      <c r="C398" s="137"/>
      <c r="D398" s="137"/>
    </row>
    <row r="399" spans="2:4" ht="15">
      <c r="B399" s="137"/>
      <c r="C399" s="137"/>
      <c r="D399" s="137"/>
    </row>
    <row r="400" spans="2:4" ht="15">
      <c r="B400" s="137"/>
      <c r="C400" s="137"/>
      <c r="D400" s="137"/>
    </row>
    <row r="401" spans="2:4" ht="15">
      <c r="B401" s="137"/>
      <c r="C401" s="137"/>
      <c r="D401" s="137"/>
    </row>
    <row r="402" spans="2:4" ht="15">
      <c r="B402" s="137"/>
      <c r="C402" s="137"/>
      <c r="D402" s="137"/>
    </row>
    <row r="403" spans="2:4" ht="15">
      <c r="B403" s="137"/>
      <c r="C403" s="137"/>
      <c r="D403" s="137"/>
    </row>
    <row r="404" spans="2:4" ht="15">
      <c r="B404" s="137"/>
      <c r="C404" s="137"/>
      <c r="D404" s="137"/>
    </row>
    <row r="405" spans="2:4" ht="15">
      <c r="B405" s="137"/>
      <c r="C405" s="137"/>
      <c r="D405" s="137"/>
    </row>
    <row r="406" spans="2:4" ht="15">
      <c r="B406" s="137"/>
      <c r="C406" s="137"/>
      <c r="D406" s="137"/>
    </row>
    <row r="407" spans="2:4" ht="15">
      <c r="B407" s="137"/>
      <c r="C407" s="137"/>
      <c r="D407" s="137"/>
    </row>
    <row r="408" spans="2:4" ht="15">
      <c r="B408" s="137"/>
      <c r="C408" s="137"/>
      <c r="D408" s="137"/>
    </row>
    <row r="409" spans="2:4" ht="15">
      <c r="B409" s="137"/>
      <c r="C409" s="137"/>
      <c r="D409" s="137"/>
    </row>
    <row r="410" spans="2:4" ht="15">
      <c r="B410" s="137"/>
      <c r="C410" s="137"/>
      <c r="D410" s="137"/>
    </row>
    <row r="411" spans="2:4" ht="15">
      <c r="B411" s="137"/>
      <c r="C411" s="137"/>
      <c r="D411" s="137"/>
    </row>
    <row r="412" spans="2:4" ht="15">
      <c r="B412" s="137"/>
      <c r="C412" s="137"/>
      <c r="D412" s="137"/>
    </row>
    <row r="413" spans="2:4" ht="15">
      <c r="B413" s="137"/>
      <c r="C413" s="137"/>
      <c r="D413" s="137"/>
    </row>
    <row r="414" spans="2:4" ht="15">
      <c r="B414" s="137"/>
      <c r="C414" s="137"/>
      <c r="D414" s="137"/>
    </row>
    <row r="415" spans="2:4" ht="15">
      <c r="B415" s="137"/>
      <c r="C415" s="137"/>
      <c r="D415" s="137"/>
    </row>
    <row r="416" spans="2:4" ht="15">
      <c r="B416" s="137"/>
      <c r="C416" s="137"/>
      <c r="D416" s="137"/>
    </row>
    <row r="417" spans="2:4" ht="15">
      <c r="B417" s="137"/>
      <c r="C417" s="137"/>
      <c r="D417" s="137"/>
    </row>
    <row r="418" spans="2:4" ht="15">
      <c r="B418" s="137"/>
      <c r="C418" s="137"/>
      <c r="D418" s="137"/>
    </row>
    <row r="419" spans="2:4" ht="15">
      <c r="B419" s="137"/>
      <c r="C419" s="137"/>
      <c r="D419" s="137"/>
    </row>
    <row r="420" spans="2:4" ht="15">
      <c r="B420" s="137"/>
      <c r="C420" s="137"/>
      <c r="D420" s="137"/>
    </row>
    <row r="421" spans="2:4" ht="15">
      <c r="B421" s="137"/>
      <c r="C421" s="137"/>
      <c r="D421" s="137"/>
    </row>
    <row r="422" spans="2:4" ht="15">
      <c r="B422" s="137"/>
      <c r="C422" s="137"/>
      <c r="D422" s="137"/>
    </row>
    <row r="423" spans="2:4" ht="15">
      <c r="B423" s="137"/>
      <c r="C423" s="137"/>
      <c r="D423" s="137"/>
    </row>
    <row r="424" spans="2:4" ht="15">
      <c r="B424" s="137"/>
      <c r="C424" s="137"/>
      <c r="D424" s="137"/>
    </row>
    <row r="425" spans="2:4" ht="15">
      <c r="B425" s="137"/>
      <c r="C425" s="137"/>
      <c r="D425" s="137"/>
    </row>
    <row r="426" spans="2:4" ht="15">
      <c r="B426" s="137"/>
      <c r="C426" s="137"/>
      <c r="D426" s="137"/>
    </row>
    <row r="427" spans="2:4" ht="15">
      <c r="B427" s="137"/>
      <c r="C427" s="137"/>
      <c r="D427" s="137"/>
    </row>
    <row r="428" spans="2:4" ht="15">
      <c r="B428" s="137"/>
      <c r="C428" s="137"/>
      <c r="D428" s="137"/>
    </row>
    <row r="429" spans="2:4" ht="15">
      <c r="B429" s="137"/>
      <c r="C429" s="137"/>
      <c r="D429" s="137"/>
    </row>
    <row r="430" spans="2:4" ht="15">
      <c r="B430" s="137"/>
      <c r="C430" s="137"/>
      <c r="D430" s="137"/>
    </row>
    <row r="431" spans="2:4" ht="15">
      <c r="B431" s="137"/>
      <c r="C431" s="137"/>
      <c r="D431" s="137"/>
    </row>
    <row r="432" spans="2:4" ht="15">
      <c r="B432" s="137"/>
      <c r="C432" s="137"/>
      <c r="D432" s="137"/>
    </row>
    <row r="433" spans="2:4" ht="15">
      <c r="B433" s="137"/>
      <c r="C433" s="137"/>
      <c r="D433" s="137"/>
    </row>
    <row r="434" spans="2:4" ht="15">
      <c r="B434" s="137"/>
      <c r="C434" s="137"/>
      <c r="D434" s="137"/>
    </row>
    <row r="435" spans="2:4" ht="15">
      <c r="B435" s="137"/>
      <c r="C435" s="137"/>
      <c r="D435" s="137"/>
    </row>
    <row r="436" spans="2:4" ht="15">
      <c r="B436" s="137"/>
      <c r="C436" s="137"/>
      <c r="D436" s="137"/>
    </row>
    <row r="437" spans="2:4" ht="15">
      <c r="B437" s="137"/>
      <c r="C437" s="137"/>
      <c r="D437" s="137"/>
    </row>
    <row r="438" spans="2:4" ht="15">
      <c r="B438" s="137"/>
      <c r="C438" s="137"/>
      <c r="D438" s="137"/>
    </row>
    <row r="439" spans="2:4" ht="15">
      <c r="B439" s="137"/>
      <c r="C439" s="137"/>
      <c r="D439" s="137"/>
    </row>
    <row r="440" spans="2:4" ht="15">
      <c r="B440" s="137"/>
      <c r="C440" s="137"/>
      <c r="D440" s="137"/>
    </row>
    <row r="441" spans="2:4" ht="15">
      <c r="B441" s="137"/>
      <c r="C441" s="137"/>
      <c r="D441" s="137"/>
    </row>
    <row r="442" spans="2:4" ht="15">
      <c r="B442" s="137"/>
      <c r="C442" s="137"/>
      <c r="D442" s="137"/>
    </row>
    <row r="443" spans="2:4" ht="15">
      <c r="B443" s="137"/>
      <c r="C443" s="137"/>
      <c r="D443" s="137"/>
    </row>
    <row r="444" spans="2:4" ht="15">
      <c r="B444" s="137"/>
      <c r="C444" s="137"/>
      <c r="D444" s="137"/>
    </row>
    <row r="445" spans="2:4" ht="15">
      <c r="B445" s="137"/>
      <c r="C445" s="137"/>
      <c r="D445" s="137"/>
    </row>
    <row r="446" spans="2:4" ht="15">
      <c r="B446" s="137"/>
      <c r="C446" s="137"/>
      <c r="D446" s="137"/>
    </row>
    <row r="447" spans="2:4" ht="15">
      <c r="B447" s="137"/>
      <c r="C447" s="137"/>
      <c r="D447" s="137"/>
    </row>
    <row r="448" spans="2:4" ht="15">
      <c r="B448" s="137"/>
      <c r="C448" s="137"/>
      <c r="D448" s="137"/>
    </row>
    <row r="449" spans="2:4" ht="15">
      <c r="B449" s="137"/>
      <c r="C449" s="137"/>
      <c r="D449" s="137"/>
    </row>
    <row r="450" spans="2:4" ht="15">
      <c r="B450" s="137"/>
      <c r="C450" s="137"/>
      <c r="D450" s="137"/>
    </row>
    <row r="451" spans="2:4" ht="15">
      <c r="B451" s="137"/>
      <c r="C451" s="137"/>
      <c r="D451" s="137"/>
    </row>
    <row r="452" spans="2:4" ht="15">
      <c r="B452" s="137"/>
      <c r="C452" s="137"/>
      <c r="D452" s="137"/>
    </row>
    <row r="453" spans="2:4" ht="15">
      <c r="B453" s="137"/>
      <c r="C453" s="137"/>
      <c r="D453" s="137"/>
    </row>
    <row r="454" spans="2:4" ht="15">
      <c r="B454" s="137"/>
      <c r="C454" s="137"/>
      <c r="D454" s="137"/>
    </row>
    <row r="455" spans="2:4" ht="15">
      <c r="B455" s="137"/>
      <c r="C455" s="137"/>
      <c r="D455" s="137"/>
    </row>
    <row r="456" spans="2:4" ht="15">
      <c r="B456" s="137"/>
      <c r="C456" s="137"/>
      <c r="D456" s="137"/>
    </row>
    <row r="457" spans="2:4" ht="15">
      <c r="B457" s="137"/>
      <c r="C457" s="137"/>
      <c r="D457" s="137"/>
    </row>
    <row r="458" spans="2:4" ht="15">
      <c r="B458" s="137"/>
      <c r="C458" s="137"/>
      <c r="D458" s="137"/>
    </row>
    <row r="459" spans="2:4" ht="15">
      <c r="B459" s="137"/>
      <c r="C459" s="137"/>
      <c r="D459" s="137"/>
    </row>
    <row r="460" spans="2:4" ht="15">
      <c r="B460" s="137"/>
      <c r="C460" s="137"/>
      <c r="D460" s="137"/>
    </row>
    <row r="461" spans="2:4" ht="15">
      <c r="B461" s="137"/>
      <c r="C461" s="137"/>
      <c r="D461" s="137"/>
    </row>
    <row r="462" spans="2:4" ht="15">
      <c r="B462" s="137"/>
      <c r="C462" s="137"/>
      <c r="D462" s="137"/>
    </row>
    <row r="463" spans="2:4" ht="15">
      <c r="B463" s="137"/>
      <c r="C463" s="137"/>
      <c r="D463" s="137"/>
    </row>
    <row r="464" spans="2:4" ht="15">
      <c r="B464" s="137"/>
      <c r="C464" s="137"/>
      <c r="D464" s="137"/>
    </row>
    <row r="465" spans="2:4" ht="15">
      <c r="B465" s="137"/>
      <c r="C465" s="137"/>
      <c r="D465" s="137"/>
    </row>
    <row r="466" spans="2:4" ht="15">
      <c r="B466" s="137"/>
      <c r="C466" s="137"/>
      <c r="D466" s="137"/>
    </row>
    <row r="467" spans="2:4" ht="15">
      <c r="B467" s="137"/>
      <c r="C467" s="137"/>
      <c r="D467" s="137"/>
    </row>
    <row r="468" spans="2:4" ht="15">
      <c r="B468" s="137"/>
      <c r="C468" s="137"/>
      <c r="D468" s="137"/>
    </row>
    <row r="469" spans="2:4" ht="15">
      <c r="B469" s="137"/>
      <c r="C469" s="137"/>
      <c r="D469" s="137"/>
    </row>
    <row r="470" spans="2:4" ht="15">
      <c r="B470" s="137"/>
      <c r="C470" s="137"/>
      <c r="D470" s="137"/>
    </row>
    <row r="471" spans="2:4" ht="15">
      <c r="B471" s="137"/>
      <c r="C471" s="137"/>
      <c r="D471" s="137"/>
    </row>
    <row r="472" spans="2:4" ht="15">
      <c r="B472" s="137"/>
      <c r="C472" s="137"/>
      <c r="D472" s="137"/>
    </row>
    <row r="473" spans="2:4" ht="15">
      <c r="B473" s="137"/>
      <c r="C473" s="137"/>
      <c r="D473" s="137"/>
    </row>
    <row r="474" spans="2:4" ht="15">
      <c r="B474" s="137"/>
      <c r="C474" s="137"/>
      <c r="D474" s="137"/>
    </row>
    <row r="475" spans="2:4" ht="15">
      <c r="B475" s="137"/>
      <c r="C475" s="137"/>
      <c r="D475" s="137"/>
    </row>
    <row r="476" spans="2:4" ht="15">
      <c r="B476" s="137"/>
      <c r="C476" s="137"/>
      <c r="D476" s="137"/>
    </row>
    <row r="477" spans="2:4" ht="15">
      <c r="B477" s="137"/>
      <c r="C477" s="137"/>
      <c r="D477" s="137"/>
    </row>
    <row r="478" spans="2:4" ht="15">
      <c r="B478" s="137"/>
      <c r="C478" s="137"/>
      <c r="D478" s="137"/>
    </row>
    <row r="479" spans="2:4" ht="15">
      <c r="B479" s="137"/>
      <c r="C479" s="137"/>
      <c r="D479" s="137"/>
    </row>
    <row r="480" spans="2:4" ht="15">
      <c r="B480" s="137"/>
      <c r="C480" s="137"/>
      <c r="D480" s="137"/>
    </row>
    <row r="481" spans="2:4" ht="15">
      <c r="B481" s="137"/>
      <c r="C481" s="137"/>
      <c r="D481" s="137"/>
    </row>
    <row r="482" spans="2:4" ht="15">
      <c r="B482" s="137"/>
      <c r="C482" s="137"/>
      <c r="D482" s="137"/>
    </row>
    <row r="483" spans="2:4" ht="15">
      <c r="B483" s="137"/>
      <c r="C483" s="137"/>
      <c r="D483" s="137"/>
    </row>
    <row r="484" spans="2:4" ht="15">
      <c r="B484" s="137"/>
      <c r="C484" s="137"/>
      <c r="D484" s="137"/>
    </row>
    <row r="485" spans="2:4" ht="15">
      <c r="B485" s="137"/>
      <c r="C485" s="137"/>
      <c r="D485" s="137"/>
    </row>
    <row r="486" spans="2:4" ht="15">
      <c r="B486" s="137"/>
      <c r="C486" s="137"/>
      <c r="D486" s="137"/>
    </row>
    <row r="487" spans="2:4" ht="15">
      <c r="B487" s="137"/>
      <c r="C487" s="137"/>
      <c r="D487" s="137"/>
    </row>
    <row r="488" spans="2:4" ht="15">
      <c r="B488" s="137"/>
      <c r="C488" s="137"/>
      <c r="D488" s="137"/>
    </row>
    <row r="489" spans="2:4" ht="15">
      <c r="B489" s="137"/>
      <c r="C489" s="137"/>
      <c r="D489" s="137"/>
    </row>
    <row r="490" spans="2:4" ht="15">
      <c r="B490" s="137"/>
      <c r="C490" s="137"/>
      <c r="D490" s="137"/>
    </row>
    <row r="491" spans="2:4" ht="15">
      <c r="B491" s="137"/>
      <c r="C491" s="137"/>
      <c r="D491" s="137"/>
    </row>
    <row r="492" spans="2:4" ht="15">
      <c r="B492" s="137"/>
      <c r="C492" s="137"/>
      <c r="D492" s="137"/>
    </row>
    <row r="493" spans="2:4" ht="15">
      <c r="B493" s="137"/>
      <c r="C493" s="137"/>
      <c r="D493" s="137"/>
    </row>
    <row r="494" spans="2:4" ht="15">
      <c r="B494" s="137"/>
      <c r="C494" s="137"/>
      <c r="D494" s="137"/>
    </row>
    <row r="495" spans="2:4" ht="15">
      <c r="B495" s="137"/>
      <c r="C495" s="137"/>
      <c r="D495" s="137"/>
    </row>
    <row r="496" spans="2:4" ht="15">
      <c r="B496" s="137"/>
      <c r="C496" s="137"/>
      <c r="D496" s="137"/>
    </row>
    <row r="497" spans="2:4" ht="15">
      <c r="B497" s="137"/>
      <c r="C497" s="137"/>
      <c r="D497" s="137"/>
    </row>
    <row r="498" spans="2:4" ht="15">
      <c r="B498" s="137"/>
      <c r="C498" s="137"/>
      <c r="D498" s="137"/>
    </row>
    <row r="499" spans="2:4" ht="15">
      <c r="B499" s="137"/>
      <c r="C499" s="137"/>
      <c r="D499" s="137"/>
    </row>
    <row r="500" spans="2:4" ht="15">
      <c r="B500" s="137"/>
      <c r="C500" s="137"/>
      <c r="D500" s="137"/>
    </row>
    <row r="501" spans="2:4" ht="15">
      <c r="B501" s="137"/>
      <c r="C501" s="137"/>
      <c r="D501" s="137"/>
    </row>
    <row r="502" spans="2:4" ht="15">
      <c r="B502" s="137"/>
      <c r="C502" s="137"/>
      <c r="D502" s="137"/>
    </row>
    <row r="503" spans="2:4" ht="15">
      <c r="B503" s="137"/>
      <c r="C503" s="137"/>
      <c r="D503" s="137"/>
    </row>
    <row r="504" spans="2:4" ht="15">
      <c r="B504" s="137"/>
      <c r="C504" s="137"/>
      <c r="D504" s="137"/>
    </row>
    <row r="505" spans="2:4" ht="15">
      <c r="B505" s="137"/>
      <c r="C505" s="137"/>
      <c r="D505" s="137"/>
    </row>
    <row r="506" spans="2:4" ht="15">
      <c r="B506" s="137"/>
      <c r="C506" s="137"/>
      <c r="D506" s="137"/>
    </row>
    <row r="507" spans="2:4" ht="15">
      <c r="B507" s="137"/>
      <c r="C507" s="137"/>
      <c r="D507" s="137"/>
    </row>
    <row r="508" spans="2:4" ht="15">
      <c r="B508" s="137"/>
      <c r="C508" s="137"/>
      <c r="D508" s="137"/>
    </row>
    <row r="509" spans="2:4" ht="15">
      <c r="B509" s="137"/>
      <c r="C509" s="137"/>
      <c r="D509" s="137"/>
    </row>
    <row r="510" spans="2:4" ht="15">
      <c r="B510" s="137"/>
      <c r="C510" s="137"/>
      <c r="D510" s="137"/>
    </row>
    <row r="511" spans="2:4" ht="15">
      <c r="B511" s="137"/>
      <c r="C511" s="137"/>
      <c r="D511" s="137"/>
    </row>
    <row r="512" spans="2:4" ht="15">
      <c r="B512" s="137"/>
      <c r="C512" s="137"/>
      <c r="D512" s="137"/>
    </row>
    <row r="513" spans="2:4" ht="15">
      <c r="B513" s="137"/>
      <c r="C513" s="137"/>
      <c r="D513" s="137"/>
    </row>
    <row r="514" spans="2:4" ht="15">
      <c r="B514" s="137"/>
      <c r="C514" s="137"/>
      <c r="D514" s="137"/>
    </row>
    <row r="515" spans="2:4" ht="15">
      <c r="B515" s="137"/>
      <c r="C515" s="137"/>
      <c r="D515" s="137"/>
    </row>
    <row r="516" spans="2:4" ht="15">
      <c r="B516" s="137"/>
      <c r="C516" s="137"/>
      <c r="D516" s="137"/>
    </row>
    <row r="517" spans="2:4" ht="15">
      <c r="B517" s="137"/>
      <c r="C517" s="137"/>
      <c r="D517" s="137"/>
    </row>
    <row r="518" spans="2:4" ht="15">
      <c r="B518" s="137"/>
      <c r="C518" s="137"/>
      <c r="D518" s="137"/>
    </row>
    <row r="519" spans="2:4" ht="15">
      <c r="B519" s="137"/>
      <c r="C519" s="137"/>
      <c r="D519" s="137"/>
    </row>
    <row r="520" spans="2:4" ht="15">
      <c r="B520" s="137"/>
      <c r="C520" s="137"/>
      <c r="D520" s="137"/>
    </row>
    <row r="521" spans="2:4" ht="15">
      <c r="B521" s="137"/>
      <c r="C521" s="137"/>
      <c r="D521" s="137"/>
    </row>
    <row r="522" spans="2:4" ht="15">
      <c r="B522" s="137"/>
      <c r="C522" s="137"/>
      <c r="D522" s="137"/>
    </row>
    <row r="523" spans="2:4" ht="15">
      <c r="B523" s="137"/>
      <c r="C523" s="137"/>
      <c r="D523" s="137"/>
    </row>
    <row r="524" spans="2:4" ht="15">
      <c r="B524" s="137"/>
      <c r="C524" s="137"/>
      <c r="D524" s="137"/>
    </row>
    <row r="525" spans="2:4" ht="15">
      <c r="B525" s="137"/>
      <c r="C525" s="137"/>
      <c r="D525" s="137"/>
    </row>
    <row r="526" spans="2:4" ht="15">
      <c r="B526" s="137"/>
      <c r="C526" s="137"/>
      <c r="D526" s="137"/>
    </row>
    <row r="527" spans="2:4" ht="15">
      <c r="B527" s="137"/>
      <c r="C527" s="137"/>
      <c r="D527" s="137"/>
    </row>
    <row r="528" spans="2:4" ht="15">
      <c r="B528" s="137"/>
      <c r="C528" s="137"/>
      <c r="D528" s="137"/>
    </row>
    <row r="529" spans="2:4" ht="15">
      <c r="B529" s="137"/>
      <c r="C529" s="137"/>
      <c r="D529" s="137"/>
    </row>
    <row r="530" spans="2:4" ht="15">
      <c r="B530" s="137"/>
      <c r="C530" s="137"/>
      <c r="D530" s="137"/>
    </row>
  </sheetData>
  <sheetProtection/>
  <mergeCells count="28">
    <mergeCell ref="B1:E1"/>
    <mergeCell ref="B84:C84"/>
    <mergeCell ref="B67:D67"/>
    <mergeCell ref="B70:C70"/>
    <mergeCell ref="B75:C75"/>
    <mergeCell ref="B78:C78"/>
    <mergeCell ref="B72:C72"/>
    <mergeCell ref="B77:C77"/>
    <mergeCell ref="B80:C80"/>
    <mergeCell ref="B71:C71"/>
    <mergeCell ref="B53:C53"/>
    <mergeCell ref="B65:E65"/>
    <mergeCell ref="B59:C59"/>
    <mergeCell ref="B61:C61"/>
    <mergeCell ref="B36:C36"/>
    <mergeCell ref="B37:C37"/>
    <mergeCell ref="B38:C38"/>
    <mergeCell ref="B43:C43"/>
    <mergeCell ref="B68:C68"/>
    <mergeCell ref="B69:C69"/>
    <mergeCell ref="A2:E2"/>
    <mergeCell ref="B5:D5"/>
    <mergeCell ref="B29:C29"/>
    <mergeCell ref="B6:C6"/>
    <mergeCell ref="B8:C8"/>
    <mergeCell ref="B14:C14"/>
    <mergeCell ref="B3:E3"/>
    <mergeCell ref="B39:C39"/>
  </mergeCells>
  <printOptions horizontalCentered="1"/>
  <pageMargins left="0.7086614173228347" right="0.7086614173228347" top="0.31496062992125984" bottom="0.15748031496062992" header="0.31496062992125984" footer="0.15748031496062992"/>
  <pageSetup horizontalDpi="600" verticalDpi="600" orientation="portrait" paperSize="8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="60" zoomScalePageLayoutView="0" workbookViewId="0" topLeftCell="B1">
      <selection activeCell="E47" sqref="E47"/>
    </sheetView>
  </sheetViews>
  <sheetFormatPr defaultColWidth="9.140625" defaultRowHeight="15"/>
  <cols>
    <col min="1" max="1" width="0" style="0" hidden="1" customWidth="1"/>
    <col min="2" max="2" width="46.7109375" style="0" customWidth="1"/>
    <col min="3" max="3" width="12.00390625" style="0" customWidth="1"/>
    <col min="4" max="4" width="11.8515625" style="0" customWidth="1"/>
    <col min="5" max="5" width="12.8515625" style="0" customWidth="1"/>
    <col min="6" max="6" width="12.00390625" style="0" customWidth="1"/>
    <col min="7" max="7" width="11.7109375" style="0" customWidth="1"/>
  </cols>
  <sheetData>
    <row r="1" spans="1:8" ht="15.75">
      <c r="A1" s="611"/>
      <c r="B1" s="611"/>
      <c r="C1" s="611"/>
      <c r="D1" s="611"/>
      <c r="E1" s="611"/>
      <c r="F1" s="611"/>
      <c r="G1" s="611"/>
      <c r="H1" s="155"/>
    </row>
    <row r="2" spans="1:8" ht="15.75">
      <c r="A2" s="155"/>
      <c r="B2" s="155"/>
      <c r="C2" s="155"/>
      <c r="D2" s="155"/>
      <c r="E2" s="155"/>
      <c r="F2" s="155"/>
      <c r="G2" s="155"/>
      <c r="H2" s="155"/>
    </row>
    <row r="3" spans="1:8" ht="15.75">
      <c r="A3" s="616" t="s">
        <v>469</v>
      </c>
      <c r="B3" s="616"/>
      <c r="C3" s="616"/>
      <c r="D3" s="616"/>
      <c r="E3" s="616"/>
      <c r="F3" s="616"/>
      <c r="G3" s="616"/>
      <c r="H3" s="155"/>
    </row>
    <row r="5" spans="2:8" ht="15">
      <c r="B5" s="454" t="s">
        <v>448</v>
      </c>
      <c r="C5" s="454"/>
      <c r="D5" s="454"/>
      <c r="E5" s="454"/>
      <c r="F5" s="454"/>
      <c r="G5" s="454"/>
      <c r="H5" s="454"/>
    </row>
    <row r="6" spans="2:9" ht="30" customHeight="1">
      <c r="B6" s="617" t="s">
        <v>449</v>
      </c>
      <c r="C6" s="618"/>
      <c r="D6" s="618"/>
      <c r="E6" s="618"/>
      <c r="F6" s="618"/>
      <c r="G6" s="618"/>
      <c r="H6" s="455"/>
      <c r="I6" s="455"/>
    </row>
    <row r="7" spans="2:8" ht="15">
      <c r="B7" s="454"/>
      <c r="C7" s="454"/>
      <c r="D7" s="454"/>
      <c r="E7" s="454"/>
      <c r="F7" s="454"/>
      <c r="G7" s="495" t="s">
        <v>293</v>
      </c>
      <c r="H7" s="454"/>
    </row>
    <row r="8" spans="2:7" ht="15">
      <c r="B8" s="456"/>
      <c r="C8" s="457">
        <v>2016</v>
      </c>
      <c r="D8" s="457">
        <v>2017</v>
      </c>
      <c r="E8" s="457">
        <v>2018</v>
      </c>
      <c r="F8" s="457">
        <v>2019</v>
      </c>
      <c r="G8" s="457">
        <v>2020</v>
      </c>
    </row>
    <row r="9" spans="2:7" ht="0.75" customHeight="1">
      <c r="B9" s="456"/>
      <c r="C9" s="456">
        <v>2016</v>
      </c>
      <c r="D9" s="456">
        <v>2017</v>
      </c>
      <c r="E9" s="456">
        <v>2018</v>
      </c>
      <c r="F9" s="456">
        <v>2019</v>
      </c>
      <c r="G9" s="456"/>
    </row>
    <row r="10" spans="2:7" ht="15">
      <c r="B10" s="458" t="s">
        <v>450</v>
      </c>
      <c r="C10" s="456"/>
      <c r="D10" s="456"/>
      <c r="E10" s="456"/>
      <c r="F10" s="456"/>
      <c r="G10" s="456"/>
    </row>
    <row r="11" spans="2:7" ht="15">
      <c r="B11" s="456" t="s">
        <v>451</v>
      </c>
      <c r="C11" s="496">
        <v>49826275</v>
      </c>
      <c r="D11" s="496">
        <v>29000000</v>
      </c>
      <c r="E11" s="496">
        <v>29000000</v>
      </c>
      <c r="F11" s="496">
        <v>29000000</v>
      </c>
      <c r="G11" s="496">
        <v>29000000</v>
      </c>
    </row>
    <row r="12" spans="2:7" ht="45">
      <c r="B12" s="459" t="s">
        <v>452</v>
      </c>
      <c r="C12" s="497">
        <v>0</v>
      </c>
      <c r="D12" s="497">
        <v>0</v>
      </c>
      <c r="E12" s="497">
        <v>0</v>
      </c>
      <c r="F12" s="497">
        <v>0</v>
      </c>
      <c r="G12" s="497">
        <v>0</v>
      </c>
    </row>
    <row r="13" spans="2:7" ht="16.5" customHeight="1">
      <c r="B13" s="459" t="s">
        <v>453</v>
      </c>
      <c r="C13" s="496">
        <v>5080000</v>
      </c>
      <c r="D13" s="496">
        <v>5080000</v>
      </c>
      <c r="E13" s="496">
        <v>5080000</v>
      </c>
      <c r="F13" s="496">
        <v>5080000</v>
      </c>
      <c r="G13" s="496">
        <v>5080000</v>
      </c>
    </row>
    <row r="14" spans="2:7" ht="45" customHeight="1">
      <c r="B14" s="459" t="s">
        <v>454</v>
      </c>
      <c r="C14" s="497">
        <v>0</v>
      </c>
      <c r="D14" s="497">
        <v>0</v>
      </c>
      <c r="E14" s="497">
        <v>0</v>
      </c>
      <c r="F14" s="497">
        <v>0</v>
      </c>
      <c r="G14" s="497">
        <v>0</v>
      </c>
    </row>
    <row r="15" spans="2:7" ht="15">
      <c r="B15" s="459" t="s">
        <v>455</v>
      </c>
      <c r="C15" s="496">
        <v>250000</v>
      </c>
      <c r="D15" s="496">
        <v>700000</v>
      </c>
      <c r="E15" s="496">
        <v>700000</v>
      </c>
      <c r="F15" s="496">
        <v>700000</v>
      </c>
      <c r="G15" s="496">
        <v>700000</v>
      </c>
    </row>
    <row r="16" spans="2:7" ht="15" customHeight="1">
      <c r="B16" s="459" t="s">
        <v>456</v>
      </c>
      <c r="C16" s="496">
        <v>0</v>
      </c>
      <c r="D16" s="496">
        <v>0</v>
      </c>
      <c r="E16" s="496">
        <v>0</v>
      </c>
      <c r="F16" s="496">
        <v>0</v>
      </c>
      <c r="G16" s="496">
        <v>0</v>
      </c>
    </row>
    <row r="17" spans="2:7" ht="15">
      <c r="B17" s="460" t="s">
        <v>457</v>
      </c>
      <c r="C17" s="496">
        <f>SUM(C11:C16)</f>
        <v>55156275</v>
      </c>
      <c r="D17" s="496">
        <f>SUM(D11:D16)</f>
        <v>34780000</v>
      </c>
      <c r="E17" s="496">
        <f>SUM(E11:E16)</f>
        <v>34780000</v>
      </c>
      <c r="F17" s="496">
        <f>SUM(F11:F16)</f>
        <v>34780000</v>
      </c>
      <c r="G17" s="496">
        <f>SUM(G11:G16)</f>
        <v>34780000</v>
      </c>
    </row>
    <row r="18" spans="2:7" ht="15">
      <c r="B18" s="459"/>
      <c r="C18" s="496"/>
      <c r="D18" s="496"/>
      <c r="E18" s="496"/>
      <c r="F18" s="496"/>
      <c r="G18" s="496"/>
    </row>
    <row r="19" spans="2:7" ht="15">
      <c r="B19" s="456"/>
      <c r="C19" s="496"/>
      <c r="D19" s="496"/>
      <c r="E19" s="496"/>
      <c r="F19" s="496"/>
      <c r="G19" s="496"/>
    </row>
    <row r="20" spans="2:7" ht="15">
      <c r="B20" s="458" t="s">
        <v>458</v>
      </c>
      <c r="C20" s="496"/>
      <c r="D20" s="496"/>
      <c r="E20" s="496"/>
      <c r="F20" s="496"/>
      <c r="G20" s="496"/>
    </row>
    <row r="21" spans="2:7" ht="15">
      <c r="B21" s="459" t="s">
        <v>459</v>
      </c>
      <c r="C21" s="496">
        <v>0</v>
      </c>
      <c r="D21" s="496">
        <v>0</v>
      </c>
      <c r="E21" s="496">
        <v>0</v>
      </c>
      <c r="F21" s="496">
        <v>0</v>
      </c>
      <c r="G21" s="496">
        <v>0</v>
      </c>
    </row>
    <row r="22" spans="2:7" ht="15">
      <c r="B22" s="459" t="s">
        <v>460</v>
      </c>
      <c r="C22" s="496">
        <v>0</v>
      </c>
      <c r="D22" s="496">
        <v>0</v>
      </c>
      <c r="E22" s="496">
        <v>0</v>
      </c>
      <c r="F22" s="496">
        <v>0</v>
      </c>
      <c r="G22" s="496">
        <v>0</v>
      </c>
    </row>
    <row r="23" spans="2:7" ht="15">
      <c r="B23" s="459" t="s">
        <v>461</v>
      </c>
      <c r="C23" s="496">
        <v>0</v>
      </c>
      <c r="D23" s="496">
        <v>0</v>
      </c>
      <c r="E23" s="496">
        <v>0</v>
      </c>
      <c r="F23" s="496">
        <v>0</v>
      </c>
      <c r="G23" s="496">
        <v>0</v>
      </c>
    </row>
    <row r="24" spans="2:7" ht="15">
      <c r="B24" s="459" t="s">
        <v>462</v>
      </c>
      <c r="C24" s="496">
        <v>0</v>
      </c>
      <c r="D24" s="496">
        <v>0</v>
      </c>
      <c r="E24" s="496">
        <v>0</v>
      </c>
      <c r="F24" s="496">
        <v>0</v>
      </c>
      <c r="G24" s="496">
        <v>0</v>
      </c>
    </row>
    <row r="25" spans="2:7" ht="30.75" customHeight="1">
      <c r="B25" s="459" t="s">
        <v>463</v>
      </c>
      <c r="C25" s="497">
        <v>0</v>
      </c>
      <c r="D25" s="497">
        <v>0</v>
      </c>
      <c r="E25" s="497">
        <v>0</v>
      </c>
      <c r="F25" s="497">
        <v>0</v>
      </c>
      <c r="G25" s="497">
        <v>0</v>
      </c>
    </row>
    <row r="26" spans="2:7" ht="30">
      <c r="B26" s="459" t="s">
        <v>464</v>
      </c>
      <c r="C26" s="497">
        <v>0</v>
      </c>
      <c r="D26" s="497">
        <v>0</v>
      </c>
      <c r="E26" s="497">
        <v>0</v>
      </c>
      <c r="F26" s="497">
        <v>0</v>
      </c>
      <c r="G26" s="497">
        <v>0</v>
      </c>
    </row>
    <row r="27" spans="2:7" ht="18.75" customHeight="1">
      <c r="B27" s="459" t="s">
        <v>465</v>
      </c>
      <c r="C27" s="496">
        <v>2053000</v>
      </c>
      <c r="D27" s="496">
        <v>2003000</v>
      </c>
      <c r="E27" s="496">
        <v>1956000</v>
      </c>
      <c r="F27" s="496">
        <v>1908000</v>
      </c>
      <c r="G27" s="496">
        <v>1863000</v>
      </c>
    </row>
    <row r="28" spans="2:7" ht="15">
      <c r="B28" s="460" t="s">
        <v>457</v>
      </c>
      <c r="C28" s="496">
        <f>SUM(C21:C27)</f>
        <v>2053000</v>
      </c>
      <c r="D28" s="496">
        <f>SUM(D21:D27)</f>
        <v>2003000</v>
      </c>
      <c r="E28" s="496">
        <f>SUM(E21:E27)</f>
        <v>1956000</v>
      </c>
      <c r="F28" s="496">
        <f>SUM(F21:F27)</f>
        <v>1908000</v>
      </c>
      <c r="G28" s="496">
        <f>SUM(G21:G27)</f>
        <v>1863000</v>
      </c>
    </row>
  </sheetData>
  <sheetProtection/>
  <mergeCells count="3">
    <mergeCell ref="B6:G6"/>
    <mergeCell ref="A1:G1"/>
    <mergeCell ref="A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view="pageBreakPreview" zoomScale="140" zoomScaleNormal="140" zoomScaleSheetLayoutView="140" zoomScalePageLayoutView="0" workbookViewId="0" topLeftCell="A25">
      <selection activeCell="A1" sqref="A1:G1"/>
    </sheetView>
  </sheetViews>
  <sheetFormatPr defaultColWidth="9.140625" defaultRowHeight="15"/>
  <cols>
    <col min="1" max="1" width="0.13671875" style="2" customWidth="1"/>
    <col min="2" max="2" width="41.8515625" style="2" customWidth="1"/>
    <col min="3" max="3" width="0.13671875" style="2" customWidth="1"/>
    <col min="4" max="4" width="13.421875" style="2" customWidth="1"/>
    <col min="5" max="5" width="13.140625" style="2" customWidth="1"/>
    <col min="6" max="6" width="13.421875" style="2" customWidth="1"/>
    <col min="7" max="7" width="14.8515625" style="2" customWidth="1"/>
    <col min="8" max="16384" width="9.140625" style="2" customWidth="1"/>
  </cols>
  <sheetData>
    <row r="1" spans="1:8" ht="22.5" customHeight="1">
      <c r="A1" s="541"/>
      <c r="B1" s="541"/>
      <c r="C1" s="541"/>
      <c r="D1" s="541"/>
      <c r="E1" s="541"/>
      <c r="F1" s="541"/>
      <c r="G1" s="541"/>
      <c r="H1" s="1"/>
    </row>
    <row r="2" spans="1:8" ht="22.5" customHeight="1">
      <c r="A2" s="203"/>
      <c r="B2" s="203"/>
      <c r="C2" s="203"/>
      <c r="D2" s="203"/>
      <c r="E2" s="203"/>
      <c r="F2" s="203"/>
      <c r="G2" s="203"/>
      <c r="H2" s="1"/>
    </row>
    <row r="3" spans="2:18" ht="15.75">
      <c r="B3" s="547" t="s">
        <v>302</v>
      </c>
      <c r="C3" s="547"/>
      <c r="D3" s="547"/>
      <c r="E3" s="547"/>
      <c r="F3" s="547"/>
      <c r="G3" s="547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2:18" ht="15.75">
      <c r="B4" s="284"/>
      <c r="C4" s="284"/>
      <c r="D4" s="284"/>
      <c r="E4" s="284"/>
      <c r="F4" s="284"/>
      <c r="G4" s="284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8" ht="32.25" customHeight="1">
      <c r="A5" s="542" t="s">
        <v>290</v>
      </c>
      <c r="B5" s="542"/>
      <c r="C5" s="542"/>
      <c r="D5" s="542"/>
      <c r="E5" s="542"/>
      <c r="F5" s="542"/>
      <c r="G5" s="542"/>
      <c r="H5" s="171"/>
    </row>
    <row r="6" spans="2:6" ht="15.75">
      <c r="B6" s="543"/>
      <c r="C6" s="543"/>
      <c r="D6" s="543"/>
      <c r="E6" s="543"/>
      <c r="F6" s="543"/>
    </row>
    <row r="7" spans="4:7" ht="16.5" thickBot="1">
      <c r="D7" s="544"/>
      <c r="E7" s="544"/>
      <c r="F7" s="545" t="s">
        <v>293</v>
      </c>
      <c r="G7" s="545"/>
    </row>
    <row r="8" spans="2:8" s="3" customFormat="1" ht="21" customHeight="1" thickBot="1">
      <c r="B8" s="538" t="s">
        <v>0</v>
      </c>
      <c r="C8" s="539"/>
      <c r="D8" s="539"/>
      <c r="E8" s="539"/>
      <c r="F8" s="539"/>
      <c r="G8" s="540"/>
      <c r="H8" s="4"/>
    </row>
    <row r="9" spans="2:7" s="3" customFormat="1" ht="42" customHeight="1" thickBot="1">
      <c r="B9" s="225" t="s">
        <v>1</v>
      </c>
      <c r="C9" s="226"/>
      <c r="D9" s="227" t="s">
        <v>197</v>
      </c>
      <c r="E9" s="228" t="s">
        <v>198</v>
      </c>
      <c r="F9" s="227" t="s">
        <v>199</v>
      </c>
      <c r="G9" s="232" t="s">
        <v>292</v>
      </c>
    </row>
    <row r="10" spans="2:7" s="4" customFormat="1" ht="15" customHeight="1">
      <c r="B10" s="5" t="s">
        <v>2</v>
      </c>
      <c r="C10" s="6"/>
      <c r="D10" s="286">
        <v>38846000</v>
      </c>
      <c r="E10" s="251">
        <v>39850000</v>
      </c>
      <c r="F10" s="251">
        <v>45765000</v>
      </c>
      <c r="G10" s="239">
        <v>52889043</v>
      </c>
    </row>
    <row r="11" spans="2:7" s="4" customFormat="1" ht="15" customHeight="1">
      <c r="B11" s="7" t="s">
        <v>3</v>
      </c>
      <c r="C11" s="8"/>
      <c r="D11" s="287">
        <v>35767000</v>
      </c>
      <c r="E11" s="252">
        <v>26150000</v>
      </c>
      <c r="F11" s="252">
        <v>30400000</v>
      </c>
      <c r="G11" s="240">
        <v>50667275</v>
      </c>
    </row>
    <row r="12" spans="2:7" s="4" customFormat="1" ht="15" customHeight="1">
      <c r="B12" s="9" t="s">
        <v>291</v>
      </c>
      <c r="C12" s="10"/>
      <c r="D12" s="287">
        <v>317771000</v>
      </c>
      <c r="E12" s="253">
        <v>270057000</v>
      </c>
      <c r="F12" s="253">
        <v>282130000</v>
      </c>
      <c r="G12" s="240">
        <v>251916495</v>
      </c>
    </row>
    <row r="13" spans="2:7" s="4" customFormat="1" ht="15" customHeight="1">
      <c r="B13" s="9" t="s">
        <v>4</v>
      </c>
      <c r="C13" s="10"/>
      <c r="D13" s="287">
        <v>80721000</v>
      </c>
      <c r="E13" s="253">
        <v>31477000</v>
      </c>
      <c r="F13" s="253">
        <v>47369000</v>
      </c>
      <c r="G13" s="240">
        <v>157076963</v>
      </c>
    </row>
    <row r="14" spans="2:7" s="4" customFormat="1" ht="15" customHeight="1">
      <c r="B14" s="9" t="s">
        <v>5</v>
      </c>
      <c r="C14" s="10"/>
      <c r="D14" s="287">
        <v>12706000</v>
      </c>
      <c r="E14" s="253">
        <v>12348000</v>
      </c>
      <c r="F14" s="253">
        <v>11819000</v>
      </c>
      <c r="G14" s="240">
        <v>12692700</v>
      </c>
    </row>
    <row r="15" spans="2:7" s="4" customFormat="1" ht="15" customHeight="1">
      <c r="B15" s="11" t="s">
        <v>6</v>
      </c>
      <c r="C15" s="12"/>
      <c r="D15" s="287">
        <v>50216000</v>
      </c>
      <c r="E15" s="254">
        <v>22655000</v>
      </c>
      <c r="F15" s="254">
        <v>34310000</v>
      </c>
      <c r="G15" s="240">
        <v>40532115</v>
      </c>
    </row>
    <row r="16" spans="2:7" s="4" customFormat="1" ht="15" customHeight="1" thickBot="1">
      <c r="B16" s="11" t="s">
        <v>7</v>
      </c>
      <c r="C16" s="12"/>
      <c r="D16" s="288">
        <v>0</v>
      </c>
      <c r="E16" s="254">
        <v>0</v>
      </c>
      <c r="F16" s="254">
        <v>0</v>
      </c>
      <c r="G16" s="241">
        <v>0</v>
      </c>
    </row>
    <row r="17" spans="2:7" s="13" customFormat="1" ht="15" customHeight="1" thickBot="1">
      <c r="B17" s="14" t="s">
        <v>8</v>
      </c>
      <c r="C17" s="15"/>
      <c r="D17" s="289">
        <f>D10+D11+D12+D13+D15+D16</f>
        <v>523321000</v>
      </c>
      <c r="E17" s="255">
        <f>E10+E11+E12+E13+E15+E16</f>
        <v>390189000</v>
      </c>
      <c r="F17" s="255">
        <f>F10+F11+F12+F13+F15+F16</f>
        <v>439974000</v>
      </c>
      <c r="G17" s="209">
        <f>G10+G11+G12+G13+G15+G16</f>
        <v>553081891</v>
      </c>
    </row>
    <row r="18" spans="2:7" s="4" customFormat="1" ht="15" customHeight="1">
      <c r="B18" s="16" t="s">
        <v>9</v>
      </c>
      <c r="C18" s="17"/>
      <c r="D18" s="290">
        <v>0</v>
      </c>
      <c r="E18" s="251">
        <v>2706000</v>
      </c>
      <c r="F18" s="251">
        <v>0</v>
      </c>
      <c r="G18" s="239">
        <v>0</v>
      </c>
    </row>
    <row r="19" spans="2:7" s="4" customFormat="1" ht="15" customHeight="1">
      <c r="B19" s="9" t="s">
        <v>10</v>
      </c>
      <c r="C19" s="8"/>
      <c r="D19" s="287">
        <v>6105000</v>
      </c>
      <c r="E19" s="252">
        <v>0</v>
      </c>
      <c r="F19" s="252">
        <v>0</v>
      </c>
      <c r="G19" s="240">
        <v>0</v>
      </c>
    </row>
    <row r="20" spans="2:7" s="4" customFormat="1" ht="15" customHeight="1">
      <c r="B20" s="9" t="s">
        <v>11</v>
      </c>
      <c r="C20" s="10"/>
      <c r="D20" s="287">
        <v>166418000</v>
      </c>
      <c r="E20" s="253">
        <v>40079000</v>
      </c>
      <c r="F20" s="253">
        <v>0</v>
      </c>
      <c r="G20" s="240">
        <v>4994830</v>
      </c>
    </row>
    <row r="21" spans="2:7" s="4" customFormat="1" ht="15" customHeight="1">
      <c r="B21" s="9" t="s">
        <v>12</v>
      </c>
      <c r="C21" s="10"/>
      <c r="D21" s="287">
        <v>1420000</v>
      </c>
      <c r="E21" s="253">
        <v>0</v>
      </c>
      <c r="F21" s="253">
        <v>0</v>
      </c>
      <c r="G21" s="240">
        <v>20298858</v>
      </c>
    </row>
    <row r="22" spans="2:7" s="4" customFormat="1" ht="15" customHeight="1">
      <c r="B22" s="9" t="s">
        <v>13</v>
      </c>
      <c r="C22" s="10"/>
      <c r="D22" s="287">
        <v>278000</v>
      </c>
      <c r="E22" s="253">
        <v>720000</v>
      </c>
      <c r="F22" s="253">
        <v>700000</v>
      </c>
      <c r="G22" s="240">
        <v>700000</v>
      </c>
    </row>
    <row r="23" spans="2:7" s="4" customFormat="1" ht="15" customHeight="1">
      <c r="B23" s="9" t="s">
        <v>14</v>
      </c>
      <c r="C23" s="10"/>
      <c r="D23" s="287">
        <v>0</v>
      </c>
      <c r="E23" s="253">
        <v>0</v>
      </c>
      <c r="F23" s="253">
        <v>0</v>
      </c>
      <c r="G23" s="240">
        <v>0</v>
      </c>
    </row>
    <row r="24" spans="2:7" s="4" customFormat="1" ht="15" customHeight="1" thickBot="1">
      <c r="B24" s="11" t="s">
        <v>15</v>
      </c>
      <c r="C24" s="12"/>
      <c r="D24" s="288">
        <v>0</v>
      </c>
      <c r="E24" s="254">
        <v>0</v>
      </c>
      <c r="F24" s="254">
        <v>91476000</v>
      </c>
      <c r="G24" s="241">
        <v>94303885</v>
      </c>
    </row>
    <row r="25" spans="2:7" s="13" customFormat="1" ht="15" customHeight="1" thickBot="1">
      <c r="B25" s="14" t="s">
        <v>16</v>
      </c>
      <c r="C25" s="15"/>
      <c r="D25" s="289">
        <f>SUM(D18:D24)</f>
        <v>174221000</v>
      </c>
      <c r="E25" s="291">
        <f>SUM(E18:E24)</f>
        <v>43505000</v>
      </c>
      <c r="F25" s="255">
        <f>SUM(F18:F24)</f>
        <v>92176000</v>
      </c>
      <c r="G25" s="209">
        <f>SUM(G18:G24)</f>
        <v>120297573</v>
      </c>
    </row>
    <row r="26" spans="2:7" s="13" customFormat="1" ht="15" customHeight="1" thickBot="1">
      <c r="B26" s="18" t="s">
        <v>17</v>
      </c>
      <c r="C26" s="19"/>
      <c r="D26" s="256">
        <f>SUM(D17,D25)</f>
        <v>697542000</v>
      </c>
      <c r="E26" s="256">
        <f>SUM(E17,E25)</f>
        <v>433694000</v>
      </c>
      <c r="F26" s="256">
        <f>SUM(F17,F25)</f>
        <v>532150000</v>
      </c>
      <c r="G26" s="210">
        <f>SUM(G17,G25)</f>
        <v>673379464</v>
      </c>
    </row>
    <row r="27" spans="2:6" s="13" customFormat="1" ht="15" customHeight="1">
      <c r="B27" s="222"/>
      <c r="C27" s="222"/>
      <c r="D27" s="223"/>
      <c r="E27" s="223"/>
      <c r="F27" s="223"/>
    </row>
    <row r="28" s="3" customFormat="1" ht="15" customHeight="1"/>
    <row r="29" spans="4:7" s="3" customFormat="1" ht="15" customHeight="1" thickBot="1">
      <c r="D29" s="546"/>
      <c r="E29" s="546"/>
      <c r="F29" s="545" t="s">
        <v>293</v>
      </c>
      <c r="G29" s="545"/>
    </row>
    <row r="30" spans="2:7" s="3" customFormat="1" ht="21" customHeight="1" thickBot="1">
      <c r="B30" s="538" t="s">
        <v>18</v>
      </c>
      <c r="C30" s="539"/>
      <c r="D30" s="539"/>
      <c r="E30" s="539"/>
      <c r="F30" s="539"/>
      <c r="G30" s="540"/>
    </row>
    <row r="31" spans="2:7" s="3" customFormat="1" ht="39" thickBot="1">
      <c r="B31" s="225" t="s">
        <v>1</v>
      </c>
      <c r="C31" s="226"/>
      <c r="D31" s="227" t="s">
        <v>268</v>
      </c>
      <c r="E31" s="228" t="s">
        <v>198</v>
      </c>
      <c r="F31" s="227" t="s">
        <v>199</v>
      </c>
      <c r="G31" s="232" t="s">
        <v>292</v>
      </c>
    </row>
    <row r="32" spans="2:7" s="3" customFormat="1" ht="15" customHeight="1">
      <c r="B32" s="20" t="s">
        <v>19</v>
      </c>
      <c r="C32" s="21"/>
      <c r="D32" s="292">
        <v>161346000</v>
      </c>
      <c r="E32" s="292">
        <v>130359000</v>
      </c>
      <c r="F32" s="257">
        <v>174534000</v>
      </c>
      <c r="G32" s="235">
        <v>244470582</v>
      </c>
    </row>
    <row r="33" spans="2:7" s="3" customFormat="1" ht="15" customHeight="1">
      <c r="B33" s="22" t="s">
        <v>20</v>
      </c>
      <c r="C33" s="23"/>
      <c r="D33" s="293">
        <v>37869000</v>
      </c>
      <c r="E33" s="293">
        <v>32632000</v>
      </c>
      <c r="F33" s="258">
        <v>41100000</v>
      </c>
      <c r="G33" s="236">
        <v>50973890</v>
      </c>
    </row>
    <row r="34" spans="2:7" s="3" customFormat="1" ht="15" customHeight="1">
      <c r="B34" s="22" t="s">
        <v>21</v>
      </c>
      <c r="C34" s="23"/>
      <c r="D34" s="293">
        <v>109663000</v>
      </c>
      <c r="E34" s="293">
        <v>107722000</v>
      </c>
      <c r="F34" s="258">
        <v>136780000</v>
      </c>
      <c r="G34" s="236">
        <v>151932797</v>
      </c>
    </row>
    <row r="35" spans="2:7" s="3" customFormat="1" ht="15" customHeight="1">
      <c r="B35" s="22" t="s">
        <v>22</v>
      </c>
      <c r="C35" s="23"/>
      <c r="D35" s="293">
        <v>120559000</v>
      </c>
      <c r="E35" s="293">
        <v>93823000</v>
      </c>
      <c r="F35" s="258">
        <v>75660000</v>
      </c>
      <c r="G35" s="236">
        <v>85484432</v>
      </c>
    </row>
    <row r="36" spans="2:7" s="3" customFormat="1" ht="15" customHeight="1">
      <c r="B36" s="24" t="s">
        <v>23</v>
      </c>
      <c r="C36" s="25"/>
      <c r="D36" s="293">
        <v>65213000</v>
      </c>
      <c r="E36" s="293">
        <v>24153000</v>
      </c>
      <c r="F36" s="258">
        <v>6900000</v>
      </c>
      <c r="G36" s="236">
        <v>10488700</v>
      </c>
    </row>
    <row r="37" spans="2:7" s="3" customFormat="1" ht="15" customHeight="1">
      <c r="B37" s="22" t="s">
        <v>24</v>
      </c>
      <c r="C37" s="25"/>
      <c r="D37" s="294">
        <v>0</v>
      </c>
      <c r="E37" s="294">
        <v>1000000</v>
      </c>
      <c r="F37" s="259">
        <v>2500000</v>
      </c>
      <c r="G37" s="236">
        <v>500000</v>
      </c>
    </row>
    <row r="38" spans="2:7" s="3" customFormat="1" ht="15" customHeight="1">
      <c r="B38" s="22" t="s">
        <v>25</v>
      </c>
      <c r="C38" s="25"/>
      <c r="D38" s="294">
        <v>0</v>
      </c>
      <c r="E38" s="294">
        <v>500000</v>
      </c>
      <c r="F38" s="259">
        <v>2500000</v>
      </c>
      <c r="G38" s="237">
        <v>235825</v>
      </c>
    </row>
    <row r="39" spans="2:7" s="3" customFormat="1" ht="15" customHeight="1" thickBot="1">
      <c r="B39" s="234" t="s">
        <v>294</v>
      </c>
      <c r="C39" s="233">
        <v>0</v>
      </c>
      <c r="D39" s="295">
        <v>0</v>
      </c>
      <c r="E39" s="298">
        <v>0</v>
      </c>
      <c r="F39" s="260">
        <v>0</v>
      </c>
      <c r="G39" s="238">
        <v>8995665</v>
      </c>
    </row>
    <row r="40" spans="2:7" s="3" customFormat="1" ht="15" customHeight="1" thickBot="1">
      <c r="B40" s="26" t="s">
        <v>26</v>
      </c>
      <c r="C40" s="27"/>
      <c r="D40" s="296">
        <f>SUM(D32:D39)</f>
        <v>494650000</v>
      </c>
      <c r="E40" s="296">
        <f>SUM(E32:E39)</f>
        <v>390189000</v>
      </c>
      <c r="F40" s="261">
        <f>SUM(F32:F39)</f>
        <v>439974000</v>
      </c>
      <c r="G40" s="211">
        <f>SUM(G32:G39)</f>
        <v>553081891</v>
      </c>
    </row>
    <row r="41" spans="2:7" s="3" customFormat="1" ht="15" customHeight="1">
      <c r="B41" s="20" t="s">
        <v>27</v>
      </c>
      <c r="C41" s="21"/>
      <c r="D41" s="292">
        <v>0</v>
      </c>
      <c r="E41" s="292">
        <v>0</v>
      </c>
      <c r="F41" s="257">
        <v>41974000</v>
      </c>
      <c r="G41" s="235">
        <v>62749264</v>
      </c>
    </row>
    <row r="42" spans="2:7" s="3" customFormat="1" ht="15" customHeight="1">
      <c r="B42" s="22" t="s">
        <v>269</v>
      </c>
      <c r="C42" s="23"/>
      <c r="D42" s="293">
        <v>173219000</v>
      </c>
      <c r="E42" s="293">
        <v>43505000</v>
      </c>
      <c r="F42" s="258">
        <v>4186000</v>
      </c>
      <c r="G42" s="236">
        <v>11324610</v>
      </c>
    </row>
    <row r="43" spans="2:7" s="3" customFormat="1" ht="15" customHeight="1" thickBot="1">
      <c r="B43" s="24" t="s">
        <v>277</v>
      </c>
      <c r="C43" s="25"/>
      <c r="D43" s="294">
        <v>1002000</v>
      </c>
      <c r="E43" s="294">
        <v>0</v>
      </c>
      <c r="F43" s="259">
        <v>46016000</v>
      </c>
      <c r="G43" s="238">
        <v>46223699</v>
      </c>
    </row>
    <row r="44" spans="2:7" s="3" customFormat="1" ht="15" customHeight="1" thickBot="1">
      <c r="B44" s="26" t="s">
        <v>28</v>
      </c>
      <c r="C44" s="27"/>
      <c r="D44" s="296">
        <f>SUM(D41:D43)</f>
        <v>174221000</v>
      </c>
      <c r="E44" s="296">
        <f>SUM(E41:E43)</f>
        <v>43505000</v>
      </c>
      <c r="F44" s="261">
        <f>SUM(F41:F43)</f>
        <v>92176000</v>
      </c>
      <c r="G44" s="211">
        <f>SUM(G41:G43)</f>
        <v>120297573</v>
      </c>
    </row>
    <row r="45" spans="2:7" s="30" customFormat="1" ht="18.75" customHeight="1" thickBot="1">
      <c r="B45" s="28" t="s">
        <v>29</v>
      </c>
      <c r="C45" s="29"/>
      <c r="D45" s="297">
        <f>SUM(D40,D44)</f>
        <v>668871000</v>
      </c>
      <c r="E45" s="297">
        <f>SUM(E40,E44)</f>
        <v>433694000</v>
      </c>
      <c r="F45" s="262">
        <f>SUM(F40,F44)</f>
        <v>532150000</v>
      </c>
      <c r="G45" s="212">
        <f>SUM(G40,G44)</f>
        <v>673379464</v>
      </c>
    </row>
  </sheetData>
  <sheetProtection/>
  <mergeCells count="10">
    <mergeCell ref="B30:G30"/>
    <mergeCell ref="A1:G1"/>
    <mergeCell ref="A5:G5"/>
    <mergeCell ref="B6:F6"/>
    <mergeCell ref="B8:G8"/>
    <mergeCell ref="D7:E7"/>
    <mergeCell ref="F7:G7"/>
    <mergeCell ref="D29:E29"/>
    <mergeCell ref="F29:G29"/>
    <mergeCell ref="B3:G3"/>
  </mergeCells>
  <printOptions horizontalCentered="1"/>
  <pageMargins left="0.4330708661417323" right="0.15748031496062992" top="0.5118110236220472" bottom="0.3937007874015748" header="0.5511811023622047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29"/>
  <sheetViews>
    <sheetView view="pageBreakPreview" zoomScaleSheetLayoutView="100" zoomScalePageLayoutView="0" workbookViewId="0" topLeftCell="Q13">
      <selection activeCell="A1" sqref="A1:V1"/>
    </sheetView>
  </sheetViews>
  <sheetFormatPr defaultColWidth="9.140625" defaultRowHeight="15"/>
  <cols>
    <col min="1" max="1" width="4.140625" style="45" bestFit="1" customWidth="1"/>
    <col min="2" max="2" width="40.00390625" style="45" customWidth="1"/>
    <col min="3" max="4" width="14.00390625" style="38" customWidth="1"/>
    <col min="5" max="5" width="13.28125" style="38" customWidth="1"/>
    <col min="6" max="6" width="13.140625" style="38" customWidth="1"/>
    <col min="7" max="7" width="12.28125" style="38" customWidth="1"/>
    <col min="8" max="8" width="13.00390625" style="38" customWidth="1"/>
    <col min="9" max="9" width="12.28125" style="38" customWidth="1"/>
    <col min="10" max="10" width="12.8515625" style="38" customWidth="1"/>
    <col min="11" max="11" width="15.421875" style="38" customWidth="1"/>
    <col min="12" max="12" width="16.57421875" style="38" customWidth="1"/>
    <col min="13" max="13" width="12.28125" style="38" customWidth="1"/>
    <col min="14" max="14" width="13.7109375" style="38" customWidth="1"/>
    <col min="15" max="15" width="12.8515625" style="38" customWidth="1"/>
    <col min="16" max="16" width="15.28125" style="38" customWidth="1"/>
    <col min="17" max="17" width="16.421875" style="38" customWidth="1"/>
    <col min="18" max="18" width="15.140625" style="38" customWidth="1"/>
    <col min="19" max="19" width="17.7109375" style="38" customWidth="1"/>
    <col min="20" max="20" width="14.421875" style="38" customWidth="1"/>
    <col min="21" max="21" width="15.7109375" style="38" customWidth="1"/>
    <col min="22" max="22" width="15.421875" style="38" customWidth="1"/>
    <col min="23" max="24" width="10.421875" style="38" bestFit="1" customWidth="1"/>
    <col min="25" max="25" width="8.421875" style="38" bestFit="1" customWidth="1"/>
    <col min="26" max="27" width="8.421875" style="38" customWidth="1"/>
    <col min="28" max="28" width="8.8515625" style="38" bestFit="1" customWidth="1"/>
    <col min="29" max="30" width="8.421875" style="38" customWidth="1"/>
    <col min="31" max="31" width="8.8515625" style="38" bestFit="1" customWidth="1"/>
    <col min="32" max="33" width="8.421875" style="38" customWidth="1"/>
    <col min="34" max="34" width="8.421875" style="38" bestFit="1" customWidth="1"/>
    <col min="35" max="36" width="8.421875" style="38" customWidth="1"/>
    <col min="37" max="37" width="8.421875" style="38" bestFit="1" customWidth="1"/>
    <col min="38" max="39" width="8.421875" style="38" customWidth="1"/>
    <col min="40" max="40" width="8.8515625" style="38" bestFit="1" customWidth="1"/>
    <col min="41" max="16384" width="9.140625" style="32" customWidth="1"/>
  </cols>
  <sheetData>
    <row r="1" spans="1:40" ht="15" customHeight="1">
      <c r="A1" s="541"/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46"/>
      <c r="X1" s="46"/>
      <c r="Y1" s="46"/>
      <c r="Z1" s="46"/>
      <c r="AA1" s="46"/>
      <c r="AB1" s="46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</row>
    <row r="2" spans="1:40" ht="39.75" customHeight="1">
      <c r="A2" s="565" t="s">
        <v>303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299"/>
      <c r="X2" s="46"/>
      <c r="Y2" s="46"/>
      <c r="Z2" s="46"/>
      <c r="AA2" s="46"/>
      <c r="AB2" s="46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</row>
    <row r="3" spans="1:45" ht="30.75" customHeight="1">
      <c r="A3" s="561" t="s">
        <v>164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33"/>
      <c r="X3" s="33"/>
      <c r="Y3" s="33"/>
      <c r="Z3" s="33"/>
      <c r="AA3" s="33"/>
      <c r="AB3" s="33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</row>
    <row r="4" spans="1:45" ht="15.75" thickBot="1">
      <c r="A4" s="35"/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T4" s="37"/>
      <c r="U4" s="37"/>
      <c r="V4" s="230" t="s">
        <v>293</v>
      </c>
      <c r="W4" s="37"/>
      <c r="X4" s="37"/>
      <c r="Y4" s="37"/>
      <c r="Z4" s="37"/>
      <c r="AO4" s="38"/>
      <c r="AP4" s="38"/>
      <c r="AQ4" s="38"/>
      <c r="AR4" s="38"/>
      <c r="AS4" s="38"/>
    </row>
    <row r="5" spans="1:47" ht="24" customHeight="1" thickBot="1">
      <c r="A5" s="562" t="s">
        <v>30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563"/>
      <c r="P5" s="563"/>
      <c r="Q5" s="563"/>
      <c r="R5" s="564"/>
      <c r="W5" s="39"/>
      <c r="X5" s="39"/>
      <c r="Y5" s="39"/>
      <c r="Z5" s="39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</row>
    <row r="6" spans="1:40" ht="102.75" customHeight="1" thickBot="1">
      <c r="A6" s="551" t="s">
        <v>32</v>
      </c>
      <c r="B6" s="551"/>
      <c r="C6" s="549" t="s">
        <v>33</v>
      </c>
      <c r="D6" s="549"/>
      <c r="E6" s="549" t="s">
        <v>34</v>
      </c>
      <c r="F6" s="549"/>
      <c r="G6" s="549" t="s">
        <v>35</v>
      </c>
      <c r="H6" s="549"/>
      <c r="I6" s="556" t="s">
        <v>36</v>
      </c>
      <c r="J6" s="557"/>
      <c r="K6" s="552" t="s">
        <v>176</v>
      </c>
      <c r="L6" s="553"/>
      <c r="M6" s="549" t="s">
        <v>163</v>
      </c>
      <c r="N6" s="549"/>
      <c r="O6" s="549" t="s">
        <v>37</v>
      </c>
      <c r="P6" s="549"/>
      <c r="Q6" s="554" t="s">
        <v>178</v>
      </c>
      <c r="R6" s="555"/>
      <c r="W6" s="40"/>
      <c r="X6" s="40"/>
      <c r="Y6" s="40"/>
      <c r="Z6" s="40"/>
      <c r="AA6" s="40"/>
      <c r="AB6" s="40"/>
      <c r="AC6" s="40"/>
      <c r="AD6" s="40"/>
      <c r="AE6" s="40"/>
      <c r="AF6" s="548"/>
      <c r="AG6" s="548"/>
      <c r="AH6" s="548"/>
      <c r="AI6" s="41"/>
      <c r="AJ6" s="41"/>
      <c r="AK6" s="41"/>
      <c r="AL6" s="32"/>
      <c r="AM6" s="32"/>
      <c r="AN6" s="32"/>
    </row>
    <row r="7" spans="1:40" ht="36" customHeight="1" thickBot="1">
      <c r="A7" s="174" t="s">
        <v>42</v>
      </c>
      <c r="B7" s="175"/>
      <c r="C7" s="246" t="s">
        <v>295</v>
      </c>
      <c r="D7" s="246" t="s">
        <v>296</v>
      </c>
      <c r="E7" s="246" t="s">
        <v>295</v>
      </c>
      <c r="F7" s="246" t="s">
        <v>296</v>
      </c>
      <c r="G7" s="246" t="s">
        <v>295</v>
      </c>
      <c r="H7" s="246" t="s">
        <v>296</v>
      </c>
      <c r="I7" s="246" t="s">
        <v>295</v>
      </c>
      <c r="J7" s="246" t="s">
        <v>296</v>
      </c>
      <c r="K7" s="246" t="s">
        <v>295</v>
      </c>
      <c r="L7" s="246" t="s">
        <v>296</v>
      </c>
      <c r="M7" s="246" t="s">
        <v>295</v>
      </c>
      <c r="N7" s="246" t="s">
        <v>296</v>
      </c>
      <c r="O7" s="246" t="s">
        <v>295</v>
      </c>
      <c r="P7" s="246" t="s">
        <v>296</v>
      </c>
      <c r="Q7" s="246" t="s">
        <v>295</v>
      </c>
      <c r="R7" s="246" t="s">
        <v>296</v>
      </c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2"/>
      <c r="AL7" s="32"/>
      <c r="AM7" s="32"/>
      <c r="AN7" s="32"/>
    </row>
    <row r="8" spans="1:40" ht="30" customHeight="1" thickBot="1">
      <c r="A8" s="176" t="s">
        <v>43</v>
      </c>
      <c r="B8" s="177" t="s">
        <v>44</v>
      </c>
      <c r="C8" s="242">
        <v>31905000</v>
      </c>
      <c r="D8" s="242">
        <v>39029043</v>
      </c>
      <c r="E8" s="242">
        <v>30350000</v>
      </c>
      <c r="F8" s="242">
        <v>50617275</v>
      </c>
      <c r="G8" s="242">
        <v>325465000</v>
      </c>
      <c r="H8" s="242">
        <v>404138180</v>
      </c>
      <c r="I8" s="247">
        <v>0</v>
      </c>
      <c r="J8" s="247">
        <v>0</v>
      </c>
      <c r="K8" s="301">
        <v>0</v>
      </c>
      <c r="L8" s="301">
        <v>0</v>
      </c>
      <c r="M8" s="242">
        <v>33524000</v>
      </c>
      <c r="N8" s="242">
        <v>39746115</v>
      </c>
      <c r="O8" s="244">
        <f aca="true" t="shared" si="0" ref="O8:P13">SUM(C8,E8,G8,I8,K8,M8)</f>
        <v>421244000</v>
      </c>
      <c r="P8" s="244">
        <f t="shared" si="0"/>
        <v>533530613</v>
      </c>
      <c r="Q8" s="244">
        <f aca="true" t="shared" si="1" ref="Q8:R13">SUM(C8,E8,G8,I8,M8)</f>
        <v>421244000</v>
      </c>
      <c r="R8" s="244">
        <f t="shared" si="1"/>
        <v>533530613</v>
      </c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2"/>
      <c r="AI8" s="42"/>
      <c r="AJ8" s="42"/>
      <c r="AK8" s="32"/>
      <c r="AL8" s="32"/>
      <c r="AM8" s="32"/>
      <c r="AN8" s="32"/>
    </row>
    <row r="9" spans="1:40" ht="30" customHeight="1" thickBot="1">
      <c r="A9" s="176" t="s">
        <v>45</v>
      </c>
      <c r="B9" s="177" t="s">
        <v>46</v>
      </c>
      <c r="C9" s="242">
        <v>400000</v>
      </c>
      <c r="D9" s="242">
        <v>400000</v>
      </c>
      <c r="E9" s="242">
        <v>50000</v>
      </c>
      <c r="F9" s="242">
        <v>50000</v>
      </c>
      <c r="G9" s="242">
        <v>534000</v>
      </c>
      <c r="H9" s="242">
        <v>1355278</v>
      </c>
      <c r="I9" s="247">
        <v>0</v>
      </c>
      <c r="J9" s="247">
        <v>0</v>
      </c>
      <c r="K9" s="301">
        <v>77906000</v>
      </c>
      <c r="L9" s="301">
        <v>77906000</v>
      </c>
      <c r="M9" s="242">
        <v>0</v>
      </c>
      <c r="N9" s="242">
        <v>0</v>
      </c>
      <c r="O9" s="244">
        <f t="shared" si="0"/>
        <v>78890000</v>
      </c>
      <c r="P9" s="244">
        <f t="shared" si="0"/>
        <v>79711278</v>
      </c>
      <c r="Q9" s="244">
        <f t="shared" si="1"/>
        <v>984000</v>
      </c>
      <c r="R9" s="244">
        <f t="shared" si="1"/>
        <v>1805278</v>
      </c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2"/>
      <c r="AI9" s="42"/>
      <c r="AJ9" s="42"/>
      <c r="AK9" s="32"/>
      <c r="AL9" s="32"/>
      <c r="AM9" s="32"/>
      <c r="AN9" s="32"/>
    </row>
    <row r="10" spans="1:40" ht="30" customHeight="1" thickBot="1">
      <c r="A10" s="176" t="s">
        <v>47</v>
      </c>
      <c r="B10" s="177" t="s">
        <v>159</v>
      </c>
      <c r="C10" s="242">
        <v>1100000</v>
      </c>
      <c r="D10" s="242">
        <v>1100000</v>
      </c>
      <c r="E10" s="242">
        <v>0</v>
      </c>
      <c r="F10" s="242">
        <v>0</v>
      </c>
      <c r="G10" s="242">
        <v>0</v>
      </c>
      <c r="H10" s="242">
        <v>0</v>
      </c>
      <c r="I10" s="247">
        <v>0</v>
      </c>
      <c r="J10" s="247">
        <v>0</v>
      </c>
      <c r="K10" s="301">
        <v>8478000</v>
      </c>
      <c r="L10" s="301">
        <v>8478000</v>
      </c>
      <c r="M10" s="242">
        <v>55000</v>
      </c>
      <c r="N10" s="242">
        <v>55000</v>
      </c>
      <c r="O10" s="244">
        <f t="shared" si="0"/>
        <v>9633000</v>
      </c>
      <c r="P10" s="244">
        <f t="shared" si="0"/>
        <v>9633000</v>
      </c>
      <c r="Q10" s="244">
        <f t="shared" si="1"/>
        <v>1155000</v>
      </c>
      <c r="R10" s="244">
        <f t="shared" si="1"/>
        <v>1155000</v>
      </c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2"/>
      <c r="AI10" s="42"/>
      <c r="AJ10" s="42"/>
      <c r="AK10" s="32"/>
      <c r="AL10" s="32"/>
      <c r="AM10" s="32"/>
      <c r="AN10" s="32"/>
    </row>
    <row r="11" spans="1:40" ht="30" customHeight="1" thickBot="1">
      <c r="A11" s="176" t="s">
        <v>49</v>
      </c>
      <c r="B11" s="177" t="s">
        <v>160</v>
      </c>
      <c r="C11" s="242">
        <v>95000</v>
      </c>
      <c r="D11" s="242">
        <v>95000</v>
      </c>
      <c r="E11" s="242">
        <v>0</v>
      </c>
      <c r="F11" s="242">
        <v>0</v>
      </c>
      <c r="G11" s="242">
        <v>3500000</v>
      </c>
      <c r="H11" s="242">
        <v>3500000</v>
      </c>
      <c r="I11" s="247">
        <v>0</v>
      </c>
      <c r="J11" s="247">
        <v>0</v>
      </c>
      <c r="K11" s="301">
        <v>3440000</v>
      </c>
      <c r="L11" s="301">
        <v>3302000</v>
      </c>
      <c r="M11" s="242">
        <v>61000</v>
      </c>
      <c r="N11" s="242">
        <v>61000</v>
      </c>
      <c r="O11" s="244">
        <f t="shared" si="0"/>
        <v>7096000</v>
      </c>
      <c r="P11" s="244">
        <f t="shared" si="0"/>
        <v>6958000</v>
      </c>
      <c r="Q11" s="244">
        <f t="shared" si="1"/>
        <v>3656000</v>
      </c>
      <c r="R11" s="244">
        <f t="shared" si="1"/>
        <v>3656000</v>
      </c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2"/>
      <c r="AI11" s="42"/>
      <c r="AJ11" s="42"/>
      <c r="AK11" s="32"/>
      <c r="AL11" s="32"/>
      <c r="AM11" s="32"/>
      <c r="AN11" s="32"/>
    </row>
    <row r="12" spans="1:40" ht="30" customHeight="1" thickBot="1">
      <c r="A12" s="176" t="s">
        <v>152</v>
      </c>
      <c r="B12" s="178" t="s">
        <v>165</v>
      </c>
      <c r="C12" s="242">
        <v>12265000</v>
      </c>
      <c r="D12" s="242">
        <v>12265000</v>
      </c>
      <c r="E12" s="242">
        <v>0</v>
      </c>
      <c r="F12" s="242">
        <v>0</v>
      </c>
      <c r="G12" s="242">
        <v>0</v>
      </c>
      <c r="H12" s="242">
        <v>0</v>
      </c>
      <c r="I12" s="247">
        <v>0</v>
      </c>
      <c r="J12" s="247">
        <v>0</v>
      </c>
      <c r="K12" s="301">
        <v>30530000</v>
      </c>
      <c r="L12" s="301">
        <v>30519000</v>
      </c>
      <c r="M12" s="242">
        <v>670000</v>
      </c>
      <c r="N12" s="242">
        <v>670000</v>
      </c>
      <c r="O12" s="244">
        <f t="shared" si="0"/>
        <v>43465000</v>
      </c>
      <c r="P12" s="244">
        <f t="shared" si="0"/>
        <v>43454000</v>
      </c>
      <c r="Q12" s="244">
        <f t="shared" si="1"/>
        <v>12935000</v>
      </c>
      <c r="R12" s="244">
        <f t="shared" si="1"/>
        <v>12935000</v>
      </c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2"/>
      <c r="AI12" s="42"/>
      <c r="AJ12" s="42"/>
      <c r="AK12" s="32"/>
      <c r="AL12" s="32"/>
      <c r="AM12" s="32"/>
      <c r="AN12" s="32"/>
    </row>
    <row r="13" spans="1:40" ht="36.75" customHeight="1" thickBot="1">
      <c r="A13" s="550" t="s">
        <v>50</v>
      </c>
      <c r="B13" s="550"/>
      <c r="C13" s="243">
        <f>SUM(C8:C12)</f>
        <v>45765000</v>
      </c>
      <c r="D13" s="243">
        <f aca="true" t="shared" si="2" ref="D13:N13">SUM(D8:D12)</f>
        <v>52889043</v>
      </c>
      <c r="E13" s="243">
        <f t="shared" si="2"/>
        <v>30400000</v>
      </c>
      <c r="F13" s="243">
        <f t="shared" si="2"/>
        <v>50667275</v>
      </c>
      <c r="G13" s="243">
        <f t="shared" si="2"/>
        <v>329499000</v>
      </c>
      <c r="H13" s="243">
        <f t="shared" si="2"/>
        <v>408993458</v>
      </c>
      <c r="I13" s="243">
        <f t="shared" si="2"/>
        <v>0</v>
      </c>
      <c r="J13" s="243">
        <f t="shared" si="2"/>
        <v>0</v>
      </c>
      <c r="K13" s="243">
        <f t="shared" si="2"/>
        <v>120354000</v>
      </c>
      <c r="L13" s="243">
        <f t="shared" si="2"/>
        <v>120205000</v>
      </c>
      <c r="M13" s="243">
        <f t="shared" si="2"/>
        <v>34310000</v>
      </c>
      <c r="N13" s="243">
        <f t="shared" si="2"/>
        <v>40532115</v>
      </c>
      <c r="O13" s="244">
        <f t="shared" si="0"/>
        <v>560328000</v>
      </c>
      <c r="P13" s="244">
        <f t="shared" si="0"/>
        <v>673286891</v>
      </c>
      <c r="Q13" s="244">
        <f t="shared" si="1"/>
        <v>439974000</v>
      </c>
      <c r="R13" s="244">
        <f t="shared" si="1"/>
        <v>553081891</v>
      </c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32"/>
      <c r="AL13" s="32"/>
      <c r="AM13" s="32"/>
      <c r="AN13" s="32"/>
    </row>
    <row r="14" spans="41:45" ht="15">
      <c r="AO14" s="38"/>
      <c r="AP14" s="38"/>
      <c r="AQ14" s="38"/>
      <c r="AR14" s="38"/>
      <c r="AS14" s="38"/>
    </row>
    <row r="15" spans="41:45" ht="15">
      <c r="AO15" s="38"/>
      <c r="AP15" s="38"/>
      <c r="AQ15" s="38"/>
      <c r="AR15" s="38"/>
      <c r="AS15" s="38"/>
    </row>
    <row r="16" spans="41:45" ht="15">
      <c r="AO16" s="38"/>
      <c r="AP16" s="38"/>
      <c r="AQ16" s="38"/>
      <c r="AR16" s="38"/>
      <c r="AS16" s="38"/>
    </row>
    <row r="17" spans="41:45" ht="15">
      <c r="AO17" s="38"/>
      <c r="AP17" s="38"/>
      <c r="AQ17" s="38"/>
      <c r="AR17" s="38"/>
      <c r="AS17" s="38"/>
    </row>
    <row r="18" spans="1:45" ht="15.75" customHeight="1" thickBot="1">
      <c r="A18" s="559" t="s">
        <v>31</v>
      </c>
      <c r="B18" s="560"/>
      <c r="C18" s="560"/>
      <c r="D18" s="560"/>
      <c r="E18" s="560"/>
      <c r="F18" s="560"/>
      <c r="G18" s="560"/>
      <c r="H18" s="560"/>
      <c r="I18" s="560"/>
      <c r="J18" s="560"/>
      <c r="K18" s="560"/>
      <c r="L18" s="560"/>
      <c r="M18" s="560"/>
      <c r="N18" s="560"/>
      <c r="O18" s="560"/>
      <c r="P18" s="560"/>
      <c r="Q18" s="560"/>
      <c r="R18" s="560"/>
      <c r="S18" s="560"/>
      <c r="T18" s="560"/>
      <c r="U18" s="560"/>
      <c r="V18" s="560"/>
      <c r="AO18" s="38"/>
      <c r="AP18" s="38"/>
      <c r="AQ18" s="38"/>
      <c r="AR18" s="38"/>
      <c r="AS18" s="38"/>
    </row>
    <row r="19" spans="1:45" ht="80.25" customHeight="1" thickBot="1">
      <c r="A19" s="551" t="s">
        <v>32</v>
      </c>
      <c r="B19" s="551"/>
      <c r="C19" s="549" t="s">
        <v>244</v>
      </c>
      <c r="D19" s="549"/>
      <c r="E19" s="549" t="s">
        <v>161</v>
      </c>
      <c r="F19" s="549"/>
      <c r="G19" s="549" t="s">
        <v>162</v>
      </c>
      <c r="H19" s="549"/>
      <c r="I19" s="556" t="s">
        <v>38</v>
      </c>
      <c r="J19" s="557"/>
      <c r="K19" s="558" t="s">
        <v>177</v>
      </c>
      <c r="L19" s="553"/>
      <c r="M19" s="549" t="s">
        <v>39</v>
      </c>
      <c r="N19" s="549"/>
      <c r="O19" s="549" t="s">
        <v>40</v>
      </c>
      <c r="P19" s="549"/>
      <c r="Q19" s="549" t="s">
        <v>297</v>
      </c>
      <c r="R19" s="549"/>
      <c r="S19" s="549" t="s">
        <v>41</v>
      </c>
      <c r="T19" s="549"/>
      <c r="U19" s="554" t="s">
        <v>179</v>
      </c>
      <c r="V19" s="555"/>
      <c r="AO19" s="38"/>
      <c r="AP19" s="38"/>
      <c r="AQ19" s="38"/>
      <c r="AR19" s="38"/>
      <c r="AS19" s="38"/>
    </row>
    <row r="20" spans="1:45" ht="26.25" thickBot="1">
      <c r="A20" s="174" t="s">
        <v>42</v>
      </c>
      <c r="B20" s="175"/>
      <c r="C20" s="246" t="s">
        <v>295</v>
      </c>
      <c r="D20" s="246" t="s">
        <v>296</v>
      </c>
      <c r="E20" s="246" t="s">
        <v>295</v>
      </c>
      <c r="F20" s="246" t="s">
        <v>296</v>
      </c>
      <c r="G20" s="246" t="s">
        <v>295</v>
      </c>
      <c r="H20" s="246" t="s">
        <v>296</v>
      </c>
      <c r="I20" s="246" t="s">
        <v>295</v>
      </c>
      <c r="J20" s="246" t="s">
        <v>296</v>
      </c>
      <c r="K20" s="246" t="s">
        <v>295</v>
      </c>
      <c r="L20" s="246" t="s">
        <v>296</v>
      </c>
      <c r="M20" s="246" t="s">
        <v>295</v>
      </c>
      <c r="N20" s="246" t="s">
        <v>296</v>
      </c>
      <c r="O20" s="246" t="s">
        <v>295</v>
      </c>
      <c r="P20" s="246" t="s">
        <v>296</v>
      </c>
      <c r="Q20" s="246" t="s">
        <v>295</v>
      </c>
      <c r="R20" s="246" t="s">
        <v>296</v>
      </c>
      <c r="S20" s="246" t="s">
        <v>295</v>
      </c>
      <c r="T20" s="246" t="s">
        <v>296</v>
      </c>
      <c r="U20" s="246" t="s">
        <v>295</v>
      </c>
      <c r="V20" s="246" t="s">
        <v>296</v>
      </c>
      <c r="AO20" s="38"/>
      <c r="AP20" s="38"/>
      <c r="AQ20" s="38"/>
      <c r="AR20" s="38"/>
      <c r="AS20" s="38"/>
    </row>
    <row r="21" spans="1:45" ht="30" customHeight="1" thickBot="1">
      <c r="A21" s="176" t="s">
        <v>43</v>
      </c>
      <c r="B21" s="177" t="s">
        <v>44</v>
      </c>
      <c r="C21" s="242">
        <v>98679000</v>
      </c>
      <c r="D21" s="242">
        <v>168507157</v>
      </c>
      <c r="E21" s="242">
        <v>20805000</v>
      </c>
      <c r="F21" s="242">
        <v>30208475</v>
      </c>
      <c r="G21" s="242">
        <v>93906000</v>
      </c>
      <c r="H21" s="242">
        <v>109351405</v>
      </c>
      <c r="I21" s="247">
        <v>75600000</v>
      </c>
      <c r="J21" s="247">
        <v>85038386</v>
      </c>
      <c r="K21" s="270">
        <v>120354000</v>
      </c>
      <c r="L21" s="270">
        <v>120205000</v>
      </c>
      <c r="M21" s="242">
        <v>6900000</v>
      </c>
      <c r="N21" s="242">
        <v>10488700</v>
      </c>
      <c r="O21" s="242">
        <v>5000000</v>
      </c>
      <c r="P21" s="242">
        <v>735825</v>
      </c>
      <c r="Q21" s="242">
        <v>0</v>
      </c>
      <c r="R21" s="242">
        <v>8995665</v>
      </c>
      <c r="S21" s="248">
        <f aca="true" t="shared" si="3" ref="S21:T26">SUM(C21,E21,G21,I21,K21,M21,O21,Q21)</f>
        <v>421244000</v>
      </c>
      <c r="T21" s="249">
        <f t="shared" si="3"/>
        <v>533530613</v>
      </c>
      <c r="U21" s="250">
        <f aca="true" t="shared" si="4" ref="U21:V26">SUM(C21,E21,G21,I21,M21,O21,Q21)</f>
        <v>300890000</v>
      </c>
      <c r="V21" s="249">
        <f t="shared" si="4"/>
        <v>413325613</v>
      </c>
      <c r="AO21" s="38"/>
      <c r="AP21" s="38"/>
      <c r="AQ21" s="38"/>
      <c r="AR21" s="38"/>
      <c r="AS21" s="38"/>
    </row>
    <row r="22" spans="1:45" ht="30" customHeight="1" thickBot="1">
      <c r="A22" s="176" t="s">
        <v>45</v>
      </c>
      <c r="B22" s="177" t="s">
        <v>46</v>
      </c>
      <c r="C22" s="242">
        <v>51528000</v>
      </c>
      <c r="D22" s="242">
        <v>51774425</v>
      </c>
      <c r="E22" s="242">
        <v>13760000</v>
      </c>
      <c r="F22" s="242">
        <v>13936722</v>
      </c>
      <c r="G22" s="242">
        <v>13602000</v>
      </c>
      <c r="H22" s="242">
        <v>13614131</v>
      </c>
      <c r="I22" s="247">
        <v>0</v>
      </c>
      <c r="J22" s="247">
        <v>386000</v>
      </c>
      <c r="K22" s="270">
        <v>0</v>
      </c>
      <c r="L22" s="270">
        <v>0</v>
      </c>
      <c r="M22" s="242">
        <v>0</v>
      </c>
      <c r="N22" s="242">
        <v>0</v>
      </c>
      <c r="O22" s="242">
        <v>0</v>
      </c>
      <c r="P22" s="242">
        <v>0</v>
      </c>
      <c r="Q22" s="242">
        <v>0</v>
      </c>
      <c r="R22" s="242">
        <v>0</v>
      </c>
      <c r="S22" s="248">
        <f t="shared" si="3"/>
        <v>78890000</v>
      </c>
      <c r="T22" s="249">
        <f t="shared" si="3"/>
        <v>79711278</v>
      </c>
      <c r="U22" s="250">
        <f t="shared" si="4"/>
        <v>78890000</v>
      </c>
      <c r="V22" s="249">
        <f t="shared" si="4"/>
        <v>79711278</v>
      </c>
      <c r="AO22" s="38"/>
      <c r="AP22" s="38"/>
      <c r="AQ22" s="38"/>
      <c r="AR22" s="38"/>
      <c r="AS22" s="38"/>
    </row>
    <row r="23" spans="1:45" ht="30" customHeight="1" thickBot="1">
      <c r="A23" s="176" t="s">
        <v>47</v>
      </c>
      <c r="B23" s="177" t="s">
        <v>48</v>
      </c>
      <c r="C23" s="242">
        <v>3052000</v>
      </c>
      <c r="D23" s="242">
        <v>3052000</v>
      </c>
      <c r="E23" s="242">
        <v>824000</v>
      </c>
      <c r="F23" s="242">
        <v>824000</v>
      </c>
      <c r="G23" s="242">
        <v>5757000</v>
      </c>
      <c r="H23" s="242">
        <v>5757000</v>
      </c>
      <c r="I23" s="247">
        <v>0</v>
      </c>
      <c r="J23" s="247">
        <v>0</v>
      </c>
      <c r="K23" s="270">
        <v>0</v>
      </c>
      <c r="L23" s="270">
        <v>0</v>
      </c>
      <c r="M23" s="242">
        <v>0</v>
      </c>
      <c r="N23" s="242">
        <v>0</v>
      </c>
      <c r="O23" s="242">
        <v>0</v>
      </c>
      <c r="P23" s="242">
        <v>0</v>
      </c>
      <c r="Q23" s="242">
        <v>0</v>
      </c>
      <c r="R23" s="242">
        <v>0</v>
      </c>
      <c r="S23" s="248">
        <f t="shared" si="3"/>
        <v>9633000</v>
      </c>
      <c r="T23" s="249">
        <f t="shared" si="3"/>
        <v>9633000</v>
      </c>
      <c r="U23" s="250">
        <f t="shared" si="4"/>
        <v>9633000</v>
      </c>
      <c r="V23" s="249">
        <f t="shared" si="4"/>
        <v>9633000</v>
      </c>
      <c r="AO23" s="38"/>
      <c r="AP23" s="38"/>
      <c r="AQ23" s="38"/>
      <c r="AR23" s="38"/>
      <c r="AS23" s="38"/>
    </row>
    <row r="24" spans="1:45" ht="30" customHeight="1" thickBot="1">
      <c r="A24" s="176" t="s">
        <v>49</v>
      </c>
      <c r="B24" s="177" t="s">
        <v>160</v>
      </c>
      <c r="C24" s="242">
        <v>3887000</v>
      </c>
      <c r="D24" s="242">
        <v>3749000</v>
      </c>
      <c r="E24" s="242">
        <v>1049000</v>
      </c>
      <c r="F24" s="242">
        <v>1049000</v>
      </c>
      <c r="G24" s="242">
        <v>2160000</v>
      </c>
      <c r="H24" s="242">
        <v>2160000</v>
      </c>
      <c r="I24" s="247">
        <v>0</v>
      </c>
      <c r="J24" s="247">
        <v>0</v>
      </c>
      <c r="K24" s="270">
        <v>0</v>
      </c>
      <c r="L24" s="270">
        <v>0</v>
      </c>
      <c r="M24" s="242">
        <v>0</v>
      </c>
      <c r="N24" s="242">
        <v>0</v>
      </c>
      <c r="O24" s="242">
        <v>0</v>
      </c>
      <c r="P24" s="242">
        <v>0</v>
      </c>
      <c r="Q24" s="242">
        <v>0</v>
      </c>
      <c r="R24" s="242">
        <v>0</v>
      </c>
      <c r="S24" s="248">
        <f t="shared" si="3"/>
        <v>7096000</v>
      </c>
      <c r="T24" s="249">
        <f t="shared" si="3"/>
        <v>6958000</v>
      </c>
      <c r="U24" s="250">
        <f t="shared" si="4"/>
        <v>7096000</v>
      </c>
      <c r="V24" s="249">
        <f t="shared" si="4"/>
        <v>6958000</v>
      </c>
      <c r="AO24" s="38"/>
      <c r="AP24" s="38"/>
      <c r="AQ24" s="38"/>
      <c r="AR24" s="38"/>
      <c r="AS24" s="38"/>
    </row>
    <row r="25" spans="1:45" ht="30" customHeight="1" thickBot="1">
      <c r="A25" s="176" t="s">
        <v>152</v>
      </c>
      <c r="B25" s="178" t="s">
        <v>165</v>
      </c>
      <c r="C25" s="242">
        <v>17388000</v>
      </c>
      <c r="D25" s="242">
        <v>17388000</v>
      </c>
      <c r="E25" s="242">
        <v>4662000</v>
      </c>
      <c r="F25" s="242">
        <v>4955693</v>
      </c>
      <c r="G25" s="242">
        <v>21355000</v>
      </c>
      <c r="H25" s="242">
        <v>21050261</v>
      </c>
      <c r="I25" s="247">
        <v>60000</v>
      </c>
      <c r="J25" s="247">
        <v>60046</v>
      </c>
      <c r="K25" s="270">
        <v>0</v>
      </c>
      <c r="L25" s="270">
        <v>0</v>
      </c>
      <c r="M25" s="242">
        <v>0</v>
      </c>
      <c r="N25" s="242">
        <v>0</v>
      </c>
      <c r="O25" s="242">
        <v>0</v>
      </c>
      <c r="P25" s="242">
        <v>0</v>
      </c>
      <c r="Q25" s="242">
        <v>0</v>
      </c>
      <c r="R25" s="242">
        <v>0</v>
      </c>
      <c r="S25" s="248">
        <f t="shared" si="3"/>
        <v>43465000</v>
      </c>
      <c r="T25" s="249">
        <f t="shared" si="3"/>
        <v>43454000</v>
      </c>
      <c r="U25" s="250">
        <f t="shared" si="4"/>
        <v>43465000</v>
      </c>
      <c r="V25" s="249">
        <f t="shared" si="4"/>
        <v>43454000</v>
      </c>
      <c r="AO25" s="38"/>
      <c r="AP25" s="38"/>
      <c r="AQ25" s="38"/>
      <c r="AR25" s="38"/>
      <c r="AS25" s="38"/>
    </row>
    <row r="26" spans="1:45" ht="16.5" thickBot="1">
      <c r="A26" s="550" t="s">
        <v>50</v>
      </c>
      <c r="B26" s="550"/>
      <c r="C26" s="243">
        <f>SUM(C21:C25)</f>
        <v>174534000</v>
      </c>
      <c r="D26" s="243">
        <f aca="true" t="shared" si="5" ref="D26:L26">SUM(D21:D25)</f>
        <v>244470582</v>
      </c>
      <c r="E26" s="243">
        <f t="shared" si="5"/>
        <v>41100000</v>
      </c>
      <c r="F26" s="243">
        <f t="shared" si="5"/>
        <v>50973890</v>
      </c>
      <c r="G26" s="243">
        <f t="shared" si="5"/>
        <v>136780000</v>
      </c>
      <c r="H26" s="243">
        <f t="shared" si="5"/>
        <v>151932797</v>
      </c>
      <c r="I26" s="243">
        <f t="shared" si="5"/>
        <v>75660000</v>
      </c>
      <c r="J26" s="243">
        <f t="shared" si="5"/>
        <v>85484432</v>
      </c>
      <c r="K26" s="243">
        <f t="shared" si="5"/>
        <v>120354000</v>
      </c>
      <c r="L26" s="243">
        <f t="shared" si="5"/>
        <v>120205000</v>
      </c>
      <c r="M26" s="243">
        <f aca="true" t="shared" si="6" ref="M26:R26">SUM(M21:M25)</f>
        <v>6900000</v>
      </c>
      <c r="N26" s="243">
        <f t="shared" si="6"/>
        <v>10488700</v>
      </c>
      <c r="O26" s="243">
        <f t="shared" si="6"/>
        <v>5000000</v>
      </c>
      <c r="P26" s="243">
        <f t="shared" si="6"/>
        <v>735825</v>
      </c>
      <c r="Q26" s="243">
        <f t="shared" si="6"/>
        <v>0</v>
      </c>
      <c r="R26" s="243">
        <f t="shared" si="6"/>
        <v>8995665</v>
      </c>
      <c r="S26" s="248">
        <f t="shared" si="3"/>
        <v>560328000</v>
      </c>
      <c r="T26" s="249">
        <f t="shared" si="3"/>
        <v>673286891</v>
      </c>
      <c r="U26" s="250">
        <f t="shared" si="4"/>
        <v>439974000</v>
      </c>
      <c r="V26" s="249">
        <f t="shared" si="4"/>
        <v>553081891</v>
      </c>
      <c r="AO26" s="38"/>
      <c r="AP26" s="38"/>
      <c r="AQ26" s="38"/>
      <c r="AR26" s="38"/>
      <c r="AS26" s="38"/>
    </row>
    <row r="27" spans="41:45" ht="15">
      <c r="AO27" s="38"/>
      <c r="AP27" s="38"/>
      <c r="AQ27" s="38"/>
      <c r="AR27" s="38"/>
      <c r="AS27" s="38"/>
    </row>
    <row r="28" spans="41:45" ht="15">
      <c r="AO28" s="38"/>
      <c r="AP28" s="38"/>
      <c r="AQ28" s="38"/>
      <c r="AR28" s="38"/>
      <c r="AS28" s="38"/>
    </row>
    <row r="29" spans="41:45" ht="15">
      <c r="AO29" s="38"/>
      <c r="AP29" s="38"/>
      <c r="AQ29" s="38"/>
      <c r="AR29" s="38"/>
      <c r="AS29" s="38"/>
    </row>
  </sheetData>
  <sheetProtection/>
  <mergeCells count="28">
    <mergeCell ref="U19:V19"/>
    <mergeCell ref="A18:V18"/>
    <mergeCell ref="A3:V3"/>
    <mergeCell ref="A1:V1"/>
    <mergeCell ref="A5:R5"/>
    <mergeCell ref="S19:T19"/>
    <mergeCell ref="G19:H19"/>
    <mergeCell ref="Q19:R19"/>
    <mergeCell ref="A2:V2"/>
    <mergeCell ref="A26:B26"/>
    <mergeCell ref="M6:N6"/>
    <mergeCell ref="O6:P6"/>
    <mergeCell ref="M19:N19"/>
    <mergeCell ref="O19:P19"/>
    <mergeCell ref="A19:B19"/>
    <mergeCell ref="C19:D19"/>
    <mergeCell ref="I19:J19"/>
    <mergeCell ref="K19:L19"/>
    <mergeCell ref="E19:F19"/>
    <mergeCell ref="AF6:AH6"/>
    <mergeCell ref="E6:F6"/>
    <mergeCell ref="A13:B13"/>
    <mergeCell ref="A6:B6"/>
    <mergeCell ref="C6:D6"/>
    <mergeCell ref="G6:H6"/>
    <mergeCell ref="K6:L6"/>
    <mergeCell ref="Q6:R6"/>
    <mergeCell ref="I6:J6"/>
  </mergeCells>
  <printOptions horizontalCentered="1"/>
  <pageMargins left="0.11811023622047245" right="0.15748031496062992" top="0.7480314960629921" bottom="0.7480314960629921" header="0.31496062992125984" footer="0.31496062992125984"/>
  <pageSetup horizontalDpi="600" verticalDpi="600" orientation="landscape" paperSize="8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9"/>
  <sheetViews>
    <sheetView view="pageBreakPreview" zoomScale="60" zoomScalePageLayoutView="0" workbookViewId="0" topLeftCell="M16">
      <selection activeCell="A1" sqref="A1:Z1"/>
    </sheetView>
  </sheetViews>
  <sheetFormatPr defaultColWidth="8.8515625" defaultRowHeight="15"/>
  <cols>
    <col min="1" max="1" width="8.28125" style="50" customWidth="1"/>
    <col min="2" max="2" width="9.00390625" style="50" customWidth="1"/>
    <col min="3" max="3" width="45.28125" style="50" customWidth="1"/>
    <col min="4" max="4" width="14.140625" style="50" customWidth="1"/>
    <col min="5" max="5" width="16.00390625" style="50" customWidth="1"/>
    <col min="6" max="7" width="13.00390625" style="50" customWidth="1"/>
    <col min="8" max="9" width="13.8515625" style="50" customWidth="1"/>
    <col min="10" max="11" width="13.140625" style="50" customWidth="1"/>
    <col min="12" max="12" width="11.140625" style="50" customWidth="1"/>
    <col min="13" max="13" width="14.28125" style="50" customWidth="1"/>
    <col min="14" max="15" width="11.140625" style="50" customWidth="1"/>
    <col min="16" max="17" width="12.57421875" style="50" customWidth="1"/>
    <col min="18" max="19" width="15.00390625" style="50" customWidth="1"/>
    <col min="20" max="20" width="13.57421875" style="50" customWidth="1"/>
    <col min="21" max="21" width="12.8515625" style="50" customWidth="1"/>
    <col min="22" max="22" width="11.8515625" style="50" customWidth="1"/>
    <col min="23" max="23" width="12.7109375" style="50" bestFit="1" customWidth="1"/>
    <col min="24" max="24" width="13.7109375" style="50" customWidth="1"/>
    <col min="25" max="25" width="13.28125" style="50" customWidth="1"/>
    <col min="26" max="26" width="9.140625" style="50" customWidth="1"/>
    <col min="27" max="28" width="10.00390625" style="50" bestFit="1" customWidth="1"/>
    <col min="29" max="29" width="7.421875" style="50" bestFit="1" customWidth="1"/>
    <col min="30" max="32" width="10.57421875" style="50" bestFit="1" customWidth="1"/>
    <col min="33" max="33" width="5.140625" style="56" bestFit="1" customWidth="1"/>
    <col min="34" max="34" width="7.140625" style="50" bestFit="1" customWidth="1"/>
    <col min="35" max="16384" width="8.8515625" style="48" customWidth="1"/>
  </cols>
  <sheetData>
    <row r="1" spans="1:36" ht="15">
      <c r="A1" s="541"/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46"/>
      <c r="AB1" s="46"/>
      <c r="AC1" s="46"/>
      <c r="AD1" s="46"/>
      <c r="AE1" s="46"/>
      <c r="AF1" s="46"/>
      <c r="AG1" s="46"/>
      <c r="AH1" s="47"/>
      <c r="AI1" s="46" t="s">
        <v>51</v>
      </c>
      <c r="AJ1" s="47"/>
    </row>
    <row r="2" spans="1:36" ht="28.5" customHeight="1">
      <c r="A2" s="565" t="s">
        <v>304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46"/>
      <c r="AB2" s="46"/>
      <c r="AC2" s="46"/>
      <c r="AD2" s="46"/>
      <c r="AE2" s="46"/>
      <c r="AF2" s="46"/>
      <c r="AG2" s="46"/>
      <c r="AH2" s="47"/>
      <c r="AI2" s="46"/>
      <c r="AJ2" s="47"/>
    </row>
    <row r="3" spans="1:43" ht="33.75" customHeight="1">
      <c r="A3" s="575" t="s">
        <v>200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5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49"/>
    </row>
    <row r="4" spans="2:41" ht="16.5" thickBot="1">
      <c r="B4" s="51"/>
      <c r="C4" s="51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73" t="s">
        <v>293</v>
      </c>
      <c r="AA4" s="573"/>
      <c r="AB4" s="52"/>
      <c r="AC4" s="52"/>
      <c r="AD4" s="52"/>
      <c r="AE4" s="52"/>
      <c r="AF4" s="52"/>
      <c r="AG4" s="52"/>
      <c r="AH4" s="52"/>
      <c r="AI4" s="52"/>
      <c r="AJ4" s="52"/>
      <c r="AK4" s="53"/>
      <c r="AL4" s="53"/>
      <c r="AM4" s="53"/>
      <c r="AN4" s="54"/>
      <c r="AO4" s="50"/>
    </row>
    <row r="5" spans="1:34" ht="21" customHeight="1" thickBot="1">
      <c r="A5" s="576" t="s">
        <v>52</v>
      </c>
      <c r="B5" s="578" t="s">
        <v>288</v>
      </c>
      <c r="C5" s="580" t="s">
        <v>53</v>
      </c>
      <c r="D5" s="582" t="s">
        <v>264</v>
      </c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344"/>
      <c r="V5" s="344"/>
      <c r="W5" s="344"/>
      <c r="X5" s="592" t="s">
        <v>50</v>
      </c>
      <c r="Y5" s="593"/>
      <c r="Z5" s="588" t="s">
        <v>54</v>
      </c>
      <c r="AA5" s="589"/>
      <c r="AB5" s="48"/>
      <c r="AC5" s="48"/>
      <c r="AD5" s="48"/>
      <c r="AE5" s="48"/>
      <c r="AF5" s="48"/>
      <c r="AG5" s="48"/>
      <c r="AH5" s="48"/>
    </row>
    <row r="6" spans="1:34" ht="114" customHeight="1" thickBot="1">
      <c r="A6" s="577"/>
      <c r="B6" s="579"/>
      <c r="C6" s="581"/>
      <c r="D6" s="571" t="s">
        <v>244</v>
      </c>
      <c r="E6" s="572"/>
      <c r="F6" s="571" t="s">
        <v>245</v>
      </c>
      <c r="G6" s="572"/>
      <c r="H6" s="571" t="s">
        <v>246</v>
      </c>
      <c r="I6" s="572"/>
      <c r="J6" s="571" t="s">
        <v>247</v>
      </c>
      <c r="K6" s="572"/>
      <c r="L6" s="571" t="s">
        <v>248</v>
      </c>
      <c r="M6" s="572"/>
      <c r="N6" s="571" t="s">
        <v>40</v>
      </c>
      <c r="O6" s="572"/>
      <c r="P6" s="571" t="s">
        <v>242</v>
      </c>
      <c r="Q6" s="572"/>
      <c r="R6" s="571" t="s">
        <v>265</v>
      </c>
      <c r="S6" s="572"/>
      <c r="T6" s="571" t="s">
        <v>243</v>
      </c>
      <c r="U6" s="572"/>
      <c r="V6" s="571" t="s">
        <v>320</v>
      </c>
      <c r="W6" s="572"/>
      <c r="X6" s="594"/>
      <c r="Y6" s="595"/>
      <c r="Z6" s="590"/>
      <c r="AA6" s="591"/>
      <c r="AB6" s="48"/>
      <c r="AC6" s="48"/>
      <c r="AD6" s="48"/>
      <c r="AE6" s="48"/>
      <c r="AF6" s="48"/>
      <c r="AG6" s="48"/>
      <c r="AH6" s="48"/>
    </row>
    <row r="7" spans="1:34" ht="25.5" customHeight="1" thickBot="1">
      <c r="A7" s="346"/>
      <c r="B7" s="347"/>
      <c r="C7" s="348"/>
      <c r="D7" s="345" t="s">
        <v>321</v>
      </c>
      <c r="E7" s="345" t="s">
        <v>322</v>
      </c>
      <c r="F7" s="345" t="s">
        <v>321</v>
      </c>
      <c r="G7" s="345" t="s">
        <v>322</v>
      </c>
      <c r="H7" s="345" t="s">
        <v>321</v>
      </c>
      <c r="I7" s="345" t="s">
        <v>322</v>
      </c>
      <c r="J7" s="345" t="s">
        <v>321</v>
      </c>
      <c r="K7" s="345" t="s">
        <v>322</v>
      </c>
      <c r="L7" s="345" t="s">
        <v>321</v>
      </c>
      <c r="M7" s="345" t="s">
        <v>322</v>
      </c>
      <c r="N7" s="345" t="s">
        <v>321</v>
      </c>
      <c r="O7" s="345" t="s">
        <v>322</v>
      </c>
      <c r="P7" s="345" t="s">
        <v>321</v>
      </c>
      <c r="Q7" s="345" t="s">
        <v>322</v>
      </c>
      <c r="R7" s="345" t="s">
        <v>321</v>
      </c>
      <c r="S7" s="345" t="s">
        <v>322</v>
      </c>
      <c r="T7" s="345" t="s">
        <v>321</v>
      </c>
      <c r="U7" s="345" t="s">
        <v>322</v>
      </c>
      <c r="V7" s="345" t="s">
        <v>321</v>
      </c>
      <c r="W7" s="345" t="s">
        <v>322</v>
      </c>
      <c r="X7" s="349" t="s">
        <v>321</v>
      </c>
      <c r="Y7" s="349" t="s">
        <v>322</v>
      </c>
      <c r="Z7" s="345" t="s">
        <v>321</v>
      </c>
      <c r="AA7" s="202" t="s">
        <v>322</v>
      </c>
      <c r="AB7" s="48"/>
      <c r="AC7" s="48"/>
      <c r="AD7" s="48"/>
      <c r="AE7" s="48"/>
      <c r="AF7" s="48"/>
      <c r="AG7" s="48"/>
      <c r="AH7" s="48"/>
    </row>
    <row r="8" spans="1:34" ht="16.5" thickBot="1">
      <c r="A8" s="568" t="s">
        <v>43</v>
      </c>
      <c r="B8" s="194" t="s">
        <v>166</v>
      </c>
      <c r="C8" s="179" t="s">
        <v>224</v>
      </c>
      <c r="D8" s="350">
        <v>14126000</v>
      </c>
      <c r="E8" s="350">
        <v>14440034</v>
      </c>
      <c r="F8" s="350">
        <v>3823000</v>
      </c>
      <c r="G8" s="350">
        <v>3823000</v>
      </c>
      <c r="H8" s="350">
        <v>100000</v>
      </c>
      <c r="I8" s="350">
        <v>903743</v>
      </c>
      <c r="J8" s="350">
        <v>3000000</v>
      </c>
      <c r="K8" s="350">
        <v>0</v>
      </c>
      <c r="L8" s="350">
        <v>0</v>
      </c>
      <c r="M8" s="350">
        <v>0</v>
      </c>
      <c r="N8" s="350">
        <v>0</v>
      </c>
      <c r="O8" s="350">
        <v>0</v>
      </c>
      <c r="P8" s="350">
        <v>0</v>
      </c>
      <c r="Q8" s="350">
        <v>0</v>
      </c>
      <c r="R8" s="350">
        <v>0</v>
      </c>
      <c r="S8" s="350">
        <v>0</v>
      </c>
      <c r="T8" s="350">
        <v>0</v>
      </c>
      <c r="U8" s="350">
        <v>0</v>
      </c>
      <c r="V8" s="350">
        <v>0</v>
      </c>
      <c r="W8" s="350">
        <v>0</v>
      </c>
      <c r="X8" s="351">
        <f>SUM(D8,F8,H8,J8,L8,N8,P8,R8,T8,V8)</f>
        <v>21049000</v>
      </c>
      <c r="Y8" s="351">
        <f>SUM(E8,G8,I8,K8,M8,O8,Q8,S8,U8,W8)</f>
        <v>19166777</v>
      </c>
      <c r="Z8" s="180">
        <v>1</v>
      </c>
      <c r="AA8" s="356">
        <v>1</v>
      </c>
      <c r="AB8" s="48"/>
      <c r="AC8" s="48"/>
      <c r="AD8" s="48"/>
      <c r="AE8" s="48"/>
      <c r="AF8" s="48"/>
      <c r="AG8" s="48"/>
      <c r="AH8" s="48"/>
    </row>
    <row r="9" spans="1:34" ht="16.5" thickBot="1">
      <c r="A9" s="568"/>
      <c r="B9" s="194" t="s">
        <v>201</v>
      </c>
      <c r="C9" s="179" t="s">
        <v>331</v>
      </c>
      <c r="D9" s="350">
        <v>0</v>
      </c>
      <c r="E9" s="350">
        <v>0</v>
      </c>
      <c r="F9" s="350">
        <v>0</v>
      </c>
      <c r="G9" s="350">
        <v>0</v>
      </c>
      <c r="H9" s="350">
        <v>525000</v>
      </c>
      <c r="I9" s="350">
        <v>656000</v>
      </c>
      <c r="J9" s="350">
        <v>0</v>
      </c>
      <c r="K9" s="350">
        <v>0</v>
      </c>
      <c r="L9" s="350">
        <v>0</v>
      </c>
      <c r="M9" s="350">
        <v>0</v>
      </c>
      <c r="N9" s="350">
        <v>0</v>
      </c>
      <c r="O9" s="350">
        <v>0</v>
      </c>
      <c r="P9" s="350">
        <v>0</v>
      </c>
      <c r="Q9" s="350">
        <v>0</v>
      </c>
      <c r="R9" s="350">
        <v>0</v>
      </c>
      <c r="S9" s="350">
        <v>0</v>
      </c>
      <c r="T9" s="350">
        <v>0</v>
      </c>
      <c r="U9" s="350">
        <v>0</v>
      </c>
      <c r="V9" s="350">
        <v>0</v>
      </c>
      <c r="W9" s="350">
        <v>0</v>
      </c>
      <c r="X9" s="351">
        <f aca="true" t="shared" si="0" ref="X9:X59">SUM(D9,F9,H9,J9,L9,N9,P9,R9,T9,V9)</f>
        <v>525000</v>
      </c>
      <c r="Y9" s="351">
        <f aca="true" t="shared" si="1" ref="Y9:Y38">SUM(E9,G9,I9,K9,M9,O9,Q9,S9,U9,W9)</f>
        <v>656000</v>
      </c>
      <c r="Z9" s="180">
        <v>0</v>
      </c>
      <c r="AA9" s="356">
        <v>0</v>
      </c>
      <c r="AB9" s="48"/>
      <c r="AC9" s="48"/>
      <c r="AD9" s="48"/>
      <c r="AE9" s="48"/>
      <c r="AF9" s="48"/>
      <c r="AG9" s="48"/>
      <c r="AH9" s="48"/>
    </row>
    <row r="10" spans="1:34" ht="16.5" thickBot="1">
      <c r="A10" s="568"/>
      <c r="B10" s="194" t="s">
        <v>202</v>
      </c>
      <c r="C10" s="179" t="s">
        <v>225</v>
      </c>
      <c r="D10" s="350">
        <v>0</v>
      </c>
      <c r="E10" s="350">
        <v>0</v>
      </c>
      <c r="F10" s="350">
        <v>0</v>
      </c>
      <c r="G10" s="350">
        <v>0</v>
      </c>
      <c r="H10" s="350">
        <v>11430000</v>
      </c>
      <c r="I10" s="350">
        <v>13372741</v>
      </c>
      <c r="J10" s="350">
        <v>0</v>
      </c>
      <c r="K10" s="350">
        <v>0</v>
      </c>
      <c r="L10" s="350">
        <v>0</v>
      </c>
      <c r="M10" s="350">
        <v>0</v>
      </c>
      <c r="N10" s="350">
        <v>0</v>
      </c>
      <c r="O10" s="350">
        <v>0</v>
      </c>
      <c r="P10" s="350">
        <v>2500000</v>
      </c>
      <c r="Q10" s="350">
        <v>263000</v>
      </c>
      <c r="R10" s="350">
        <v>0</v>
      </c>
      <c r="S10" s="350">
        <v>0</v>
      </c>
      <c r="T10" s="350">
        <v>0</v>
      </c>
      <c r="U10" s="350">
        <v>17683264</v>
      </c>
      <c r="V10" s="350">
        <v>0</v>
      </c>
      <c r="W10" s="350">
        <v>0</v>
      </c>
      <c r="X10" s="351">
        <f t="shared" si="0"/>
        <v>13930000</v>
      </c>
      <c r="Y10" s="351">
        <f t="shared" si="1"/>
        <v>31319005</v>
      </c>
      <c r="Z10" s="180">
        <v>0</v>
      </c>
      <c r="AA10" s="356">
        <v>0</v>
      </c>
      <c r="AB10" s="48"/>
      <c r="AC10" s="48"/>
      <c r="AD10" s="48"/>
      <c r="AE10" s="48"/>
      <c r="AF10" s="48"/>
      <c r="AG10" s="48"/>
      <c r="AH10" s="48"/>
    </row>
    <row r="11" spans="1:34" ht="16.5" thickBot="1">
      <c r="A11" s="568"/>
      <c r="B11" s="194" t="s">
        <v>474</v>
      </c>
      <c r="C11" s="179" t="s">
        <v>475</v>
      </c>
      <c r="D11" s="350">
        <v>0</v>
      </c>
      <c r="E11" s="350">
        <v>1157480</v>
      </c>
      <c r="F11" s="350">
        <v>0</v>
      </c>
      <c r="G11" s="350">
        <v>312520</v>
      </c>
      <c r="H11" s="350">
        <v>0</v>
      </c>
      <c r="I11" s="350">
        <v>1230000</v>
      </c>
      <c r="J11" s="350">
        <v>0</v>
      </c>
      <c r="K11" s="350">
        <v>0</v>
      </c>
      <c r="L11" s="350">
        <v>0</v>
      </c>
      <c r="M11" s="350">
        <v>0</v>
      </c>
      <c r="N11" s="350">
        <v>0</v>
      </c>
      <c r="O11" s="350">
        <v>0</v>
      </c>
      <c r="P11" s="350">
        <v>0</v>
      </c>
      <c r="Q11" s="350">
        <v>3300000</v>
      </c>
      <c r="R11" s="350">
        <v>0</v>
      </c>
      <c r="S11" s="350">
        <v>0</v>
      </c>
      <c r="T11" s="350">
        <v>0</v>
      </c>
      <c r="U11" s="350">
        <v>0</v>
      </c>
      <c r="V11" s="350">
        <v>0</v>
      </c>
      <c r="W11" s="350">
        <v>0</v>
      </c>
      <c r="X11" s="351">
        <f t="shared" si="0"/>
        <v>0</v>
      </c>
      <c r="Y11" s="351">
        <f t="shared" si="1"/>
        <v>6000000</v>
      </c>
      <c r="Z11" s="180">
        <v>0</v>
      </c>
      <c r="AA11" s="356">
        <v>0</v>
      </c>
      <c r="AB11" s="48"/>
      <c r="AC11" s="48"/>
      <c r="AD11" s="48"/>
      <c r="AE11" s="48"/>
      <c r="AF11" s="48"/>
      <c r="AG11" s="48"/>
      <c r="AH11" s="48"/>
    </row>
    <row r="12" spans="1:34" ht="16.5" thickBot="1">
      <c r="A12" s="568"/>
      <c r="B12" s="194" t="s">
        <v>323</v>
      </c>
      <c r="C12" s="179" t="s">
        <v>324</v>
      </c>
      <c r="D12" s="350">
        <v>0</v>
      </c>
      <c r="E12" s="350">
        <v>0</v>
      </c>
      <c r="F12" s="350">
        <v>0</v>
      </c>
      <c r="G12" s="350">
        <v>0</v>
      </c>
      <c r="H12" s="350">
        <v>0</v>
      </c>
      <c r="I12" s="350">
        <v>624186</v>
      </c>
      <c r="J12" s="350">
        <v>0</v>
      </c>
      <c r="K12" s="350">
        <v>3833797</v>
      </c>
      <c r="L12" s="350">
        <v>0</v>
      </c>
      <c r="M12" s="350">
        <v>0</v>
      </c>
      <c r="N12" s="350">
        <v>0</v>
      </c>
      <c r="O12" s="350">
        <v>0</v>
      </c>
      <c r="P12" s="350">
        <v>0</v>
      </c>
      <c r="Q12" s="350">
        <v>0</v>
      </c>
      <c r="R12" s="350">
        <v>0</v>
      </c>
      <c r="S12" s="350">
        <v>0</v>
      </c>
      <c r="T12" s="350">
        <v>0</v>
      </c>
      <c r="U12" s="350">
        <v>0</v>
      </c>
      <c r="V12" s="350">
        <v>0</v>
      </c>
      <c r="W12" s="350">
        <v>8995665</v>
      </c>
      <c r="X12" s="351">
        <f t="shared" si="0"/>
        <v>0</v>
      </c>
      <c r="Y12" s="351">
        <f t="shared" si="1"/>
        <v>13453648</v>
      </c>
      <c r="Z12" s="180">
        <v>0</v>
      </c>
      <c r="AA12" s="356">
        <v>0</v>
      </c>
      <c r="AB12" s="48"/>
      <c r="AC12" s="48"/>
      <c r="AD12" s="48"/>
      <c r="AE12" s="48"/>
      <c r="AF12" s="48"/>
      <c r="AG12" s="48"/>
      <c r="AH12" s="48"/>
    </row>
    <row r="13" spans="1:34" ht="16.5" thickBot="1">
      <c r="A13" s="568"/>
      <c r="B13" s="194" t="s">
        <v>471</v>
      </c>
      <c r="C13" s="467" t="s">
        <v>472</v>
      </c>
      <c r="D13" s="350"/>
      <c r="E13" s="350"/>
      <c r="F13" s="350"/>
      <c r="G13" s="350"/>
      <c r="H13" s="350"/>
      <c r="I13" s="350"/>
      <c r="J13" s="350"/>
      <c r="K13" s="350">
        <v>302000</v>
      </c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1"/>
      <c r="Y13" s="351"/>
      <c r="Z13" s="180"/>
      <c r="AA13" s="356"/>
      <c r="AB13" s="48"/>
      <c r="AC13" s="48"/>
      <c r="AD13" s="48"/>
      <c r="AE13" s="48"/>
      <c r="AF13" s="48"/>
      <c r="AG13" s="48"/>
      <c r="AH13" s="48"/>
    </row>
    <row r="14" spans="1:34" ht="16.5" thickBot="1">
      <c r="A14" s="568"/>
      <c r="B14" s="194" t="s">
        <v>204</v>
      </c>
      <c r="C14" s="181" t="s">
        <v>227</v>
      </c>
      <c r="D14" s="350">
        <v>40252000</v>
      </c>
      <c r="E14" s="350">
        <v>81278893</v>
      </c>
      <c r="F14" s="350">
        <v>5434000</v>
      </c>
      <c r="G14" s="350">
        <v>10898112</v>
      </c>
      <c r="H14" s="350">
        <v>635000</v>
      </c>
      <c r="I14" s="350">
        <v>1879470</v>
      </c>
      <c r="J14" s="350">
        <v>0</v>
      </c>
      <c r="K14" s="350">
        <v>0</v>
      </c>
      <c r="L14" s="350">
        <v>0</v>
      </c>
      <c r="M14" s="350">
        <v>0</v>
      </c>
      <c r="N14" s="350">
        <v>0</v>
      </c>
      <c r="O14" s="350">
        <v>0</v>
      </c>
      <c r="P14" s="350">
        <v>0</v>
      </c>
      <c r="Q14" s="350">
        <v>1969760</v>
      </c>
      <c r="R14" s="350">
        <v>0</v>
      </c>
      <c r="S14" s="350">
        <v>0</v>
      </c>
      <c r="T14" s="350">
        <v>0</v>
      </c>
      <c r="U14" s="350">
        <v>0</v>
      </c>
      <c r="V14" s="350">
        <v>0</v>
      </c>
      <c r="W14" s="350">
        <v>0</v>
      </c>
      <c r="X14" s="351">
        <f t="shared" si="0"/>
        <v>46321000</v>
      </c>
      <c r="Y14" s="351">
        <f t="shared" si="1"/>
        <v>96026235</v>
      </c>
      <c r="Z14" s="180">
        <v>116</v>
      </c>
      <c r="AA14" s="356">
        <v>201</v>
      </c>
      <c r="AB14" s="48"/>
      <c r="AC14" s="48"/>
      <c r="AD14" s="48"/>
      <c r="AE14" s="48"/>
      <c r="AF14" s="48"/>
      <c r="AG14" s="48"/>
      <c r="AH14" s="48"/>
    </row>
    <row r="15" spans="1:34" ht="16.5" thickBot="1">
      <c r="A15" s="568"/>
      <c r="B15" s="194" t="s">
        <v>205</v>
      </c>
      <c r="C15" s="181" t="s">
        <v>228</v>
      </c>
      <c r="D15" s="350">
        <v>3087000</v>
      </c>
      <c r="E15" s="350">
        <v>29969410</v>
      </c>
      <c r="F15" s="350">
        <v>416000</v>
      </c>
      <c r="G15" s="350">
        <v>4042843</v>
      </c>
      <c r="H15" s="350">
        <v>1270000</v>
      </c>
      <c r="I15" s="350">
        <v>8289423</v>
      </c>
      <c r="J15" s="350">
        <v>0</v>
      </c>
      <c r="K15" s="350">
        <v>0</v>
      </c>
      <c r="L15" s="350">
        <v>0</v>
      </c>
      <c r="M15" s="350">
        <v>0</v>
      </c>
      <c r="N15" s="350">
        <v>0</v>
      </c>
      <c r="O15" s="350">
        <v>0</v>
      </c>
      <c r="P15" s="350">
        <v>0</v>
      </c>
      <c r="Q15" s="350">
        <v>241300</v>
      </c>
      <c r="R15" s="350">
        <v>0</v>
      </c>
      <c r="S15" s="350">
        <v>0</v>
      </c>
      <c r="T15" s="350">
        <v>0</v>
      </c>
      <c r="U15" s="350">
        <v>0</v>
      </c>
      <c r="V15" s="350">
        <v>0</v>
      </c>
      <c r="W15" s="350">
        <v>0</v>
      </c>
      <c r="X15" s="351">
        <f t="shared" si="0"/>
        <v>4773000</v>
      </c>
      <c r="Y15" s="351">
        <f t="shared" si="1"/>
        <v>42542976</v>
      </c>
      <c r="Z15" s="180">
        <v>13</v>
      </c>
      <c r="AA15" s="356">
        <v>41</v>
      </c>
      <c r="AB15" s="48"/>
      <c r="AC15" s="48"/>
      <c r="AD15" s="48"/>
      <c r="AE15" s="48"/>
      <c r="AF15" s="48"/>
      <c r="AG15" s="48"/>
      <c r="AH15" s="48"/>
    </row>
    <row r="16" spans="1:34" ht="16.5" thickBot="1">
      <c r="A16" s="568"/>
      <c r="B16" s="198" t="s">
        <v>206</v>
      </c>
      <c r="C16" s="181" t="s">
        <v>476</v>
      </c>
      <c r="D16" s="350">
        <v>0</v>
      </c>
      <c r="E16" s="350">
        <v>0</v>
      </c>
      <c r="F16" s="350">
        <v>0</v>
      </c>
      <c r="G16" s="350">
        <v>0</v>
      </c>
      <c r="H16" s="350">
        <v>2540000</v>
      </c>
      <c r="I16" s="350">
        <v>1284047</v>
      </c>
      <c r="J16" s="350">
        <v>0</v>
      </c>
      <c r="K16" s="350">
        <v>0</v>
      </c>
      <c r="L16" s="350">
        <v>0</v>
      </c>
      <c r="M16" s="350">
        <v>0</v>
      </c>
      <c r="N16" s="350">
        <v>0</v>
      </c>
      <c r="O16" s="350">
        <v>0</v>
      </c>
      <c r="P16" s="350">
        <v>0</v>
      </c>
      <c r="Q16" s="350">
        <v>0</v>
      </c>
      <c r="R16" s="350">
        <v>0</v>
      </c>
      <c r="S16" s="350">
        <v>0</v>
      </c>
      <c r="T16" s="350">
        <v>17501000</v>
      </c>
      <c r="U16" s="350">
        <v>20593000</v>
      </c>
      <c r="V16" s="350">
        <v>0</v>
      </c>
      <c r="W16" s="350">
        <v>0</v>
      </c>
      <c r="X16" s="351">
        <f t="shared" si="0"/>
        <v>20041000</v>
      </c>
      <c r="Y16" s="351">
        <f t="shared" si="1"/>
        <v>21877047</v>
      </c>
      <c r="Z16" s="180">
        <v>0</v>
      </c>
      <c r="AA16" s="356">
        <v>0</v>
      </c>
      <c r="AB16" s="48"/>
      <c r="AC16" s="48"/>
      <c r="AD16" s="48"/>
      <c r="AE16" s="48"/>
      <c r="AF16" s="48"/>
      <c r="AG16" s="48"/>
      <c r="AH16" s="48"/>
    </row>
    <row r="17" spans="1:34" ht="16.5" thickBot="1">
      <c r="A17" s="568"/>
      <c r="B17" s="194" t="s">
        <v>207</v>
      </c>
      <c r="C17" s="181" t="s">
        <v>327</v>
      </c>
      <c r="D17" s="350">
        <v>0</v>
      </c>
      <c r="E17" s="350">
        <v>0</v>
      </c>
      <c r="F17" s="350">
        <v>0</v>
      </c>
      <c r="G17" s="350">
        <v>0</v>
      </c>
      <c r="H17" s="350">
        <v>0</v>
      </c>
      <c r="I17" s="350">
        <v>0</v>
      </c>
      <c r="J17" s="350">
        <v>130000</v>
      </c>
      <c r="K17" s="350">
        <v>169315</v>
      </c>
      <c r="L17" s="350">
        <v>0</v>
      </c>
      <c r="M17" s="350">
        <v>0</v>
      </c>
      <c r="N17" s="350">
        <v>0</v>
      </c>
      <c r="O17" s="350">
        <v>0</v>
      </c>
      <c r="P17" s="350">
        <v>0</v>
      </c>
      <c r="Q17" s="350">
        <v>0</v>
      </c>
      <c r="R17" s="350">
        <v>0</v>
      </c>
      <c r="S17" s="350">
        <v>0</v>
      </c>
      <c r="T17" s="350">
        <v>0</v>
      </c>
      <c r="U17" s="350">
        <v>0</v>
      </c>
      <c r="V17" s="350">
        <v>0</v>
      </c>
      <c r="W17" s="350">
        <v>0</v>
      </c>
      <c r="X17" s="351">
        <f t="shared" si="0"/>
        <v>130000</v>
      </c>
      <c r="Y17" s="351">
        <f t="shared" si="1"/>
        <v>169315</v>
      </c>
      <c r="Z17" s="180">
        <v>0</v>
      </c>
      <c r="AA17" s="356">
        <v>0</v>
      </c>
      <c r="AB17" s="48"/>
      <c r="AC17" s="48"/>
      <c r="AD17" s="48"/>
      <c r="AE17" s="48"/>
      <c r="AF17" s="48"/>
      <c r="AG17" s="48"/>
      <c r="AH17" s="48"/>
    </row>
    <row r="18" spans="1:34" ht="16.5" thickBot="1">
      <c r="A18" s="568"/>
      <c r="B18" s="194" t="s">
        <v>208</v>
      </c>
      <c r="C18" s="181" t="s">
        <v>229</v>
      </c>
      <c r="D18" s="350">
        <v>0</v>
      </c>
      <c r="E18" s="350">
        <v>0</v>
      </c>
      <c r="F18" s="350">
        <v>0</v>
      </c>
      <c r="G18" s="350">
        <v>0</v>
      </c>
      <c r="H18" s="350">
        <v>0</v>
      </c>
      <c r="I18" s="350">
        <v>0</v>
      </c>
      <c r="J18" s="350">
        <v>0</v>
      </c>
      <c r="K18" s="350">
        <v>7994363</v>
      </c>
      <c r="L18" s="350">
        <v>0</v>
      </c>
      <c r="M18" s="350">
        <v>0</v>
      </c>
      <c r="N18" s="350">
        <v>0</v>
      </c>
      <c r="O18" s="350">
        <v>0</v>
      </c>
      <c r="P18" s="350">
        <v>0</v>
      </c>
      <c r="Q18" s="350">
        <v>0</v>
      </c>
      <c r="R18" s="350">
        <v>46016000</v>
      </c>
      <c r="S18" s="350">
        <v>46223699</v>
      </c>
      <c r="T18" s="350">
        <v>0</v>
      </c>
      <c r="U18" s="350">
        <v>0</v>
      </c>
      <c r="V18" s="350">
        <v>0</v>
      </c>
      <c r="W18" s="350">
        <v>0</v>
      </c>
      <c r="X18" s="351">
        <f t="shared" si="0"/>
        <v>46016000</v>
      </c>
      <c r="Y18" s="351">
        <f t="shared" si="1"/>
        <v>54218062</v>
      </c>
      <c r="Z18" s="180">
        <v>0</v>
      </c>
      <c r="AA18" s="356">
        <v>0</v>
      </c>
      <c r="AB18" s="48"/>
      <c r="AC18" s="48"/>
      <c r="AD18" s="48"/>
      <c r="AE18" s="48"/>
      <c r="AF18" s="48"/>
      <c r="AG18" s="48"/>
      <c r="AH18" s="48"/>
    </row>
    <row r="19" spans="1:34" ht="16.5" thickBot="1">
      <c r="A19" s="568"/>
      <c r="B19" s="194" t="s">
        <v>209</v>
      </c>
      <c r="C19" s="181" t="s">
        <v>230</v>
      </c>
      <c r="D19" s="350">
        <v>0</v>
      </c>
      <c r="E19" s="350">
        <v>0</v>
      </c>
      <c r="F19" s="350">
        <v>0</v>
      </c>
      <c r="G19" s="350">
        <v>0</v>
      </c>
      <c r="H19" s="350">
        <v>241000</v>
      </c>
      <c r="I19" s="350">
        <v>4066000</v>
      </c>
      <c r="J19" s="350">
        <v>0</v>
      </c>
      <c r="K19" s="350">
        <v>0</v>
      </c>
      <c r="L19" s="350">
        <v>0</v>
      </c>
      <c r="M19" s="350">
        <v>0</v>
      </c>
      <c r="N19" s="350">
        <v>0</v>
      </c>
      <c r="O19" s="350">
        <v>0</v>
      </c>
      <c r="P19" s="350">
        <v>0</v>
      </c>
      <c r="Q19" s="350">
        <v>0</v>
      </c>
      <c r="R19" s="350">
        <v>0</v>
      </c>
      <c r="S19" s="350">
        <v>0</v>
      </c>
      <c r="T19" s="350">
        <v>0</v>
      </c>
      <c r="U19" s="350">
        <v>0</v>
      </c>
      <c r="V19" s="350">
        <v>0</v>
      </c>
      <c r="W19" s="350">
        <v>0</v>
      </c>
      <c r="X19" s="351">
        <f t="shared" si="0"/>
        <v>241000</v>
      </c>
      <c r="Y19" s="351">
        <f t="shared" si="1"/>
        <v>4066000</v>
      </c>
      <c r="Z19" s="180">
        <v>0</v>
      </c>
      <c r="AA19" s="356">
        <v>0</v>
      </c>
      <c r="AB19" s="48"/>
      <c r="AC19" s="48"/>
      <c r="AD19" s="48"/>
      <c r="AE19" s="48"/>
      <c r="AF19" s="48"/>
      <c r="AG19" s="48"/>
      <c r="AH19" s="48"/>
    </row>
    <row r="20" spans="1:34" ht="16.5" thickBot="1">
      <c r="A20" s="568"/>
      <c r="B20" s="194" t="s">
        <v>210</v>
      </c>
      <c r="C20" s="181" t="s">
        <v>55</v>
      </c>
      <c r="D20" s="350">
        <v>0</v>
      </c>
      <c r="E20" s="350">
        <v>0</v>
      </c>
      <c r="F20" s="350">
        <v>0</v>
      </c>
      <c r="G20" s="350">
        <v>0</v>
      </c>
      <c r="H20" s="350">
        <v>6400000</v>
      </c>
      <c r="I20" s="350">
        <v>6400000</v>
      </c>
      <c r="J20" s="350">
        <v>0</v>
      </c>
      <c r="K20" s="350">
        <v>0</v>
      </c>
      <c r="L20" s="350">
        <v>0</v>
      </c>
      <c r="M20" s="350">
        <v>0</v>
      </c>
      <c r="N20" s="350">
        <v>0</v>
      </c>
      <c r="O20" s="350">
        <v>0</v>
      </c>
      <c r="P20" s="350">
        <v>0</v>
      </c>
      <c r="Q20" s="350">
        <v>0</v>
      </c>
      <c r="R20" s="350">
        <v>0</v>
      </c>
      <c r="S20" s="350">
        <v>0</v>
      </c>
      <c r="T20" s="350">
        <v>0</v>
      </c>
      <c r="U20" s="350">
        <v>0</v>
      </c>
      <c r="V20" s="350">
        <v>0</v>
      </c>
      <c r="W20" s="350">
        <v>0</v>
      </c>
      <c r="X20" s="351">
        <f t="shared" si="0"/>
        <v>6400000</v>
      </c>
      <c r="Y20" s="351">
        <f t="shared" si="1"/>
        <v>6400000</v>
      </c>
      <c r="Z20" s="180">
        <v>0</v>
      </c>
      <c r="AA20" s="356">
        <v>0</v>
      </c>
      <c r="AB20" s="48"/>
      <c r="AC20" s="48"/>
      <c r="AD20" s="48"/>
      <c r="AE20" s="48"/>
      <c r="AF20" s="48"/>
      <c r="AG20" s="48"/>
      <c r="AH20" s="48"/>
    </row>
    <row r="21" spans="1:34" ht="16.5" thickBot="1">
      <c r="A21" s="568"/>
      <c r="B21" s="194" t="s">
        <v>168</v>
      </c>
      <c r="C21" s="181" t="s">
        <v>167</v>
      </c>
      <c r="D21" s="350">
        <v>1156000</v>
      </c>
      <c r="E21" s="350">
        <v>975900</v>
      </c>
      <c r="F21" s="350">
        <v>312000</v>
      </c>
      <c r="G21" s="350">
        <v>264000</v>
      </c>
      <c r="H21" s="350">
        <v>1751000</v>
      </c>
      <c r="I21" s="350">
        <v>1751000</v>
      </c>
      <c r="J21" s="350">
        <v>0</v>
      </c>
      <c r="K21" s="350">
        <v>0</v>
      </c>
      <c r="L21" s="350">
        <v>0</v>
      </c>
      <c r="M21" s="350">
        <v>0</v>
      </c>
      <c r="N21" s="350">
        <v>0</v>
      </c>
      <c r="O21" s="350">
        <v>0</v>
      </c>
      <c r="P21" s="350">
        <v>0</v>
      </c>
      <c r="Q21" s="350">
        <v>0</v>
      </c>
      <c r="R21" s="350">
        <v>0</v>
      </c>
      <c r="S21" s="350">
        <v>0</v>
      </c>
      <c r="T21" s="350">
        <v>0</v>
      </c>
      <c r="U21" s="350">
        <v>0</v>
      </c>
      <c r="V21" s="350">
        <v>0</v>
      </c>
      <c r="W21" s="350">
        <v>0</v>
      </c>
      <c r="X21" s="351">
        <f t="shared" si="0"/>
        <v>3219000</v>
      </c>
      <c r="Y21" s="351">
        <f t="shared" si="1"/>
        <v>2990900</v>
      </c>
      <c r="Z21" s="180">
        <v>1</v>
      </c>
      <c r="AA21" s="356">
        <v>1</v>
      </c>
      <c r="AB21" s="48"/>
      <c r="AC21" s="48"/>
      <c r="AD21" s="48"/>
      <c r="AE21" s="48"/>
      <c r="AF21" s="48"/>
      <c r="AG21" s="48"/>
      <c r="AH21" s="48"/>
    </row>
    <row r="22" spans="1:34" ht="16.5" thickBot="1">
      <c r="A22" s="568"/>
      <c r="B22" s="194" t="s">
        <v>169</v>
      </c>
      <c r="C22" s="181" t="s">
        <v>231</v>
      </c>
      <c r="D22" s="350">
        <v>12380000</v>
      </c>
      <c r="E22" s="350">
        <v>12919400</v>
      </c>
      <c r="F22" s="350">
        <v>3348000</v>
      </c>
      <c r="G22" s="350">
        <v>3396000</v>
      </c>
      <c r="H22" s="350">
        <v>19139000</v>
      </c>
      <c r="I22" s="350">
        <v>17143000</v>
      </c>
      <c r="J22" s="350">
        <v>500000</v>
      </c>
      <c r="K22" s="350">
        <v>3078285</v>
      </c>
      <c r="L22" s="350">
        <v>0</v>
      </c>
      <c r="M22" s="350">
        <v>0</v>
      </c>
      <c r="N22" s="350">
        <v>0</v>
      </c>
      <c r="O22" s="350">
        <v>0</v>
      </c>
      <c r="P22" s="350">
        <v>0</v>
      </c>
      <c r="Q22" s="350">
        <v>134200</v>
      </c>
      <c r="R22" s="350">
        <v>0</v>
      </c>
      <c r="S22" s="350">
        <v>0</v>
      </c>
      <c r="T22" s="350">
        <v>0</v>
      </c>
      <c r="U22" s="350">
        <v>0</v>
      </c>
      <c r="V22" s="350">
        <v>0</v>
      </c>
      <c r="W22" s="350">
        <v>0</v>
      </c>
      <c r="X22" s="351">
        <f t="shared" si="0"/>
        <v>35367000</v>
      </c>
      <c r="Y22" s="351">
        <f t="shared" si="1"/>
        <v>36670885</v>
      </c>
      <c r="Z22" s="180">
        <v>7</v>
      </c>
      <c r="AA22" s="356">
        <v>7</v>
      </c>
      <c r="AB22" s="48"/>
      <c r="AC22" s="48"/>
      <c r="AD22" s="48"/>
      <c r="AE22" s="48"/>
      <c r="AF22" s="48"/>
      <c r="AG22" s="48"/>
      <c r="AH22" s="48"/>
    </row>
    <row r="23" spans="1:34" ht="16.5" thickBot="1">
      <c r="A23" s="568"/>
      <c r="B23" s="194" t="s">
        <v>211</v>
      </c>
      <c r="C23" s="181" t="s">
        <v>232</v>
      </c>
      <c r="D23" s="350">
        <v>0</v>
      </c>
      <c r="E23" s="350">
        <v>0</v>
      </c>
      <c r="F23" s="350">
        <v>0</v>
      </c>
      <c r="G23" s="350">
        <v>0</v>
      </c>
      <c r="H23" s="350">
        <v>950000</v>
      </c>
      <c r="I23" s="350">
        <v>1585000</v>
      </c>
      <c r="J23" s="350">
        <v>0</v>
      </c>
      <c r="K23" s="350">
        <v>90626</v>
      </c>
      <c r="L23" s="350">
        <v>0</v>
      </c>
      <c r="M23" s="350">
        <v>0</v>
      </c>
      <c r="N23" s="350">
        <v>0</v>
      </c>
      <c r="O23" s="350">
        <v>0</v>
      </c>
      <c r="P23" s="350">
        <v>0</v>
      </c>
      <c r="Q23" s="350">
        <v>0</v>
      </c>
      <c r="R23" s="350">
        <v>0</v>
      </c>
      <c r="S23" s="350">
        <v>0</v>
      </c>
      <c r="T23" s="350">
        <v>0</v>
      </c>
      <c r="U23" s="350">
        <v>0</v>
      </c>
      <c r="V23" s="350">
        <v>0</v>
      </c>
      <c r="W23" s="350">
        <v>0</v>
      </c>
      <c r="X23" s="351">
        <f t="shared" si="0"/>
        <v>950000</v>
      </c>
      <c r="Y23" s="351">
        <f t="shared" si="1"/>
        <v>1675626</v>
      </c>
      <c r="Z23" s="180">
        <v>0</v>
      </c>
      <c r="AA23" s="356">
        <v>0</v>
      </c>
      <c r="AB23" s="48"/>
      <c r="AC23" s="48"/>
      <c r="AD23" s="48"/>
      <c r="AE23" s="48"/>
      <c r="AF23" s="48"/>
      <c r="AG23" s="48"/>
      <c r="AH23" s="48"/>
    </row>
    <row r="24" spans="1:34" ht="16.5" thickBot="1">
      <c r="A24" s="568"/>
      <c r="B24" s="194" t="s">
        <v>212</v>
      </c>
      <c r="C24" s="181" t="s">
        <v>233</v>
      </c>
      <c r="D24" s="350">
        <v>0</v>
      </c>
      <c r="E24" s="350">
        <v>0</v>
      </c>
      <c r="F24" s="350">
        <v>0</v>
      </c>
      <c r="G24" s="350">
        <v>0</v>
      </c>
      <c r="H24" s="350">
        <v>635000</v>
      </c>
      <c r="I24" s="350">
        <v>0</v>
      </c>
      <c r="J24" s="350">
        <v>0</v>
      </c>
      <c r="K24" s="350">
        <v>0</v>
      </c>
      <c r="L24" s="350">
        <v>0</v>
      </c>
      <c r="M24" s="350">
        <v>0</v>
      </c>
      <c r="N24" s="350">
        <v>0</v>
      </c>
      <c r="O24" s="350">
        <v>0</v>
      </c>
      <c r="P24" s="350">
        <v>0</v>
      </c>
      <c r="Q24" s="350">
        <v>0</v>
      </c>
      <c r="R24" s="350">
        <v>0</v>
      </c>
      <c r="S24" s="350">
        <v>0</v>
      </c>
      <c r="T24" s="350">
        <v>0</v>
      </c>
      <c r="U24" s="350">
        <v>0</v>
      </c>
      <c r="V24" s="350">
        <v>0</v>
      </c>
      <c r="W24" s="350">
        <v>0</v>
      </c>
      <c r="X24" s="351">
        <f t="shared" si="0"/>
        <v>635000</v>
      </c>
      <c r="Y24" s="351">
        <f t="shared" si="1"/>
        <v>0</v>
      </c>
      <c r="Z24" s="180">
        <v>0</v>
      </c>
      <c r="AA24" s="356">
        <v>0</v>
      </c>
      <c r="AB24" s="48"/>
      <c r="AC24" s="48"/>
      <c r="AD24" s="48"/>
      <c r="AE24" s="48"/>
      <c r="AF24" s="48"/>
      <c r="AG24" s="48"/>
      <c r="AH24" s="48"/>
    </row>
    <row r="25" spans="1:34" ht="16.5" thickBot="1">
      <c r="A25" s="568"/>
      <c r="B25" s="194" t="s">
        <v>170</v>
      </c>
      <c r="C25" s="179" t="s">
        <v>56</v>
      </c>
      <c r="D25" s="350">
        <v>8966000</v>
      </c>
      <c r="E25" s="350">
        <v>8998400</v>
      </c>
      <c r="F25" s="350">
        <v>2420000</v>
      </c>
      <c r="G25" s="350">
        <v>2420000</v>
      </c>
      <c r="H25" s="350">
        <v>1219000</v>
      </c>
      <c r="I25" s="350">
        <v>1219000</v>
      </c>
      <c r="J25" s="350">
        <v>0</v>
      </c>
      <c r="K25" s="350">
        <v>0</v>
      </c>
      <c r="L25" s="350">
        <v>0</v>
      </c>
      <c r="M25" s="350">
        <v>0</v>
      </c>
      <c r="N25" s="350">
        <v>0</v>
      </c>
      <c r="O25" s="350">
        <v>0</v>
      </c>
      <c r="P25" s="350">
        <v>190000</v>
      </c>
      <c r="Q25" s="350">
        <v>190000</v>
      </c>
      <c r="R25" s="350">
        <v>0</v>
      </c>
      <c r="S25" s="350">
        <v>0</v>
      </c>
      <c r="T25" s="350">
        <v>0</v>
      </c>
      <c r="U25" s="350">
        <v>0</v>
      </c>
      <c r="V25" s="350">
        <v>0</v>
      </c>
      <c r="W25" s="350">
        <v>0</v>
      </c>
      <c r="X25" s="351">
        <f t="shared" si="0"/>
        <v>12795000</v>
      </c>
      <c r="Y25" s="351">
        <f t="shared" si="1"/>
        <v>12827400</v>
      </c>
      <c r="Z25" s="180">
        <v>3</v>
      </c>
      <c r="AA25" s="356">
        <v>3</v>
      </c>
      <c r="AB25" s="48"/>
      <c r="AC25" s="48"/>
      <c r="AD25" s="48"/>
      <c r="AE25" s="48"/>
      <c r="AF25" s="48"/>
      <c r="AG25" s="48"/>
      <c r="AH25" s="48"/>
    </row>
    <row r="26" spans="1:34" ht="16.5" thickBot="1">
      <c r="A26" s="568"/>
      <c r="B26" s="194" t="s">
        <v>214</v>
      </c>
      <c r="C26" s="179" t="s">
        <v>235</v>
      </c>
      <c r="D26" s="350">
        <v>720000</v>
      </c>
      <c r="E26" s="350">
        <v>720000</v>
      </c>
      <c r="F26" s="350">
        <v>194000</v>
      </c>
      <c r="G26" s="350">
        <v>194000</v>
      </c>
      <c r="H26" s="350">
        <v>1080000</v>
      </c>
      <c r="I26" s="350">
        <v>1080000</v>
      </c>
      <c r="J26" s="350">
        <v>800000</v>
      </c>
      <c r="K26" s="350">
        <v>900000</v>
      </c>
      <c r="L26" s="350">
        <v>0</v>
      </c>
      <c r="M26" s="350">
        <v>0</v>
      </c>
      <c r="N26" s="350">
        <v>0</v>
      </c>
      <c r="O26" s="350">
        <v>0</v>
      </c>
      <c r="P26" s="350">
        <v>0</v>
      </c>
      <c r="Q26" s="350">
        <v>186769</v>
      </c>
      <c r="R26" s="350">
        <v>0</v>
      </c>
      <c r="S26" s="350">
        <v>0</v>
      </c>
      <c r="T26" s="350">
        <v>0</v>
      </c>
      <c r="U26" s="350">
        <v>0</v>
      </c>
      <c r="V26" s="350">
        <v>0</v>
      </c>
      <c r="W26" s="350">
        <v>0</v>
      </c>
      <c r="X26" s="351">
        <f t="shared" si="0"/>
        <v>2794000</v>
      </c>
      <c r="Y26" s="351">
        <f t="shared" si="1"/>
        <v>3080769</v>
      </c>
      <c r="Z26" s="180">
        <v>0</v>
      </c>
      <c r="AA26" s="356">
        <v>0</v>
      </c>
      <c r="AB26" s="48"/>
      <c r="AC26" s="48"/>
      <c r="AD26" s="48"/>
      <c r="AE26" s="48"/>
      <c r="AF26" s="48"/>
      <c r="AG26" s="48"/>
      <c r="AH26" s="48"/>
    </row>
    <row r="27" spans="1:34" ht="16.5" thickBot="1">
      <c r="A27" s="568"/>
      <c r="B27" s="197" t="s">
        <v>253</v>
      </c>
      <c r="C27" s="179" t="s">
        <v>255</v>
      </c>
      <c r="D27" s="350">
        <v>0</v>
      </c>
      <c r="E27" s="350">
        <v>0</v>
      </c>
      <c r="F27" s="350">
        <v>0</v>
      </c>
      <c r="G27" s="350">
        <v>0</v>
      </c>
      <c r="H27" s="350">
        <v>0</v>
      </c>
      <c r="I27" s="350">
        <v>0</v>
      </c>
      <c r="J27" s="350"/>
      <c r="K27" s="350">
        <v>0</v>
      </c>
      <c r="L27" s="350">
        <v>0</v>
      </c>
      <c r="M27" s="350">
        <v>0</v>
      </c>
      <c r="N27" s="350">
        <v>0</v>
      </c>
      <c r="O27" s="350">
        <v>0</v>
      </c>
      <c r="P27" s="350">
        <v>0</v>
      </c>
      <c r="Q27" s="350">
        <v>1435354</v>
      </c>
      <c r="R27" s="350">
        <v>0</v>
      </c>
      <c r="S27" s="350">
        <v>0</v>
      </c>
      <c r="T27" s="350"/>
      <c r="U27" s="350">
        <v>0</v>
      </c>
      <c r="V27" s="350">
        <v>0</v>
      </c>
      <c r="W27" s="350">
        <v>0</v>
      </c>
      <c r="X27" s="351">
        <f t="shared" si="0"/>
        <v>0</v>
      </c>
      <c r="Y27" s="351">
        <f t="shared" si="1"/>
        <v>1435354</v>
      </c>
      <c r="Z27" s="180">
        <v>0</v>
      </c>
      <c r="AA27" s="356">
        <v>0</v>
      </c>
      <c r="AB27" s="48"/>
      <c r="AC27" s="48"/>
      <c r="AD27" s="48"/>
      <c r="AE27" s="48"/>
      <c r="AF27" s="48"/>
      <c r="AG27" s="48"/>
      <c r="AH27" s="48"/>
    </row>
    <row r="28" spans="1:34" ht="16.5" thickBot="1">
      <c r="A28" s="568"/>
      <c r="B28" s="194" t="s">
        <v>215</v>
      </c>
      <c r="C28" s="179" t="s">
        <v>236</v>
      </c>
      <c r="D28" s="350">
        <v>0</v>
      </c>
      <c r="E28" s="350">
        <v>0</v>
      </c>
      <c r="F28" s="350">
        <v>0</v>
      </c>
      <c r="G28" s="350">
        <v>0</v>
      </c>
      <c r="H28" s="350">
        <v>0</v>
      </c>
      <c r="I28" s="350">
        <v>0</v>
      </c>
      <c r="J28" s="350">
        <v>56180000</v>
      </c>
      <c r="K28" s="350">
        <v>56180000</v>
      </c>
      <c r="L28" s="350">
        <v>0</v>
      </c>
      <c r="M28" s="350">
        <v>0</v>
      </c>
      <c r="N28" s="350">
        <v>0</v>
      </c>
      <c r="O28" s="350">
        <v>0</v>
      </c>
      <c r="P28" s="350">
        <v>0</v>
      </c>
      <c r="Q28" s="350">
        <v>0</v>
      </c>
      <c r="R28" s="350">
        <v>0</v>
      </c>
      <c r="S28" s="350">
        <v>0</v>
      </c>
      <c r="T28" s="350">
        <v>0</v>
      </c>
      <c r="U28" s="350">
        <v>0</v>
      </c>
      <c r="V28" s="350">
        <v>0</v>
      </c>
      <c r="W28" s="350">
        <v>0</v>
      </c>
      <c r="X28" s="351">
        <f t="shared" si="0"/>
        <v>56180000</v>
      </c>
      <c r="Y28" s="351">
        <f t="shared" si="1"/>
        <v>56180000</v>
      </c>
      <c r="Z28" s="180">
        <v>0</v>
      </c>
      <c r="AA28" s="356">
        <v>0</v>
      </c>
      <c r="AB28" s="48"/>
      <c r="AC28" s="48"/>
      <c r="AD28" s="48"/>
      <c r="AE28" s="48"/>
      <c r="AF28" s="48"/>
      <c r="AG28" s="48"/>
      <c r="AH28" s="48"/>
    </row>
    <row r="29" spans="1:34" ht="16.5" thickBot="1">
      <c r="A29" s="568"/>
      <c r="B29" s="194" t="s">
        <v>171</v>
      </c>
      <c r="C29" s="179" t="s">
        <v>237</v>
      </c>
      <c r="D29" s="350">
        <v>13289000</v>
      </c>
      <c r="E29" s="350">
        <v>13344640</v>
      </c>
      <c r="F29" s="350">
        <v>3588000</v>
      </c>
      <c r="G29" s="350">
        <v>3588000</v>
      </c>
      <c r="H29" s="350">
        <v>38909000</v>
      </c>
      <c r="I29" s="350">
        <v>40787495</v>
      </c>
      <c r="J29" s="350">
        <v>0</v>
      </c>
      <c r="K29" s="350">
        <v>0</v>
      </c>
      <c r="L29" s="350">
        <v>0</v>
      </c>
      <c r="M29" s="350">
        <v>0</v>
      </c>
      <c r="N29" s="350">
        <v>0</v>
      </c>
      <c r="O29" s="350">
        <v>0</v>
      </c>
      <c r="P29" s="350">
        <v>0</v>
      </c>
      <c r="Q29" s="350">
        <v>368872</v>
      </c>
      <c r="R29" s="350">
        <v>0</v>
      </c>
      <c r="S29" s="350">
        <v>0</v>
      </c>
      <c r="T29" s="350">
        <v>24473000</v>
      </c>
      <c r="U29" s="350">
        <v>24473000</v>
      </c>
      <c r="V29" s="350">
        <v>0</v>
      </c>
      <c r="W29" s="350">
        <v>0</v>
      </c>
      <c r="X29" s="351">
        <f t="shared" si="0"/>
        <v>80259000</v>
      </c>
      <c r="Y29" s="351">
        <f t="shared" si="1"/>
        <v>82562007</v>
      </c>
      <c r="Z29" s="180">
        <v>9</v>
      </c>
      <c r="AA29" s="356">
        <v>9</v>
      </c>
      <c r="AB29" s="48"/>
      <c r="AC29" s="48"/>
      <c r="AD29" s="48"/>
      <c r="AE29" s="48"/>
      <c r="AF29" s="48"/>
      <c r="AG29" s="48"/>
      <c r="AH29" s="48"/>
    </row>
    <row r="30" spans="1:34" ht="18.75" customHeight="1" thickBot="1">
      <c r="A30" s="568"/>
      <c r="B30" s="194" t="s">
        <v>216</v>
      </c>
      <c r="C30" s="179" t="s">
        <v>238</v>
      </c>
      <c r="D30" s="350">
        <v>0</v>
      </c>
      <c r="E30" s="350">
        <v>0</v>
      </c>
      <c r="F30" s="350">
        <v>0</v>
      </c>
      <c r="G30" s="350">
        <v>0</v>
      </c>
      <c r="H30" s="350">
        <v>1270000</v>
      </c>
      <c r="I30" s="350">
        <v>0</v>
      </c>
      <c r="J30" s="350">
        <v>0</v>
      </c>
      <c r="K30" s="350">
        <v>0</v>
      </c>
      <c r="L30" s="350">
        <v>0</v>
      </c>
      <c r="M30" s="350">
        <v>0</v>
      </c>
      <c r="N30" s="350">
        <v>0</v>
      </c>
      <c r="O30" s="350">
        <v>0</v>
      </c>
      <c r="P30" s="350">
        <v>0</v>
      </c>
      <c r="Q30" s="350">
        <v>0</v>
      </c>
      <c r="R30" s="350">
        <v>0</v>
      </c>
      <c r="S30" s="350">
        <v>0</v>
      </c>
      <c r="T30" s="350">
        <v>0</v>
      </c>
      <c r="U30" s="350">
        <v>0</v>
      </c>
      <c r="V30" s="350">
        <v>0</v>
      </c>
      <c r="W30" s="350">
        <v>0</v>
      </c>
      <c r="X30" s="351">
        <f t="shared" si="0"/>
        <v>1270000</v>
      </c>
      <c r="Y30" s="351">
        <f t="shared" si="1"/>
        <v>0</v>
      </c>
      <c r="Z30" s="180">
        <v>0</v>
      </c>
      <c r="AA30" s="356">
        <v>0</v>
      </c>
      <c r="AB30" s="48"/>
      <c r="AC30" s="48"/>
      <c r="AD30" s="48"/>
      <c r="AE30" s="48"/>
      <c r="AF30" s="48"/>
      <c r="AG30" s="48"/>
      <c r="AH30" s="48"/>
    </row>
    <row r="31" spans="1:34" ht="16.5" thickBot="1">
      <c r="A31" s="568"/>
      <c r="B31" s="194" t="s">
        <v>218</v>
      </c>
      <c r="C31" s="179" t="s">
        <v>57</v>
      </c>
      <c r="D31" s="350">
        <v>0</v>
      </c>
      <c r="E31" s="350">
        <v>0</v>
      </c>
      <c r="F31" s="350">
        <v>0</v>
      </c>
      <c r="G31" s="350">
        <v>0</v>
      </c>
      <c r="H31" s="350">
        <v>0</v>
      </c>
      <c r="I31" s="350">
        <v>0</v>
      </c>
      <c r="J31" s="350">
        <v>0</v>
      </c>
      <c r="K31" s="350">
        <v>0</v>
      </c>
      <c r="L31" s="350">
        <v>750000</v>
      </c>
      <c r="M31" s="350">
        <v>750000</v>
      </c>
      <c r="N31" s="350">
        <v>0</v>
      </c>
      <c r="O31" s="350">
        <v>0</v>
      </c>
      <c r="P31" s="350">
        <v>0</v>
      </c>
      <c r="Q31" s="350">
        <v>0</v>
      </c>
      <c r="R31" s="350">
        <v>0</v>
      </c>
      <c r="S31" s="350">
        <v>0</v>
      </c>
      <c r="T31" s="350">
        <v>0</v>
      </c>
      <c r="U31" s="350">
        <v>0</v>
      </c>
      <c r="V31" s="350">
        <v>0</v>
      </c>
      <c r="W31" s="350">
        <v>0</v>
      </c>
      <c r="X31" s="351">
        <f t="shared" si="0"/>
        <v>750000</v>
      </c>
      <c r="Y31" s="351">
        <f t="shared" si="1"/>
        <v>750000</v>
      </c>
      <c r="Z31" s="180">
        <v>0</v>
      </c>
      <c r="AA31" s="356">
        <v>0</v>
      </c>
      <c r="AB31" s="48"/>
      <c r="AC31" s="48"/>
      <c r="AD31" s="48"/>
      <c r="AE31" s="48"/>
      <c r="AF31" s="48"/>
      <c r="AG31" s="48"/>
      <c r="AH31" s="48"/>
    </row>
    <row r="32" spans="1:34" ht="16.5" thickBot="1">
      <c r="A32" s="568"/>
      <c r="B32" s="194" t="s">
        <v>219</v>
      </c>
      <c r="C32" s="179" t="s">
        <v>239</v>
      </c>
      <c r="D32" s="350">
        <v>0</v>
      </c>
      <c r="E32" s="350">
        <v>0</v>
      </c>
      <c r="F32" s="350">
        <v>0</v>
      </c>
      <c r="G32" s="350">
        <v>0</v>
      </c>
      <c r="H32" s="350">
        <v>1710000</v>
      </c>
      <c r="I32" s="350">
        <v>1710000</v>
      </c>
      <c r="J32" s="350">
        <v>0</v>
      </c>
      <c r="K32" s="350">
        <v>0</v>
      </c>
      <c r="L32" s="350">
        <v>0</v>
      </c>
      <c r="M32" s="350">
        <v>0</v>
      </c>
      <c r="N32" s="350">
        <v>0</v>
      </c>
      <c r="O32" s="350">
        <v>0</v>
      </c>
      <c r="P32" s="350">
        <v>0</v>
      </c>
      <c r="Q32" s="350">
        <v>0</v>
      </c>
      <c r="R32" s="350">
        <v>0</v>
      </c>
      <c r="S32" s="350">
        <v>0</v>
      </c>
      <c r="T32" s="350">
        <v>0</v>
      </c>
      <c r="U32" s="350">
        <v>0</v>
      </c>
      <c r="V32" s="350">
        <v>0</v>
      </c>
      <c r="W32" s="350">
        <v>0</v>
      </c>
      <c r="X32" s="351">
        <f t="shared" si="0"/>
        <v>1710000</v>
      </c>
      <c r="Y32" s="351">
        <f t="shared" si="1"/>
        <v>1710000</v>
      </c>
      <c r="Z32" s="180">
        <v>0</v>
      </c>
      <c r="AA32" s="356">
        <v>0</v>
      </c>
      <c r="AB32" s="48"/>
      <c r="AC32" s="48"/>
      <c r="AD32" s="48"/>
      <c r="AE32" s="48"/>
      <c r="AF32" s="48"/>
      <c r="AG32" s="48"/>
      <c r="AH32" s="48"/>
    </row>
    <row r="33" spans="1:34" ht="16.5" thickBot="1">
      <c r="A33" s="568"/>
      <c r="B33" s="194" t="s">
        <v>220</v>
      </c>
      <c r="C33" s="179" t="s">
        <v>172</v>
      </c>
      <c r="D33" s="350">
        <v>3933000</v>
      </c>
      <c r="E33" s="350">
        <v>3933000</v>
      </c>
      <c r="F33" s="350">
        <v>1062000</v>
      </c>
      <c r="G33" s="350">
        <v>1062000</v>
      </c>
      <c r="H33" s="350">
        <v>1250000</v>
      </c>
      <c r="I33" s="350">
        <v>1820249</v>
      </c>
      <c r="J33" s="350">
        <v>12490000</v>
      </c>
      <c r="K33" s="350">
        <v>12490000</v>
      </c>
      <c r="L33" s="350">
        <v>0</v>
      </c>
      <c r="M33" s="350">
        <v>0</v>
      </c>
      <c r="N33" s="350">
        <v>0</v>
      </c>
      <c r="O33" s="350">
        <v>0</v>
      </c>
      <c r="P33" s="350">
        <v>0</v>
      </c>
      <c r="Q33" s="350">
        <v>39243</v>
      </c>
      <c r="R33" s="350">
        <v>0</v>
      </c>
      <c r="S33" s="350">
        <v>0</v>
      </c>
      <c r="T33" s="350">
        <v>0</v>
      </c>
      <c r="U33" s="350">
        <v>0</v>
      </c>
      <c r="V33" s="350">
        <v>0</v>
      </c>
      <c r="W33" s="350">
        <v>0</v>
      </c>
      <c r="X33" s="351">
        <f t="shared" si="0"/>
        <v>18735000</v>
      </c>
      <c r="Y33" s="351">
        <f t="shared" si="1"/>
        <v>19344492</v>
      </c>
      <c r="Z33" s="180">
        <v>2</v>
      </c>
      <c r="AA33" s="356">
        <v>2</v>
      </c>
      <c r="AB33" s="48"/>
      <c r="AC33" s="48"/>
      <c r="AD33" s="48"/>
      <c r="AE33" s="48"/>
      <c r="AF33" s="48"/>
      <c r="AG33" s="48"/>
      <c r="AH33" s="48"/>
    </row>
    <row r="34" spans="1:34" ht="16.5" thickBot="1">
      <c r="A34" s="568"/>
      <c r="B34" s="194" t="s">
        <v>221</v>
      </c>
      <c r="C34" s="179" t="s">
        <v>240</v>
      </c>
      <c r="D34" s="350">
        <v>0</v>
      </c>
      <c r="E34" s="350">
        <v>0</v>
      </c>
      <c r="F34" s="350">
        <v>0</v>
      </c>
      <c r="G34" s="350">
        <v>0</v>
      </c>
      <c r="H34" s="350">
        <v>1524000</v>
      </c>
      <c r="I34" s="350">
        <v>1524000</v>
      </c>
      <c r="J34" s="350">
        <v>0</v>
      </c>
      <c r="K34" s="350">
        <v>0</v>
      </c>
      <c r="L34" s="350">
        <v>0</v>
      </c>
      <c r="M34" s="350">
        <v>0</v>
      </c>
      <c r="N34" s="350">
        <v>0</v>
      </c>
      <c r="O34" s="350">
        <v>0</v>
      </c>
      <c r="P34" s="350">
        <v>0</v>
      </c>
      <c r="Q34" s="350">
        <v>0</v>
      </c>
      <c r="R34" s="350">
        <v>0</v>
      </c>
      <c r="S34" s="350">
        <v>0</v>
      </c>
      <c r="T34" s="350">
        <v>0</v>
      </c>
      <c r="U34" s="350">
        <v>0</v>
      </c>
      <c r="V34" s="350">
        <v>0</v>
      </c>
      <c r="W34" s="350">
        <v>0</v>
      </c>
      <c r="X34" s="351">
        <f t="shared" si="0"/>
        <v>1524000</v>
      </c>
      <c r="Y34" s="351">
        <f t="shared" si="1"/>
        <v>1524000</v>
      </c>
      <c r="Z34" s="180">
        <v>0</v>
      </c>
      <c r="AA34" s="356">
        <v>0</v>
      </c>
      <c r="AB34" s="48"/>
      <c r="AC34" s="48"/>
      <c r="AD34" s="48"/>
      <c r="AE34" s="48"/>
      <c r="AF34" s="48"/>
      <c r="AG34" s="48"/>
      <c r="AH34" s="48"/>
    </row>
    <row r="35" spans="1:34" ht="16.5" thickBot="1">
      <c r="A35" s="568"/>
      <c r="B35" s="194" t="s">
        <v>222</v>
      </c>
      <c r="C35" s="179" t="s">
        <v>241</v>
      </c>
      <c r="D35" s="350">
        <v>0</v>
      </c>
      <c r="E35" s="350">
        <v>0</v>
      </c>
      <c r="F35" s="350">
        <v>0</v>
      </c>
      <c r="G35" s="350">
        <v>0</v>
      </c>
      <c r="H35" s="350">
        <v>0</v>
      </c>
      <c r="I35" s="350">
        <v>0</v>
      </c>
      <c r="J35" s="350">
        <v>500000</v>
      </c>
      <c r="K35" s="350">
        <v>0</v>
      </c>
      <c r="L35" s="350">
        <v>4800000</v>
      </c>
      <c r="M35" s="350">
        <v>8388700</v>
      </c>
      <c r="N35" s="350">
        <v>0</v>
      </c>
      <c r="O35" s="350">
        <v>0</v>
      </c>
      <c r="P35" s="350">
        <v>0</v>
      </c>
      <c r="Q35" s="350">
        <v>0</v>
      </c>
      <c r="R35" s="350">
        <v>0</v>
      </c>
      <c r="S35" s="350">
        <v>0</v>
      </c>
      <c r="T35" s="350">
        <v>0</v>
      </c>
      <c r="U35" s="350">
        <v>0</v>
      </c>
      <c r="V35" s="350">
        <v>0</v>
      </c>
      <c r="W35" s="350">
        <v>0</v>
      </c>
      <c r="X35" s="351">
        <f t="shared" si="0"/>
        <v>5300000</v>
      </c>
      <c r="Y35" s="351">
        <f t="shared" si="1"/>
        <v>8388700</v>
      </c>
      <c r="Z35" s="180">
        <v>0</v>
      </c>
      <c r="AA35" s="356">
        <v>0</v>
      </c>
      <c r="AB35" s="48"/>
      <c r="AC35" s="48"/>
      <c r="AD35" s="48"/>
      <c r="AE35" s="48"/>
      <c r="AF35" s="48"/>
      <c r="AG35" s="48"/>
      <c r="AH35" s="48"/>
    </row>
    <row r="36" spans="1:34" ht="16.5" thickBot="1">
      <c r="A36" s="568"/>
      <c r="B36" s="194" t="s">
        <v>325</v>
      </c>
      <c r="C36" s="179" t="s">
        <v>326</v>
      </c>
      <c r="D36" s="350">
        <v>0</v>
      </c>
      <c r="E36" s="350">
        <v>0</v>
      </c>
      <c r="F36" s="350">
        <v>0</v>
      </c>
      <c r="G36" s="350">
        <v>0</v>
      </c>
      <c r="H36" s="350">
        <v>0</v>
      </c>
      <c r="I36" s="350">
        <v>0</v>
      </c>
      <c r="J36" s="350">
        <v>0</v>
      </c>
      <c r="K36" s="350">
        <v>0</v>
      </c>
      <c r="L36" s="350">
        <v>0</v>
      </c>
      <c r="M36" s="350">
        <v>0</v>
      </c>
      <c r="N36" s="350">
        <v>0</v>
      </c>
      <c r="O36" s="350">
        <v>735825</v>
      </c>
      <c r="P36" s="350">
        <v>0</v>
      </c>
      <c r="Q36" s="350">
        <v>0</v>
      </c>
      <c r="R36" s="350">
        <v>0</v>
      </c>
      <c r="S36" s="350">
        <v>0</v>
      </c>
      <c r="T36" s="350">
        <v>0</v>
      </c>
      <c r="U36" s="350">
        <v>0</v>
      </c>
      <c r="V36" s="350">
        <v>0</v>
      </c>
      <c r="W36" s="350">
        <v>0</v>
      </c>
      <c r="X36" s="351">
        <f t="shared" si="0"/>
        <v>0</v>
      </c>
      <c r="Y36" s="351">
        <f t="shared" si="1"/>
        <v>735825</v>
      </c>
      <c r="Z36" s="180">
        <v>0</v>
      </c>
      <c r="AA36" s="356">
        <v>0</v>
      </c>
      <c r="AB36" s="48"/>
      <c r="AC36" s="48"/>
      <c r="AD36" s="48"/>
      <c r="AE36" s="48"/>
      <c r="AF36" s="48"/>
      <c r="AG36" s="48"/>
      <c r="AH36" s="48"/>
    </row>
    <row r="37" spans="1:34" ht="16.5" thickBot="1">
      <c r="A37" s="568"/>
      <c r="B37" s="194" t="s">
        <v>223</v>
      </c>
      <c r="C37" s="179" t="s">
        <v>24</v>
      </c>
      <c r="D37" s="350">
        <v>0</v>
      </c>
      <c r="E37" s="350">
        <v>0</v>
      </c>
      <c r="F37" s="350">
        <v>0</v>
      </c>
      <c r="G37" s="350">
        <v>0</v>
      </c>
      <c r="H37" s="350">
        <v>0</v>
      </c>
      <c r="I37" s="350">
        <v>0</v>
      </c>
      <c r="J37" s="350">
        <v>0</v>
      </c>
      <c r="K37" s="350">
        <v>0</v>
      </c>
      <c r="L37" s="350">
        <v>0</v>
      </c>
      <c r="M37" s="350">
        <v>0</v>
      </c>
      <c r="N37" s="350">
        <v>5000000</v>
      </c>
      <c r="O37" s="350">
        <v>0</v>
      </c>
      <c r="P37" s="350">
        <v>0</v>
      </c>
      <c r="Q37" s="350">
        <v>0</v>
      </c>
      <c r="R37" s="350">
        <v>0</v>
      </c>
      <c r="S37" s="350">
        <v>0</v>
      </c>
      <c r="T37" s="350">
        <v>0</v>
      </c>
      <c r="U37" s="350">
        <v>0</v>
      </c>
      <c r="V37" s="350">
        <v>0</v>
      </c>
      <c r="W37" s="350">
        <v>0</v>
      </c>
      <c r="X37" s="351">
        <f t="shared" si="0"/>
        <v>5000000</v>
      </c>
      <c r="Y37" s="351">
        <f t="shared" si="1"/>
        <v>0</v>
      </c>
      <c r="Z37" s="180">
        <v>0</v>
      </c>
      <c r="AA37" s="356">
        <v>0</v>
      </c>
      <c r="AB37" s="48"/>
      <c r="AC37" s="48"/>
      <c r="AD37" s="48"/>
      <c r="AE37" s="48"/>
      <c r="AF37" s="48"/>
      <c r="AG37" s="48"/>
      <c r="AH37" s="48"/>
    </row>
    <row r="38" spans="1:34" ht="16.5" thickBot="1">
      <c r="A38" s="568"/>
      <c r="B38" s="182" t="s">
        <v>58</v>
      </c>
      <c r="C38" s="182"/>
      <c r="D38" s="351">
        <f aca="true" t="shared" si="2" ref="D38:W38">SUM(D8:D37)</f>
        <v>97909000</v>
      </c>
      <c r="E38" s="351">
        <f t="shared" si="2"/>
        <v>167737157</v>
      </c>
      <c r="F38" s="351">
        <f t="shared" si="2"/>
        <v>20597000</v>
      </c>
      <c r="G38" s="351">
        <f t="shared" si="2"/>
        <v>30000475</v>
      </c>
      <c r="H38" s="351">
        <f t="shared" si="2"/>
        <v>92578000</v>
      </c>
      <c r="I38" s="351">
        <f t="shared" si="2"/>
        <v>107325354</v>
      </c>
      <c r="J38" s="351">
        <f t="shared" si="2"/>
        <v>73600000</v>
      </c>
      <c r="K38" s="351">
        <f t="shared" si="2"/>
        <v>85038386</v>
      </c>
      <c r="L38" s="351">
        <f t="shared" si="2"/>
        <v>5550000</v>
      </c>
      <c r="M38" s="351">
        <f t="shared" si="2"/>
        <v>9138700</v>
      </c>
      <c r="N38" s="351">
        <f t="shared" si="2"/>
        <v>5000000</v>
      </c>
      <c r="O38" s="351">
        <f t="shared" si="2"/>
        <v>735825</v>
      </c>
      <c r="P38" s="351">
        <f t="shared" si="2"/>
        <v>2690000</v>
      </c>
      <c r="Q38" s="351">
        <f t="shared" si="2"/>
        <v>8128498</v>
      </c>
      <c r="R38" s="351">
        <f t="shared" si="2"/>
        <v>46016000</v>
      </c>
      <c r="S38" s="351">
        <f t="shared" si="2"/>
        <v>46223699</v>
      </c>
      <c r="T38" s="351">
        <f t="shared" si="2"/>
        <v>41974000</v>
      </c>
      <c r="U38" s="351">
        <f t="shared" si="2"/>
        <v>62749264</v>
      </c>
      <c r="V38" s="351">
        <f t="shared" si="2"/>
        <v>0</v>
      </c>
      <c r="W38" s="351">
        <f t="shared" si="2"/>
        <v>8995665</v>
      </c>
      <c r="X38" s="351">
        <f t="shared" si="0"/>
        <v>385914000</v>
      </c>
      <c r="Y38" s="351">
        <f t="shared" si="1"/>
        <v>526073023</v>
      </c>
      <c r="Z38" s="183">
        <f>SUM(Z8:Z37)</f>
        <v>152</v>
      </c>
      <c r="AA38" s="183">
        <f>SUM(AA8:AA37)</f>
        <v>265</v>
      </c>
      <c r="AB38" s="48"/>
      <c r="AC38" s="48"/>
      <c r="AD38" s="48"/>
      <c r="AE38" s="48"/>
      <c r="AF38" s="48"/>
      <c r="AG38" s="48"/>
      <c r="AH38" s="48"/>
    </row>
    <row r="39" spans="1:34" ht="16.5" thickBot="1">
      <c r="A39" s="568"/>
      <c r="B39" s="194" t="s">
        <v>213</v>
      </c>
      <c r="C39" s="179" t="s">
        <v>234</v>
      </c>
      <c r="D39" s="350">
        <v>770000</v>
      </c>
      <c r="E39" s="350">
        <v>770000</v>
      </c>
      <c r="F39" s="350">
        <v>208000</v>
      </c>
      <c r="G39" s="350">
        <v>208000</v>
      </c>
      <c r="H39" s="350">
        <v>343000</v>
      </c>
      <c r="I39" s="350">
        <v>343000</v>
      </c>
      <c r="J39" s="350">
        <v>0</v>
      </c>
      <c r="K39" s="350">
        <v>0</v>
      </c>
      <c r="L39" s="350">
        <v>0</v>
      </c>
      <c r="M39" s="350">
        <v>0</v>
      </c>
      <c r="N39" s="350">
        <v>0</v>
      </c>
      <c r="O39" s="350">
        <v>0</v>
      </c>
      <c r="P39" s="350">
        <v>0</v>
      </c>
      <c r="Q39" s="350">
        <v>0</v>
      </c>
      <c r="R39" s="350">
        <v>0</v>
      </c>
      <c r="S39" s="350">
        <v>0</v>
      </c>
      <c r="T39" s="350">
        <v>0</v>
      </c>
      <c r="U39" s="350">
        <v>0</v>
      </c>
      <c r="V39" s="350">
        <v>0</v>
      </c>
      <c r="W39" s="350">
        <v>0</v>
      </c>
      <c r="X39" s="351">
        <f t="shared" si="0"/>
        <v>1321000</v>
      </c>
      <c r="Y39" s="351">
        <f>SUM(E39,G39,I39,K39,M39,O39,Q39,S39,U39,W39)</f>
        <v>1321000</v>
      </c>
      <c r="Z39" s="180">
        <v>0</v>
      </c>
      <c r="AA39" s="356">
        <v>0</v>
      </c>
      <c r="AB39" s="48"/>
      <c r="AC39" s="48"/>
      <c r="AD39" s="48"/>
      <c r="AE39" s="48"/>
      <c r="AF39" s="48"/>
      <c r="AG39" s="48"/>
      <c r="AH39" s="48"/>
    </row>
    <row r="40" spans="1:34" ht="16.5" thickBot="1">
      <c r="A40" s="568"/>
      <c r="B40" s="194" t="s">
        <v>217</v>
      </c>
      <c r="C40" s="179" t="s">
        <v>174</v>
      </c>
      <c r="D40" s="350">
        <v>0</v>
      </c>
      <c r="E40" s="350">
        <v>0</v>
      </c>
      <c r="F40" s="350">
        <v>0</v>
      </c>
      <c r="G40" s="350">
        <v>0</v>
      </c>
      <c r="H40" s="350">
        <v>0</v>
      </c>
      <c r="I40" s="350">
        <v>0</v>
      </c>
      <c r="J40" s="350">
        <v>0</v>
      </c>
      <c r="K40" s="350">
        <v>0</v>
      </c>
      <c r="L40" s="350">
        <v>850000</v>
      </c>
      <c r="M40" s="350">
        <v>850000</v>
      </c>
      <c r="N40" s="350">
        <v>0</v>
      </c>
      <c r="O40" s="350">
        <v>0</v>
      </c>
      <c r="P40" s="350">
        <v>0</v>
      </c>
      <c r="Q40" s="350">
        <v>0</v>
      </c>
      <c r="R40" s="350">
        <v>0</v>
      </c>
      <c r="S40" s="350">
        <v>0</v>
      </c>
      <c r="T40" s="350">
        <v>0</v>
      </c>
      <c r="U40" s="350">
        <v>0</v>
      </c>
      <c r="V40" s="350">
        <v>0</v>
      </c>
      <c r="W40" s="350">
        <v>0</v>
      </c>
      <c r="X40" s="351">
        <f t="shared" si="0"/>
        <v>850000</v>
      </c>
      <c r="Y40" s="351">
        <f>SUM(E40,G40,I40,K40,M40,O40,Q40,S40,U40,W40)</f>
        <v>850000</v>
      </c>
      <c r="Z40" s="180">
        <v>0</v>
      </c>
      <c r="AA40" s="356">
        <v>0</v>
      </c>
      <c r="AB40" s="48"/>
      <c r="AC40" s="48"/>
      <c r="AD40" s="48"/>
      <c r="AE40" s="48"/>
      <c r="AF40" s="48"/>
      <c r="AG40" s="48"/>
      <c r="AH40" s="48"/>
    </row>
    <row r="41" spans="1:34" ht="16.5" thickBot="1">
      <c r="A41" s="568"/>
      <c r="B41" s="194" t="s">
        <v>222</v>
      </c>
      <c r="C41" s="179" t="s">
        <v>266</v>
      </c>
      <c r="D41" s="350">
        <v>0</v>
      </c>
      <c r="E41" s="350">
        <v>0</v>
      </c>
      <c r="F41" s="350">
        <v>0</v>
      </c>
      <c r="G41" s="350">
        <v>0</v>
      </c>
      <c r="H41" s="350">
        <v>0</v>
      </c>
      <c r="I41" s="350">
        <v>0</v>
      </c>
      <c r="J41" s="350">
        <v>0</v>
      </c>
      <c r="K41" s="350">
        <v>0</v>
      </c>
      <c r="L41" s="350">
        <v>500000</v>
      </c>
      <c r="M41" s="350">
        <v>500000</v>
      </c>
      <c r="N41" s="350">
        <v>0</v>
      </c>
      <c r="O41" s="350">
        <v>0</v>
      </c>
      <c r="P41" s="350">
        <v>0</v>
      </c>
      <c r="Q41" s="350">
        <v>0</v>
      </c>
      <c r="R41" s="350">
        <v>0</v>
      </c>
      <c r="S41" s="350">
        <v>0</v>
      </c>
      <c r="T41" s="350">
        <v>0</v>
      </c>
      <c r="U41" s="350">
        <v>0</v>
      </c>
      <c r="V41" s="350">
        <v>0</v>
      </c>
      <c r="W41" s="350">
        <v>0</v>
      </c>
      <c r="X41" s="351">
        <f t="shared" si="0"/>
        <v>500000</v>
      </c>
      <c r="Y41" s="351">
        <f>SUM(E41,G41,I41,K41,M41,O41,Q41,S41,U41,W41)</f>
        <v>500000</v>
      </c>
      <c r="Z41" s="180">
        <v>0</v>
      </c>
      <c r="AA41" s="356">
        <v>0</v>
      </c>
      <c r="AB41" s="48"/>
      <c r="AC41" s="48"/>
      <c r="AD41" s="48"/>
      <c r="AE41" s="48"/>
      <c r="AF41" s="48"/>
      <c r="AG41" s="48"/>
      <c r="AH41" s="48"/>
    </row>
    <row r="42" spans="1:34" ht="16.5" thickBot="1">
      <c r="A42" s="568"/>
      <c r="B42" s="196" t="s">
        <v>203</v>
      </c>
      <c r="C42" s="181" t="s">
        <v>226</v>
      </c>
      <c r="D42" s="350">
        <v>0</v>
      </c>
      <c r="E42" s="350">
        <v>0</v>
      </c>
      <c r="F42" s="350">
        <v>0</v>
      </c>
      <c r="G42" s="350">
        <v>0</v>
      </c>
      <c r="H42" s="350">
        <v>985000</v>
      </c>
      <c r="I42" s="350">
        <v>1683051</v>
      </c>
      <c r="J42" s="350">
        <v>0</v>
      </c>
      <c r="K42" s="350">
        <v>0</v>
      </c>
      <c r="L42" s="350">
        <v>0</v>
      </c>
      <c r="M42" s="350">
        <v>0</v>
      </c>
      <c r="N42" s="350">
        <v>0</v>
      </c>
      <c r="O42" s="350">
        <v>0</v>
      </c>
      <c r="P42" s="350">
        <v>0</v>
      </c>
      <c r="Q42" s="350">
        <v>0</v>
      </c>
      <c r="R42" s="350">
        <v>0</v>
      </c>
      <c r="S42" s="350">
        <v>0</v>
      </c>
      <c r="T42" s="350">
        <v>0</v>
      </c>
      <c r="U42" s="350">
        <v>0</v>
      </c>
      <c r="V42" s="350">
        <v>0</v>
      </c>
      <c r="W42" s="350">
        <v>0</v>
      </c>
      <c r="X42" s="351">
        <f t="shared" si="0"/>
        <v>985000</v>
      </c>
      <c r="Y42" s="351">
        <f>SUM(E42,G42,I42,K42,M42,O42,Q42,S42,U42,W42)</f>
        <v>1683051</v>
      </c>
      <c r="Z42" s="180">
        <v>0</v>
      </c>
      <c r="AA42" s="356">
        <v>0</v>
      </c>
      <c r="AB42" s="48"/>
      <c r="AC42" s="48"/>
      <c r="AD42" s="48"/>
      <c r="AE42" s="48"/>
      <c r="AF42" s="48"/>
      <c r="AG42" s="48"/>
      <c r="AH42" s="48"/>
    </row>
    <row r="43" spans="1:34" ht="16.5" thickBot="1">
      <c r="A43" s="568"/>
      <c r="B43" s="194" t="s">
        <v>169</v>
      </c>
      <c r="C43" s="181" t="s">
        <v>267</v>
      </c>
      <c r="D43" s="350">
        <v>0</v>
      </c>
      <c r="E43" s="350">
        <v>0</v>
      </c>
      <c r="F43" s="350">
        <v>0</v>
      </c>
      <c r="G43" s="350">
        <v>0</v>
      </c>
      <c r="H43" s="350">
        <v>0</v>
      </c>
      <c r="I43" s="350">
        <v>0</v>
      </c>
      <c r="J43" s="350">
        <v>2000000</v>
      </c>
      <c r="K43" s="350">
        <v>0</v>
      </c>
      <c r="L43" s="350">
        <v>0</v>
      </c>
      <c r="M43" s="350">
        <v>0</v>
      </c>
      <c r="N43" s="350">
        <v>0</v>
      </c>
      <c r="O43" s="350">
        <v>0</v>
      </c>
      <c r="P43" s="350">
        <v>0</v>
      </c>
      <c r="Q43" s="350">
        <v>1551112</v>
      </c>
      <c r="R43" s="350">
        <v>0</v>
      </c>
      <c r="S43" s="350">
        <v>0</v>
      </c>
      <c r="T43" s="350">
        <v>0</v>
      </c>
      <c r="U43" s="350">
        <v>0</v>
      </c>
      <c r="V43" s="350">
        <v>0</v>
      </c>
      <c r="W43" s="350">
        <v>0</v>
      </c>
      <c r="X43" s="351">
        <f t="shared" si="0"/>
        <v>2000000</v>
      </c>
      <c r="Y43" s="351">
        <f>SUM(E43,G43,I43,K43,M43,O43,Q43,S43,U43,W43)</f>
        <v>1551112</v>
      </c>
      <c r="Z43" s="180">
        <v>0</v>
      </c>
      <c r="AA43" s="356">
        <v>0</v>
      </c>
      <c r="AB43" s="48"/>
      <c r="AC43" s="48"/>
      <c r="AD43" s="48"/>
      <c r="AE43" s="48"/>
      <c r="AF43" s="48"/>
      <c r="AG43" s="48"/>
      <c r="AH43" s="48"/>
    </row>
    <row r="44" spans="1:34" ht="16.5" thickBot="1">
      <c r="A44" s="568"/>
      <c r="B44" s="182" t="s">
        <v>59</v>
      </c>
      <c r="C44" s="182"/>
      <c r="D44" s="351">
        <f>SUM(D39:D43)</f>
        <v>770000</v>
      </c>
      <c r="E44" s="351">
        <f>SUM(E39:E43)</f>
        <v>770000</v>
      </c>
      <c r="F44" s="351">
        <f aca="true" t="shared" si="3" ref="F44:Y44">SUM(F39:F43)</f>
        <v>208000</v>
      </c>
      <c r="G44" s="351">
        <f t="shared" si="3"/>
        <v>208000</v>
      </c>
      <c r="H44" s="351">
        <f t="shared" si="3"/>
        <v>1328000</v>
      </c>
      <c r="I44" s="351">
        <f t="shared" si="3"/>
        <v>2026051</v>
      </c>
      <c r="J44" s="351">
        <f t="shared" si="3"/>
        <v>2000000</v>
      </c>
      <c r="K44" s="351">
        <f t="shared" si="3"/>
        <v>0</v>
      </c>
      <c r="L44" s="351">
        <f t="shared" si="3"/>
        <v>1350000</v>
      </c>
      <c r="M44" s="351">
        <f t="shared" si="3"/>
        <v>1350000</v>
      </c>
      <c r="N44" s="351">
        <f t="shared" si="3"/>
        <v>0</v>
      </c>
      <c r="O44" s="351">
        <f t="shared" si="3"/>
        <v>0</v>
      </c>
      <c r="P44" s="351">
        <f t="shared" si="3"/>
        <v>0</v>
      </c>
      <c r="Q44" s="351">
        <f t="shared" si="3"/>
        <v>1551112</v>
      </c>
      <c r="R44" s="351">
        <f t="shared" si="3"/>
        <v>0</v>
      </c>
      <c r="S44" s="351">
        <f t="shared" si="3"/>
        <v>0</v>
      </c>
      <c r="T44" s="351">
        <f t="shared" si="3"/>
        <v>0</v>
      </c>
      <c r="U44" s="351">
        <f t="shared" si="3"/>
        <v>0</v>
      </c>
      <c r="V44" s="351">
        <f t="shared" si="3"/>
        <v>0</v>
      </c>
      <c r="W44" s="351">
        <f t="shared" si="3"/>
        <v>0</v>
      </c>
      <c r="X44" s="351">
        <f t="shared" si="0"/>
        <v>5656000</v>
      </c>
      <c r="Y44" s="351">
        <f t="shared" si="3"/>
        <v>5905163</v>
      </c>
      <c r="Z44" s="185">
        <v>0</v>
      </c>
      <c r="AA44" s="199">
        <v>0</v>
      </c>
      <c r="AB44" s="48"/>
      <c r="AC44" s="48"/>
      <c r="AD44" s="48"/>
      <c r="AE44" s="48"/>
      <c r="AF44" s="48"/>
      <c r="AG44" s="48"/>
      <c r="AH44" s="48"/>
    </row>
    <row r="45" spans="1:34" ht="16.5" thickBot="1">
      <c r="A45" s="569"/>
      <c r="B45" s="584" t="s">
        <v>60</v>
      </c>
      <c r="C45" s="585"/>
      <c r="D45" s="351">
        <f aca="true" t="shared" si="4" ref="D45:W45">D38+D44</f>
        <v>98679000</v>
      </c>
      <c r="E45" s="351">
        <f t="shared" si="4"/>
        <v>168507157</v>
      </c>
      <c r="F45" s="351">
        <f t="shared" si="4"/>
        <v>20805000</v>
      </c>
      <c r="G45" s="351">
        <f t="shared" si="4"/>
        <v>30208475</v>
      </c>
      <c r="H45" s="351">
        <f t="shared" si="4"/>
        <v>93906000</v>
      </c>
      <c r="I45" s="351">
        <f t="shared" si="4"/>
        <v>109351405</v>
      </c>
      <c r="J45" s="351">
        <f t="shared" si="4"/>
        <v>75600000</v>
      </c>
      <c r="K45" s="351">
        <f t="shared" si="4"/>
        <v>85038386</v>
      </c>
      <c r="L45" s="351">
        <f t="shared" si="4"/>
        <v>6900000</v>
      </c>
      <c r="M45" s="351">
        <f t="shared" si="4"/>
        <v>10488700</v>
      </c>
      <c r="N45" s="351">
        <f t="shared" si="4"/>
        <v>5000000</v>
      </c>
      <c r="O45" s="351">
        <f t="shared" si="4"/>
        <v>735825</v>
      </c>
      <c r="P45" s="351">
        <f t="shared" si="4"/>
        <v>2690000</v>
      </c>
      <c r="Q45" s="351">
        <f t="shared" si="4"/>
        <v>9679610</v>
      </c>
      <c r="R45" s="351">
        <f t="shared" si="4"/>
        <v>46016000</v>
      </c>
      <c r="S45" s="351">
        <f t="shared" si="4"/>
        <v>46223699</v>
      </c>
      <c r="T45" s="351">
        <f t="shared" si="4"/>
        <v>41974000</v>
      </c>
      <c r="U45" s="351">
        <f t="shared" si="4"/>
        <v>62749264</v>
      </c>
      <c r="V45" s="351">
        <f t="shared" si="4"/>
        <v>0</v>
      </c>
      <c r="W45" s="351">
        <f t="shared" si="4"/>
        <v>8995665</v>
      </c>
      <c r="X45" s="351">
        <f t="shared" si="0"/>
        <v>391570000</v>
      </c>
      <c r="Y45" s="351">
        <f>Y38+Y44</f>
        <v>531978186</v>
      </c>
      <c r="Z45" s="185">
        <f>SUM(Z38,Z44)</f>
        <v>152</v>
      </c>
      <c r="AA45" s="185">
        <f>SUM(AA38,AA44)</f>
        <v>265</v>
      </c>
      <c r="AB45" s="48"/>
      <c r="AC45" s="48"/>
      <c r="AD45" s="48"/>
      <c r="AE45" s="48"/>
      <c r="AF45" s="48"/>
      <c r="AG45" s="48"/>
      <c r="AH45" s="48"/>
    </row>
    <row r="46" spans="1:34" ht="23.25" thickBot="1">
      <c r="A46" s="463"/>
      <c r="B46" s="464" t="s">
        <v>470</v>
      </c>
      <c r="C46" s="467" t="s">
        <v>473</v>
      </c>
      <c r="D46" s="465">
        <v>0</v>
      </c>
      <c r="E46" s="465">
        <v>632425</v>
      </c>
      <c r="F46" s="465">
        <v>0</v>
      </c>
      <c r="G46" s="465">
        <v>176722</v>
      </c>
      <c r="H46" s="465">
        <v>0</v>
      </c>
      <c r="I46" s="465">
        <v>12131</v>
      </c>
      <c r="J46" s="465">
        <v>0</v>
      </c>
      <c r="K46" s="465">
        <v>0</v>
      </c>
      <c r="L46" s="465">
        <v>0</v>
      </c>
      <c r="M46" s="465">
        <v>0</v>
      </c>
      <c r="N46" s="465">
        <v>0</v>
      </c>
      <c r="O46" s="465">
        <v>0</v>
      </c>
      <c r="P46" s="465">
        <v>0</v>
      </c>
      <c r="Q46" s="465">
        <v>0</v>
      </c>
      <c r="R46" s="465">
        <v>0</v>
      </c>
      <c r="S46" s="465">
        <v>0</v>
      </c>
      <c r="T46" s="465">
        <v>0</v>
      </c>
      <c r="U46" s="465">
        <v>0</v>
      </c>
      <c r="V46" s="465">
        <v>0</v>
      </c>
      <c r="W46" s="465">
        <v>0</v>
      </c>
      <c r="X46" s="462">
        <v>0</v>
      </c>
      <c r="Y46" s="462">
        <f>SUM(E46,G46,I46,K46,M46,O46,Q46,S46,U46,W46)</f>
        <v>821278</v>
      </c>
      <c r="Z46" s="466"/>
      <c r="AA46" s="466"/>
      <c r="AB46" s="48"/>
      <c r="AC46" s="48"/>
      <c r="AD46" s="48"/>
      <c r="AE46" s="48"/>
      <c r="AF46" s="48"/>
      <c r="AG46" s="48"/>
      <c r="AH46" s="48"/>
    </row>
    <row r="47" spans="1:34" ht="23.25" thickBot="1">
      <c r="A47" s="463"/>
      <c r="B47" s="464" t="s">
        <v>471</v>
      </c>
      <c r="C47" s="467" t="s">
        <v>472</v>
      </c>
      <c r="D47" s="465">
        <v>0</v>
      </c>
      <c r="E47" s="465">
        <v>0</v>
      </c>
      <c r="F47" s="465">
        <v>0</v>
      </c>
      <c r="G47" s="465">
        <v>0</v>
      </c>
      <c r="H47" s="465">
        <v>0</v>
      </c>
      <c r="I47" s="465">
        <v>0</v>
      </c>
      <c r="J47" s="465">
        <v>0</v>
      </c>
      <c r="K47" s="465">
        <v>386000</v>
      </c>
      <c r="L47" s="465">
        <v>0</v>
      </c>
      <c r="M47" s="465">
        <v>0</v>
      </c>
      <c r="N47" s="465">
        <v>0</v>
      </c>
      <c r="O47" s="465">
        <v>0</v>
      </c>
      <c r="P47" s="465">
        <v>0</v>
      </c>
      <c r="Q47" s="465">
        <v>0</v>
      </c>
      <c r="R47" s="465">
        <v>0</v>
      </c>
      <c r="S47" s="465">
        <v>0</v>
      </c>
      <c r="T47" s="465">
        <v>0</v>
      </c>
      <c r="U47" s="465">
        <v>0</v>
      </c>
      <c r="V47" s="465">
        <v>0</v>
      </c>
      <c r="W47" s="465">
        <v>0</v>
      </c>
      <c r="X47" s="462">
        <v>0</v>
      </c>
      <c r="Y47" s="462">
        <f>SUM(E47,G47,I47,K47,M47,O47,Q47,S47,U47,W47)</f>
        <v>386000</v>
      </c>
      <c r="Z47" s="466"/>
      <c r="AA47" s="466"/>
      <c r="AB47" s="48"/>
      <c r="AC47" s="48"/>
      <c r="AD47" s="48"/>
      <c r="AE47" s="48"/>
      <c r="AF47" s="48"/>
      <c r="AG47" s="48"/>
      <c r="AH47" s="48"/>
    </row>
    <row r="48" spans="1:34" ht="37.5" customHeight="1" thickBot="1">
      <c r="A48" s="570" t="s">
        <v>45</v>
      </c>
      <c r="B48" s="195" t="s">
        <v>166</v>
      </c>
      <c r="C48" s="179" t="s">
        <v>224</v>
      </c>
      <c r="D48" s="350">
        <v>51528000</v>
      </c>
      <c r="E48" s="350">
        <v>51142000</v>
      </c>
      <c r="F48" s="350">
        <v>13760000</v>
      </c>
      <c r="G48" s="350">
        <v>13760000</v>
      </c>
      <c r="H48" s="350">
        <v>13602000</v>
      </c>
      <c r="I48" s="350">
        <v>13602000</v>
      </c>
      <c r="J48" s="350">
        <v>0</v>
      </c>
      <c r="K48" s="350">
        <v>0</v>
      </c>
      <c r="L48" s="350">
        <v>0</v>
      </c>
      <c r="M48" s="350">
        <v>0</v>
      </c>
      <c r="N48" s="350">
        <v>0</v>
      </c>
      <c r="O48" s="350">
        <v>0</v>
      </c>
      <c r="P48" s="350">
        <v>381000</v>
      </c>
      <c r="Q48" s="350">
        <v>381000</v>
      </c>
      <c r="R48" s="350">
        <v>0</v>
      </c>
      <c r="S48" s="350">
        <v>0</v>
      </c>
      <c r="T48" s="350">
        <v>0</v>
      </c>
      <c r="U48" s="350">
        <v>0</v>
      </c>
      <c r="V48" s="350">
        <v>0</v>
      </c>
      <c r="W48" s="350">
        <v>0</v>
      </c>
      <c r="X48" s="354">
        <f t="shared" si="0"/>
        <v>79271000</v>
      </c>
      <c r="Y48" s="355">
        <f>SUM(E48,G48,I48,K48,M48,O48,Q48,S48,U48,W48)</f>
        <v>78885000</v>
      </c>
      <c r="Z48" s="184">
        <v>17</v>
      </c>
      <c r="AA48" s="356">
        <v>17</v>
      </c>
      <c r="AB48" s="48"/>
      <c r="AC48" s="48"/>
      <c r="AD48" s="48"/>
      <c r="AE48" s="48"/>
      <c r="AF48" s="48"/>
      <c r="AG48" s="48"/>
      <c r="AH48" s="48"/>
    </row>
    <row r="49" spans="1:34" ht="16.5" thickBot="1">
      <c r="A49" s="568"/>
      <c r="B49" s="586" t="s">
        <v>61</v>
      </c>
      <c r="C49" s="587"/>
      <c r="D49" s="351">
        <f>SUM(D46:D48)</f>
        <v>51528000</v>
      </c>
      <c r="E49" s="351">
        <f aca="true" t="shared" si="5" ref="E49:W49">SUM(E46:E48)</f>
        <v>51774425</v>
      </c>
      <c r="F49" s="351">
        <f t="shared" si="5"/>
        <v>13760000</v>
      </c>
      <c r="G49" s="351">
        <f t="shared" si="5"/>
        <v>13936722</v>
      </c>
      <c r="H49" s="351">
        <f t="shared" si="5"/>
        <v>13602000</v>
      </c>
      <c r="I49" s="351">
        <f t="shared" si="5"/>
        <v>13614131</v>
      </c>
      <c r="J49" s="351">
        <f t="shared" si="5"/>
        <v>0</v>
      </c>
      <c r="K49" s="351">
        <f t="shared" si="5"/>
        <v>386000</v>
      </c>
      <c r="L49" s="351">
        <f t="shared" si="5"/>
        <v>0</v>
      </c>
      <c r="M49" s="351">
        <f t="shared" si="5"/>
        <v>0</v>
      </c>
      <c r="N49" s="351">
        <f t="shared" si="5"/>
        <v>0</v>
      </c>
      <c r="O49" s="351">
        <f t="shared" si="5"/>
        <v>0</v>
      </c>
      <c r="P49" s="351">
        <f t="shared" si="5"/>
        <v>381000</v>
      </c>
      <c r="Q49" s="351">
        <f t="shared" si="5"/>
        <v>381000</v>
      </c>
      <c r="R49" s="351">
        <f t="shared" si="5"/>
        <v>0</v>
      </c>
      <c r="S49" s="351">
        <f t="shared" si="5"/>
        <v>0</v>
      </c>
      <c r="T49" s="351">
        <f t="shared" si="5"/>
        <v>0</v>
      </c>
      <c r="U49" s="351">
        <f t="shared" si="5"/>
        <v>0</v>
      </c>
      <c r="V49" s="351">
        <f t="shared" si="5"/>
        <v>0</v>
      </c>
      <c r="W49" s="351">
        <f t="shared" si="5"/>
        <v>0</v>
      </c>
      <c r="X49" s="351">
        <f t="shared" si="0"/>
        <v>79271000</v>
      </c>
      <c r="Y49" s="351">
        <f>SUM(Y46:Y48)</f>
        <v>80092278</v>
      </c>
      <c r="Z49" s="185">
        <v>17</v>
      </c>
      <c r="AA49" s="199">
        <v>17</v>
      </c>
      <c r="AB49" s="48"/>
      <c r="AC49" s="48"/>
      <c r="AD49" s="48"/>
      <c r="AE49" s="48"/>
      <c r="AF49" s="48"/>
      <c r="AG49" s="48"/>
      <c r="AH49" s="48"/>
    </row>
    <row r="50" spans="1:34" ht="18.75" customHeight="1" thickBot="1">
      <c r="A50" s="568" t="s">
        <v>47</v>
      </c>
      <c r="B50" s="194" t="s">
        <v>253</v>
      </c>
      <c r="C50" s="179" t="s">
        <v>255</v>
      </c>
      <c r="D50" s="350">
        <v>3052000</v>
      </c>
      <c r="E50" s="350">
        <v>3052000</v>
      </c>
      <c r="F50" s="350">
        <v>824000</v>
      </c>
      <c r="G50" s="350">
        <v>824000</v>
      </c>
      <c r="H50" s="350">
        <v>5757000</v>
      </c>
      <c r="I50" s="350">
        <v>5757000</v>
      </c>
      <c r="J50" s="350">
        <v>0</v>
      </c>
      <c r="K50" s="350">
        <v>0</v>
      </c>
      <c r="L50" s="350">
        <v>0</v>
      </c>
      <c r="M50" s="350">
        <v>0</v>
      </c>
      <c r="N50" s="350">
        <v>0</v>
      </c>
      <c r="O50" s="350">
        <v>0</v>
      </c>
      <c r="P50" s="350">
        <v>1115000</v>
      </c>
      <c r="Q50" s="350">
        <v>1115000</v>
      </c>
      <c r="R50" s="350">
        <v>0</v>
      </c>
      <c r="S50" s="350">
        <v>0</v>
      </c>
      <c r="T50" s="350">
        <v>0</v>
      </c>
      <c r="U50" s="350">
        <v>0</v>
      </c>
      <c r="V50" s="350">
        <v>0</v>
      </c>
      <c r="W50" s="350">
        <v>0</v>
      </c>
      <c r="X50" s="354">
        <f t="shared" si="0"/>
        <v>10748000</v>
      </c>
      <c r="Y50" s="354">
        <f>SUM(E50,G50,I50,K50,M50,O50,Q50,S50,U50,W50)</f>
        <v>10748000</v>
      </c>
      <c r="Z50" s="184">
        <v>1</v>
      </c>
      <c r="AA50" s="356">
        <v>1</v>
      </c>
      <c r="AB50" s="48"/>
      <c r="AC50" s="48"/>
      <c r="AD50" s="48"/>
      <c r="AE50" s="48"/>
      <c r="AF50" s="48"/>
      <c r="AG50" s="48"/>
      <c r="AH50" s="48"/>
    </row>
    <row r="51" spans="1:34" ht="22.5" customHeight="1" thickBot="1">
      <c r="A51" s="568"/>
      <c r="B51" s="584" t="s">
        <v>254</v>
      </c>
      <c r="C51" s="585"/>
      <c r="D51" s="351">
        <f aca="true" t="shared" si="6" ref="D51:W51">SUM(D50)</f>
        <v>3052000</v>
      </c>
      <c r="E51" s="351">
        <f t="shared" si="6"/>
        <v>3052000</v>
      </c>
      <c r="F51" s="351">
        <f t="shared" si="6"/>
        <v>824000</v>
      </c>
      <c r="G51" s="351">
        <f t="shared" si="6"/>
        <v>824000</v>
      </c>
      <c r="H51" s="351">
        <f t="shared" si="6"/>
        <v>5757000</v>
      </c>
      <c r="I51" s="351">
        <f t="shared" si="6"/>
        <v>5757000</v>
      </c>
      <c r="J51" s="351">
        <f t="shared" si="6"/>
        <v>0</v>
      </c>
      <c r="K51" s="351">
        <f t="shared" si="6"/>
        <v>0</v>
      </c>
      <c r="L51" s="351">
        <f t="shared" si="6"/>
        <v>0</v>
      </c>
      <c r="M51" s="351">
        <f t="shared" si="6"/>
        <v>0</v>
      </c>
      <c r="N51" s="351">
        <f t="shared" si="6"/>
        <v>0</v>
      </c>
      <c r="O51" s="351">
        <f t="shared" si="6"/>
        <v>0</v>
      </c>
      <c r="P51" s="351">
        <f t="shared" si="6"/>
        <v>1115000</v>
      </c>
      <c r="Q51" s="351">
        <f t="shared" si="6"/>
        <v>1115000</v>
      </c>
      <c r="R51" s="351">
        <f t="shared" si="6"/>
        <v>0</v>
      </c>
      <c r="S51" s="351">
        <f t="shared" si="6"/>
        <v>0</v>
      </c>
      <c r="T51" s="351">
        <f t="shared" si="6"/>
        <v>0</v>
      </c>
      <c r="U51" s="351">
        <f t="shared" si="6"/>
        <v>0</v>
      </c>
      <c r="V51" s="351">
        <f t="shared" si="6"/>
        <v>0</v>
      </c>
      <c r="W51" s="351">
        <f t="shared" si="6"/>
        <v>0</v>
      </c>
      <c r="X51" s="351">
        <f t="shared" si="0"/>
        <v>10748000</v>
      </c>
      <c r="Y51" s="351">
        <f>SUM(Y50)</f>
        <v>10748000</v>
      </c>
      <c r="Z51" s="185">
        <v>1</v>
      </c>
      <c r="AA51" s="199">
        <v>1</v>
      </c>
      <c r="AB51" s="48"/>
      <c r="AC51" s="48"/>
      <c r="AD51" s="48"/>
      <c r="AE51" s="48"/>
      <c r="AF51" s="48"/>
      <c r="AG51" s="48"/>
      <c r="AH51" s="48"/>
    </row>
    <row r="52" spans="1:34" ht="15.75" customHeight="1" thickBot="1">
      <c r="A52" s="568" t="s">
        <v>49</v>
      </c>
      <c r="B52" s="195" t="s">
        <v>258</v>
      </c>
      <c r="C52" s="179" t="s">
        <v>256</v>
      </c>
      <c r="D52" s="350">
        <v>3887000</v>
      </c>
      <c r="E52" s="350">
        <v>3749000</v>
      </c>
      <c r="F52" s="350">
        <v>1049000</v>
      </c>
      <c r="G52" s="350">
        <v>1049000</v>
      </c>
      <c r="H52" s="350">
        <v>2160000</v>
      </c>
      <c r="I52" s="350">
        <v>2160000</v>
      </c>
      <c r="J52" s="350">
        <v>0</v>
      </c>
      <c r="K52" s="350">
        <v>0</v>
      </c>
      <c r="L52" s="350">
        <v>0</v>
      </c>
      <c r="M52" s="350">
        <v>0</v>
      </c>
      <c r="N52" s="350">
        <v>0</v>
      </c>
      <c r="O52" s="350">
        <v>0</v>
      </c>
      <c r="P52" s="350">
        <v>0</v>
      </c>
      <c r="Q52" s="350">
        <v>138000</v>
      </c>
      <c r="R52" s="350">
        <v>0</v>
      </c>
      <c r="S52" s="350">
        <v>0</v>
      </c>
      <c r="T52" s="350">
        <v>0</v>
      </c>
      <c r="U52" s="350">
        <v>0</v>
      </c>
      <c r="V52" s="350">
        <v>0</v>
      </c>
      <c r="W52" s="350">
        <v>0</v>
      </c>
      <c r="X52" s="354">
        <f t="shared" si="0"/>
        <v>7096000</v>
      </c>
      <c r="Y52" s="354">
        <f>SUM(E52,G52,I52,K52,M52,O52,Q52,S52,U52,W52)</f>
        <v>7096000</v>
      </c>
      <c r="Z52" s="184">
        <v>2</v>
      </c>
      <c r="AA52" s="356">
        <v>2</v>
      </c>
      <c r="AB52" s="48"/>
      <c r="AC52" s="48"/>
      <c r="AD52" s="48"/>
      <c r="AE52" s="48"/>
      <c r="AF52" s="48"/>
      <c r="AG52" s="48"/>
      <c r="AH52" s="48"/>
    </row>
    <row r="53" spans="1:34" ht="21" customHeight="1" thickBot="1">
      <c r="A53" s="568"/>
      <c r="B53" s="584" t="s">
        <v>257</v>
      </c>
      <c r="C53" s="585"/>
      <c r="D53" s="351">
        <f>SUM(D52)</f>
        <v>3887000</v>
      </c>
      <c r="E53" s="351">
        <f aca="true" t="shared" si="7" ref="E53:Y53">SUM(E52)</f>
        <v>3749000</v>
      </c>
      <c r="F53" s="351">
        <f t="shared" si="7"/>
        <v>1049000</v>
      </c>
      <c r="G53" s="351">
        <f t="shared" si="7"/>
        <v>1049000</v>
      </c>
      <c r="H53" s="351">
        <f t="shared" si="7"/>
        <v>2160000</v>
      </c>
      <c r="I53" s="351">
        <f t="shared" si="7"/>
        <v>2160000</v>
      </c>
      <c r="J53" s="351">
        <f t="shared" si="7"/>
        <v>0</v>
      </c>
      <c r="K53" s="351">
        <f t="shared" si="7"/>
        <v>0</v>
      </c>
      <c r="L53" s="351">
        <f t="shared" si="7"/>
        <v>0</v>
      </c>
      <c r="M53" s="351">
        <f t="shared" si="7"/>
        <v>0</v>
      </c>
      <c r="N53" s="351">
        <f t="shared" si="7"/>
        <v>0</v>
      </c>
      <c r="O53" s="351">
        <f t="shared" si="7"/>
        <v>0</v>
      </c>
      <c r="P53" s="351">
        <f t="shared" si="7"/>
        <v>0</v>
      </c>
      <c r="Q53" s="351">
        <f t="shared" si="7"/>
        <v>138000</v>
      </c>
      <c r="R53" s="351">
        <f t="shared" si="7"/>
        <v>0</v>
      </c>
      <c r="S53" s="351">
        <f t="shared" si="7"/>
        <v>0</v>
      </c>
      <c r="T53" s="351">
        <f t="shared" si="7"/>
        <v>0</v>
      </c>
      <c r="U53" s="351">
        <f t="shared" si="7"/>
        <v>0</v>
      </c>
      <c r="V53" s="351">
        <f t="shared" si="7"/>
        <v>0</v>
      </c>
      <c r="W53" s="351">
        <f t="shared" si="7"/>
        <v>0</v>
      </c>
      <c r="X53" s="351">
        <f t="shared" si="0"/>
        <v>7096000</v>
      </c>
      <c r="Y53" s="351">
        <f t="shared" si="7"/>
        <v>7096000</v>
      </c>
      <c r="Z53" s="185">
        <v>2</v>
      </c>
      <c r="AA53" s="199">
        <v>2</v>
      </c>
      <c r="AB53" s="48"/>
      <c r="AC53" s="48"/>
      <c r="AD53" s="48"/>
      <c r="AE53" s="48"/>
      <c r="AF53" s="48"/>
      <c r="AG53" s="48"/>
      <c r="AH53" s="48"/>
    </row>
    <row r="54" spans="1:34" ht="21" customHeight="1" thickBot="1">
      <c r="A54" s="193"/>
      <c r="B54" s="200" t="s">
        <v>259</v>
      </c>
      <c r="C54" s="201" t="s">
        <v>249</v>
      </c>
      <c r="D54" s="352">
        <v>7682000</v>
      </c>
      <c r="E54" s="352">
        <v>7682000</v>
      </c>
      <c r="F54" s="352">
        <v>2074000</v>
      </c>
      <c r="G54" s="352">
        <v>2096642</v>
      </c>
      <c r="H54" s="352">
        <v>436000</v>
      </c>
      <c r="I54" s="352">
        <v>374973</v>
      </c>
      <c r="J54" s="352">
        <v>0</v>
      </c>
      <c r="K54" s="352">
        <v>0</v>
      </c>
      <c r="L54" s="352">
        <v>0</v>
      </c>
      <c r="M54" s="352">
        <v>0</v>
      </c>
      <c r="N54" s="352">
        <v>0</v>
      </c>
      <c r="O54" s="352">
        <v>0</v>
      </c>
      <c r="P54" s="352">
        <v>0</v>
      </c>
      <c r="Q54" s="352">
        <v>0</v>
      </c>
      <c r="R54" s="352">
        <v>0</v>
      </c>
      <c r="S54" s="352">
        <v>0</v>
      </c>
      <c r="T54" s="352">
        <v>0</v>
      </c>
      <c r="U54" s="352">
        <v>0</v>
      </c>
      <c r="V54" s="352">
        <v>0</v>
      </c>
      <c r="W54" s="352">
        <v>0</v>
      </c>
      <c r="X54" s="354">
        <f t="shared" si="0"/>
        <v>10192000</v>
      </c>
      <c r="Y54" s="354">
        <f>SUM(E54,G54,I54,K54,M54,O54,Q54,S54,U54,W54)</f>
        <v>10153615</v>
      </c>
      <c r="Z54" s="357">
        <v>5</v>
      </c>
      <c r="AA54" s="356">
        <v>5</v>
      </c>
      <c r="AB54" s="48"/>
      <c r="AC54" s="48"/>
      <c r="AD54" s="48"/>
      <c r="AE54" s="48"/>
      <c r="AF54" s="48"/>
      <c r="AG54" s="48"/>
      <c r="AH54" s="48"/>
    </row>
    <row r="55" spans="1:34" ht="21" customHeight="1" thickBot="1">
      <c r="A55" s="193"/>
      <c r="B55" s="200" t="s">
        <v>260</v>
      </c>
      <c r="C55" s="201" t="s">
        <v>250</v>
      </c>
      <c r="D55" s="352">
        <v>6412000</v>
      </c>
      <c r="E55" s="352">
        <v>6412000</v>
      </c>
      <c r="F55" s="352">
        <v>1699000</v>
      </c>
      <c r="G55" s="352">
        <v>1587498</v>
      </c>
      <c r="H55" s="352">
        <v>1149000</v>
      </c>
      <c r="I55" s="352">
        <v>1188727</v>
      </c>
      <c r="J55" s="352">
        <v>0</v>
      </c>
      <c r="K55" s="352">
        <v>0</v>
      </c>
      <c r="L55" s="352">
        <v>0</v>
      </c>
      <c r="M55" s="352">
        <v>0</v>
      </c>
      <c r="N55" s="352">
        <v>0</v>
      </c>
      <c r="O55" s="352">
        <v>0</v>
      </c>
      <c r="P55" s="352">
        <v>0</v>
      </c>
      <c r="Q55" s="352">
        <v>0</v>
      </c>
      <c r="R55" s="352">
        <v>0</v>
      </c>
      <c r="S55" s="352">
        <v>0</v>
      </c>
      <c r="T55" s="352">
        <v>0</v>
      </c>
      <c r="U55" s="352">
        <v>0</v>
      </c>
      <c r="V55" s="352">
        <v>0</v>
      </c>
      <c r="W55" s="352">
        <v>0</v>
      </c>
      <c r="X55" s="354">
        <f t="shared" si="0"/>
        <v>9260000</v>
      </c>
      <c r="Y55" s="354">
        <f>SUM(E55,G55,I55,K55,M55,O55,Q55,S55,U55,W55)</f>
        <v>9188225</v>
      </c>
      <c r="Z55" s="358">
        <v>3</v>
      </c>
      <c r="AA55" s="356">
        <v>2</v>
      </c>
      <c r="AB55" s="48"/>
      <c r="AC55" s="48"/>
      <c r="AD55" s="48"/>
      <c r="AE55" s="48"/>
      <c r="AF55" s="48"/>
      <c r="AG55" s="48"/>
      <c r="AH55" s="48"/>
    </row>
    <row r="56" spans="1:34" ht="21" customHeight="1" thickBot="1">
      <c r="A56" s="193"/>
      <c r="B56" s="200" t="s">
        <v>261</v>
      </c>
      <c r="C56" s="201" t="s">
        <v>251</v>
      </c>
      <c r="D56" s="352">
        <v>1653000</v>
      </c>
      <c r="E56" s="352">
        <v>1653000</v>
      </c>
      <c r="F56" s="352">
        <v>446000</v>
      </c>
      <c r="G56" s="352">
        <v>584773</v>
      </c>
      <c r="H56" s="352">
        <v>1309000</v>
      </c>
      <c r="I56" s="352">
        <v>1299000</v>
      </c>
      <c r="J56" s="352">
        <v>60000</v>
      </c>
      <c r="K56" s="352">
        <v>60046</v>
      </c>
      <c r="L56" s="352">
        <v>0</v>
      </c>
      <c r="M56" s="352">
        <v>0</v>
      </c>
      <c r="N56" s="352">
        <v>0</v>
      </c>
      <c r="O56" s="352">
        <v>0</v>
      </c>
      <c r="P56" s="352">
        <v>0</v>
      </c>
      <c r="Q56" s="352">
        <v>11000</v>
      </c>
      <c r="R56" s="352">
        <v>0</v>
      </c>
      <c r="S56" s="352">
        <v>0</v>
      </c>
      <c r="T56" s="352">
        <v>0</v>
      </c>
      <c r="U56" s="352">
        <v>0</v>
      </c>
      <c r="V56" s="352">
        <v>0</v>
      </c>
      <c r="W56" s="352">
        <v>0</v>
      </c>
      <c r="X56" s="354">
        <f t="shared" si="0"/>
        <v>3468000</v>
      </c>
      <c r="Y56" s="354">
        <f>SUM(E56,G56,I56,K56,M56,O56,Q56,S56,U56,W56)</f>
        <v>3607819</v>
      </c>
      <c r="Z56" s="358">
        <v>1</v>
      </c>
      <c r="AA56" s="356">
        <v>1</v>
      </c>
      <c r="AB56" s="48"/>
      <c r="AC56" s="48"/>
      <c r="AD56" s="48"/>
      <c r="AE56" s="48"/>
      <c r="AF56" s="48"/>
      <c r="AG56" s="48"/>
      <c r="AH56" s="48"/>
    </row>
    <row r="57" spans="1:34" ht="21" customHeight="1" thickBot="1">
      <c r="A57" s="193"/>
      <c r="B57" s="200" t="s">
        <v>262</v>
      </c>
      <c r="C57" s="201" t="s">
        <v>252</v>
      </c>
      <c r="D57" s="352">
        <v>1641000</v>
      </c>
      <c r="E57" s="352">
        <v>1641000</v>
      </c>
      <c r="F57" s="352">
        <v>443000</v>
      </c>
      <c r="G57" s="352">
        <v>686780</v>
      </c>
      <c r="H57" s="352">
        <v>18461000</v>
      </c>
      <c r="I57" s="352">
        <v>18187561</v>
      </c>
      <c r="J57" s="352">
        <v>0</v>
      </c>
      <c r="K57" s="352">
        <v>0</v>
      </c>
      <c r="L57" s="352">
        <v>0</v>
      </c>
      <c r="M57" s="352">
        <v>0</v>
      </c>
      <c r="N57" s="352">
        <v>0</v>
      </c>
      <c r="O57" s="352">
        <v>0</v>
      </c>
      <c r="P57" s="352">
        <v>0</v>
      </c>
      <c r="Q57" s="352">
        <v>0</v>
      </c>
      <c r="R57" s="352">
        <v>0</v>
      </c>
      <c r="S57" s="352">
        <v>0</v>
      </c>
      <c r="T57" s="352">
        <v>0</v>
      </c>
      <c r="U57" s="352">
        <v>0</v>
      </c>
      <c r="V57" s="352">
        <v>0</v>
      </c>
      <c r="W57" s="352">
        <v>0</v>
      </c>
      <c r="X57" s="354">
        <f t="shared" si="0"/>
        <v>20545000</v>
      </c>
      <c r="Y57" s="354">
        <f>SUM(E57,G57,I57,K57,M57,O57,Q57,S57,U57,W57)</f>
        <v>20515341</v>
      </c>
      <c r="Z57" s="358">
        <v>1</v>
      </c>
      <c r="AA57" s="356">
        <v>1</v>
      </c>
      <c r="AB57" s="48"/>
      <c r="AC57" s="48"/>
      <c r="AD57" s="48"/>
      <c r="AE57" s="48"/>
      <c r="AF57" s="48"/>
      <c r="AG57" s="48"/>
      <c r="AH57" s="48"/>
    </row>
    <row r="58" spans="1:34" ht="33" customHeight="1" thickBot="1">
      <c r="A58" s="224" t="s">
        <v>152</v>
      </c>
      <c r="B58" s="566" t="s">
        <v>263</v>
      </c>
      <c r="C58" s="567"/>
      <c r="D58" s="353">
        <f>SUM(D54:D57)</f>
        <v>17388000</v>
      </c>
      <c r="E58" s="353">
        <f aca="true" t="shared" si="8" ref="E58:Y58">SUM(E54:E57)</f>
        <v>17388000</v>
      </c>
      <c r="F58" s="353">
        <f t="shared" si="8"/>
        <v>4662000</v>
      </c>
      <c r="G58" s="353">
        <f t="shared" si="8"/>
        <v>4955693</v>
      </c>
      <c r="H58" s="353">
        <f t="shared" si="8"/>
        <v>21355000</v>
      </c>
      <c r="I58" s="353">
        <f t="shared" si="8"/>
        <v>21050261</v>
      </c>
      <c r="J58" s="353">
        <f t="shared" si="8"/>
        <v>60000</v>
      </c>
      <c r="K58" s="353">
        <f t="shared" si="8"/>
        <v>60046</v>
      </c>
      <c r="L58" s="353">
        <f t="shared" si="8"/>
        <v>0</v>
      </c>
      <c r="M58" s="353">
        <v>0</v>
      </c>
      <c r="N58" s="353">
        <f t="shared" si="8"/>
        <v>0</v>
      </c>
      <c r="O58" s="353">
        <f t="shared" si="8"/>
        <v>0</v>
      </c>
      <c r="P58" s="353">
        <f t="shared" si="8"/>
        <v>0</v>
      </c>
      <c r="Q58" s="353">
        <f t="shared" si="8"/>
        <v>11000</v>
      </c>
      <c r="R58" s="353">
        <f t="shared" si="8"/>
        <v>0</v>
      </c>
      <c r="S58" s="353">
        <f t="shared" si="8"/>
        <v>0</v>
      </c>
      <c r="T58" s="353">
        <f t="shared" si="8"/>
        <v>0</v>
      </c>
      <c r="U58" s="353">
        <f t="shared" si="8"/>
        <v>0</v>
      </c>
      <c r="V58" s="353">
        <f t="shared" si="8"/>
        <v>0</v>
      </c>
      <c r="W58" s="353">
        <f t="shared" si="8"/>
        <v>0</v>
      </c>
      <c r="X58" s="351">
        <f t="shared" si="0"/>
        <v>43465000</v>
      </c>
      <c r="Y58" s="353">
        <f t="shared" si="8"/>
        <v>43465000</v>
      </c>
      <c r="Z58" s="199">
        <v>10</v>
      </c>
      <c r="AA58" s="199">
        <v>9</v>
      </c>
      <c r="AB58" s="48"/>
      <c r="AC58" s="48"/>
      <c r="AD58" s="48"/>
      <c r="AE58" s="48"/>
      <c r="AF58" s="48"/>
      <c r="AG58" s="48"/>
      <c r="AH58" s="48"/>
    </row>
    <row r="59" spans="1:34" ht="26.25" customHeight="1" thickBot="1">
      <c r="A59" s="574" t="s">
        <v>62</v>
      </c>
      <c r="B59" s="574"/>
      <c r="C59" s="574"/>
      <c r="D59" s="351">
        <f>SUM(D45,D49,D51,D53,D58)</f>
        <v>174534000</v>
      </c>
      <c r="E59" s="351">
        <f aca="true" t="shared" si="9" ref="E59:Y59">SUM(E45,E49,E51,E53,E58)</f>
        <v>244470582</v>
      </c>
      <c r="F59" s="351">
        <f t="shared" si="9"/>
        <v>41100000</v>
      </c>
      <c r="G59" s="351">
        <f t="shared" si="9"/>
        <v>50973890</v>
      </c>
      <c r="H59" s="351">
        <f t="shared" si="9"/>
        <v>136780000</v>
      </c>
      <c r="I59" s="351">
        <f t="shared" si="9"/>
        <v>151932797</v>
      </c>
      <c r="J59" s="351">
        <f t="shared" si="9"/>
        <v>75660000</v>
      </c>
      <c r="K59" s="351">
        <f t="shared" si="9"/>
        <v>85484432</v>
      </c>
      <c r="L59" s="351">
        <f t="shared" si="9"/>
        <v>6900000</v>
      </c>
      <c r="M59" s="351">
        <f t="shared" si="9"/>
        <v>10488700</v>
      </c>
      <c r="N59" s="351">
        <f t="shared" si="9"/>
        <v>5000000</v>
      </c>
      <c r="O59" s="351">
        <f t="shared" si="9"/>
        <v>735825</v>
      </c>
      <c r="P59" s="351">
        <f t="shared" si="9"/>
        <v>4186000</v>
      </c>
      <c r="Q59" s="351">
        <f t="shared" si="9"/>
        <v>11324610</v>
      </c>
      <c r="R59" s="351">
        <f t="shared" si="9"/>
        <v>46016000</v>
      </c>
      <c r="S59" s="351">
        <f t="shared" si="9"/>
        <v>46223699</v>
      </c>
      <c r="T59" s="351">
        <f t="shared" si="9"/>
        <v>41974000</v>
      </c>
      <c r="U59" s="351">
        <f t="shared" si="9"/>
        <v>62749264</v>
      </c>
      <c r="V59" s="351">
        <f t="shared" si="9"/>
        <v>0</v>
      </c>
      <c r="W59" s="351">
        <f t="shared" si="9"/>
        <v>8995665</v>
      </c>
      <c r="X59" s="351">
        <f t="shared" si="0"/>
        <v>532150000</v>
      </c>
      <c r="Y59" s="351">
        <f t="shared" si="9"/>
        <v>673379464</v>
      </c>
      <c r="Z59" s="185">
        <f>SUM(Z45,Z49,Z51,Z53,Z58)</f>
        <v>182</v>
      </c>
      <c r="AA59" s="185">
        <f>SUM(AA45,AA49,AA51,AA53,AA58)</f>
        <v>294</v>
      </c>
      <c r="AB59" s="48"/>
      <c r="AC59" s="48"/>
      <c r="AD59" s="48"/>
      <c r="AE59" s="48"/>
      <c r="AF59" s="48"/>
      <c r="AG59" s="48"/>
      <c r="AH59" s="48"/>
    </row>
  </sheetData>
  <sheetProtection/>
  <mergeCells count="30">
    <mergeCell ref="B53:C53"/>
    <mergeCell ref="B49:C49"/>
    <mergeCell ref="B51:C51"/>
    <mergeCell ref="B45:C45"/>
    <mergeCell ref="A2:Z2"/>
    <mergeCell ref="D6:E6"/>
    <mergeCell ref="F6:G6"/>
    <mergeCell ref="H6:I6"/>
    <mergeCell ref="Z5:AA6"/>
    <mergeCell ref="X5:Y6"/>
    <mergeCell ref="A59:C59"/>
    <mergeCell ref="A3:Z3"/>
    <mergeCell ref="A5:A6"/>
    <mergeCell ref="B5:B6"/>
    <mergeCell ref="C5:C6"/>
    <mergeCell ref="D5:T5"/>
    <mergeCell ref="J6:K6"/>
    <mergeCell ref="L6:M6"/>
    <mergeCell ref="N6:O6"/>
    <mergeCell ref="P6:Q6"/>
    <mergeCell ref="B58:C58"/>
    <mergeCell ref="A1:Z1"/>
    <mergeCell ref="A8:A45"/>
    <mergeCell ref="A48:A49"/>
    <mergeCell ref="A50:A51"/>
    <mergeCell ref="A52:A53"/>
    <mergeCell ref="R6:S6"/>
    <mergeCell ref="Z4:AA4"/>
    <mergeCell ref="T6:U6"/>
    <mergeCell ref="V6:W6"/>
  </mergeCells>
  <printOptions horizontalCentered="1"/>
  <pageMargins left="0.31496062992125984" right="0.2755905511811024" top="0.2362204724409449" bottom="0.15748031496062992" header="0.4330708661417323" footer="0.1968503937007874"/>
  <pageSetup fitToHeight="1" fitToWidth="1" horizontalDpi="600" verticalDpi="600" orientation="landscape" paperSize="8" scale="37" r:id="rId3"/>
  <colBreaks count="1" manualBreakCount="1">
    <brk id="26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6"/>
  <sheetViews>
    <sheetView view="pageBreakPreview" zoomScale="90" zoomScaleSheetLayoutView="90" zoomScalePageLayoutView="0" workbookViewId="0" topLeftCell="A13">
      <selection activeCell="A1" sqref="A1:F1"/>
    </sheetView>
  </sheetViews>
  <sheetFormatPr defaultColWidth="8.8515625" defaultRowHeight="15"/>
  <cols>
    <col min="1" max="1" width="4.421875" style="48" customWidth="1"/>
    <col min="2" max="2" width="7.57421875" style="50" customWidth="1"/>
    <col min="3" max="3" width="93.140625" style="50" customWidth="1"/>
    <col min="4" max="4" width="8.8515625" style="50" customWidth="1"/>
    <col min="5" max="5" width="14.57421875" style="50" customWidth="1"/>
    <col min="6" max="6" width="15.7109375" style="50" customWidth="1"/>
    <col min="7" max="16384" width="8.8515625" style="48" customWidth="1"/>
  </cols>
  <sheetData>
    <row r="1" spans="1:26" ht="15.75">
      <c r="A1" s="541"/>
      <c r="B1" s="541"/>
      <c r="C1" s="541"/>
      <c r="D1" s="541"/>
      <c r="E1" s="541"/>
      <c r="F1" s="541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</row>
    <row r="2" spans="1:26" ht="15.7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</row>
    <row r="3" spans="1:26" ht="12.75">
      <c r="A3" s="565" t="s">
        <v>382</v>
      </c>
      <c r="B3" s="565"/>
      <c r="C3" s="565"/>
      <c r="D3" s="565"/>
      <c r="E3" s="565"/>
      <c r="F3" s="565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</row>
    <row r="5" spans="1:10" s="50" customFormat="1" ht="27.75" customHeight="1">
      <c r="A5" s="596" t="s">
        <v>338</v>
      </c>
      <c r="B5" s="596"/>
      <c r="C5" s="596"/>
      <c r="D5" s="596"/>
      <c r="E5" s="596"/>
      <c r="F5" s="596"/>
      <c r="G5" s="370"/>
      <c r="H5" s="370"/>
      <c r="I5" s="370"/>
      <c r="J5" s="370"/>
    </row>
    <row r="6" spans="1:10" ht="29.25" customHeight="1">
      <c r="A6" s="597" t="s">
        <v>339</v>
      </c>
      <c r="B6" s="597"/>
      <c r="C6" s="597"/>
      <c r="D6" s="597"/>
      <c r="E6" s="597"/>
      <c r="F6" s="597"/>
      <c r="G6" s="370"/>
      <c r="H6" s="370"/>
      <c r="I6" s="370"/>
      <c r="J6" s="370"/>
    </row>
    <row r="7" spans="2:10" ht="12.75" customHeight="1">
      <c r="B7" s="371"/>
      <c r="C7" s="372"/>
      <c r="D7" s="373"/>
      <c r="F7" s="374" t="s">
        <v>340</v>
      </c>
      <c r="G7" s="370"/>
      <c r="H7" s="370"/>
      <c r="I7" s="370"/>
      <c r="J7" s="370"/>
    </row>
    <row r="8" spans="1:10" ht="12.75" customHeight="1">
      <c r="A8" s="598" t="s">
        <v>341</v>
      </c>
      <c r="B8" s="598"/>
      <c r="C8" s="598"/>
      <c r="D8" s="510"/>
      <c r="E8" s="511"/>
      <c r="F8" s="375">
        <v>1426453</v>
      </c>
      <c r="G8" s="370"/>
      <c r="H8" s="370"/>
      <c r="I8" s="370"/>
      <c r="J8" s="370"/>
    </row>
    <row r="9" spans="1:10" ht="12.75" customHeight="1">
      <c r="A9" s="376"/>
      <c r="B9" s="377"/>
      <c r="C9" s="377"/>
      <c r="D9" s="377"/>
      <c r="E9" s="511"/>
      <c r="F9" s="378"/>
      <c r="G9" s="370"/>
      <c r="H9" s="370"/>
      <c r="I9" s="370"/>
      <c r="J9" s="370"/>
    </row>
    <row r="10" spans="1:10" ht="15.75" customHeight="1">
      <c r="A10" s="598" t="s">
        <v>342</v>
      </c>
      <c r="B10" s="598"/>
      <c r="C10" s="598"/>
      <c r="D10" s="381"/>
      <c r="E10" s="511"/>
      <c r="F10" s="379"/>
      <c r="G10" s="370"/>
      <c r="H10" s="370"/>
      <c r="I10" s="370"/>
      <c r="J10" s="370"/>
    </row>
    <row r="11" spans="2:10" ht="12.75" customHeight="1">
      <c r="B11" s="371"/>
      <c r="C11" s="380"/>
      <c r="D11" s="381"/>
      <c r="E11" s="511"/>
      <c r="F11" s="378" t="s">
        <v>343</v>
      </c>
      <c r="G11" s="370"/>
      <c r="H11" s="370"/>
      <c r="I11" s="370"/>
      <c r="J11" s="370"/>
    </row>
    <row r="12" spans="2:10" ht="12.75" customHeight="1">
      <c r="B12" s="371"/>
      <c r="C12" s="381"/>
      <c r="D12" s="381"/>
      <c r="E12" s="511"/>
      <c r="F12" s="375">
        <v>2533</v>
      </c>
      <c r="G12" s="370"/>
      <c r="H12" s="370"/>
      <c r="I12" s="370"/>
      <c r="J12" s="370"/>
    </row>
    <row r="13" spans="2:10" ht="12.75" customHeight="1">
      <c r="B13" s="371"/>
      <c r="C13" s="381"/>
      <c r="D13" s="381"/>
      <c r="E13" s="511"/>
      <c r="F13" s="512"/>
      <c r="G13" s="370"/>
      <c r="H13" s="370"/>
      <c r="I13" s="370"/>
      <c r="J13" s="370"/>
    </row>
    <row r="14" spans="2:10" ht="12.75" customHeight="1">
      <c r="B14" s="371"/>
      <c r="C14" s="382" t="s">
        <v>490</v>
      </c>
      <c r="D14" s="383"/>
      <c r="E14" s="384"/>
      <c r="F14" s="402" t="s">
        <v>293</v>
      </c>
      <c r="G14" s="370"/>
      <c r="H14" s="370"/>
      <c r="I14" s="370"/>
      <c r="J14" s="370"/>
    </row>
    <row r="15" spans="2:10" ht="25.5" customHeight="1">
      <c r="B15" s="385"/>
      <c r="C15" s="386" t="s">
        <v>344</v>
      </c>
      <c r="D15" s="387"/>
      <c r="E15" s="401" t="s">
        <v>315</v>
      </c>
      <c r="F15" s="401" t="s">
        <v>316</v>
      </c>
      <c r="G15" s="370"/>
      <c r="H15" s="370"/>
      <c r="I15" s="370"/>
      <c r="J15" s="370"/>
    </row>
    <row r="16" spans="2:10" ht="12.75" customHeight="1">
      <c r="B16" s="375" t="s">
        <v>345</v>
      </c>
      <c r="C16" s="388" t="s">
        <v>71</v>
      </c>
      <c r="D16" s="389"/>
      <c r="E16" s="389"/>
      <c r="F16" s="389"/>
      <c r="G16" s="370"/>
      <c r="H16" s="370"/>
      <c r="I16" s="370"/>
      <c r="J16" s="370"/>
    </row>
    <row r="17" spans="2:10" ht="12.75" customHeight="1">
      <c r="B17" s="389" t="s">
        <v>346</v>
      </c>
      <c r="C17" s="390" t="s">
        <v>347</v>
      </c>
      <c r="D17" s="379"/>
      <c r="E17" s="514">
        <v>71127400</v>
      </c>
      <c r="F17" s="514">
        <v>71127400</v>
      </c>
      <c r="G17" s="370"/>
      <c r="H17" s="370"/>
      <c r="I17" s="370"/>
      <c r="J17" s="370"/>
    </row>
    <row r="18" spans="2:10" ht="12.75" customHeight="1">
      <c r="B18" s="389" t="s">
        <v>348</v>
      </c>
      <c r="C18" s="390" t="s">
        <v>349</v>
      </c>
      <c r="D18" s="379"/>
      <c r="E18" s="514">
        <v>18852533</v>
      </c>
      <c r="F18" s="514">
        <v>18852533</v>
      </c>
      <c r="G18" s="370"/>
      <c r="H18" s="370"/>
      <c r="I18" s="370"/>
      <c r="J18" s="370"/>
    </row>
    <row r="19" spans="2:10" ht="12.75" customHeight="1">
      <c r="B19" s="389" t="s">
        <v>350</v>
      </c>
      <c r="C19" s="390" t="s">
        <v>351</v>
      </c>
      <c r="D19" s="379"/>
      <c r="E19" s="514">
        <v>9024810</v>
      </c>
      <c r="F19" s="514">
        <v>9024810</v>
      </c>
      <c r="G19" s="370"/>
      <c r="H19" s="370"/>
      <c r="I19" s="370"/>
      <c r="J19" s="370"/>
    </row>
    <row r="20" spans="2:10" ht="12.75" customHeight="1">
      <c r="B20" s="389" t="s">
        <v>352</v>
      </c>
      <c r="C20" s="390" t="s">
        <v>353</v>
      </c>
      <c r="D20" s="379"/>
      <c r="E20" s="514">
        <v>6400000</v>
      </c>
      <c r="F20" s="514">
        <v>6400000</v>
      </c>
      <c r="G20" s="370"/>
      <c r="H20" s="370"/>
      <c r="I20" s="370"/>
      <c r="J20" s="370"/>
    </row>
    <row r="21" spans="2:10" ht="12.75" customHeight="1">
      <c r="B21" s="389" t="s">
        <v>354</v>
      </c>
      <c r="C21" s="390" t="s">
        <v>355</v>
      </c>
      <c r="D21" s="379"/>
      <c r="E21" s="514">
        <v>522123</v>
      </c>
      <c r="F21" s="514">
        <v>522123</v>
      </c>
      <c r="G21" s="370"/>
      <c r="H21" s="370"/>
      <c r="I21" s="370"/>
      <c r="J21" s="370"/>
    </row>
    <row r="22" spans="2:10" ht="12.75" customHeight="1">
      <c r="B22" s="389" t="s">
        <v>356</v>
      </c>
      <c r="C22" s="390" t="s">
        <v>357</v>
      </c>
      <c r="D22" s="379"/>
      <c r="E22" s="514">
        <v>2905600</v>
      </c>
      <c r="F22" s="514">
        <v>2905600</v>
      </c>
      <c r="G22" s="370"/>
      <c r="H22" s="370"/>
      <c r="I22" s="370"/>
      <c r="J22" s="370"/>
    </row>
    <row r="23" spans="2:10" ht="12.75" customHeight="1">
      <c r="B23" s="389" t="s">
        <v>358</v>
      </c>
      <c r="C23" s="390" t="s">
        <v>359</v>
      </c>
      <c r="D23" s="379"/>
      <c r="E23" s="514">
        <v>6839100</v>
      </c>
      <c r="F23" s="514">
        <v>6839100</v>
      </c>
      <c r="G23" s="370"/>
      <c r="H23" s="370"/>
      <c r="I23" s="370"/>
      <c r="J23" s="370"/>
    </row>
    <row r="24" spans="2:10" ht="12.75" customHeight="1">
      <c r="B24" s="389" t="s">
        <v>360</v>
      </c>
      <c r="C24" s="390" t="s">
        <v>104</v>
      </c>
      <c r="D24" s="379"/>
      <c r="E24" s="514">
        <v>84150</v>
      </c>
      <c r="F24" s="514">
        <v>84150</v>
      </c>
      <c r="G24" s="370"/>
      <c r="H24" s="370"/>
      <c r="I24" s="370"/>
      <c r="J24" s="370"/>
    </row>
    <row r="25" spans="2:10" ht="12.75" customHeight="1">
      <c r="B25" s="389"/>
      <c r="C25" s="390" t="s">
        <v>361</v>
      </c>
      <c r="D25" s="379"/>
      <c r="E25" s="514">
        <v>14535477</v>
      </c>
      <c r="F25" s="514">
        <v>14535477</v>
      </c>
      <c r="G25" s="370"/>
      <c r="H25" s="370"/>
      <c r="I25" s="370"/>
      <c r="J25" s="370"/>
    </row>
    <row r="26" spans="2:10" ht="12.75" customHeight="1">
      <c r="B26" s="391"/>
      <c r="C26" s="392" t="s">
        <v>362</v>
      </c>
      <c r="D26" s="393"/>
      <c r="E26" s="515">
        <v>304292</v>
      </c>
      <c r="F26" s="515">
        <v>304292</v>
      </c>
      <c r="G26" s="370"/>
      <c r="H26" s="370"/>
      <c r="I26" s="370"/>
      <c r="J26" s="370"/>
    </row>
    <row r="27" spans="2:10" ht="12.75" customHeight="1">
      <c r="B27" s="389" t="s">
        <v>43</v>
      </c>
      <c r="C27" s="394" t="s">
        <v>363</v>
      </c>
      <c r="D27" s="395"/>
      <c r="E27" s="516">
        <f>SUM(E17:E18,E23,E24,E25,E26)</f>
        <v>111742952</v>
      </c>
      <c r="F27" s="516">
        <f>SUM(F17,F18,F23,F24,F25,F26)</f>
        <v>111742952</v>
      </c>
      <c r="G27" s="370"/>
      <c r="H27" s="370"/>
      <c r="I27" s="370"/>
      <c r="J27" s="370"/>
    </row>
    <row r="28" spans="2:6" ht="12.75">
      <c r="B28" s="389"/>
      <c r="C28" s="390" t="s">
        <v>364</v>
      </c>
      <c r="D28" s="379"/>
      <c r="E28" s="517">
        <v>23550400</v>
      </c>
      <c r="F28" s="517">
        <v>23550400</v>
      </c>
    </row>
    <row r="29" spans="2:6" ht="12.75">
      <c r="B29" s="389"/>
      <c r="C29" s="390" t="s">
        <v>365</v>
      </c>
      <c r="D29" s="379"/>
      <c r="E29" s="517">
        <v>10482800</v>
      </c>
      <c r="F29" s="517">
        <v>10482800</v>
      </c>
    </row>
    <row r="30" spans="2:6" ht="12.75">
      <c r="B30" s="389"/>
      <c r="C30" s="390" t="s">
        <v>366</v>
      </c>
      <c r="D30" s="379"/>
      <c r="E30" s="517">
        <v>255500</v>
      </c>
      <c r="F30" s="517">
        <v>255500</v>
      </c>
    </row>
    <row r="31" spans="2:6" ht="12.75">
      <c r="B31" s="389"/>
      <c r="C31" s="390" t="s">
        <v>367</v>
      </c>
      <c r="D31" s="379"/>
      <c r="E31" s="517">
        <v>352000</v>
      </c>
      <c r="F31" s="517">
        <v>352000</v>
      </c>
    </row>
    <row r="32" spans="2:6" ht="12.75">
      <c r="B32" s="389"/>
      <c r="C32" s="390" t="s">
        <v>368</v>
      </c>
      <c r="D32" s="379"/>
      <c r="E32" s="517">
        <v>4800000</v>
      </c>
      <c r="F32" s="517">
        <v>4800000</v>
      </c>
    </row>
    <row r="33" spans="2:6" ht="12.75">
      <c r="B33" s="389"/>
      <c r="C33" s="396" t="s">
        <v>383</v>
      </c>
      <c r="D33" s="397"/>
      <c r="E33" s="517">
        <v>2400000</v>
      </c>
      <c r="F33" s="517">
        <v>3000000</v>
      </c>
    </row>
    <row r="34" spans="2:6" ht="12.75">
      <c r="B34" s="389"/>
      <c r="C34" s="390" t="s">
        <v>369</v>
      </c>
      <c r="D34" s="379"/>
      <c r="E34" s="517">
        <v>4480000</v>
      </c>
      <c r="F34" s="517">
        <v>4480000</v>
      </c>
    </row>
    <row r="35" spans="2:6" ht="12.75">
      <c r="B35" s="389"/>
      <c r="C35" s="390" t="s">
        <v>370</v>
      </c>
      <c r="D35" s="379"/>
      <c r="E35" s="517">
        <v>2000000</v>
      </c>
      <c r="F35" s="517">
        <v>2000000</v>
      </c>
    </row>
    <row r="36" spans="2:6" ht="12.75">
      <c r="B36" s="389" t="s">
        <v>45</v>
      </c>
      <c r="C36" s="398" t="s">
        <v>371</v>
      </c>
      <c r="D36" s="399"/>
      <c r="E36" s="518">
        <f>SUM(E28:E35)</f>
        <v>48320700</v>
      </c>
      <c r="F36" s="518">
        <f>SUM(F28:F35)</f>
        <v>48920700</v>
      </c>
    </row>
    <row r="37" spans="1:10" s="50" customFormat="1" ht="12.75">
      <c r="A37" s="48"/>
      <c r="B37" s="389"/>
      <c r="C37" s="390" t="s">
        <v>372</v>
      </c>
      <c r="D37" s="379"/>
      <c r="E37" s="517">
        <v>25268214</v>
      </c>
      <c r="F37" s="517">
        <v>25268214</v>
      </c>
      <c r="G37" s="48"/>
      <c r="H37" s="48"/>
      <c r="I37" s="48"/>
      <c r="J37" s="48"/>
    </row>
    <row r="38" spans="1:10" s="50" customFormat="1" ht="12.75">
      <c r="A38" s="48"/>
      <c r="B38" s="389"/>
      <c r="C38" s="390" t="s">
        <v>384</v>
      </c>
      <c r="D38" s="379"/>
      <c r="E38" s="517">
        <v>20138880</v>
      </c>
      <c r="F38" s="517">
        <v>18213120</v>
      </c>
      <c r="G38" s="48"/>
      <c r="H38" s="48"/>
      <c r="I38" s="48"/>
      <c r="J38" s="48"/>
    </row>
    <row r="39" spans="1:10" s="50" customFormat="1" ht="12.75">
      <c r="A39" s="48"/>
      <c r="B39" s="389"/>
      <c r="C39" s="390" t="s">
        <v>373</v>
      </c>
      <c r="D39" s="379"/>
      <c r="E39" s="517">
        <v>16201261</v>
      </c>
      <c r="F39" s="517">
        <v>20037976</v>
      </c>
      <c r="G39" s="48"/>
      <c r="H39" s="48"/>
      <c r="I39" s="48"/>
      <c r="J39" s="48"/>
    </row>
    <row r="40" spans="1:10" s="50" customFormat="1" ht="12.75">
      <c r="A40" s="48"/>
      <c r="B40" s="389"/>
      <c r="C40" s="390" t="s">
        <v>187</v>
      </c>
      <c r="D40" s="379"/>
      <c r="E40" s="519">
        <v>1710000</v>
      </c>
      <c r="F40" s="519">
        <v>1214670</v>
      </c>
      <c r="G40" s="48"/>
      <c r="H40" s="48"/>
      <c r="I40" s="48"/>
      <c r="J40" s="48"/>
    </row>
    <row r="41" spans="1:10" s="50" customFormat="1" ht="12.75">
      <c r="A41" s="48"/>
      <c r="B41" s="389"/>
      <c r="C41" s="390" t="s">
        <v>374</v>
      </c>
      <c r="D41" s="379"/>
      <c r="E41" s="517">
        <v>3000000</v>
      </c>
      <c r="F41" s="517">
        <v>3000000</v>
      </c>
      <c r="G41" s="48"/>
      <c r="H41" s="48"/>
      <c r="I41" s="48"/>
      <c r="J41" s="48"/>
    </row>
    <row r="42" spans="1:10" s="50" customFormat="1" ht="12.75">
      <c r="A42" s="48"/>
      <c r="B42" s="389"/>
      <c r="C42" s="390" t="s">
        <v>385</v>
      </c>
      <c r="D42" s="379"/>
      <c r="E42" s="517">
        <v>6089600</v>
      </c>
      <c r="F42" s="517">
        <v>5978880</v>
      </c>
      <c r="G42" s="48"/>
      <c r="H42" s="48"/>
      <c r="I42" s="48"/>
      <c r="J42" s="48"/>
    </row>
    <row r="43" spans="1:10" s="50" customFormat="1" ht="12.75">
      <c r="A43" s="48"/>
      <c r="B43" s="389"/>
      <c r="C43" s="390" t="s">
        <v>386</v>
      </c>
      <c r="D43" s="379"/>
      <c r="E43" s="517">
        <v>5075000</v>
      </c>
      <c r="F43" s="517">
        <v>4785000</v>
      </c>
      <c r="G43" s="48"/>
      <c r="H43" s="48"/>
      <c r="I43" s="48"/>
      <c r="J43" s="48"/>
    </row>
    <row r="44" spans="1:10" s="50" customFormat="1" ht="12.75">
      <c r="A44" s="48"/>
      <c r="B44" s="389"/>
      <c r="C44" s="390" t="s">
        <v>387</v>
      </c>
      <c r="D44" s="379"/>
      <c r="E44" s="517">
        <v>1962000</v>
      </c>
      <c r="F44" s="517">
        <v>1853000</v>
      </c>
      <c r="G44" s="48"/>
      <c r="H44" s="48"/>
      <c r="I44" s="48"/>
      <c r="J44" s="48"/>
    </row>
    <row r="45" spans="1:10" s="50" customFormat="1" ht="12.75">
      <c r="A45" s="48"/>
      <c r="B45" s="391"/>
      <c r="C45" s="392" t="s">
        <v>375</v>
      </c>
      <c r="D45" s="393"/>
      <c r="E45" s="519">
        <v>2181000</v>
      </c>
      <c r="F45" s="519">
        <v>2261180</v>
      </c>
      <c r="G45" s="48"/>
      <c r="H45" s="48"/>
      <c r="I45" s="48"/>
      <c r="J45" s="48"/>
    </row>
    <row r="46" spans="1:10" s="50" customFormat="1" ht="12.75">
      <c r="A46" s="48"/>
      <c r="B46" s="391"/>
      <c r="C46" s="392" t="s">
        <v>376</v>
      </c>
      <c r="D46" s="393"/>
      <c r="E46" s="519">
        <v>18735345</v>
      </c>
      <c r="F46" s="519">
        <v>0</v>
      </c>
      <c r="G46" s="48"/>
      <c r="H46" s="48"/>
      <c r="I46" s="48"/>
      <c r="J46" s="48"/>
    </row>
    <row r="47" spans="1:10" s="50" customFormat="1" ht="12.75">
      <c r="A47" s="48"/>
      <c r="B47" s="389" t="s">
        <v>47</v>
      </c>
      <c r="C47" s="394" t="s">
        <v>377</v>
      </c>
      <c r="D47" s="395"/>
      <c r="E47" s="518">
        <f>SUM(E37:E46)</f>
        <v>100361300</v>
      </c>
      <c r="F47" s="518">
        <f>SUM(F37:F46)</f>
        <v>82612040</v>
      </c>
      <c r="G47" s="48"/>
      <c r="H47" s="48"/>
      <c r="I47" s="48"/>
      <c r="J47" s="48"/>
    </row>
    <row r="48" spans="1:10" s="50" customFormat="1" ht="12.75">
      <c r="A48" s="48"/>
      <c r="B48" s="389"/>
      <c r="C48" s="392" t="s">
        <v>388</v>
      </c>
      <c r="D48" s="395"/>
      <c r="E48" s="519">
        <v>0</v>
      </c>
      <c r="F48" s="519">
        <v>115187</v>
      </c>
      <c r="G48" s="48"/>
      <c r="H48" s="48"/>
      <c r="I48" s="48"/>
      <c r="J48" s="48"/>
    </row>
    <row r="49" spans="1:10" s="50" customFormat="1" ht="12.75">
      <c r="A49" s="48"/>
      <c r="B49" s="389"/>
      <c r="C49" s="390" t="s">
        <v>378</v>
      </c>
      <c r="D49" s="379"/>
      <c r="E49" s="519">
        <v>2887620</v>
      </c>
      <c r="F49" s="519">
        <v>2887620</v>
      </c>
      <c r="G49" s="48"/>
      <c r="H49" s="48"/>
      <c r="I49" s="48"/>
      <c r="J49" s="48"/>
    </row>
    <row r="50" spans="1:10" s="50" customFormat="1" ht="12.75">
      <c r="A50" s="48"/>
      <c r="B50" s="389" t="s">
        <v>49</v>
      </c>
      <c r="C50" s="394" t="s">
        <v>379</v>
      </c>
      <c r="D50" s="395"/>
      <c r="E50" s="518">
        <f>E49</f>
        <v>2887620</v>
      </c>
      <c r="F50" s="518">
        <f>SUM(F48:F49)</f>
        <v>3002807</v>
      </c>
      <c r="G50" s="48"/>
      <c r="H50" s="48"/>
      <c r="I50" s="48"/>
      <c r="J50" s="48"/>
    </row>
    <row r="51" spans="1:10" s="50" customFormat="1" ht="12.75">
      <c r="A51" s="48"/>
      <c r="B51" s="389"/>
      <c r="C51" s="394" t="s">
        <v>188</v>
      </c>
      <c r="D51" s="395"/>
      <c r="E51" s="518">
        <v>641000</v>
      </c>
      <c r="F51" s="518">
        <v>787231</v>
      </c>
      <c r="G51" s="48"/>
      <c r="H51" s="48"/>
      <c r="I51" s="48"/>
      <c r="J51" s="48"/>
    </row>
    <row r="52" spans="1:10" s="50" customFormat="1" ht="12.75">
      <c r="A52" s="48"/>
      <c r="B52" s="389"/>
      <c r="C52" s="394" t="s">
        <v>332</v>
      </c>
      <c r="D52" s="395"/>
      <c r="E52" s="518">
        <v>0</v>
      </c>
      <c r="F52" s="518">
        <v>3060065</v>
      </c>
      <c r="G52" s="48"/>
      <c r="H52" s="48"/>
      <c r="I52" s="48"/>
      <c r="J52" s="48"/>
    </row>
    <row r="53" spans="1:10" s="50" customFormat="1" ht="12.75">
      <c r="A53" s="48"/>
      <c r="B53" s="389"/>
      <c r="C53" s="394" t="s">
        <v>333</v>
      </c>
      <c r="D53" s="395"/>
      <c r="E53" s="518">
        <v>0</v>
      </c>
      <c r="F53" s="518">
        <v>1790700</v>
      </c>
      <c r="G53" s="48"/>
      <c r="H53" s="48"/>
      <c r="I53" s="48"/>
      <c r="J53" s="48"/>
    </row>
    <row r="54" spans="1:10" s="50" customFormat="1" ht="12.75">
      <c r="A54" s="48"/>
      <c r="B54" s="389"/>
      <c r="C54" s="394" t="s">
        <v>190</v>
      </c>
      <c r="D54" s="395"/>
      <c r="E54" s="518">
        <v>18176428</v>
      </c>
      <c r="F54" s="518">
        <v>0</v>
      </c>
      <c r="G54" s="48"/>
      <c r="H54" s="48"/>
      <c r="I54" s="48"/>
      <c r="J54" s="48"/>
    </row>
    <row r="55" spans="1:10" s="50" customFormat="1" ht="12.75">
      <c r="A55" s="48"/>
      <c r="B55" s="389" t="s">
        <v>152</v>
      </c>
      <c r="C55" s="394" t="s">
        <v>380</v>
      </c>
      <c r="D55" s="395"/>
      <c r="E55" s="518">
        <f>SUM(E51:E54)</f>
        <v>18817428</v>
      </c>
      <c r="F55" s="518">
        <f>SUM(F51:F54)</f>
        <v>5637996</v>
      </c>
      <c r="G55" s="48"/>
      <c r="H55" s="48"/>
      <c r="I55" s="48"/>
      <c r="J55" s="48"/>
    </row>
    <row r="56" spans="1:10" s="50" customFormat="1" ht="31.5">
      <c r="A56" s="48"/>
      <c r="B56" s="389"/>
      <c r="C56" s="513" t="s">
        <v>381</v>
      </c>
      <c r="D56" s="400"/>
      <c r="E56" s="520">
        <f>SUM(E27,E36,E47,E50,E55)</f>
        <v>282130000</v>
      </c>
      <c r="F56" s="520">
        <f>SUM(F27,F36,F47,F50,F55)</f>
        <v>251916495</v>
      </c>
      <c r="G56" s="48"/>
      <c r="H56" s="48"/>
      <c r="I56" s="48"/>
      <c r="J56" s="48"/>
    </row>
  </sheetData>
  <sheetProtection/>
  <mergeCells count="6">
    <mergeCell ref="A5:F5"/>
    <mergeCell ref="A6:F6"/>
    <mergeCell ref="A8:C8"/>
    <mergeCell ref="A10:C10"/>
    <mergeCell ref="A1:F1"/>
    <mergeCell ref="A3:F3"/>
  </mergeCells>
  <printOptions horizontalCentered="1"/>
  <pageMargins left="0.15748031496062992" right="0.15748031496062992" top="0.31496062992125984" bottom="0.7480314960629921" header="0.31496062992125984" footer="0.31496062992125984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0.28125" style="57" customWidth="1"/>
    <col min="2" max="2" width="55.00390625" style="57" customWidth="1"/>
    <col min="3" max="3" width="15.421875" style="57" customWidth="1"/>
    <col min="4" max="4" width="15.00390625" style="57" customWidth="1"/>
    <col min="5" max="16384" width="9.140625" style="57" customWidth="1"/>
  </cols>
  <sheetData>
    <row r="1" spans="1:6" ht="22.5" customHeight="1">
      <c r="A1" s="599"/>
      <c r="B1" s="599"/>
      <c r="C1" s="599"/>
      <c r="D1" s="599"/>
      <c r="E1" s="599"/>
      <c r="F1" s="205"/>
    </row>
    <row r="2" spans="1:6" ht="32.25" customHeight="1">
      <c r="A2" s="565" t="s">
        <v>305</v>
      </c>
      <c r="B2" s="565"/>
      <c r="C2" s="565"/>
      <c r="D2" s="565"/>
      <c r="E2" s="565"/>
      <c r="F2" s="205"/>
    </row>
    <row r="3" spans="1:6" ht="39" customHeight="1">
      <c r="A3" s="600" t="s">
        <v>270</v>
      </c>
      <c r="B3" s="600"/>
      <c r="C3" s="600"/>
      <c r="D3" s="600"/>
      <c r="E3" s="600"/>
      <c r="F3" s="204"/>
    </row>
    <row r="4" spans="2:3" ht="12.75">
      <c r="B4" s="58"/>
      <c r="C4" s="58"/>
    </row>
    <row r="5" spans="2:3" ht="12.75">
      <c r="B5" s="59"/>
      <c r="C5" s="59"/>
    </row>
    <row r="6" spans="2:3" ht="12.75">
      <c r="B6" s="59"/>
      <c r="C6" s="186"/>
    </row>
    <row r="7" spans="2:4" ht="12.75">
      <c r="B7" s="59"/>
      <c r="C7" s="186"/>
      <c r="D7" s="186" t="s">
        <v>293</v>
      </c>
    </row>
    <row r="8" spans="2:4" ht="12.75">
      <c r="B8" s="263" t="s">
        <v>53</v>
      </c>
      <c r="C8" s="264" t="s">
        <v>295</v>
      </c>
      <c r="D8" s="264" t="s">
        <v>296</v>
      </c>
    </row>
    <row r="9" spans="2:4" ht="15.75">
      <c r="B9" s="61" t="s">
        <v>336</v>
      </c>
      <c r="C9" s="266">
        <v>0</v>
      </c>
      <c r="D9" s="266">
        <v>20298858</v>
      </c>
    </row>
    <row r="10" spans="2:4" ht="15.75">
      <c r="B10" s="61" t="s">
        <v>337</v>
      </c>
      <c r="C10" s="266">
        <v>0</v>
      </c>
      <c r="D10" s="266">
        <v>4994830</v>
      </c>
    </row>
    <row r="11" spans="2:4" s="64" customFormat="1" ht="15" customHeight="1">
      <c r="B11" s="61" t="s">
        <v>64</v>
      </c>
      <c r="C11" s="266">
        <v>700000</v>
      </c>
      <c r="D11" s="266">
        <v>700000</v>
      </c>
    </row>
    <row r="12" spans="2:4" s="62" customFormat="1" ht="15" customHeight="1">
      <c r="B12" s="60" t="s">
        <v>63</v>
      </c>
      <c r="C12" s="265">
        <f>SUM(C11)</f>
        <v>700000</v>
      </c>
      <c r="D12" s="265">
        <f>SUM(D9:D11)</f>
        <v>25993688</v>
      </c>
    </row>
    <row r="13" spans="2:4" s="62" customFormat="1" ht="15" customHeight="1">
      <c r="B13" s="63" t="s">
        <v>492</v>
      </c>
      <c r="C13" s="266">
        <v>91476000</v>
      </c>
      <c r="D13" s="266">
        <v>94303885</v>
      </c>
    </row>
    <row r="14" spans="2:4" ht="15" customHeight="1">
      <c r="B14" s="60" t="s">
        <v>63</v>
      </c>
      <c r="C14" s="265">
        <f>SUM(C13)</f>
        <v>91476000</v>
      </c>
      <c r="D14" s="265">
        <f>SUM(D13)</f>
        <v>94303885</v>
      </c>
    </row>
    <row r="15" spans="2:4" ht="15" customHeight="1">
      <c r="B15" s="66" t="s">
        <v>65</v>
      </c>
      <c r="C15" s="265">
        <f>SUM(C12,C14)</f>
        <v>92176000</v>
      </c>
      <c r="D15" s="265">
        <f>SUM(D12,D14)</f>
        <v>120297573</v>
      </c>
    </row>
  </sheetData>
  <sheetProtection/>
  <mergeCells count="3">
    <mergeCell ref="A1:E1"/>
    <mergeCell ref="A3:E3"/>
    <mergeCell ref="A2:E2"/>
  </mergeCells>
  <printOptions horizontalCentered="1"/>
  <pageMargins left="0.35433070866141736" right="0.35433070866141736" top="0.5511811023622047" bottom="0.984251968503937" header="0.5118110236220472" footer="0.5118110236220472"/>
  <pageSetup horizontalDpi="300" verticalDpi="3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8"/>
  <sheetViews>
    <sheetView view="pageBreakPreview" zoomScale="60" zoomScalePageLayoutView="0" workbookViewId="0" topLeftCell="A1">
      <selection activeCell="A1" sqref="A1:F1"/>
    </sheetView>
  </sheetViews>
  <sheetFormatPr defaultColWidth="9.140625" defaultRowHeight="15"/>
  <cols>
    <col min="1" max="1" width="7.57421875" style="57" customWidth="1"/>
    <col min="2" max="2" width="53.7109375" style="71" customWidth="1"/>
    <col min="3" max="3" width="30.8515625" style="71" customWidth="1"/>
    <col min="4" max="4" width="12.140625" style="77" customWidth="1"/>
    <col min="5" max="5" width="14.57421875" style="57" bestFit="1" customWidth="1"/>
    <col min="6" max="16384" width="9.140625" style="57" customWidth="1"/>
  </cols>
  <sheetData>
    <row r="1" spans="1:6" ht="26.25" customHeight="1">
      <c r="A1" s="541"/>
      <c r="B1" s="541"/>
      <c r="C1" s="541"/>
      <c r="D1" s="541"/>
      <c r="E1" s="541"/>
      <c r="F1" s="541"/>
    </row>
    <row r="2" spans="1:6" ht="40.5" customHeight="1">
      <c r="A2" s="565" t="s">
        <v>306</v>
      </c>
      <c r="B2" s="565"/>
      <c r="C2" s="565"/>
      <c r="D2" s="565"/>
      <c r="E2" s="565"/>
      <c r="F2" s="565"/>
    </row>
    <row r="3" spans="1:6" ht="49.5" customHeight="1">
      <c r="A3" s="601" t="s">
        <v>154</v>
      </c>
      <c r="B3" s="601"/>
      <c r="C3" s="601"/>
      <c r="D3" s="601"/>
      <c r="E3" s="601"/>
      <c r="F3" s="601"/>
    </row>
    <row r="4" spans="2:4" ht="15.75">
      <c r="B4" s="67"/>
      <c r="C4" s="67"/>
      <c r="D4" s="68"/>
    </row>
    <row r="5" spans="2:5" ht="19.5" customHeight="1" thickBot="1">
      <c r="B5" s="67"/>
      <c r="C5" s="67"/>
      <c r="D5" s="68"/>
      <c r="E5" s="186" t="s">
        <v>293</v>
      </c>
    </row>
    <row r="6" spans="2:5" s="62" customFormat="1" ht="33" customHeight="1" thickBot="1">
      <c r="B6" s="206" t="s">
        <v>286</v>
      </c>
      <c r="C6" s="207" t="s">
        <v>317</v>
      </c>
      <c r="D6" s="339" t="s">
        <v>315</v>
      </c>
      <c r="E6" s="339" t="s">
        <v>316</v>
      </c>
    </row>
    <row r="7" spans="2:5" ht="15.75">
      <c r="B7" s="325" t="s">
        <v>67</v>
      </c>
      <c r="C7" s="326"/>
      <c r="D7" s="327">
        <v>0</v>
      </c>
      <c r="E7" s="328">
        <v>0</v>
      </c>
    </row>
    <row r="8" spans="2:5" ht="15.75">
      <c r="B8" s="329" t="s">
        <v>69</v>
      </c>
      <c r="C8" s="208" t="s">
        <v>273</v>
      </c>
      <c r="D8" s="266">
        <v>190000</v>
      </c>
      <c r="E8" s="330">
        <v>190000</v>
      </c>
    </row>
    <row r="9" spans="2:5" ht="15.75">
      <c r="B9" s="329" t="s">
        <v>271</v>
      </c>
      <c r="C9" s="208" t="s">
        <v>273</v>
      </c>
      <c r="D9" s="266">
        <v>381000</v>
      </c>
      <c r="E9" s="330">
        <v>381000</v>
      </c>
    </row>
    <row r="10" spans="2:5" ht="15.75">
      <c r="B10" s="329" t="s">
        <v>287</v>
      </c>
      <c r="C10" s="208" t="s">
        <v>273</v>
      </c>
      <c r="D10" s="266">
        <v>1115000</v>
      </c>
      <c r="E10" s="330">
        <v>1115000</v>
      </c>
    </row>
    <row r="11" spans="2:5" ht="15.75">
      <c r="B11" s="329" t="s">
        <v>478</v>
      </c>
      <c r="C11" s="208" t="s">
        <v>273</v>
      </c>
      <c r="D11" s="266">
        <v>0</v>
      </c>
      <c r="E11" s="330">
        <v>138000</v>
      </c>
    </row>
    <row r="12" spans="2:5" ht="15.75">
      <c r="B12" s="329" t="s">
        <v>298</v>
      </c>
      <c r="C12" s="208" t="s">
        <v>273</v>
      </c>
      <c r="D12" s="266">
        <v>0</v>
      </c>
      <c r="E12" s="330">
        <v>11000</v>
      </c>
    </row>
    <row r="13" spans="2:5" ht="15.75">
      <c r="B13" s="329" t="s">
        <v>289</v>
      </c>
      <c r="C13" s="208" t="s">
        <v>273</v>
      </c>
      <c r="D13" s="266">
        <v>500000</v>
      </c>
      <c r="E13" s="330">
        <v>0</v>
      </c>
    </row>
    <row r="14" spans="2:5" ht="15.75">
      <c r="B14" s="329" t="s">
        <v>272</v>
      </c>
      <c r="C14" s="208" t="s">
        <v>273</v>
      </c>
      <c r="D14" s="266">
        <v>2000000</v>
      </c>
      <c r="E14" s="330">
        <v>1551112</v>
      </c>
    </row>
    <row r="15" spans="2:5" ht="15.75">
      <c r="B15" s="329" t="s">
        <v>314</v>
      </c>
      <c r="C15" s="208" t="s">
        <v>273</v>
      </c>
      <c r="D15" s="266">
        <v>0</v>
      </c>
      <c r="E15" s="330">
        <v>2211060</v>
      </c>
    </row>
    <row r="16" spans="2:5" ht="15.75">
      <c r="B16" s="329" t="s">
        <v>477</v>
      </c>
      <c r="C16" s="208" t="s">
        <v>273</v>
      </c>
      <c r="D16" s="266">
        <v>0</v>
      </c>
      <c r="E16" s="330">
        <v>1435354</v>
      </c>
    </row>
    <row r="17" spans="2:5" ht="15.75">
      <c r="B17" s="329" t="s">
        <v>480</v>
      </c>
      <c r="C17" s="208" t="s">
        <v>273</v>
      </c>
      <c r="D17" s="266">
        <v>0</v>
      </c>
      <c r="E17" s="330">
        <v>3300000</v>
      </c>
    </row>
    <row r="18" spans="2:5" ht="15.75">
      <c r="B18" s="329" t="s">
        <v>481</v>
      </c>
      <c r="C18" s="208" t="s">
        <v>273</v>
      </c>
      <c r="D18" s="266">
        <v>0</v>
      </c>
      <c r="E18" s="330">
        <v>186769</v>
      </c>
    </row>
    <row r="19" spans="2:5" ht="15.75">
      <c r="B19" s="329" t="s">
        <v>482</v>
      </c>
      <c r="C19" s="208" t="s">
        <v>273</v>
      </c>
      <c r="D19" s="266">
        <v>0</v>
      </c>
      <c r="E19" s="330">
        <v>39243</v>
      </c>
    </row>
    <row r="20" spans="2:5" ht="15.75">
      <c r="B20" s="329" t="s">
        <v>483</v>
      </c>
      <c r="C20" s="208" t="s">
        <v>273</v>
      </c>
      <c r="D20" s="266">
        <v>0</v>
      </c>
      <c r="E20" s="330">
        <v>134200</v>
      </c>
    </row>
    <row r="21" spans="2:5" ht="15.75">
      <c r="B21" s="329" t="s">
        <v>484</v>
      </c>
      <c r="C21" s="208" t="s">
        <v>273</v>
      </c>
      <c r="D21" s="266">
        <v>0</v>
      </c>
      <c r="E21" s="330">
        <v>263000</v>
      </c>
    </row>
    <row r="22" spans="2:5" ht="15.75">
      <c r="B22" s="329" t="s">
        <v>328</v>
      </c>
      <c r="C22" s="208" t="s">
        <v>273</v>
      </c>
      <c r="D22" s="266">
        <v>0</v>
      </c>
      <c r="E22" s="330">
        <v>368872</v>
      </c>
    </row>
    <row r="23" spans="2:5" ht="15.75">
      <c r="B23" s="329" t="s">
        <v>274</v>
      </c>
      <c r="C23" s="208" t="s">
        <v>275</v>
      </c>
      <c r="D23" s="266">
        <v>17501000</v>
      </c>
      <c r="E23" s="330">
        <v>20593000</v>
      </c>
    </row>
    <row r="24" spans="2:5" ht="15.75">
      <c r="B24" s="329" t="s">
        <v>479</v>
      </c>
      <c r="C24" s="208" t="s">
        <v>275</v>
      </c>
      <c r="D24" s="266">
        <v>0</v>
      </c>
      <c r="E24" s="330">
        <v>17683264</v>
      </c>
    </row>
    <row r="25" spans="2:5" ht="15.75">
      <c r="B25" s="329" t="s">
        <v>276</v>
      </c>
      <c r="C25" s="208" t="s">
        <v>275</v>
      </c>
      <c r="D25" s="266">
        <v>24473000</v>
      </c>
      <c r="E25" s="330">
        <v>24473000</v>
      </c>
    </row>
    <row r="26" spans="2:5" ht="15.75">
      <c r="B26" s="329" t="s">
        <v>277</v>
      </c>
      <c r="C26" s="65" t="s">
        <v>278</v>
      </c>
      <c r="D26" s="266">
        <v>46016000</v>
      </c>
      <c r="E26" s="330">
        <v>46223699</v>
      </c>
    </row>
    <row r="27" spans="2:5" ht="16.5" thickBot="1">
      <c r="B27" s="331" t="s">
        <v>68</v>
      </c>
      <c r="C27" s="332"/>
      <c r="D27" s="333">
        <f>SUM(D8:D26)</f>
        <v>92176000</v>
      </c>
      <c r="E27" s="334">
        <f>SUM(E8:E26)</f>
        <v>120297573</v>
      </c>
    </row>
    <row r="28" spans="2:5" ht="16.5" thickBot="1">
      <c r="B28" s="335" t="s">
        <v>63</v>
      </c>
      <c r="C28" s="336"/>
      <c r="D28" s="337">
        <f>SUM(D7,D27)</f>
        <v>92176000</v>
      </c>
      <c r="E28" s="338">
        <f>SUM(E7,E27)</f>
        <v>120297573</v>
      </c>
    </row>
    <row r="29" spans="2:4" s="62" customFormat="1" ht="15.75">
      <c r="B29" s="69"/>
      <c r="C29" s="69"/>
      <c r="D29" s="70"/>
    </row>
    <row r="30" spans="2:4" ht="11.25" customHeight="1">
      <c r="B30" s="69"/>
      <c r="C30" s="69"/>
      <c r="D30" s="70"/>
    </row>
    <row r="31" spans="2:4" ht="11.25" customHeight="1">
      <c r="B31" s="69"/>
      <c r="C31" s="69"/>
      <c r="D31" s="70"/>
    </row>
    <row r="32" spans="2:4" s="62" customFormat="1" ht="15.75">
      <c r="B32" s="69"/>
      <c r="C32" s="69"/>
      <c r="D32" s="69"/>
    </row>
    <row r="33" spans="2:4" s="62" customFormat="1" ht="15.75">
      <c r="B33" s="71"/>
      <c r="C33" s="71"/>
      <c r="D33" s="71"/>
    </row>
    <row r="34" ht="15.75">
      <c r="D34" s="71"/>
    </row>
    <row r="35" spans="2:4" s="62" customFormat="1" ht="15.75">
      <c r="B35" s="71"/>
      <c r="C35" s="71"/>
      <c r="D35" s="71"/>
    </row>
    <row r="36" ht="15.75">
      <c r="D36" s="71"/>
    </row>
    <row r="37" ht="15.75">
      <c r="D37" s="71"/>
    </row>
    <row r="38" ht="15.75">
      <c r="D38" s="71"/>
    </row>
    <row r="39" ht="15.75">
      <c r="D39" s="71"/>
    </row>
    <row r="40" ht="15.75">
      <c r="D40" s="71"/>
    </row>
    <row r="41" ht="15.75">
      <c r="D41" s="71"/>
    </row>
    <row r="42" ht="15.75">
      <c r="D42" s="71"/>
    </row>
    <row r="43" ht="15.75">
      <c r="D43" s="71"/>
    </row>
    <row r="44" ht="15.75">
      <c r="D44" s="71"/>
    </row>
    <row r="45" ht="15.75">
      <c r="D45" s="71"/>
    </row>
    <row r="46" spans="2:4" ht="15.75">
      <c r="B46" s="72"/>
      <c r="C46" s="72"/>
      <c r="D46" s="73"/>
    </row>
    <row r="47" spans="2:4" ht="15.75">
      <c r="B47" s="72"/>
      <c r="C47" s="72"/>
      <c r="D47" s="73"/>
    </row>
    <row r="48" spans="2:4" ht="15.75">
      <c r="B48" s="72"/>
      <c r="C48" s="72"/>
      <c r="D48" s="73"/>
    </row>
    <row r="49" spans="2:4" ht="15.75">
      <c r="B49" s="72"/>
      <c r="C49" s="72"/>
      <c r="D49" s="73"/>
    </row>
    <row r="50" spans="2:4" s="64" customFormat="1" ht="15.75">
      <c r="B50" s="72"/>
      <c r="C50" s="72"/>
      <c r="D50" s="73"/>
    </row>
    <row r="51" spans="2:4" s="62" customFormat="1" ht="15.75">
      <c r="B51" s="72"/>
      <c r="C51" s="72"/>
      <c r="D51" s="73"/>
    </row>
    <row r="52" spans="2:4" s="74" customFormat="1" ht="15.75">
      <c r="B52" s="72"/>
      <c r="C52" s="72"/>
      <c r="D52" s="73"/>
    </row>
    <row r="53" spans="2:4" ht="15.75">
      <c r="B53" s="72"/>
      <c r="C53" s="72"/>
      <c r="D53" s="73"/>
    </row>
    <row r="54" spans="2:4" ht="15.75">
      <c r="B54" s="72"/>
      <c r="C54" s="72"/>
      <c r="D54" s="73"/>
    </row>
    <row r="55" spans="2:4" ht="15.75">
      <c r="B55" s="72"/>
      <c r="C55" s="72"/>
      <c r="D55" s="73"/>
    </row>
    <row r="56" spans="2:4" ht="15.75">
      <c r="B56" s="72"/>
      <c r="C56" s="72"/>
      <c r="D56" s="73"/>
    </row>
    <row r="57" spans="2:4" ht="15.75">
      <c r="B57" s="72"/>
      <c r="C57" s="72"/>
      <c r="D57" s="73"/>
    </row>
    <row r="58" spans="2:4" ht="15.75">
      <c r="B58" s="72"/>
      <c r="C58" s="72"/>
      <c r="D58" s="73"/>
    </row>
    <row r="59" spans="2:4" ht="15.75">
      <c r="B59" s="72"/>
      <c r="C59" s="72"/>
      <c r="D59" s="73"/>
    </row>
    <row r="60" spans="2:4" ht="15.75">
      <c r="B60" s="72"/>
      <c r="C60" s="72"/>
      <c r="D60" s="73"/>
    </row>
    <row r="61" spans="2:4" ht="15.75">
      <c r="B61" s="72"/>
      <c r="C61" s="72"/>
      <c r="D61" s="73"/>
    </row>
    <row r="62" spans="2:4" ht="15.75">
      <c r="B62" s="72"/>
      <c r="C62" s="72"/>
      <c r="D62" s="73"/>
    </row>
    <row r="63" spans="2:4" ht="15.75">
      <c r="B63" s="72"/>
      <c r="C63" s="72"/>
      <c r="D63" s="73"/>
    </row>
    <row r="64" spans="2:4" ht="15.75">
      <c r="B64" s="69"/>
      <c r="C64" s="69"/>
      <c r="D64" s="75"/>
    </row>
    <row r="65" ht="15.75">
      <c r="D65" s="71"/>
    </row>
    <row r="66" ht="15.75">
      <c r="D66" s="71"/>
    </row>
    <row r="67" spans="2:4" s="62" customFormat="1" ht="15.75">
      <c r="B67" s="69"/>
      <c r="C67" s="69"/>
      <c r="D67" s="69"/>
    </row>
    <row r="68" ht="15.75">
      <c r="D68" s="71"/>
    </row>
    <row r="69" ht="15.75">
      <c r="D69" s="71"/>
    </row>
    <row r="70" spans="2:4" s="62" customFormat="1" ht="15.75">
      <c r="B70" s="69"/>
      <c r="C70" s="69"/>
      <c r="D70" s="71"/>
    </row>
    <row r="71" spans="2:4" ht="15.75">
      <c r="B71" s="72"/>
      <c r="C71" s="72"/>
      <c r="D71" s="76"/>
    </row>
    <row r="72" spans="2:4" ht="15.75">
      <c r="B72" s="72"/>
      <c r="C72" s="72"/>
      <c r="D72" s="76"/>
    </row>
    <row r="73" spans="2:4" ht="15.75">
      <c r="B73" s="72"/>
      <c r="C73" s="72"/>
      <c r="D73" s="76"/>
    </row>
    <row r="74" spans="2:4" ht="15.75">
      <c r="B74" s="72"/>
      <c r="C74" s="72"/>
      <c r="D74" s="76"/>
    </row>
    <row r="75" spans="2:4" ht="15.75">
      <c r="B75" s="72"/>
      <c r="C75" s="72"/>
      <c r="D75" s="76"/>
    </row>
    <row r="76" spans="2:4" ht="15.75">
      <c r="B76" s="72"/>
      <c r="C76" s="72"/>
      <c r="D76" s="76"/>
    </row>
    <row r="77" spans="2:4" ht="15.75">
      <c r="B77" s="72"/>
      <c r="C77" s="72"/>
      <c r="D77" s="76"/>
    </row>
    <row r="78" spans="2:4" ht="15.75">
      <c r="B78" s="72"/>
      <c r="C78" s="72"/>
      <c r="D78" s="76"/>
    </row>
    <row r="79" spans="2:4" ht="15.75">
      <c r="B79" s="69"/>
      <c r="C79" s="69"/>
      <c r="D79" s="70"/>
    </row>
    <row r="80" spans="2:3" ht="15.75">
      <c r="B80" s="69"/>
      <c r="C80" s="69"/>
    </row>
    <row r="81" ht="15.75">
      <c r="D81" s="70"/>
    </row>
    <row r="82" spans="2:3" ht="15.75">
      <c r="B82" s="69"/>
      <c r="C82" s="69"/>
    </row>
    <row r="84" ht="15.75">
      <c r="D84" s="70"/>
    </row>
    <row r="85" spans="2:4" ht="15.75">
      <c r="B85" s="69"/>
      <c r="C85" s="69"/>
      <c r="D85" s="70"/>
    </row>
    <row r="86" spans="2:3" ht="15.75">
      <c r="B86" s="69"/>
      <c r="C86" s="69"/>
    </row>
    <row r="87" ht="15.75">
      <c r="D87" s="70"/>
    </row>
    <row r="88" spans="2:4" ht="15.75">
      <c r="B88" s="69"/>
      <c r="C88" s="69"/>
      <c r="D88" s="76"/>
    </row>
    <row r="89" spans="2:4" ht="15.75">
      <c r="B89" s="78"/>
      <c r="C89" s="78"/>
      <c r="D89" s="76"/>
    </row>
    <row r="90" spans="2:4" ht="15.75">
      <c r="B90" s="78"/>
      <c r="C90" s="78"/>
      <c r="D90" s="76"/>
    </row>
    <row r="91" spans="2:4" ht="15.75">
      <c r="B91" s="78"/>
      <c r="C91" s="78"/>
      <c r="D91" s="76"/>
    </row>
    <row r="92" spans="2:4" ht="15.75">
      <c r="B92" s="78"/>
      <c r="C92" s="78"/>
      <c r="D92" s="76"/>
    </row>
    <row r="93" spans="2:4" ht="15.75">
      <c r="B93" s="78"/>
      <c r="C93" s="78"/>
      <c r="D93" s="76"/>
    </row>
    <row r="94" spans="2:4" ht="15.75">
      <c r="B94" s="78"/>
      <c r="C94" s="78"/>
      <c r="D94" s="76"/>
    </row>
    <row r="95" spans="2:4" ht="15.75">
      <c r="B95" s="78"/>
      <c r="C95" s="78"/>
      <c r="D95" s="76"/>
    </row>
    <row r="96" spans="2:4" ht="15.75">
      <c r="B96" s="78"/>
      <c r="C96" s="78"/>
      <c r="D96" s="76"/>
    </row>
    <row r="97" spans="2:3" ht="15.75">
      <c r="B97" s="78"/>
      <c r="C97" s="78"/>
    </row>
    <row r="104" ht="15.75">
      <c r="D104" s="70"/>
    </row>
    <row r="105" spans="2:3" ht="15.75">
      <c r="B105" s="69"/>
      <c r="C105" s="69"/>
    </row>
    <row r="106" ht="15.75">
      <c r="D106" s="70"/>
    </row>
    <row r="107" spans="2:3" ht="15.75">
      <c r="B107" s="69"/>
      <c r="C107" s="69"/>
    </row>
    <row r="110" ht="15.75">
      <c r="D110" s="70"/>
    </row>
    <row r="111" ht="15.75">
      <c r="D111" s="71"/>
    </row>
    <row r="112" ht="15.75">
      <c r="D112" s="70"/>
    </row>
    <row r="113" spans="2:4" ht="15.75">
      <c r="B113" s="69"/>
      <c r="C113" s="69"/>
      <c r="D113" s="76"/>
    </row>
    <row r="114" spans="2:3" ht="15.75">
      <c r="B114" s="78"/>
      <c r="C114" s="78"/>
    </row>
    <row r="115" ht="15.75">
      <c r="D115" s="70"/>
    </row>
    <row r="116" spans="2:3" ht="15.75">
      <c r="B116" s="69"/>
      <c r="C116" s="69"/>
    </row>
    <row r="117" ht="15.75">
      <c r="D117" s="70"/>
    </row>
    <row r="118" spans="2:3" ht="15.75">
      <c r="B118" s="69"/>
      <c r="C118" s="69"/>
    </row>
  </sheetData>
  <sheetProtection/>
  <mergeCells count="3">
    <mergeCell ref="A3:F3"/>
    <mergeCell ref="A1:F1"/>
    <mergeCell ref="A2:F2"/>
  </mergeCells>
  <printOptions horizontalCentered="1"/>
  <pageMargins left="0.3937007874015748" right="0.3937007874015748" top="0.35433070866141736" bottom="0.6692913385826772" header="0.35433070866141736" footer="0.2755905511811024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4" sqref="A4:IV27"/>
    </sheetView>
  </sheetViews>
  <sheetFormatPr defaultColWidth="8.8515625" defaultRowHeight="15"/>
  <cols>
    <col min="1" max="2" width="5.28125" style="48" customWidth="1"/>
    <col min="3" max="3" width="3.8515625" style="641" bestFit="1" customWidth="1"/>
    <col min="4" max="4" width="12.140625" style="640" bestFit="1" customWidth="1"/>
    <col min="5" max="5" width="43.421875" style="81" customWidth="1"/>
    <col min="6" max="6" width="18.7109375" style="81" customWidth="1"/>
    <col min="7" max="7" width="15.7109375" style="81" customWidth="1"/>
    <col min="8" max="8" width="9.7109375" style="81" customWidth="1"/>
    <col min="9" max="12" width="8.8515625" style="81" customWidth="1"/>
    <col min="13" max="16384" width="8.8515625" style="48" customWidth="1"/>
  </cols>
  <sheetData>
    <row r="1" spans="1:12" s="83" customFormat="1" ht="15.75">
      <c r="A1" s="599" t="s">
        <v>500</v>
      </c>
      <c r="B1" s="599"/>
      <c r="C1" s="599"/>
      <c r="D1" s="599"/>
      <c r="E1" s="599"/>
      <c r="F1" s="599"/>
      <c r="G1" s="599"/>
      <c r="H1" s="599"/>
      <c r="I1" s="599"/>
      <c r="J1" s="640"/>
      <c r="K1" s="640"/>
      <c r="L1" s="640"/>
    </row>
    <row r="2" spans="5:7" ht="15.75">
      <c r="E2" s="79"/>
      <c r="F2" s="79"/>
      <c r="G2" s="80"/>
    </row>
    <row r="3" spans="5:7" ht="15.75">
      <c r="E3" s="79"/>
      <c r="F3" s="642"/>
      <c r="G3" s="80"/>
    </row>
    <row r="4" spans="1:12" ht="27.75" customHeight="1">
      <c r="A4" s="612" t="s">
        <v>70</v>
      </c>
      <c r="B4" s="612"/>
      <c r="C4" s="612"/>
      <c r="D4" s="612"/>
      <c r="E4" s="612"/>
      <c r="F4" s="612"/>
      <c r="G4" s="612"/>
      <c r="H4" s="612"/>
      <c r="I4" s="631"/>
      <c r="J4" s="631"/>
      <c r="K4" s="631"/>
      <c r="L4" s="631"/>
    </row>
    <row r="5" spans="1:12" ht="39" customHeight="1">
      <c r="A5" s="612" t="s">
        <v>501</v>
      </c>
      <c r="B5" s="612"/>
      <c r="C5" s="612"/>
      <c r="D5" s="612"/>
      <c r="E5" s="612"/>
      <c r="F5" s="612"/>
      <c r="G5" s="612"/>
      <c r="H5" s="612"/>
      <c r="I5" s="612"/>
      <c r="J5" s="631"/>
      <c r="K5" s="631"/>
      <c r="L5" s="631"/>
    </row>
    <row r="6" spans="4:12" ht="16.5" customHeight="1">
      <c r="D6" s="643"/>
      <c r="E6" s="643"/>
      <c r="F6" s="643"/>
      <c r="G6" s="643"/>
      <c r="H6" s="643"/>
      <c r="I6" s="643"/>
      <c r="J6" s="643"/>
      <c r="K6" s="631"/>
      <c r="L6" s="631"/>
    </row>
    <row r="7" spans="3:10" s="644" customFormat="1" ht="63.75" customHeight="1">
      <c r="C7" s="645" t="s">
        <v>495</v>
      </c>
      <c r="D7" s="646" t="s">
        <v>502</v>
      </c>
      <c r="E7" s="646" t="s">
        <v>71</v>
      </c>
      <c r="F7" s="647" t="s">
        <v>503</v>
      </c>
      <c r="G7" s="647" t="s">
        <v>504</v>
      </c>
      <c r="H7" s="639"/>
      <c r="I7" s="639"/>
      <c r="J7" s="639"/>
    </row>
    <row r="8" spans="3:10" s="644" customFormat="1" ht="15.75">
      <c r="C8" s="648"/>
      <c r="D8" s="649" t="s">
        <v>166</v>
      </c>
      <c r="E8" s="650" t="s">
        <v>505</v>
      </c>
      <c r="F8" s="651">
        <v>1</v>
      </c>
      <c r="G8" s="651">
        <v>1</v>
      </c>
      <c r="H8" s="639"/>
      <c r="I8" s="639"/>
      <c r="J8" s="639"/>
    </row>
    <row r="9" spans="3:10" s="644" customFormat="1" ht="15.75">
      <c r="C9" s="652"/>
      <c r="D9" s="649" t="s">
        <v>168</v>
      </c>
      <c r="E9" s="650" t="s">
        <v>167</v>
      </c>
      <c r="F9" s="651">
        <v>1</v>
      </c>
      <c r="G9" s="651">
        <v>1</v>
      </c>
      <c r="H9" s="639"/>
      <c r="I9" s="639"/>
      <c r="J9" s="639"/>
    </row>
    <row r="10" spans="3:10" s="644" customFormat="1" ht="15.75">
      <c r="C10" s="652"/>
      <c r="D10" s="653" t="s">
        <v>169</v>
      </c>
      <c r="E10" s="650" t="s">
        <v>506</v>
      </c>
      <c r="F10" s="651">
        <v>7</v>
      </c>
      <c r="G10" s="651">
        <v>7</v>
      </c>
      <c r="H10" s="639"/>
      <c r="I10" s="639"/>
      <c r="J10" s="639"/>
    </row>
    <row r="11" spans="3:10" s="644" customFormat="1" ht="15.75">
      <c r="C11" s="652"/>
      <c r="D11" s="653" t="s">
        <v>170</v>
      </c>
      <c r="E11" s="650" t="s">
        <v>56</v>
      </c>
      <c r="F11" s="651">
        <v>3</v>
      </c>
      <c r="G11" s="651">
        <v>3</v>
      </c>
      <c r="H11" s="639"/>
      <c r="I11" s="639"/>
      <c r="J11" s="639"/>
    </row>
    <row r="12" spans="3:10" s="644" customFormat="1" ht="15.75">
      <c r="C12" s="652"/>
      <c r="D12" s="653" t="s">
        <v>171</v>
      </c>
      <c r="E12" s="650" t="s">
        <v>507</v>
      </c>
      <c r="F12" s="651">
        <v>9</v>
      </c>
      <c r="G12" s="651">
        <v>9</v>
      </c>
      <c r="H12" s="639"/>
      <c r="I12" s="639"/>
      <c r="J12" s="639"/>
    </row>
    <row r="13" spans="3:10" s="644" customFormat="1" ht="15.75">
      <c r="C13" s="654"/>
      <c r="D13" s="655">
        <v>104044</v>
      </c>
      <c r="E13" s="650" t="s">
        <v>172</v>
      </c>
      <c r="F13" s="651">
        <v>2</v>
      </c>
      <c r="G13" s="651">
        <v>2</v>
      </c>
      <c r="H13" s="639"/>
      <c r="I13" s="639"/>
      <c r="J13" s="639"/>
    </row>
    <row r="14" spans="3:10" s="644" customFormat="1" ht="15.75">
      <c r="C14" s="656" t="s">
        <v>43</v>
      </c>
      <c r="D14" s="657" t="s">
        <v>508</v>
      </c>
      <c r="E14" s="658"/>
      <c r="F14" s="647">
        <f>SUM(F8:F13)</f>
        <v>23</v>
      </c>
      <c r="G14" s="647">
        <f>SUM(G8:G13)</f>
        <v>23</v>
      </c>
      <c r="H14" s="639"/>
      <c r="I14" s="639"/>
      <c r="J14" s="639"/>
    </row>
    <row r="15" spans="3:10" s="644" customFormat="1" ht="19.5" customHeight="1">
      <c r="C15" s="656"/>
      <c r="D15" s="659" t="s">
        <v>166</v>
      </c>
      <c r="E15" s="82" t="s">
        <v>498</v>
      </c>
      <c r="F15" s="660">
        <v>17</v>
      </c>
      <c r="G15" s="651">
        <v>17</v>
      </c>
      <c r="H15" s="639"/>
      <c r="I15" s="639"/>
      <c r="J15" s="639"/>
    </row>
    <row r="16" spans="3:12" ht="15.75">
      <c r="C16" s="661" t="s">
        <v>45</v>
      </c>
      <c r="D16" s="657" t="s">
        <v>509</v>
      </c>
      <c r="E16" s="662"/>
      <c r="F16" s="646">
        <f>F15</f>
        <v>17</v>
      </c>
      <c r="G16" s="646">
        <f>G15</f>
        <v>17</v>
      </c>
      <c r="K16" s="48"/>
      <c r="L16" s="48"/>
    </row>
    <row r="17" spans="3:12" ht="15.75">
      <c r="C17" s="652"/>
      <c r="D17" s="649" t="s">
        <v>253</v>
      </c>
      <c r="E17" s="650" t="s">
        <v>510</v>
      </c>
      <c r="F17" s="651">
        <v>1</v>
      </c>
      <c r="G17" s="651">
        <v>1</v>
      </c>
      <c r="K17" s="48"/>
      <c r="L17" s="48"/>
    </row>
    <row r="18" spans="3:12" ht="18" customHeight="1">
      <c r="C18" s="663" t="s">
        <v>47</v>
      </c>
      <c r="D18" s="657" t="s">
        <v>511</v>
      </c>
      <c r="E18" s="662"/>
      <c r="F18" s="646">
        <f>SUM(F17)</f>
        <v>1</v>
      </c>
      <c r="G18" s="646">
        <f>SUM(G17)</f>
        <v>1</v>
      </c>
      <c r="K18" s="48"/>
      <c r="L18" s="48"/>
    </row>
    <row r="19" spans="3:12" ht="15.75">
      <c r="C19" s="652"/>
      <c r="D19" s="649" t="s">
        <v>258</v>
      </c>
      <c r="E19" s="650" t="s">
        <v>160</v>
      </c>
      <c r="F19" s="651">
        <v>2</v>
      </c>
      <c r="G19" s="651">
        <v>2</v>
      </c>
      <c r="K19" s="48"/>
      <c r="L19" s="48"/>
    </row>
    <row r="20" spans="3:12" ht="15.75">
      <c r="C20" s="663" t="s">
        <v>49</v>
      </c>
      <c r="D20" s="657" t="s">
        <v>512</v>
      </c>
      <c r="E20" s="662"/>
      <c r="F20" s="646">
        <v>2</v>
      </c>
      <c r="G20" s="646">
        <v>2</v>
      </c>
      <c r="K20" s="48"/>
      <c r="L20" s="48"/>
    </row>
    <row r="21" spans="3:12" ht="15.75">
      <c r="C21" s="652"/>
      <c r="D21" s="655">
        <v>107052</v>
      </c>
      <c r="E21" s="650" t="s">
        <v>249</v>
      </c>
      <c r="F21" s="651">
        <v>5</v>
      </c>
      <c r="G21" s="651">
        <v>5</v>
      </c>
      <c r="K21" s="48"/>
      <c r="L21" s="48"/>
    </row>
    <row r="22" spans="3:12" ht="15.75">
      <c r="C22" s="652"/>
      <c r="D22" s="655">
        <v>104042</v>
      </c>
      <c r="E22" s="650" t="s">
        <v>250</v>
      </c>
      <c r="F22" s="651">
        <v>3</v>
      </c>
      <c r="G22" s="651">
        <v>2</v>
      </c>
      <c r="K22" s="48"/>
      <c r="L22" s="48"/>
    </row>
    <row r="23" spans="3:12" ht="15.75">
      <c r="C23" s="652"/>
      <c r="D23" s="655">
        <v>102031</v>
      </c>
      <c r="E23" s="650" t="s">
        <v>251</v>
      </c>
      <c r="F23" s="651">
        <v>1</v>
      </c>
      <c r="G23" s="651">
        <v>1</v>
      </c>
      <c r="K23" s="48"/>
      <c r="L23" s="48"/>
    </row>
    <row r="24" spans="3:12" ht="15.75">
      <c r="C24" s="652"/>
      <c r="D24" s="655">
        <v>107051</v>
      </c>
      <c r="E24" s="650" t="s">
        <v>252</v>
      </c>
      <c r="F24" s="651">
        <v>1</v>
      </c>
      <c r="G24" s="651">
        <v>1</v>
      </c>
      <c r="K24" s="48"/>
      <c r="L24" s="48"/>
    </row>
    <row r="25" spans="3:12" ht="19.5" customHeight="1">
      <c r="C25" s="663" t="s">
        <v>152</v>
      </c>
      <c r="D25" s="657" t="s">
        <v>513</v>
      </c>
      <c r="E25" s="662"/>
      <c r="F25" s="646">
        <f>SUM(F21:F24)</f>
        <v>10</v>
      </c>
      <c r="G25" s="646">
        <f>SUM(G21:G24)</f>
        <v>9</v>
      </c>
      <c r="K25" s="48"/>
      <c r="L25" s="48"/>
    </row>
    <row r="26" spans="3:12" ht="36" customHeight="1">
      <c r="C26" s="664" t="s">
        <v>514</v>
      </c>
      <c r="D26" s="665"/>
      <c r="E26" s="666"/>
      <c r="F26" s="667">
        <f>SUM(F14,F16,F18,F20,F25)</f>
        <v>53</v>
      </c>
      <c r="G26" s="667">
        <f>SUM(G14,G16,G18,G20,G25)</f>
        <v>52</v>
      </c>
      <c r="K26" s="48"/>
      <c r="L26" s="48"/>
    </row>
  </sheetData>
  <sheetProtection/>
  <mergeCells count="4">
    <mergeCell ref="A1:I1"/>
    <mergeCell ref="A4:H4"/>
    <mergeCell ref="A5:I5"/>
    <mergeCell ref="C26:E26"/>
  </mergeCells>
  <printOptions horizontalCentered="1"/>
  <pageMargins left="0.7480314960629921" right="0.7086614173228347" top="0.31496062992125984" bottom="0.2755905511811024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Iroda48</cp:lastModifiedBy>
  <cp:lastPrinted>2017-04-24T07:27:12Z</cp:lastPrinted>
  <dcterms:created xsi:type="dcterms:W3CDTF">2015-02-02T07:42:02Z</dcterms:created>
  <dcterms:modified xsi:type="dcterms:W3CDTF">2017-04-24T08:25:26Z</dcterms:modified>
  <cp:category/>
  <cp:version/>
  <cp:contentType/>
  <cp:contentStatus/>
</cp:coreProperties>
</file>