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577" activeTab="3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'3a'!$1:$5</definedName>
    <definedName name="_xlnm.Print_Titles" localSheetId="4">'3b'!$1:$5</definedName>
    <definedName name="_xlnm.Print_Titles" localSheetId="5">'3c'!$1:$5</definedName>
    <definedName name="_xlnm.Print_Titles" localSheetId="6">'4.sz.mell.'!$1:$6</definedName>
    <definedName name="_xlnm.Print_Titles" localSheetId="7">'5.sz.mell.'!$1:$5</definedName>
  </definedNames>
  <calcPr fullCalcOnLoad="1"/>
</workbook>
</file>

<file path=xl/sharedStrings.xml><?xml version="1.0" encoding="utf-8"?>
<sst xmlns="http://schemas.openxmlformats.org/spreadsheetml/2006/main" count="1064" uniqueCount="443">
  <si>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</si>
  <si>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</si>
  <si>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</si>
  <si>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</si>
  <si>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</si>
  <si>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</si>
  <si>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</si>
  <si>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</si>
  <si>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</si>
  <si>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</si>
  <si>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</si>
  <si>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</si>
  <si>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</si>
  <si>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</si>
  <si>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</si>
  <si>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</si>
  <si>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</si>
  <si>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</si>
  <si>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</si>
  <si>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</si>
  <si>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</si>
  <si>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</si>
  <si>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</si>
  <si>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</si>
  <si>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</si>
  <si>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</si>
  <si>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</si>
  <si>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</si>
  <si>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</si>
  <si>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</si>
  <si>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</si>
  <si>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</si>
  <si>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Önkormányzati tulajdonú lakások kéményfelújítása</t>
  </si>
  <si>
    <t>GESZ felújítás, karbantartási keret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</si>
  <si>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</si>
  <si>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</si>
  <si>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</si>
  <si>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</si>
  <si>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</si>
  <si>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</si>
  <si>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</si>
  <si>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</si>
  <si>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</si>
  <si>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</si>
  <si>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</si>
  <si>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</si>
  <si>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</si>
  <si>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</si>
  <si>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</si>
  <si>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</si>
  <si>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</si>
  <si>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</si>
  <si>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</si>
  <si>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</si>
  <si>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</si>
  <si>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</si>
  <si>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</si>
  <si>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</si>
  <si>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</si>
  <si>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</si>
  <si>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</si>
  <si>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</si>
  <si>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</si>
  <si>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</si>
  <si>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</si>
  <si>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</si>
  <si>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</si>
  <si>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</si>
  <si>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</si>
  <si>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</si>
  <si>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</si>
  <si>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</si>
  <si>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</si>
  <si>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</si>
  <si>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</si>
  <si>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</si>
  <si>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</si>
  <si>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</si>
  <si>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</si>
  <si>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</si>
  <si>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</si>
  <si>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</si>
  <si>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</si>
  <si>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</si>
  <si>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</si>
  <si>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</si>
  <si>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</si>
  <si>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</si>
  <si>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</si>
  <si>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</si>
  <si>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</si>
  <si>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</si>
  <si>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</si>
  <si>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</si>
  <si>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</si>
  <si>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</si>
  <si>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</si>
  <si>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</si>
  <si>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</si>
  <si>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</si>
  <si>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</si>
  <si>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</si>
  <si>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</si>
  <si>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</si>
  <si>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</si>
  <si>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</si>
  <si>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</si>
  <si>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</si>
  <si>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</si>
  <si>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</si>
  <si>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</si>
  <si>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</si>
  <si>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</si>
  <si>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</si>
  <si>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</si>
  <si>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</si>
  <si>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</si>
  <si>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</si>
  <si>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</si>
  <si>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</si>
  <si>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</si>
  <si>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</si>
  <si>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</si>
  <si>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</si>
  <si>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</si>
  <si>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</si>
  <si>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</si>
  <si>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</si>
  <si>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</si>
  <si>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</si>
  <si>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</si>
  <si>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</si>
  <si>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</si>
  <si>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</si>
  <si>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</si>
  <si>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</si>
  <si>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</si>
  <si>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</si>
  <si>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</si>
  <si>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Intézményeknél összesen:</t>
  </si>
  <si>
    <t>Iskolaegészségügy informatika</t>
  </si>
  <si>
    <t>Közös önkormányzati hivatal kisértékű bútor-, textília, egyéb eszközbeszerzés (dologiból átcsoportosítva)</t>
  </si>
  <si>
    <t xml:space="preserve">Munkáltatói lakástámogatás 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</si>
  <si>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</si>
  <si>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</si>
  <si>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</si>
  <si>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</si>
  <si>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</si>
  <si>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</si>
  <si>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</si>
  <si>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</si>
  <si>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</si>
  <si>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</si>
  <si>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</si>
  <si>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</si>
  <si>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</si>
  <si>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</si>
  <si>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</si>
  <si>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</si>
  <si>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</si>
  <si>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</si>
  <si>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</si>
  <si>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</si>
  <si>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</si>
  <si>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</si>
  <si>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</si>
  <si>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</si>
  <si>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</si>
  <si>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</si>
  <si>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</si>
  <si>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</si>
  <si>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</si>
  <si>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</si>
  <si>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</si>
  <si>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</si>
  <si>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</si>
  <si>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</si>
  <si>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</si>
  <si>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</si>
  <si>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</si>
  <si>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</si>
  <si>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</si>
  <si>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</si>
  <si>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</si>
  <si>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</si>
  <si>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</si>
  <si>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működési célú támogatások áh-n kívülre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</si>
  <si>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</si>
  <si>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</si>
  <si>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</si>
  <si>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</si>
  <si>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</si>
  <si>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</si>
  <si>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</si>
  <si>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</si>
  <si>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</si>
  <si>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</si>
  <si>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</si>
  <si>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</si>
  <si>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</si>
  <si>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</si>
  <si>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</si>
  <si>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GESZ: Munkaügyi Központ támogatása</t>
  </si>
  <si>
    <t>Tagi kölcsön visszafizetés Baranya-Víz Zrt.</t>
  </si>
  <si>
    <t>Pályázati, előkészítési, önerő és megelőlegezési keret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</si>
  <si>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</si>
  <si>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</si>
  <si>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</si>
  <si>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</si>
  <si>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</si>
  <si>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</si>
  <si>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</si>
  <si>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</si>
  <si>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 xml:space="preserve">Közösségek Háza, Színház kisértékű eszközbeszerzések </t>
  </si>
  <si>
    <t xml:space="preserve">Városgondnokság kisértékű eszközbeszerzések </t>
  </si>
  <si>
    <t>Városgondnokság lakóházfelújítás</t>
  </si>
  <si>
    <t>Módosított</t>
  </si>
  <si>
    <t>Munkaadókat terhelő járulékok</t>
  </si>
  <si>
    <t>Képviselő-testület által elfogadott eredeti</t>
  </si>
  <si>
    <t>Komló Város Önkormányzat és intézményei</t>
  </si>
  <si>
    <t>Óvoda</t>
  </si>
  <si>
    <t>Áh-n belüli megelőlegezés visszafizetése</t>
  </si>
  <si>
    <t>Komlói Többcélú Kistérségi Társulás működési célú támogatás munkaszervezeti feladatok ellátásához</t>
  </si>
  <si>
    <t>Tagi kölcsön visszafizetés Komlói Tésztagyártó Szociális Szövetkezet</t>
  </si>
  <si>
    <t>Képviselő-testület által elfogadott 2017. évre szerződéssel lekötött folyamatban lévő feladatok, illetve jogszabályi kötelezettség</t>
  </si>
  <si>
    <t xml:space="preserve">Közvilágítás fejlesztési igények: </t>
  </si>
  <si>
    <t>Hóvirág u. 1. : 1db oszlop és 1db lámpatest</t>
  </si>
  <si>
    <t>Rozmaring u. és Zobák akna lépcsősoron: 1db meglévő oszlopra 1db lámpatest</t>
  </si>
  <si>
    <t>Elektromos töltőállomás létesítése (161/2016.(IX.22.))</t>
  </si>
  <si>
    <t>Körtvélyesi sportpark és futópálya épület (önerő) (136/2016.VII.12.))</t>
  </si>
  <si>
    <t>Munkácsy Mihály utcai útfelújítás, bővítés, közműkiváltás</t>
  </si>
  <si>
    <t>Körtvélyesi új garázsok közötti út építése</t>
  </si>
  <si>
    <t>Önkormányzat kisértékű eszközbeszerzés</t>
  </si>
  <si>
    <t>József A. Könyvtár, Múzeum Kubinyi program áthúzódó</t>
  </si>
  <si>
    <t xml:space="preserve">Lakáscélú támogatás </t>
  </si>
  <si>
    <t>2. sz. melléklet</t>
  </si>
  <si>
    <t>3.</t>
  </si>
  <si>
    <t>5.</t>
  </si>
  <si>
    <t>5. sz. melléklet</t>
  </si>
  <si>
    <t>Gondnokság</t>
  </si>
  <si>
    <t>felújítások</t>
  </si>
  <si>
    <t>felhalmozási célú támogatások bevételei áh-n belülről</t>
  </si>
  <si>
    <t>működési bevételek</t>
  </si>
  <si>
    <t>működési célú támogatások áh-n belülre</t>
  </si>
  <si>
    <t>Saját bevételi többlet</t>
  </si>
  <si>
    <t>Közösségek Háza, Színház- és Hangversenyterem</t>
  </si>
  <si>
    <t>2018. évi előirányzata</t>
  </si>
  <si>
    <t>KEHOP-2.2.1-15-2015-00013 Komlói szennyvízberuházás</t>
  </si>
  <si>
    <t>TOP-1.1.1-16-BA1-2017-00002 Komló, Nagyrét utcai ipari ter.infr.st.fejl.</t>
  </si>
  <si>
    <t>TOP-2.1.1-16-BA1-2017-00003 Barnamezős ter.rehab. (Altáró u.)</t>
  </si>
  <si>
    <t>TOP-3.1.1-16-BA1-2017-00011 Fenntartható települési közlekedésfejl.</t>
  </si>
  <si>
    <t>TOP-3.2.1-16 Önkormányzati épületek energetikai korszerűsítése</t>
  </si>
  <si>
    <t>EFOP-1.5.2-16 Humán szolgáltatások fejlesztése a Komlói járásban</t>
  </si>
  <si>
    <t>Interreg pályázat (Könyvtár épület)</t>
  </si>
  <si>
    <t>Könyvtár: EFOP pályázat támogatása</t>
  </si>
  <si>
    <t xml:space="preserve">Ebből:    Működőképesség megőrzését szolgáló rendkívüli önkormányzati támogatás </t>
  </si>
  <si>
    <t xml:space="preserve">              ASP rendszer működtetésének támogatása</t>
  </si>
  <si>
    <t xml:space="preserve">              Kiegészítő támogatás az óvodaped.min.többletkiadáshoz</t>
  </si>
  <si>
    <t>Mánfától bejáró gyermekek után 2018. év</t>
  </si>
  <si>
    <t>Bérkompenzáció, kulturális pótlék</t>
  </si>
  <si>
    <t>TOP-5.3.1 A helyi identitás és kohézió erősítése</t>
  </si>
  <si>
    <t>KEHOP-5.4.1 Szemléletváltási programok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</si>
  <si>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</si>
  <si>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</si>
  <si>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</si>
  <si>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</si>
  <si>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</si>
  <si>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bevételei 2018. év</t>
  </si>
  <si>
    <t>2018. év</t>
  </si>
  <si>
    <t>Településképi arculati kézikönyv elkészítése (152/2017. (IX.27.))</t>
  </si>
  <si>
    <t>KEHOP-2.2.1-15-2015-00013 Komlói szennyvízberuházás (77/2017.(V.25.))</t>
  </si>
  <si>
    <t>Gorkij u. alatti garázssor II.üteme</t>
  </si>
  <si>
    <t>Juhász Gy. u. és Gorkij u. összekötő járda: 1db meglévő oszlopra 1db lámpatest</t>
  </si>
  <si>
    <t>Mecsekfalui út buszmegálló 1 db napelemes lámpatest</t>
  </si>
  <si>
    <t>Komlói város területén lévő piac és vásárcsarnok nem támogatott műszaki tartalom (162/2017.(X.26.)) 3562.hrsz. telek és épület vásárlás</t>
  </si>
  <si>
    <t>Sybac Solar Kft. telkek visszavásárlása</t>
  </si>
  <si>
    <t>Autósvölgy és Ipari út szennyvíz korlátozási kártalanítás</t>
  </si>
  <si>
    <t>Interreg pályázat (Könyvtár épület) (149/2017.(IX.27.))</t>
  </si>
  <si>
    <t>MLSZ pályépítési program rekortán pálya (önerő) (83/2017.(VI.8.))</t>
  </si>
  <si>
    <t>Áramvételi helyek kiépítése (Eszperantó tér, Városház tér)</t>
  </si>
  <si>
    <t xml:space="preserve">Vízi közmű felújítási keret áthúzódó áfa befizetése </t>
  </si>
  <si>
    <t>TOP-1.1.1-15-BA1-2016-00001 Körtvélyes Határ út melletti terület infrastruktúra fejlesztése</t>
  </si>
  <si>
    <t xml:space="preserve">TOP-1.1.1-16-BA1-2017-00002 Komló, Nagyrét utcai meglévő ipari terület alapinfrastruktúra fejlesztése 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</si>
  <si>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</si>
  <si>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</si>
  <si>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</si>
  <si>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TOP-2.1.1-15-BA1-2016-00001 Barnamezős területek rehabilitációja (Juhász Gy. u.)</t>
  </si>
  <si>
    <t>TOP-2.1.1-16-BA1-2017-00003 Barnamezős területek rehabilitációja (Altáró u.)</t>
  </si>
  <si>
    <t>TOP-2.1.2-15-BA1-2016-00003 Petőfi tér és környezetének rehabilitációja</t>
  </si>
  <si>
    <t>TOP-3.1.1-15-BA1-2016-00007 Komló-Sikonda kerékpárút létesítése</t>
  </si>
  <si>
    <t>TOP-3.1.1-16-BA1-2017-00011 Fenntartható települési közlekedésfejlesztés</t>
  </si>
  <si>
    <t>TOP-3.2.1-15-BA1-206-00001 Komló, Pécsi út 42.sz. alatti épület energetikai korszerűsítése</t>
  </si>
  <si>
    <t>Mvoks rendszer nagyértékű eszközbeszerzés</t>
  </si>
  <si>
    <t>Önkormányzat kisértékű informatika</t>
  </si>
  <si>
    <t>Önkormányzat kisértékű szoftver</t>
  </si>
  <si>
    <t>József A. Könyvtár, Múzeum EFOP-4.1.8-16-2017-00168</t>
  </si>
  <si>
    <t>Vízi közmű felújítási keret áthúzódó (77/2017.(V.25.), 5/2018.(I.11.))</t>
  </si>
  <si>
    <t>Belterületi utak felújítása 2017.:</t>
  </si>
  <si>
    <t>Körtvélyesi gyűjtőút és Széchenyi I. utcai szakasz (48/2017.(IV.28.))</t>
  </si>
  <si>
    <t>Széchenyi I. utca középső szakasz</t>
  </si>
  <si>
    <t>KBSK asztalitenisz csarnok felújítása (167/2017.(X.26.))</t>
  </si>
  <si>
    <t>dologi kiadás</t>
  </si>
  <si>
    <t>7.</t>
  </si>
  <si>
    <t>8.</t>
  </si>
  <si>
    <t>9.</t>
  </si>
  <si>
    <t>10.</t>
  </si>
  <si>
    <t>T-Mobile ügyintéző bérmegtérítése</t>
  </si>
  <si>
    <t>működési célú átvett pénzeszközök</t>
  </si>
  <si>
    <t>T-Mobile ügyintéző bér és járulék támogatása</t>
  </si>
  <si>
    <t>összesen</t>
  </si>
  <si>
    <t>KH</t>
  </si>
  <si>
    <t>Intézmények villamosbiztonsági felülvizsgálata</t>
  </si>
  <si>
    <t>felhalmozási bevételek</t>
  </si>
  <si>
    <t>Szociális ágazati pótlék</t>
  </si>
  <si>
    <t>Kulturális illetménypótlék</t>
  </si>
  <si>
    <t xml:space="preserve">              Bérkompenzáció</t>
  </si>
  <si>
    <t>Nemzetközi ifjúsági és honismereti tábor támogatása</t>
  </si>
  <si>
    <t>Hivatal: GINOP-5.1.1 bérköltség támogatás</t>
  </si>
  <si>
    <t>Hivatal: 2018.04.08-i OGY választás</t>
  </si>
  <si>
    <t>Hivatal: T-Mobile ügyintéző bérmegtérítése</t>
  </si>
  <si>
    <t>GESZ: felhalmozási bevétel</t>
  </si>
  <si>
    <t>Óvoda: Német Nemzetiség Önkormányzat támogatása</t>
  </si>
  <si>
    <t>KH: BM Népművészeti Egyesület  Hímzés kiemelt 1. díj</t>
  </si>
  <si>
    <t>KH: Közkincs 2.1.7382/2018</t>
  </si>
  <si>
    <t>KH: GINOP-5.1.1 bérköltség támogatás</t>
  </si>
  <si>
    <t xml:space="preserve">Gondnokság: Közfoglalkoztatás </t>
  </si>
  <si>
    <t xml:space="preserve">Gondnokság: Foglalkoztatási pályázatok (GINOP, TOP) </t>
  </si>
  <si>
    <t>Gondnokság: Ebtelep üzemeltetés</t>
  </si>
  <si>
    <t>Bérkompenzáció 2017. december</t>
  </si>
  <si>
    <t>Munkácsy Mihály utca és közvetlen környezetének útburkolat felújítása</t>
  </si>
  <si>
    <t>Szennyvízberuházással érintett egyes utcák útburkolat felújítása</t>
  </si>
  <si>
    <t>Körtvélyes Határ út melletti terület infrastruktúra fejlesztése nem támogatott műszaki tartalom (95/2018.(VI.6.))</t>
  </si>
  <si>
    <t>Városgondnokság közfoglalkoztatás</t>
  </si>
  <si>
    <t>EFOP-2.4.2-17 Lakhatási körülmények javítása Komlón a Kazinczy F. utcában</t>
  </si>
  <si>
    <t xml:space="preserve">Polgármesteri keret terhére támogatás megállapítása </t>
  </si>
  <si>
    <t xml:space="preserve">TOP-1.1.3-15-BA1-2016-00001 Komlói vásárcsarnok és piac rekonstrukciója </t>
  </si>
  <si>
    <t>Kossuth L. u. 103. félemeleti helyiség kialakítása</t>
  </si>
  <si>
    <t>Könyvtári érdekeltségnövelő támogatás</t>
  </si>
  <si>
    <t>2018. szeptember</t>
  </si>
  <si>
    <t>Egyszeri gyermekvédelmi támogatás - Erzsébet-utalvány</t>
  </si>
  <si>
    <t>MLSZ pályépítési program rekortán pálya (önerő) pénzeszköz átadása</t>
  </si>
  <si>
    <t>felhalmozási célú támogatás áh-n kívülre</t>
  </si>
  <si>
    <t>2018.09.30-i időközi polgármester választás Mánfán</t>
  </si>
  <si>
    <t>Munkaügyi Központ támogatása (GINOP)</t>
  </si>
  <si>
    <t>felhalmozási célú átvett pénzeszközök</t>
  </si>
  <si>
    <t>Átcsoportosítás (Közkincs 2.1.)</t>
  </si>
  <si>
    <t>hitelfelvétel</t>
  </si>
  <si>
    <t>11.</t>
  </si>
  <si>
    <t>KH: felhalmozási bevétel</t>
  </si>
  <si>
    <t>Elszámolásból származó bevételek</t>
  </si>
  <si>
    <t>Belterületi utak felújítása 2018.</t>
  </si>
  <si>
    <t>TOP-2.1.2-15-BA1-2016-00003 Petőfi tér és körny. rehab. nem tám.tartalom</t>
  </si>
  <si>
    <t>Ideiglenes villamossági mérőhely kialakítása</t>
  </si>
  <si>
    <t>Hivatal: nagyterem felújítása</t>
  </si>
  <si>
    <t>MLSZ pályépítési program rekortán pálya (önerő)</t>
  </si>
  <si>
    <t>Hivatal: 2018.09.30-i időközi PM választás Mánfán</t>
  </si>
  <si>
    <t>Óvoda: Német testvérvárosi támogatás</t>
  </si>
  <si>
    <t>Gondnokság: Diákmunka támogatása</t>
  </si>
  <si>
    <t>Személyes szabadság korlátozása miatti kárpótlás</t>
  </si>
  <si>
    <t>Bérkompenzáció 2018.08.hó</t>
  </si>
  <si>
    <t>113/2018. (VII.19.) KTH - Pécsi út 42. sz.alatti idősek otthonának épület energetikai korszerűsítése</t>
  </si>
  <si>
    <t>Alszámlák kamatbevétele</t>
  </si>
  <si>
    <t>2018. november</t>
  </si>
  <si>
    <t>Társulás működési hozzájárulás csökkentése TOP-4.2.1-15-BA1-2016-00004 sz.pályázat elszámolás miatt</t>
  </si>
  <si>
    <t>2018. október</t>
  </si>
  <si>
    <t>148/2018. (X.9.) KTH - Komló Sport Kft. visszatérítendő támogatás nyújtása</t>
  </si>
  <si>
    <t>Autómentes nap 2018.</t>
  </si>
  <si>
    <t>TOP-1.4.1-15-BA1-2016-00011 Óvodák és bölcsőde fejlesztése Komló</t>
  </si>
  <si>
    <t>Bérkompenzáció 2018.09.hó</t>
  </si>
  <si>
    <t>Szociális ágazati pótlék 10. hó</t>
  </si>
  <si>
    <t>Kulturális illetménypótlék 10. hó</t>
  </si>
  <si>
    <t>143/2018. (IX.27.) KTH - Áramvételi helyek kiépítése</t>
  </si>
  <si>
    <t>Mecsekfalui Településrészi Önkormányzat saját bevétele</t>
  </si>
  <si>
    <t>Gesztenyés-Zobákpusztai Településrészi Önkormányzat</t>
  </si>
  <si>
    <t>Külföldi testvérvárosi kapcsolatok előirányzata</t>
  </si>
  <si>
    <t xml:space="preserve">TOP-1.1.1-15 Körtvélyes iparterület fejlesztése pályázat </t>
  </si>
  <si>
    <t>Kiemelt önkormányzati rendezvények előirányzata</t>
  </si>
  <si>
    <t>Mecsekjánosi Településrészi Önkormányzat saját bevétele</t>
  </si>
  <si>
    <t>136/2018. (IX.27.) sz. KTH - Ölelkezés emlékmű és a hozzá tartozó földterület megvásárlása</t>
  </si>
  <si>
    <t>Zsolnay kalász áfa bevétele - kiadása</t>
  </si>
  <si>
    <t>Orvostanhallgató ösztöndíja</t>
  </si>
  <si>
    <t>Laptop értékesítés áfa bevétele - kiadása</t>
  </si>
  <si>
    <t>Bérkompenzáció korrekciója</t>
  </si>
  <si>
    <t>Feladatalapú támogatás étkezés-üzemeltetés többlete</t>
  </si>
  <si>
    <t>Társulás adminisztrációs feladataira kapott támogatás</t>
  </si>
  <si>
    <t>Átcsoportosítás feladatalapú támogatás étkezés-üzemeltetés többletből</t>
  </si>
  <si>
    <t xml:space="preserve">dologi kiadások </t>
  </si>
  <si>
    <t>munkaadó-kat terhelő járulékok</t>
  </si>
  <si>
    <t>beruházá-sok</t>
  </si>
  <si>
    <t>Feladatalapú támogatás 2018. októberi felmérése</t>
  </si>
  <si>
    <t>Szociális ágazati pótlék 11. hó</t>
  </si>
  <si>
    <t>Kulturális illetménypótlék 11. hó</t>
  </si>
  <si>
    <t>Átcsoportosítás rehabilitációs hozzájárulás miatt</t>
  </si>
  <si>
    <t>Kulturális illetménypótlék korrekciója</t>
  </si>
  <si>
    <t>József Attila Városi Könyvtár és Múzeális Gyűjtemény</t>
  </si>
  <si>
    <t xml:space="preserve">Átcsoportosítás Kubinyi Ágoston program 2017 </t>
  </si>
  <si>
    <t>1/2018. (X.26.) Kisbattyáni Településrészi Önkormányzat határozata</t>
  </si>
  <si>
    <t>1/2018. (XI.20.) Sikondai Településrészi Önkormányzat határozata</t>
  </si>
  <si>
    <t>EFOP-rehab támogatása</t>
  </si>
  <si>
    <t>Létszámhiány miatt közfoglalkoztatás fel nem használt támogatása</t>
  </si>
  <si>
    <t>Lezárult foglalkoztatási pályázatok támogatásának rendezése</t>
  </si>
  <si>
    <t>Start-program költségeinek átcsoportosítása</t>
  </si>
  <si>
    <t>Közfoglalkoztatás kapcsán felmerült, be nem tervezett költségek</t>
  </si>
  <si>
    <t>Biztosító által fizetett kártérítés</t>
  </si>
  <si>
    <t>Kártérítések rendezése</t>
  </si>
  <si>
    <t>12.</t>
  </si>
  <si>
    <t>1976/124.hrsz.beépítetlen terület, tárgyi eszköz értékesítés áfa bevétele - kiadása</t>
  </si>
  <si>
    <t>Helyi közösségi közlekedés támogatása</t>
  </si>
  <si>
    <t>Védőnők és iskolaegészségügy eseti keresetkiegészítése</t>
  </si>
  <si>
    <t>Lakóházfelújítás keret megtakarítása terhére karácsonyi díszkivilágítás</t>
  </si>
  <si>
    <t>elvonások és befizetések</t>
  </si>
  <si>
    <t>13.</t>
  </si>
  <si>
    <t>131/2018.(IX.19.) Mánfa és Komló közötti területcsere kezdeményezése egyéb dologi kiadás terhére</t>
  </si>
  <si>
    <t>Rendkívüli önkormányzati támogatási igényre hiány csökkentése (zárolás)</t>
  </si>
  <si>
    <t>önkormányzati működési támogatás</t>
  </si>
  <si>
    <t>2017. évi elszámolás felülvizsgálata során keletkező befizetési kötelezettség</t>
  </si>
  <si>
    <t>14.</t>
  </si>
  <si>
    <t>147/2018.(IX.27.) KTH 531/2 hrsz. ingatlant érintő megállapodás egyéb dologi kiadás terhére</t>
  </si>
  <si>
    <t>GESZ: Társulás adminisztrációs feladatok támogatása</t>
  </si>
  <si>
    <t>Könyvtár: Munkaügyi Központ támogatása</t>
  </si>
  <si>
    <t>Gondnokság: EFOP rehab támogatás</t>
  </si>
  <si>
    <t xml:space="preserve">Szent Borbála Otthontól átvett pénzeszköz </t>
  </si>
  <si>
    <t xml:space="preserve">              Helyi közösségi közlekedési támogatás</t>
  </si>
  <si>
    <t>Autómentes Nap 2018.</t>
  </si>
  <si>
    <t>Feladatalapú támogatás októberi felmérése</t>
  </si>
  <si>
    <t>15.</t>
  </si>
  <si>
    <t>Városgondnokság közutak fenntartása és vízkár elhárítás előirányzatának elvonása</t>
  </si>
  <si>
    <t>Pécsi út 42. sz. alatti önkormányzati épület energetikai korszerűsítése nem támogatott műszaki tartalom (20/2017.(III.9.), 81/2018.(V.30.), 113/2018.(VII.19.))</t>
  </si>
  <si>
    <t>Vörösmarty és Kazinczy utca 2 db térfigyelő kamera</t>
  </si>
  <si>
    <t>TOP-1.4.1-15-BA1-2016-00011 Óvodák és bölcsőde fejlesztése Komlón nem támogatott tartalom</t>
  </si>
  <si>
    <t>Kossuth L. u. 103. nyílászárócsere (EFOP-1.5.2 nem támogatott tartalom)</t>
  </si>
  <si>
    <t>GESZ étkezés-üzemeltetés többlet</t>
  </si>
  <si>
    <t>Komló Városi Óvoda étkezés-üzemeltetés többlet</t>
  </si>
  <si>
    <t>Városgondnokság karácsonyi díszkivilágítás</t>
  </si>
  <si>
    <t>162/2018. (XI.14.) KTH - 54 M Ft fejlesztési hitel felvétele</t>
  </si>
  <si>
    <t>113/2018. (VII.19.) KTH alapján hiány visszapótlása (TOP-3.2.1 Szt.Borbála)</t>
  </si>
  <si>
    <t>95/2018. (VI.6.) KTH alapján hiány visszapótlása (TOP-1.1.1-15 Határ út)</t>
  </si>
  <si>
    <t>16.</t>
  </si>
  <si>
    <t>Fejlesztési célú hiány növelése M-F mérleg egyensúlyának rendezésére (részletes indoklás előterjesztésben)</t>
  </si>
  <si>
    <t>2018. november 29.</t>
  </si>
  <si>
    <t>Városgondnokság pótigénye (többlet közös költség, szociális tűzifa szállítás, Határ út javítás, térfigyelő kamerák javítása, konténerek bérleti díj növekedés, díszkivilágítás szerelés, fadepo bérleti díj megtakarítás és piac felújítás megtakarításával korrigálva)</t>
  </si>
  <si>
    <t>működési bevételek (visszaigényelt áfa)</t>
  </si>
  <si>
    <t>önkormányzatok működési tartalék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</si>
</sst>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  <numFmt numFmtId="173" formatCode="_-* #,##0.00\ _F_t_-;\-* #,##0.00\ _F_t_-;_-* \-??\ _F_t_-;_-@_-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3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0" fillId="0" borderId="0" xfId="0" applyNumberFormat="1" applyFill="1" applyAlignment="1">
      <alignment horizontal="center" vertical="center" wrapText="1"/>
    </xf>
    <xf numFmtId="0" fontId="2" fillId="0" borderId="13" xfId="0" applyFont="1" applyBorder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49" fontId="0" fillId="0" borderId="0" xfId="0" applyNumberForma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 wrapText="1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5"/>
  <sheetViews>
    <sheetView zoomScalePageLayoutView="0" workbookViewId="0" topLeftCell="R1">
      <selection activeCell="AM19" sqref="AM19"/>
    </sheetView>
  </sheetViews>
  <sheetFormatPr defaultColWidth="9.00390625" defaultRowHeight="12.75"/>
  <cols>
    <col min="1" max="1" width="13.375" style="15" customWidth="1"/>
    <col min="2" max="3" width="10.875" style="15" bestFit="1" customWidth="1"/>
    <col min="4" max="4" width="9.625" style="15" bestFit="1" customWidth="1"/>
    <col min="5" max="5" width="9.625" style="15" customWidth="1"/>
    <col min="6" max="7" width="10.875" style="15" bestFit="1" customWidth="1"/>
    <col min="8" max="8" width="9.625" style="15" bestFit="1" customWidth="1"/>
    <col min="9" max="9" width="9.625" style="15" customWidth="1"/>
    <col min="10" max="10" width="5.75390625" style="15" bestFit="1" customWidth="1"/>
    <col min="11" max="11" width="7.875" style="15" bestFit="1" customWidth="1"/>
    <col min="12" max="12" width="9.625" style="15" bestFit="1" customWidth="1"/>
    <col min="13" max="13" width="9.625" style="15" customWidth="1"/>
    <col min="14" max="14" width="8.75390625" style="15" bestFit="1" customWidth="1"/>
    <col min="15" max="15" width="8.75390625" style="15" customWidth="1"/>
    <col min="16" max="16" width="9.625" style="15" bestFit="1" customWidth="1"/>
    <col min="17" max="17" width="9.625" style="15" customWidth="1"/>
    <col min="18" max="20" width="10.875" style="15" bestFit="1" customWidth="1"/>
    <col min="21" max="21" width="10.875" style="15" customWidth="1"/>
    <col min="22" max="22" width="9.625" style="15" bestFit="1" customWidth="1"/>
    <col min="23" max="23" width="9.625" style="15" customWidth="1"/>
    <col min="24" max="24" width="5.625" style="15" customWidth="1"/>
    <col min="25" max="25" width="7.875" style="15" bestFit="1" customWidth="1"/>
    <col min="26" max="26" width="8.75390625" style="15" bestFit="1" customWidth="1"/>
    <col min="27" max="27" width="8.75390625" style="15" customWidth="1"/>
    <col min="28" max="28" width="8.75390625" style="15" bestFit="1" customWidth="1"/>
    <col min="29" max="29" width="8.75390625" style="15" customWidth="1"/>
    <col min="30" max="30" width="11.00390625" style="25" bestFit="1" customWidth="1"/>
    <col min="31" max="31" width="11.00390625" style="25" customWidth="1"/>
    <col min="32" max="32" width="10.875" style="25" bestFit="1" customWidth="1"/>
    <col min="33" max="33" width="10.875" style="25" customWidth="1"/>
    <col min="34" max="41" width="10.875" style="101" customWidth="1"/>
    <col min="42" max="42" width="9.625" style="2" bestFit="1" customWidth="1"/>
    <col min="43" max="43" width="9.625" style="2" customWidth="1"/>
    <col min="44" max="44" width="8.75390625" style="2" bestFit="1" customWidth="1"/>
    <col min="45" max="45" width="8.75390625" style="2" customWidth="1"/>
    <col min="46" max="46" width="5.75390625" style="2" bestFit="1" customWidth="1"/>
    <col min="47" max="47" width="5.75390625" style="2" customWidth="1"/>
    <col min="48" max="48" width="5.75390625" style="2" bestFit="1" customWidth="1"/>
    <col min="49" max="16384" width="9.125" style="15" customWidth="1"/>
  </cols>
  <sheetData>
    <row r="1" spans="1:53" ht="11.25">
      <c r="A1" s="15" t="s">
        <v>194</v>
      </c>
      <c r="O1" s="53" t="s">
        <v>235</v>
      </c>
      <c r="AB1" s="53"/>
      <c r="AC1" s="53" t="s">
        <v>235</v>
      </c>
      <c r="AD1" s="15"/>
      <c r="AM1" s="53" t="s">
        <v>235</v>
      </c>
      <c r="AP1" s="15"/>
      <c r="AW1" s="53" t="s">
        <v>235</v>
      </c>
      <c r="AY1" s="53"/>
      <c r="AZ1" s="44"/>
      <c r="BA1" s="44"/>
    </row>
    <row r="2" spans="30:42" ht="11.25">
      <c r="AD2" s="15"/>
      <c r="AP2" s="15"/>
    </row>
    <row r="3" spans="1:52" ht="12.75" customHeight="1">
      <c r="A3" s="126" t="s">
        <v>219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 t="s">
        <v>219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 t="s">
        <v>219</v>
      </c>
      <c r="AE3" s="126"/>
      <c r="AF3" s="126"/>
      <c r="AG3" s="126"/>
      <c r="AH3" s="126"/>
      <c r="AI3" s="126"/>
      <c r="AJ3" s="126"/>
      <c r="AK3" s="126"/>
      <c r="AL3" s="126"/>
      <c r="AM3" s="126"/>
      <c r="AN3" s="44"/>
      <c r="AO3" s="44"/>
      <c r="AP3" s="126" t="s">
        <v>219</v>
      </c>
      <c r="AQ3" s="126"/>
      <c r="AR3" s="126"/>
      <c r="AS3" s="126"/>
      <c r="AT3" s="126"/>
      <c r="AU3" s="126"/>
      <c r="AV3" s="126"/>
      <c r="AW3" s="126"/>
      <c r="AZ3" s="44"/>
    </row>
    <row r="4" spans="1:52" ht="12.75" customHeight="1">
      <c r="A4" s="126" t="s">
        <v>246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 t="s">
        <v>246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 t="s">
        <v>246</v>
      </c>
      <c r="AE4" s="126"/>
      <c r="AF4" s="126"/>
      <c r="AG4" s="126"/>
      <c r="AH4" s="126"/>
      <c r="AI4" s="126"/>
      <c r="AJ4" s="126"/>
      <c r="AK4" s="126"/>
      <c r="AL4" s="126"/>
      <c r="AM4" s="126"/>
      <c r="AN4" s="44"/>
      <c r="AO4" s="44"/>
      <c r="AP4" s="126" t="s">
        <v>246</v>
      </c>
      <c r="AQ4" s="126"/>
      <c r="AR4" s="126"/>
      <c r="AS4" s="126"/>
      <c r="AT4" s="126"/>
      <c r="AU4" s="126"/>
      <c r="AV4" s="126"/>
      <c r="AW4" s="126"/>
      <c r="AX4" s="44"/>
      <c r="AY4" s="44"/>
      <c r="AZ4" s="44"/>
    </row>
    <row r="5" spans="6:52" ht="12.75" customHeight="1">
      <c r="F5" s="44"/>
      <c r="G5" s="44"/>
      <c r="H5" s="44"/>
      <c r="I5" s="44"/>
      <c r="J5" s="44"/>
      <c r="K5" s="44"/>
      <c r="L5" s="44"/>
      <c r="M5" s="44"/>
      <c r="N5" s="44"/>
      <c r="O5" s="92"/>
      <c r="P5" s="44"/>
      <c r="Q5" s="44"/>
      <c r="R5" s="44"/>
      <c r="S5" s="44"/>
      <c r="T5" s="44"/>
      <c r="U5" s="44"/>
      <c r="X5" s="44"/>
      <c r="Y5" s="44"/>
      <c r="Z5" s="44"/>
      <c r="AA5" s="44"/>
      <c r="AB5" s="44"/>
      <c r="AC5" s="44"/>
      <c r="AD5" s="15"/>
      <c r="AE5" s="15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7" spans="1:49" ht="11.25">
      <c r="A7" s="58"/>
      <c r="B7" s="129" t="s">
        <v>105</v>
      </c>
      <c r="C7" s="130"/>
      <c r="D7" s="129" t="s">
        <v>106</v>
      </c>
      <c r="E7" s="130"/>
      <c r="F7" s="129" t="s">
        <v>107</v>
      </c>
      <c r="G7" s="130"/>
      <c r="H7" s="129" t="s">
        <v>108</v>
      </c>
      <c r="I7" s="130"/>
      <c r="J7" s="129" t="s">
        <v>109</v>
      </c>
      <c r="K7" s="139"/>
      <c r="L7" s="139"/>
      <c r="M7" s="139"/>
      <c r="N7" s="139"/>
      <c r="O7" s="139"/>
      <c r="P7" s="139"/>
      <c r="Q7" s="139"/>
      <c r="R7" s="139"/>
      <c r="S7" s="130"/>
      <c r="T7" s="129" t="s">
        <v>110</v>
      </c>
      <c r="U7" s="130"/>
      <c r="V7" s="129" t="s">
        <v>111</v>
      </c>
      <c r="W7" s="130"/>
      <c r="X7" s="131" t="s">
        <v>112</v>
      </c>
      <c r="Y7" s="131"/>
      <c r="Z7" s="131"/>
      <c r="AA7" s="131"/>
      <c r="AB7" s="131"/>
      <c r="AC7" s="131"/>
      <c r="AD7" s="137" t="s">
        <v>113</v>
      </c>
      <c r="AE7" s="138"/>
      <c r="AF7" s="129" t="s">
        <v>195</v>
      </c>
      <c r="AG7" s="130"/>
      <c r="AH7" s="129" t="s">
        <v>114</v>
      </c>
      <c r="AI7" s="130"/>
      <c r="AJ7" s="137" t="s">
        <v>115</v>
      </c>
      <c r="AK7" s="138"/>
      <c r="AL7" s="137" t="s">
        <v>116</v>
      </c>
      <c r="AM7" s="138"/>
      <c r="AN7" s="75"/>
      <c r="AO7" s="75"/>
      <c r="AP7" s="132" t="s">
        <v>117</v>
      </c>
      <c r="AQ7" s="133"/>
      <c r="AR7" s="132"/>
      <c r="AS7" s="133"/>
      <c r="AT7" s="132"/>
      <c r="AU7" s="133"/>
      <c r="AV7" s="134"/>
      <c r="AW7" s="134"/>
    </row>
    <row r="8" spans="1:49" s="36" customFormat="1" ht="11.25" customHeight="1">
      <c r="A8" s="34"/>
      <c r="B8" s="127"/>
      <c r="C8" s="128"/>
      <c r="D8" s="127"/>
      <c r="E8" s="128"/>
      <c r="F8" s="127"/>
      <c r="G8" s="128"/>
      <c r="H8" s="127"/>
      <c r="I8" s="128"/>
      <c r="J8" s="127" t="s">
        <v>69</v>
      </c>
      <c r="K8" s="140"/>
      <c r="L8" s="140"/>
      <c r="M8" s="140"/>
      <c r="N8" s="140"/>
      <c r="O8" s="140"/>
      <c r="P8" s="140"/>
      <c r="Q8" s="140"/>
      <c r="R8" s="140"/>
      <c r="S8" s="128"/>
      <c r="T8" s="127"/>
      <c r="U8" s="128"/>
      <c r="V8" s="127"/>
      <c r="W8" s="128"/>
      <c r="X8" s="141" t="s">
        <v>70</v>
      </c>
      <c r="Y8" s="141"/>
      <c r="Z8" s="141"/>
      <c r="AA8" s="141"/>
      <c r="AB8" s="141"/>
      <c r="AC8" s="141"/>
      <c r="AD8" s="135"/>
      <c r="AE8" s="136"/>
      <c r="AF8" s="127"/>
      <c r="AG8" s="128"/>
      <c r="AH8" s="127"/>
      <c r="AI8" s="128"/>
      <c r="AJ8" s="135"/>
      <c r="AK8" s="136"/>
      <c r="AL8" s="135"/>
      <c r="AM8" s="136"/>
      <c r="AN8" s="94"/>
      <c r="AO8" s="94"/>
      <c r="AP8" s="127"/>
      <c r="AQ8" s="128"/>
      <c r="AR8" s="127"/>
      <c r="AS8" s="128"/>
      <c r="AT8" s="127"/>
      <c r="AU8" s="128"/>
      <c r="AV8" s="127"/>
      <c r="AW8" s="128"/>
    </row>
    <row r="9" spans="1:49" s="38" customFormat="1" ht="101.25" customHeight="1">
      <c r="A9" s="35" t="s">
        <v>28</v>
      </c>
      <c r="B9" s="127" t="s">
        <v>40</v>
      </c>
      <c r="C9" s="128"/>
      <c r="D9" s="127" t="s">
        <v>217</v>
      </c>
      <c r="E9" s="128"/>
      <c r="F9" s="127" t="s">
        <v>41</v>
      </c>
      <c r="G9" s="128"/>
      <c r="H9" s="127" t="s">
        <v>71</v>
      </c>
      <c r="I9" s="128"/>
      <c r="J9" s="127" t="s">
        <v>87</v>
      </c>
      <c r="K9" s="128"/>
      <c r="L9" s="127" t="s">
        <v>118</v>
      </c>
      <c r="M9" s="128"/>
      <c r="N9" s="127" t="s">
        <v>73</v>
      </c>
      <c r="O9" s="128"/>
      <c r="P9" s="127" t="s">
        <v>119</v>
      </c>
      <c r="Q9" s="128"/>
      <c r="R9" s="127" t="s">
        <v>75</v>
      </c>
      <c r="S9" s="128"/>
      <c r="T9" s="127" t="s">
        <v>86</v>
      </c>
      <c r="U9" s="128"/>
      <c r="V9" s="127" t="s">
        <v>76</v>
      </c>
      <c r="W9" s="128"/>
      <c r="X9" s="127" t="s">
        <v>120</v>
      </c>
      <c r="Y9" s="128"/>
      <c r="Z9" s="127" t="s">
        <v>78</v>
      </c>
      <c r="AA9" s="128"/>
      <c r="AB9" s="141" t="s">
        <v>79</v>
      </c>
      <c r="AC9" s="141"/>
      <c r="AD9" s="135" t="s">
        <v>88</v>
      </c>
      <c r="AE9" s="136"/>
      <c r="AF9" s="127" t="s">
        <v>196</v>
      </c>
      <c r="AG9" s="128"/>
      <c r="AH9" s="127" t="s">
        <v>221</v>
      </c>
      <c r="AI9" s="128"/>
      <c r="AJ9" s="135" t="s">
        <v>89</v>
      </c>
      <c r="AK9" s="136"/>
      <c r="AL9" s="135" t="s">
        <v>80</v>
      </c>
      <c r="AM9" s="136"/>
      <c r="AN9" s="95"/>
      <c r="AO9" s="95"/>
      <c r="AP9" s="127" t="s">
        <v>10</v>
      </c>
      <c r="AQ9" s="128"/>
      <c r="AR9" s="127" t="s">
        <v>9</v>
      </c>
      <c r="AS9" s="128"/>
      <c r="AT9" s="127" t="s">
        <v>20</v>
      </c>
      <c r="AU9" s="128"/>
      <c r="AV9" s="127" t="s">
        <v>197</v>
      </c>
      <c r="AW9" s="128"/>
    </row>
    <row r="10" spans="1:49" s="38" customFormat="1" ht="22.5">
      <c r="A10" s="35"/>
      <c r="B10" s="35" t="s">
        <v>68</v>
      </c>
      <c r="C10" s="35" t="s">
        <v>216</v>
      </c>
      <c r="D10" s="35" t="s">
        <v>68</v>
      </c>
      <c r="E10" s="35" t="s">
        <v>216</v>
      </c>
      <c r="F10" s="35" t="s">
        <v>68</v>
      </c>
      <c r="G10" s="35" t="s">
        <v>216</v>
      </c>
      <c r="H10" s="35" t="s">
        <v>68</v>
      </c>
      <c r="I10" s="35" t="s">
        <v>216</v>
      </c>
      <c r="J10" s="35" t="s">
        <v>68</v>
      </c>
      <c r="K10" s="35" t="s">
        <v>216</v>
      </c>
      <c r="L10" s="35" t="s">
        <v>68</v>
      </c>
      <c r="M10" s="35" t="s">
        <v>216</v>
      </c>
      <c r="N10" s="35" t="s">
        <v>68</v>
      </c>
      <c r="O10" s="35" t="s">
        <v>216</v>
      </c>
      <c r="P10" s="35" t="s">
        <v>68</v>
      </c>
      <c r="Q10" s="35" t="s">
        <v>216</v>
      </c>
      <c r="R10" s="35" t="s">
        <v>68</v>
      </c>
      <c r="S10" s="35" t="s">
        <v>216</v>
      </c>
      <c r="T10" s="35" t="s">
        <v>68</v>
      </c>
      <c r="U10" s="35" t="s">
        <v>216</v>
      </c>
      <c r="V10" s="35" t="s">
        <v>68</v>
      </c>
      <c r="W10" s="35" t="s">
        <v>216</v>
      </c>
      <c r="X10" s="35" t="s">
        <v>68</v>
      </c>
      <c r="Y10" s="35" t="s">
        <v>216</v>
      </c>
      <c r="Z10" s="35" t="s">
        <v>68</v>
      </c>
      <c r="AA10" s="35" t="s">
        <v>216</v>
      </c>
      <c r="AB10" s="35" t="s">
        <v>68</v>
      </c>
      <c r="AC10" s="35" t="s">
        <v>216</v>
      </c>
      <c r="AD10" s="37" t="s">
        <v>68</v>
      </c>
      <c r="AE10" s="37" t="s">
        <v>216</v>
      </c>
      <c r="AF10" s="35" t="s">
        <v>68</v>
      </c>
      <c r="AG10" s="35" t="s">
        <v>216</v>
      </c>
      <c r="AH10" s="35" t="s">
        <v>68</v>
      </c>
      <c r="AI10" s="35" t="s">
        <v>216</v>
      </c>
      <c r="AJ10" s="35" t="s">
        <v>68</v>
      </c>
      <c r="AK10" s="35" t="s">
        <v>216</v>
      </c>
      <c r="AL10" s="37" t="s">
        <v>68</v>
      </c>
      <c r="AM10" s="37" t="s">
        <v>216</v>
      </c>
      <c r="AN10" s="76"/>
      <c r="AO10" s="76"/>
      <c r="AP10" s="35" t="s">
        <v>68</v>
      </c>
      <c r="AQ10" s="35" t="s">
        <v>216</v>
      </c>
      <c r="AR10" s="35" t="s">
        <v>68</v>
      </c>
      <c r="AS10" s="35" t="s">
        <v>216</v>
      </c>
      <c r="AT10" s="35" t="s">
        <v>68</v>
      </c>
      <c r="AU10" s="35" t="s">
        <v>216</v>
      </c>
      <c r="AV10" s="35" t="s">
        <v>68</v>
      </c>
      <c r="AW10" s="35" t="s">
        <v>216</v>
      </c>
    </row>
    <row r="11" spans="1:49" ht="11.25">
      <c r="A11" s="14" t="s">
        <v>34</v>
      </c>
      <c r="B11" s="18">
        <v>161888037</v>
      </c>
      <c r="C11" s="18">
        <v>176642093</v>
      </c>
      <c r="D11" s="18">
        <v>32499281</v>
      </c>
      <c r="E11" s="18">
        <v>35376321</v>
      </c>
      <c r="F11" s="18">
        <v>282855535</v>
      </c>
      <c r="G11" s="18">
        <v>320287854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2750000</v>
      </c>
      <c r="U11" s="18">
        <v>26262239</v>
      </c>
      <c r="V11" s="18">
        <v>3000000</v>
      </c>
      <c r="W11" s="18">
        <v>4179357</v>
      </c>
      <c r="X11" s="18"/>
      <c r="Y11" s="18"/>
      <c r="Z11" s="18"/>
      <c r="AA11" s="18"/>
      <c r="AB11" s="18"/>
      <c r="AC11" s="18"/>
      <c r="AD11" s="17">
        <f aca="true" t="shared" si="0" ref="AD11:AD19">B11+D11+F11+H11+J11+L11+N11+P11+R11+T11+V11+X11+Z11+AB11</f>
        <v>482992853</v>
      </c>
      <c r="AE11" s="17">
        <f aca="true" t="shared" si="1" ref="AE11:AE19">C11+E11+G11+I11+K11+M11+O11+Q11+S11+U11+W11+Y11+AA11+AC11</f>
        <v>562747864</v>
      </c>
      <c r="AF11" s="18"/>
      <c r="AG11" s="18"/>
      <c r="AH11" s="18"/>
      <c r="AI11" s="18"/>
      <c r="AJ11" s="18">
        <f aca="true" t="shared" si="2" ref="AJ11:AK19">AF11+AH11</f>
        <v>0</v>
      </c>
      <c r="AK11" s="18">
        <f t="shared" si="2"/>
        <v>0</v>
      </c>
      <c r="AL11" s="17">
        <f aca="true" t="shared" si="3" ref="AL11:AM18">AD11+AJ11</f>
        <v>482992853</v>
      </c>
      <c r="AM11" s="17">
        <f t="shared" si="3"/>
        <v>562747864</v>
      </c>
      <c r="AN11" s="77"/>
      <c r="AO11" s="77"/>
      <c r="AP11" s="18">
        <v>135437804</v>
      </c>
      <c r="AQ11" s="18">
        <v>135437804</v>
      </c>
      <c r="AR11" s="18"/>
      <c r="AS11" s="18"/>
      <c r="AT11" s="18">
        <v>51</v>
      </c>
      <c r="AU11" s="18"/>
      <c r="AV11" s="18"/>
      <c r="AW11" s="18"/>
    </row>
    <row r="12" spans="1:49" ht="11.25">
      <c r="A12" s="14" t="s">
        <v>81</v>
      </c>
      <c r="B12" s="18">
        <v>277283421</v>
      </c>
      <c r="C12" s="18">
        <v>282807170</v>
      </c>
      <c r="D12" s="18">
        <v>55902677</v>
      </c>
      <c r="E12" s="18">
        <v>60779809</v>
      </c>
      <c r="F12" s="18">
        <v>106238555</v>
      </c>
      <c r="G12" s="18">
        <v>125552880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2000000</v>
      </c>
      <c r="U12" s="18">
        <v>4754827</v>
      </c>
      <c r="V12" s="18"/>
      <c r="W12" s="18"/>
      <c r="X12" s="18"/>
      <c r="Y12" s="18"/>
      <c r="Z12" s="18"/>
      <c r="AA12" s="18"/>
      <c r="AB12" s="18"/>
      <c r="AC12" s="18"/>
      <c r="AD12" s="17">
        <f t="shared" si="0"/>
        <v>441424653</v>
      </c>
      <c r="AE12" s="17">
        <f t="shared" si="1"/>
        <v>473894686</v>
      </c>
      <c r="AF12" s="18"/>
      <c r="AG12" s="18"/>
      <c r="AH12" s="18"/>
      <c r="AI12" s="18"/>
      <c r="AJ12" s="18">
        <f t="shared" si="2"/>
        <v>0</v>
      </c>
      <c r="AK12" s="18">
        <f t="shared" si="2"/>
        <v>0</v>
      </c>
      <c r="AL12" s="17">
        <f t="shared" si="3"/>
        <v>441424653</v>
      </c>
      <c r="AM12" s="17">
        <f t="shared" si="3"/>
        <v>473894686</v>
      </c>
      <c r="AN12" s="77"/>
      <c r="AO12" s="77"/>
      <c r="AP12" s="18">
        <v>9382497</v>
      </c>
      <c r="AQ12" s="18">
        <v>12049075</v>
      </c>
      <c r="AR12" s="18"/>
      <c r="AS12" s="18"/>
      <c r="AT12" s="18">
        <v>79</v>
      </c>
      <c r="AU12" s="18"/>
      <c r="AV12" s="18"/>
      <c r="AW12" s="18"/>
    </row>
    <row r="13" spans="1:49" ht="11.25">
      <c r="A13" s="14" t="s">
        <v>82</v>
      </c>
      <c r="B13" s="18">
        <v>26539484</v>
      </c>
      <c r="C13" s="18">
        <v>26477359</v>
      </c>
      <c r="D13" s="18">
        <v>5263560</v>
      </c>
      <c r="E13" s="18">
        <v>5251446</v>
      </c>
      <c r="F13" s="18">
        <v>15298925</v>
      </c>
      <c r="G13" s="18">
        <v>17604637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v>12326046</v>
      </c>
      <c r="U13" s="18">
        <v>12273952</v>
      </c>
      <c r="V13" s="18">
        <v>16519893</v>
      </c>
      <c r="W13" s="18">
        <v>16519893</v>
      </c>
      <c r="X13" s="18"/>
      <c r="Y13" s="18"/>
      <c r="Z13" s="18"/>
      <c r="AA13" s="18"/>
      <c r="AB13" s="18"/>
      <c r="AC13" s="18"/>
      <c r="AD13" s="17">
        <f t="shared" si="0"/>
        <v>75947908</v>
      </c>
      <c r="AE13" s="17">
        <f t="shared" si="1"/>
        <v>78127287</v>
      </c>
      <c r="AF13" s="18"/>
      <c r="AG13" s="18"/>
      <c r="AH13" s="18"/>
      <c r="AI13" s="18"/>
      <c r="AJ13" s="18">
        <f t="shared" si="2"/>
        <v>0</v>
      </c>
      <c r="AK13" s="18">
        <f t="shared" si="2"/>
        <v>0</v>
      </c>
      <c r="AL13" s="17">
        <f t="shared" si="3"/>
        <v>75947908</v>
      </c>
      <c r="AM13" s="17">
        <f t="shared" si="3"/>
        <v>78127287</v>
      </c>
      <c r="AN13" s="77"/>
      <c r="AO13" s="77"/>
      <c r="AP13" s="18">
        <v>6644418</v>
      </c>
      <c r="AQ13" s="18">
        <v>7144418</v>
      </c>
      <c r="AR13" s="18"/>
      <c r="AS13" s="18"/>
      <c r="AT13" s="18">
        <v>8</v>
      </c>
      <c r="AU13" s="18"/>
      <c r="AV13" s="18"/>
      <c r="AW13" s="18"/>
    </row>
    <row r="14" spans="1:49" ht="11.25">
      <c r="A14" s="14" t="s">
        <v>83</v>
      </c>
      <c r="B14" s="18">
        <v>50290384</v>
      </c>
      <c r="C14" s="18">
        <v>52051998</v>
      </c>
      <c r="D14" s="18">
        <v>10277057</v>
      </c>
      <c r="E14" s="18">
        <v>10897875</v>
      </c>
      <c r="F14" s="18">
        <v>37889308</v>
      </c>
      <c r="G14" s="18">
        <v>55484661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1500000</v>
      </c>
      <c r="U14" s="18">
        <v>1547244</v>
      </c>
      <c r="V14" s="18"/>
      <c r="W14" s="18"/>
      <c r="X14" s="18"/>
      <c r="Y14" s="18"/>
      <c r="Z14" s="18"/>
      <c r="AA14" s="18"/>
      <c r="AB14" s="18"/>
      <c r="AC14" s="18"/>
      <c r="AD14" s="17">
        <f t="shared" si="0"/>
        <v>99956749</v>
      </c>
      <c r="AE14" s="17">
        <f t="shared" si="1"/>
        <v>119981778</v>
      </c>
      <c r="AF14" s="18"/>
      <c r="AG14" s="18"/>
      <c r="AH14" s="18"/>
      <c r="AI14" s="18"/>
      <c r="AJ14" s="18">
        <f t="shared" si="2"/>
        <v>0</v>
      </c>
      <c r="AK14" s="18">
        <f t="shared" si="2"/>
        <v>0</v>
      </c>
      <c r="AL14" s="17">
        <f t="shared" si="3"/>
        <v>99956749</v>
      </c>
      <c r="AM14" s="17">
        <f t="shared" si="3"/>
        <v>119981778</v>
      </c>
      <c r="AN14" s="77"/>
      <c r="AO14" s="77"/>
      <c r="AP14" s="18">
        <v>9446496</v>
      </c>
      <c r="AQ14" s="18">
        <v>13372424</v>
      </c>
      <c r="AR14" s="18"/>
      <c r="AS14" s="18"/>
      <c r="AT14" s="18">
        <v>17</v>
      </c>
      <c r="AU14" s="18"/>
      <c r="AV14" s="18"/>
      <c r="AW14" s="18"/>
    </row>
    <row r="15" spans="1:49" ht="11.25">
      <c r="A15" s="14" t="s">
        <v>35</v>
      </c>
      <c r="B15" s="18">
        <v>96634000</v>
      </c>
      <c r="C15" s="18">
        <v>600317022</v>
      </c>
      <c r="D15" s="18">
        <v>18898000</v>
      </c>
      <c r="E15" s="18">
        <v>72350749</v>
      </c>
      <c r="F15" s="18">
        <v>233637000</v>
      </c>
      <c r="G15" s="18">
        <v>316334535</v>
      </c>
      <c r="H15" s="18"/>
      <c r="I15" s="18"/>
      <c r="J15" s="18"/>
      <c r="K15" s="18">
        <v>213087</v>
      </c>
      <c r="L15" s="18"/>
      <c r="M15" s="18"/>
      <c r="N15" s="18"/>
      <c r="O15" s="18"/>
      <c r="P15" s="18"/>
      <c r="Q15" s="18"/>
      <c r="R15" s="18"/>
      <c r="S15" s="18"/>
      <c r="T15" s="18">
        <v>3000000</v>
      </c>
      <c r="U15" s="18">
        <v>11104087</v>
      </c>
      <c r="V15" s="18">
        <v>3000000</v>
      </c>
      <c r="W15" s="18">
        <v>23835746</v>
      </c>
      <c r="X15" s="18"/>
      <c r="Y15" s="18"/>
      <c r="Z15" s="18"/>
      <c r="AA15" s="18"/>
      <c r="AB15" s="18"/>
      <c r="AC15" s="18"/>
      <c r="AD15" s="17">
        <f t="shared" si="0"/>
        <v>355169000</v>
      </c>
      <c r="AE15" s="17">
        <f t="shared" si="1"/>
        <v>1024155226</v>
      </c>
      <c r="AF15" s="18"/>
      <c r="AG15" s="18"/>
      <c r="AH15" s="18"/>
      <c r="AI15" s="18"/>
      <c r="AJ15" s="18">
        <f t="shared" si="2"/>
        <v>0</v>
      </c>
      <c r="AK15" s="18">
        <f t="shared" si="2"/>
        <v>0</v>
      </c>
      <c r="AL15" s="17">
        <f t="shared" si="3"/>
        <v>355169000</v>
      </c>
      <c r="AM15" s="17">
        <f t="shared" si="3"/>
        <v>1024155226</v>
      </c>
      <c r="AN15" s="77"/>
      <c r="AO15" s="77"/>
      <c r="AP15" s="18">
        <v>83888000</v>
      </c>
      <c r="AQ15" s="18">
        <v>86402406</v>
      </c>
      <c r="AR15" s="18"/>
      <c r="AS15" s="18"/>
      <c r="AT15" s="18">
        <v>34</v>
      </c>
      <c r="AU15" s="18"/>
      <c r="AV15" s="18">
        <v>500</v>
      </c>
      <c r="AW15" s="18"/>
    </row>
    <row r="16" spans="1:49" ht="11.25">
      <c r="A16" s="14" t="s">
        <v>85</v>
      </c>
      <c r="B16" s="18">
        <v>325230275</v>
      </c>
      <c r="C16" s="18">
        <v>328830900</v>
      </c>
      <c r="D16" s="18">
        <v>72838764</v>
      </c>
      <c r="E16" s="18">
        <v>73599354</v>
      </c>
      <c r="F16" s="18">
        <v>126657000</v>
      </c>
      <c r="G16" s="18">
        <v>144238612</v>
      </c>
      <c r="H16" s="18"/>
      <c r="I16" s="18"/>
      <c r="J16" s="18"/>
      <c r="K16" s="18"/>
      <c r="L16" s="18">
        <v>2000000</v>
      </c>
      <c r="M16" s="18">
        <v>2000000</v>
      </c>
      <c r="N16" s="18"/>
      <c r="O16" s="18"/>
      <c r="P16" s="18"/>
      <c r="Q16" s="18">
        <v>8773</v>
      </c>
      <c r="R16" s="18"/>
      <c r="S16" s="18"/>
      <c r="T16" s="18">
        <v>9800000</v>
      </c>
      <c r="U16" s="18">
        <v>9800000</v>
      </c>
      <c r="V16" s="18"/>
      <c r="W16" s="18">
        <v>962409</v>
      </c>
      <c r="X16" s="18"/>
      <c r="Y16" s="18"/>
      <c r="Z16" s="18">
        <v>3017680</v>
      </c>
      <c r="AA16" s="18">
        <v>3017680</v>
      </c>
      <c r="AB16" s="18"/>
      <c r="AC16" s="18"/>
      <c r="AD16" s="17">
        <f t="shared" si="0"/>
        <v>539543719</v>
      </c>
      <c r="AE16" s="17">
        <f t="shared" si="1"/>
        <v>562457728</v>
      </c>
      <c r="AF16" s="18">
        <v>0</v>
      </c>
      <c r="AG16" s="18">
        <v>0</v>
      </c>
      <c r="AH16" s="18">
        <v>0</v>
      </c>
      <c r="AI16" s="18">
        <v>0</v>
      </c>
      <c r="AJ16" s="18">
        <f t="shared" si="2"/>
        <v>0</v>
      </c>
      <c r="AK16" s="18">
        <f t="shared" si="2"/>
        <v>0</v>
      </c>
      <c r="AL16" s="17">
        <f t="shared" si="3"/>
        <v>539543719</v>
      </c>
      <c r="AM16" s="17">
        <f t="shared" si="3"/>
        <v>562457728</v>
      </c>
      <c r="AN16" s="77"/>
      <c r="AO16" s="77"/>
      <c r="AP16" s="18">
        <v>8572000</v>
      </c>
      <c r="AQ16" s="18">
        <v>8592197</v>
      </c>
      <c r="AR16" s="18"/>
      <c r="AS16" s="18"/>
      <c r="AT16" s="18">
        <v>79</v>
      </c>
      <c r="AU16" s="18"/>
      <c r="AV16" s="18"/>
      <c r="AW16" s="18"/>
    </row>
    <row r="17" spans="1:49" s="42" customFormat="1" ht="22.5">
      <c r="A17" s="52" t="s">
        <v>84</v>
      </c>
      <c r="B17" s="62">
        <f>SUM(B11:B16)</f>
        <v>937865601</v>
      </c>
      <c r="C17" s="62">
        <f>SUM(C11:C16)</f>
        <v>1467126542</v>
      </c>
      <c r="D17" s="62">
        <f aca="true" t="shared" si="4" ref="D17:AB17">SUM(D11:D16)</f>
        <v>195679339</v>
      </c>
      <c r="E17" s="62">
        <f>SUM(E11:E16)</f>
        <v>258255554</v>
      </c>
      <c r="F17" s="62">
        <f t="shared" si="4"/>
        <v>802576323</v>
      </c>
      <c r="G17" s="62">
        <f>SUM(G11:G16)</f>
        <v>979503179</v>
      </c>
      <c r="H17" s="62">
        <f t="shared" si="4"/>
        <v>0</v>
      </c>
      <c r="I17" s="62">
        <f>SUM(I11:I16)</f>
        <v>0</v>
      </c>
      <c r="J17" s="62">
        <f t="shared" si="4"/>
        <v>0</v>
      </c>
      <c r="K17" s="62">
        <f>SUM(K11:K16)</f>
        <v>213087</v>
      </c>
      <c r="L17" s="62">
        <f t="shared" si="4"/>
        <v>2000000</v>
      </c>
      <c r="M17" s="62">
        <f>SUM(M11:M16)</f>
        <v>2000000</v>
      </c>
      <c r="N17" s="62">
        <f t="shared" si="4"/>
        <v>0</v>
      </c>
      <c r="O17" s="62">
        <f>SUM(O11:O16)</f>
        <v>0</v>
      </c>
      <c r="P17" s="62">
        <f t="shared" si="4"/>
        <v>0</v>
      </c>
      <c r="Q17" s="62">
        <f>SUM(Q11:Q16)</f>
        <v>8773</v>
      </c>
      <c r="R17" s="62">
        <f t="shared" si="4"/>
        <v>0</v>
      </c>
      <c r="S17" s="62">
        <f>SUM(S11:S16)</f>
        <v>0</v>
      </c>
      <c r="T17" s="62">
        <f t="shared" si="4"/>
        <v>31376046</v>
      </c>
      <c r="U17" s="62">
        <f>SUM(U11:U16)</f>
        <v>65742349</v>
      </c>
      <c r="V17" s="62">
        <f t="shared" si="4"/>
        <v>22519893</v>
      </c>
      <c r="W17" s="62">
        <f>SUM(W11:W16)</f>
        <v>45497405</v>
      </c>
      <c r="X17" s="62">
        <f t="shared" si="4"/>
        <v>0</v>
      </c>
      <c r="Y17" s="62">
        <f>SUM(Y11:Y16)</f>
        <v>0</v>
      </c>
      <c r="Z17" s="62">
        <f t="shared" si="4"/>
        <v>3017680</v>
      </c>
      <c r="AA17" s="62">
        <f>SUM(AA11:AA16)</f>
        <v>3017680</v>
      </c>
      <c r="AB17" s="62">
        <f t="shared" si="4"/>
        <v>0</v>
      </c>
      <c r="AC17" s="62">
        <f>SUM(AC11:AC16)</f>
        <v>0</v>
      </c>
      <c r="AD17" s="17">
        <f t="shared" si="0"/>
        <v>1995034882</v>
      </c>
      <c r="AE17" s="17">
        <f t="shared" si="1"/>
        <v>2821364569</v>
      </c>
      <c r="AF17" s="62">
        <f>SUM(AF11:AF16)</f>
        <v>0</v>
      </c>
      <c r="AG17" s="62">
        <f>SUM(AG11:AG16)</f>
        <v>0</v>
      </c>
      <c r="AH17" s="62">
        <f>SUM(AH11:AH16)</f>
        <v>0</v>
      </c>
      <c r="AI17" s="62">
        <f>SUM(AI11:AI16)</f>
        <v>0</v>
      </c>
      <c r="AJ17" s="17">
        <f t="shared" si="2"/>
        <v>0</v>
      </c>
      <c r="AK17" s="17">
        <f t="shared" si="2"/>
        <v>0</v>
      </c>
      <c r="AL17" s="17">
        <f>AD17+AJ17</f>
        <v>1995034882</v>
      </c>
      <c r="AM17" s="17">
        <f>AE17+AK17</f>
        <v>2821364569</v>
      </c>
      <c r="AN17" s="77"/>
      <c r="AO17" s="77"/>
      <c r="AP17" s="17">
        <f aca="true" t="shared" si="5" ref="AP17:AW17">SUM(AP11:AP16)</f>
        <v>253371215</v>
      </c>
      <c r="AQ17" s="17">
        <f t="shared" si="5"/>
        <v>262998324</v>
      </c>
      <c r="AR17" s="17">
        <f t="shared" si="5"/>
        <v>0</v>
      </c>
      <c r="AS17" s="17">
        <f t="shared" si="5"/>
        <v>0</v>
      </c>
      <c r="AT17" s="17">
        <f t="shared" si="5"/>
        <v>268</v>
      </c>
      <c r="AU17" s="17">
        <f t="shared" si="5"/>
        <v>0</v>
      </c>
      <c r="AV17" s="17">
        <f t="shared" si="5"/>
        <v>500</v>
      </c>
      <c r="AW17" s="17">
        <f t="shared" si="5"/>
        <v>0</v>
      </c>
    </row>
    <row r="18" spans="1:49" s="41" customFormat="1" ht="11.25">
      <c r="A18" s="39" t="s">
        <v>36</v>
      </c>
      <c r="B18" s="31">
        <v>110630484</v>
      </c>
      <c r="C18" s="31">
        <v>133190772</v>
      </c>
      <c r="D18" s="31">
        <v>25128085</v>
      </c>
      <c r="E18" s="31">
        <v>29800643</v>
      </c>
      <c r="F18" s="31">
        <v>332373412</v>
      </c>
      <c r="G18" s="31">
        <v>322671591</v>
      </c>
      <c r="H18" s="31">
        <v>107843000</v>
      </c>
      <c r="I18" s="31">
        <v>110940500</v>
      </c>
      <c r="J18" s="31"/>
      <c r="K18" s="31">
        <v>4943648</v>
      </c>
      <c r="L18" s="31">
        <v>353126153</v>
      </c>
      <c r="M18" s="31">
        <v>417206283</v>
      </c>
      <c r="N18" s="31">
        <v>11500000</v>
      </c>
      <c r="O18" s="31">
        <v>11500000</v>
      </c>
      <c r="P18" s="31">
        <v>247823840</v>
      </c>
      <c r="Q18" s="31">
        <v>283603340</v>
      </c>
      <c r="R18" s="31">
        <v>1561520007</v>
      </c>
      <c r="S18" s="31">
        <v>1427093226</v>
      </c>
      <c r="T18" s="31">
        <v>2538460886</v>
      </c>
      <c r="U18" s="31">
        <v>2891097545</v>
      </c>
      <c r="V18" s="31">
        <v>111390951</v>
      </c>
      <c r="W18" s="31">
        <v>217865928</v>
      </c>
      <c r="X18" s="31"/>
      <c r="Y18" s="31"/>
      <c r="Z18" s="31">
        <v>7000000</v>
      </c>
      <c r="AA18" s="31">
        <v>7000000</v>
      </c>
      <c r="AB18" s="31">
        <v>18500000</v>
      </c>
      <c r="AC18" s="31">
        <v>30209723</v>
      </c>
      <c r="AD18" s="17">
        <f t="shared" si="0"/>
        <v>5425296818</v>
      </c>
      <c r="AE18" s="17">
        <f t="shared" si="1"/>
        <v>5887123199</v>
      </c>
      <c r="AF18" s="31">
        <v>0</v>
      </c>
      <c r="AG18" s="31">
        <v>0</v>
      </c>
      <c r="AH18" s="31">
        <v>51545272</v>
      </c>
      <c r="AI18" s="31">
        <v>51545272</v>
      </c>
      <c r="AJ18" s="18">
        <f t="shared" si="2"/>
        <v>51545272</v>
      </c>
      <c r="AK18" s="18">
        <f t="shared" si="2"/>
        <v>51545272</v>
      </c>
      <c r="AL18" s="17">
        <f t="shared" si="3"/>
        <v>5476842090</v>
      </c>
      <c r="AM18" s="17">
        <f t="shared" si="3"/>
        <v>5938668471</v>
      </c>
      <c r="AN18" s="77"/>
      <c r="AO18" s="77"/>
      <c r="AP18" s="18">
        <v>60471059</v>
      </c>
      <c r="AQ18" s="18">
        <v>155835198</v>
      </c>
      <c r="AR18" s="18">
        <v>58244000</v>
      </c>
      <c r="AS18" s="18"/>
      <c r="AT18" s="18">
        <v>17</v>
      </c>
      <c r="AU18" s="18"/>
      <c r="AV18" s="18"/>
      <c r="AW18" s="18"/>
    </row>
    <row r="19" spans="1:49" s="42" customFormat="1" ht="11.25">
      <c r="A19" s="40" t="s">
        <v>37</v>
      </c>
      <c r="B19" s="62">
        <f aca="true" t="shared" si="6" ref="B19:AB19">SUM(B17:B18)</f>
        <v>1048496085</v>
      </c>
      <c r="C19" s="62">
        <f>SUM(C17:C18)</f>
        <v>1600317314</v>
      </c>
      <c r="D19" s="62">
        <f t="shared" si="6"/>
        <v>220807424</v>
      </c>
      <c r="E19" s="62">
        <f>SUM(E17:E18)</f>
        <v>288056197</v>
      </c>
      <c r="F19" s="62">
        <f t="shared" si="6"/>
        <v>1134949735</v>
      </c>
      <c r="G19" s="62">
        <f>SUM(G17:G18)</f>
        <v>1302174770</v>
      </c>
      <c r="H19" s="62">
        <f t="shared" si="6"/>
        <v>107843000</v>
      </c>
      <c r="I19" s="62">
        <f>SUM(I17:I18)</f>
        <v>110940500</v>
      </c>
      <c r="J19" s="62">
        <f t="shared" si="6"/>
        <v>0</v>
      </c>
      <c r="K19" s="62">
        <f>SUM(K17:K18)</f>
        <v>5156735</v>
      </c>
      <c r="L19" s="62">
        <f t="shared" si="6"/>
        <v>355126153</v>
      </c>
      <c r="M19" s="62">
        <f>SUM(M17:M18)</f>
        <v>419206283</v>
      </c>
      <c r="N19" s="62">
        <f t="shared" si="6"/>
        <v>11500000</v>
      </c>
      <c r="O19" s="62">
        <f>SUM(O17:O18)</f>
        <v>11500000</v>
      </c>
      <c r="P19" s="62">
        <f t="shared" si="6"/>
        <v>247823840</v>
      </c>
      <c r="Q19" s="62">
        <f>SUM(Q17:Q18)</f>
        <v>283612113</v>
      </c>
      <c r="R19" s="62">
        <f t="shared" si="6"/>
        <v>1561520007</v>
      </c>
      <c r="S19" s="62">
        <f>SUM(S17:S18)</f>
        <v>1427093226</v>
      </c>
      <c r="T19" s="62">
        <f t="shared" si="6"/>
        <v>2569836932</v>
      </c>
      <c r="U19" s="62">
        <f>SUM(U17:U18)</f>
        <v>2956839894</v>
      </c>
      <c r="V19" s="62">
        <f t="shared" si="6"/>
        <v>133910844</v>
      </c>
      <c r="W19" s="62">
        <f>SUM(W17:W18)</f>
        <v>263363333</v>
      </c>
      <c r="X19" s="62">
        <f t="shared" si="6"/>
        <v>0</v>
      </c>
      <c r="Y19" s="62">
        <f>SUM(Y17:Y18)</f>
        <v>0</v>
      </c>
      <c r="Z19" s="62">
        <f t="shared" si="6"/>
        <v>10017680</v>
      </c>
      <c r="AA19" s="62">
        <f>SUM(AA17:AA18)</f>
        <v>10017680</v>
      </c>
      <c r="AB19" s="62">
        <f t="shared" si="6"/>
        <v>18500000</v>
      </c>
      <c r="AC19" s="62">
        <f>SUM(AC17:AC18)</f>
        <v>30209723</v>
      </c>
      <c r="AD19" s="17">
        <f t="shared" si="0"/>
        <v>7420331700</v>
      </c>
      <c r="AE19" s="17">
        <f t="shared" si="1"/>
        <v>8708487768</v>
      </c>
      <c r="AF19" s="62">
        <f>SUM(AF17:AF18)</f>
        <v>0</v>
      </c>
      <c r="AG19" s="62">
        <f>SUM(AG17:AG18)</f>
        <v>0</v>
      </c>
      <c r="AH19" s="62">
        <f>SUM(AH17:AH18)</f>
        <v>51545272</v>
      </c>
      <c r="AI19" s="62">
        <f>SUM(AI17:AI18)</f>
        <v>51545272</v>
      </c>
      <c r="AJ19" s="17">
        <f t="shared" si="2"/>
        <v>51545272</v>
      </c>
      <c r="AK19" s="17">
        <f t="shared" si="2"/>
        <v>51545272</v>
      </c>
      <c r="AL19" s="17">
        <f>AD19+AJ19</f>
        <v>7471876972</v>
      </c>
      <c r="AM19" s="17">
        <f>AE19+AK19</f>
        <v>8760033040</v>
      </c>
      <c r="AN19" s="77"/>
      <c r="AO19" s="77"/>
      <c r="AP19" s="17">
        <f aca="true" t="shared" si="7" ref="AP19:AW19">SUM(AP17:AP18)</f>
        <v>313842274</v>
      </c>
      <c r="AQ19" s="17">
        <f t="shared" si="7"/>
        <v>418833522</v>
      </c>
      <c r="AR19" s="17">
        <f t="shared" si="7"/>
        <v>58244000</v>
      </c>
      <c r="AS19" s="17">
        <f t="shared" si="7"/>
        <v>0</v>
      </c>
      <c r="AT19" s="17">
        <f t="shared" si="7"/>
        <v>285</v>
      </c>
      <c r="AU19" s="17">
        <f t="shared" si="7"/>
        <v>0</v>
      </c>
      <c r="AV19" s="17">
        <f t="shared" si="7"/>
        <v>500</v>
      </c>
      <c r="AW19" s="17">
        <f t="shared" si="7"/>
        <v>0</v>
      </c>
    </row>
    <row r="21" ht="11.25">
      <c r="AR21" s="2" t="s">
        <v>198</v>
      </c>
    </row>
    <row r="24" ht="11.25">
      <c r="Z24" s="15" t="s">
        <v>199</v>
      </c>
    </row>
    <row r="25" ht="11.25">
      <c r="A25" s="15" t="s">
        <v>199</v>
      </c>
    </row>
  </sheetData>
  <sheetProtection/>
  <mergeCells count="65">
    <mergeCell ref="N9:O9"/>
    <mergeCell ref="P9:Q9"/>
    <mergeCell ref="R9:S9"/>
    <mergeCell ref="T9:U9"/>
    <mergeCell ref="V9:W9"/>
    <mergeCell ref="X8:AC8"/>
    <mergeCell ref="X9:Y9"/>
    <mergeCell ref="Z9:AA9"/>
    <mergeCell ref="AB9:AC9"/>
    <mergeCell ref="B9:C9"/>
    <mergeCell ref="D9:E9"/>
    <mergeCell ref="F9:G9"/>
    <mergeCell ref="H9:I9"/>
    <mergeCell ref="J9:K9"/>
    <mergeCell ref="L9:M9"/>
    <mergeCell ref="A4:O4"/>
    <mergeCell ref="AP4:AW4"/>
    <mergeCell ref="AD4:AM4"/>
    <mergeCell ref="P4:AC4"/>
    <mergeCell ref="AD7:AE7"/>
    <mergeCell ref="AD8:AE8"/>
    <mergeCell ref="AJ7:AK7"/>
    <mergeCell ref="AJ8:AK8"/>
    <mergeCell ref="AP7:AQ7"/>
    <mergeCell ref="D8:E8"/>
    <mergeCell ref="AD9:AE9"/>
    <mergeCell ref="AF7:AG7"/>
    <mergeCell ref="AF8:AG8"/>
    <mergeCell ref="AF9:AG9"/>
    <mergeCell ref="AH7:AI7"/>
    <mergeCell ref="AH8:AI8"/>
    <mergeCell ref="AH9:AI9"/>
    <mergeCell ref="B7:C7"/>
    <mergeCell ref="D7:E7"/>
    <mergeCell ref="F7:G7"/>
    <mergeCell ref="H7:I7"/>
    <mergeCell ref="J7:S7"/>
    <mergeCell ref="B8:C8"/>
    <mergeCell ref="J8:S8"/>
    <mergeCell ref="AR8:AS8"/>
    <mergeCell ref="AR9:AS9"/>
    <mergeCell ref="AJ9:AK9"/>
    <mergeCell ref="AL9:AM9"/>
    <mergeCell ref="AL7:AM7"/>
    <mergeCell ref="AL8:AM8"/>
    <mergeCell ref="AT8:AU8"/>
    <mergeCell ref="AV7:AW7"/>
    <mergeCell ref="AV8:AW8"/>
    <mergeCell ref="AV9:AW9"/>
    <mergeCell ref="AT9:AU9"/>
    <mergeCell ref="F8:G8"/>
    <mergeCell ref="H8:I8"/>
    <mergeCell ref="AP8:AQ8"/>
    <mergeCell ref="AP9:AQ9"/>
    <mergeCell ref="AR7:AS7"/>
    <mergeCell ref="A3:O3"/>
    <mergeCell ref="AP3:AW3"/>
    <mergeCell ref="AD3:AM3"/>
    <mergeCell ref="P3:AC3"/>
    <mergeCell ref="V8:W8"/>
    <mergeCell ref="V7:W7"/>
    <mergeCell ref="T7:U7"/>
    <mergeCell ref="T8:U8"/>
    <mergeCell ref="X7:AC7"/>
    <mergeCell ref="AT7:AU7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6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" width="17.125" style="0" customWidth="1"/>
    <col min="2" max="2" width="9.25390625" style="8" bestFit="1" customWidth="1"/>
    <col min="3" max="3" width="5.125" style="8" bestFit="1" customWidth="1"/>
    <col min="4" max="4" width="9.25390625" style="8" bestFit="1" customWidth="1"/>
    <col min="5" max="5" width="5.125" style="8" bestFit="1" customWidth="1"/>
    <col min="6" max="6" width="7.125" style="8" bestFit="1" customWidth="1"/>
    <col min="7" max="7" width="3.00390625" style="8" bestFit="1" customWidth="1"/>
    <col min="8" max="8" width="8.75390625" style="8" bestFit="1" customWidth="1"/>
    <col min="9" max="9" width="6.625" style="8" bestFit="1" customWidth="1"/>
    <col min="10" max="10" width="5.125" style="8" bestFit="1" customWidth="1"/>
    <col min="11" max="11" width="5.75390625" style="8" bestFit="1" customWidth="1"/>
    <col min="12" max="12" width="5.125" style="8" bestFit="1" customWidth="1"/>
    <col min="13" max="13" width="8.75390625" style="8" bestFit="1" customWidth="1"/>
    <col min="14" max="14" width="9.25390625" style="8" bestFit="1" customWidth="1"/>
    <col min="15" max="15" width="8.75390625" style="8" bestFit="1" customWidth="1"/>
    <col min="16" max="16" width="3.00390625" style="0" bestFit="1" customWidth="1"/>
    <col min="17" max="17" width="5.125" style="0" bestFit="1" customWidth="1"/>
    <col min="18" max="20" width="9.25390625" style="0" bestFit="1" customWidth="1"/>
    <col min="21" max="21" width="9.625" style="0" customWidth="1"/>
  </cols>
  <sheetData>
    <row r="1" spans="1:21" ht="12.75">
      <c r="A1" t="s">
        <v>194</v>
      </c>
      <c r="U1" s="56" t="s">
        <v>163</v>
      </c>
    </row>
    <row r="2" spans="1:21" ht="15.75">
      <c r="A2" s="143" t="s">
        <v>90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2.75">
      <c r="A3" s="144" t="s">
        <v>91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</row>
    <row r="4" spans="1:24" ht="12.75">
      <c r="A4" s="142" t="s">
        <v>439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78"/>
      <c r="W4" s="78"/>
      <c r="X4" s="78"/>
    </row>
    <row r="5" spans="3:12" ht="12.75">
      <c r="C5" s="46"/>
      <c r="D5" s="46"/>
      <c r="E5" s="46"/>
      <c r="F5" s="46"/>
      <c r="G5" s="46"/>
      <c r="H5" s="46"/>
      <c r="I5" s="46"/>
      <c r="J5" s="46"/>
      <c r="K5" s="46"/>
      <c r="L5" s="43"/>
    </row>
    <row r="6" spans="1:21" ht="84.75" customHeight="1">
      <c r="A6" s="54" t="s">
        <v>92</v>
      </c>
      <c r="B6" s="79" t="s">
        <v>145</v>
      </c>
      <c r="C6" s="59" t="s">
        <v>146</v>
      </c>
      <c r="D6" s="59" t="s">
        <v>147</v>
      </c>
      <c r="E6" s="79" t="s">
        <v>148</v>
      </c>
      <c r="F6" s="59" t="s">
        <v>149</v>
      </c>
      <c r="G6" s="59" t="s">
        <v>31</v>
      </c>
      <c r="H6" s="59" t="s">
        <v>10</v>
      </c>
      <c r="I6" s="59" t="s">
        <v>93</v>
      </c>
      <c r="J6" s="59" t="s">
        <v>192</v>
      </c>
      <c r="K6" s="59" t="s">
        <v>150</v>
      </c>
      <c r="L6" s="59" t="s">
        <v>151</v>
      </c>
      <c r="M6" s="59" t="s">
        <v>152</v>
      </c>
      <c r="N6" s="59" t="s">
        <v>189</v>
      </c>
      <c r="O6" s="59" t="s">
        <v>190</v>
      </c>
      <c r="P6" s="59" t="s">
        <v>153</v>
      </c>
      <c r="Q6" s="59" t="s">
        <v>154</v>
      </c>
      <c r="R6" s="59" t="s">
        <v>155</v>
      </c>
      <c r="S6" s="59" t="s">
        <v>156</v>
      </c>
      <c r="T6" s="59" t="s">
        <v>157</v>
      </c>
      <c r="U6" s="60" t="s">
        <v>158</v>
      </c>
    </row>
    <row r="7" spans="1:21" ht="12.75">
      <c r="A7" s="47" t="s">
        <v>34</v>
      </c>
      <c r="B7" s="84"/>
      <c r="C7" s="84"/>
      <c r="D7" s="84">
        <v>3805789</v>
      </c>
      <c r="E7" s="84"/>
      <c r="F7" s="84"/>
      <c r="G7" s="84"/>
      <c r="H7" s="84"/>
      <c r="I7" s="84"/>
      <c r="J7" s="84"/>
      <c r="K7" s="84"/>
      <c r="L7" s="84"/>
      <c r="M7" s="84"/>
      <c r="N7" s="84">
        <f aca="true" t="shared" si="0" ref="N7:N15">SUM(B7:M7)</f>
        <v>3805789</v>
      </c>
      <c r="O7" s="84"/>
      <c r="P7" s="18"/>
      <c r="Q7" s="18"/>
      <c r="R7" s="18">
        <v>-14897156</v>
      </c>
      <c r="S7" s="18">
        <v>24613194</v>
      </c>
      <c r="T7" s="18">
        <f>SUM(O7:S7)</f>
        <v>9716038</v>
      </c>
      <c r="U7" s="17">
        <f>N7+T7</f>
        <v>13521827</v>
      </c>
    </row>
    <row r="8" spans="1:21" ht="12.75">
      <c r="A8" s="47" t="s">
        <v>11</v>
      </c>
      <c r="B8" s="84"/>
      <c r="C8" s="84"/>
      <c r="D8" s="84"/>
      <c r="E8" s="84"/>
      <c r="F8" s="84"/>
      <c r="G8" s="84"/>
      <c r="H8" s="84">
        <v>1500000</v>
      </c>
      <c r="I8" s="84"/>
      <c r="J8" s="84"/>
      <c r="K8" s="84"/>
      <c r="L8" s="84"/>
      <c r="M8" s="84"/>
      <c r="N8" s="84">
        <f t="shared" si="0"/>
        <v>1500000</v>
      </c>
      <c r="O8" s="84"/>
      <c r="P8" s="18"/>
      <c r="Q8" s="18"/>
      <c r="R8" s="18">
        <v>5416494</v>
      </c>
      <c r="S8" s="18">
        <v>2280287</v>
      </c>
      <c r="T8" s="18">
        <f aca="true" t="shared" si="1" ref="T8:T15">SUM(O8:S8)</f>
        <v>7696781</v>
      </c>
      <c r="U8" s="17">
        <f aca="true" t="shared" si="2" ref="U8:U16">N8+T8</f>
        <v>9196781</v>
      </c>
    </row>
    <row r="9" spans="1:21" ht="33.75">
      <c r="A9" s="48" t="s">
        <v>94</v>
      </c>
      <c r="B9" s="84"/>
      <c r="C9" s="84"/>
      <c r="D9" s="84">
        <v>301978</v>
      </c>
      <c r="E9" s="84"/>
      <c r="F9" s="84"/>
      <c r="G9" s="84"/>
      <c r="H9" s="84">
        <v>500000</v>
      </c>
      <c r="I9" s="84"/>
      <c r="J9" s="84"/>
      <c r="K9" s="84"/>
      <c r="L9" s="84"/>
      <c r="M9" s="84"/>
      <c r="N9" s="84">
        <f t="shared" si="0"/>
        <v>801978</v>
      </c>
      <c r="O9" s="84"/>
      <c r="P9" s="18"/>
      <c r="Q9" s="18"/>
      <c r="R9" s="18">
        <v>-370017</v>
      </c>
      <c r="S9" s="18"/>
      <c r="T9" s="18">
        <f t="shared" si="1"/>
        <v>-370017</v>
      </c>
      <c r="U9" s="17">
        <f t="shared" si="2"/>
        <v>431961</v>
      </c>
    </row>
    <row r="10" spans="1:21" ht="33.75">
      <c r="A10" s="48" t="s">
        <v>95</v>
      </c>
      <c r="B10" s="84"/>
      <c r="C10" s="84"/>
      <c r="D10" s="84"/>
      <c r="E10" s="84"/>
      <c r="F10" s="84"/>
      <c r="G10" s="84"/>
      <c r="H10" s="84">
        <v>2421928</v>
      </c>
      <c r="I10" s="84"/>
      <c r="J10" s="84"/>
      <c r="K10" s="84"/>
      <c r="L10" s="84"/>
      <c r="M10" s="84"/>
      <c r="N10" s="84">
        <f t="shared" si="0"/>
        <v>2421928</v>
      </c>
      <c r="O10" s="84"/>
      <c r="P10" s="18"/>
      <c r="Q10" s="18"/>
      <c r="R10" s="18">
        <v>-263068</v>
      </c>
      <c r="S10" s="18"/>
      <c r="T10" s="18">
        <f t="shared" si="1"/>
        <v>-263068</v>
      </c>
      <c r="U10" s="17">
        <f t="shared" si="2"/>
        <v>2158860</v>
      </c>
    </row>
    <row r="11" spans="1:21" ht="12.75">
      <c r="A11" s="47" t="s">
        <v>35</v>
      </c>
      <c r="B11" s="84"/>
      <c r="C11" s="84"/>
      <c r="D11" s="84">
        <v>-27600242</v>
      </c>
      <c r="E11" s="84"/>
      <c r="F11" s="84">
        <v>-139311</v>
      </c>
      <c r="G11" s="84"/>
      <c r="H11" s="84">
        <v>2514406</v>
      </c>
      <c r="I11" s="84"/>
      <c r="J11" s="84"/>
      <c r="K11" s="84"/>
      <c r="L11" s="84"/>
      <c r="M11" s="84"/>
      <c r="N11" s="84">
        <f t="shared" si="0"/>
        <v>-25225147</v>
      </c>
      <c r="O11" s="84"/>
      <c r="P11" s="18"/>
      <c r="Q11" s="18"/>
      <c r="R11" s="18">
        <v>-172379</v>
      </c>
      <c r="S11" s="18"/>
      <c r="T11" s="18">
        <f t="shared" si="1"/>
        <v>-172379</v>
      </c>
      <c r="U11" s="17">
        <f t="shared" si="2"/>
        <v>-25397526</v>
      </c>
    </row>
    <row r="12" spans="1:21" ht="22.5">
      <c r="A12" s="49" t="s">
        <v>96</v>
      </c>
      <c r="B12" s="84"/>
      <c r="C12" s="84"/>
      <c r="D12" s="84">
        <v>202172</v>
      </c>
      <c r="E12" s="84"/>
      <c r="F12" s="84"/>
      <c r="G12" s="84"/>
      <c r="H12" s="84">
        <v>20197</v>
      </c>
      <c r="I12" s="84"/>
      <c r="J12" s="84"/>
      <c r="K12" s="84">
        <v>30200</v>
      </c>
      <c r="L12" s="84"/>
      <c r="M12" s="84"/>
      <c r="N12" s="84">
        <f t="shared" si="0"/>
        <v>252569</v>
      </c>
      <c r="O12" s="84"/>
      <c r="P12" s="18"/>
      <c r="Q12" s="18"/>
      <c r="R12" s="18">
        <v>63800</v>
      </c>
      <c r="S12" s="18"/>
      <c r="T12" s="18">
        <f t="shared" si="1"/>
        <v>63800</v>
      </c>
      <c r="U12" s="17">
        <f t="shared" si="2"/>
        <v>316369</v>
      </c>
    </row>
    <row r="13" spans="1:21" ht="12.75">
      <c r="A13" s="50" t="s">
        <v>97</v>
      </c>
      <c r="B13" s="84">
        <f>SUM(B7:B12)</f>
        <v>0</v>
      </c>
      <c r="C13" s="84">
        <f aca="true" t="shared" si="3" ref="C13:T13">SUM(C7:C12)</f>
        <v>0</v>
      </c>
      <c r="D13" s="84">
        <f t="shared" si="3"/>
        <v>-23290303</v>
      </c>
      <c r="E13" s="84">
        <f t="shared" si="3"/>
        <v>0</v>
      </c>
      <c r="F13" s="84">
        <f t="shared" si="3"/>
        <v>-139311</v>
      </c>
      <c r="G13" s="84">
        <f t="shared" si="3"/>
        <v>0</v>
      </c>
      <c r="H13" s="84">
        <f t="shared" si="3"/>
        <v>6956531</v>
      </c>
      <c r="I13" s="84">
        <f t="shared" si="3"/>
        <v>0</v>
      </c>
      <c r="J13" s="84">
        <f t="shared" si="3"/>
        <v>0</v>
      </c>
      <c r="K13" s="84">
        <f t="shared" si="3"/>
        <v>30200</v>
      </c>
      <c r="L13" s="84">
        <f t="shared" si="3"/>
        <v>0</v>
      </c>
      <c r="M13" s="84">
        <f t="shared" si="3"/>
        <v>0</v>
      </c>
      <c r="N13" s="84">
        <f t="shared" si="3"/>
        <v>-16442883</v>
      </c>
      <c r="O13" s="84">
        <f t="shared" si="3"/>
        <v>0</v>
      </c>
      <c r="P13" s="84">
        <f t="shared" si="3"/>
        <v>0</v>
      </c>
      <c r="Q13" s="84">
        <f t="shared" si="3"/>
        <v>0</v>
      </c>
      <c r="R13" s="84">
        <f t="shared" si="3"/>
        <v>-10222326</v>
      </c>
      <c r="S13" s="84">
        <f t="shared" si="3"/>
        <v>26893481</v>
      </c>
      <c r="T13" s="84">
        <f t="shared" si="3"/>
        <v>16671155</v>
      </c>
      <c r="U13" s="17">
        <f t="shared" si="2"/>
        <v>228272</v>
      </c>
    </row>
    <row r="14" spans="1:21" ht="12.75">
      <c r="A14" s="47" t="s">
        <v>36</v>
      </c>
      <c r="B14" s="84">
        <v>-48816546</v>
      </c>
      <c r="C14" s="84"/>
      <c r="D14" s="84">
        <v>6321295</v>
      </c>
      <c r="E14" s="84"/>
      <c r="F14" s="84">
        <v>-172640</v>
      </c>
      <c r="G14" s="84"/>
      <c r="H14" s="84">
        <v>17657627</v>
      </c>
      <c r="I14" s="84">
        <v>677685</v>
      </c>
      <c r="J14" s="84"/>
      <c r="K14" s="84"/>
      <c r="L14" s="84"/>
      <c r="M14" s="84">
        <v>90000000</v>
      </c>
      <c r="N14" s="84">
        <f t="shared" si="0"/>
        <v>65667421</v>
      </c>
      <c r="O14" s="84">
        <v>13326968</v>
      </c>
      <c r="P14" s="18"/>
      <c r="Q14" s="18"/>
      <c r="R14" s="18"/>
      <c r="S14" s="18"/>
      <c r="T14" s="18">
        <f t="shared" si="1"/>
        <v>13326968</v>
      </c>
      <c r="U14" s="17">
        <f t="shared" si="2"/>
        <v>78994389</v>
      </c>
    </row>
    <row r="15" spans="1:21" ht="12.75">
      <c r="A15" s="47" t="s">
        <v>98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>
        <f t="shared" si="0"/>
        <v>0</v>
      </c>
      <c r="O15" s="84"/>
      <c r="P15" s="18"/>
      <c r="Q15" s="18"/>
      <c r="R15" s="18">
        <v>10222326</v>
      </c>
      <c r="S15" s="18">
        <v>-26893481</v>
      </c>
      <c r="T15" s="18">
        <f t="shared" si="1"/>
        <v>-16671155</v>
      </c>
      <c r="U15" s="17">
        <f t="shared" si="2"/>
        <v>-16671155</v>
      </c>
    </row>
    <row r="16" spans="1:21" ht="12.75">
      <c r="A16" s="50" t="s">
        <v>19</v>
      </c>
      <c r="B16" s="98">
        <f>SUM(B13:B15)</f>
        <v>-48816546</v>
      </c>
      <c r="C16" s="98">
        <f aca="true" t="shared" si="4" ref="C16:T16">SUM(C13:C15)</f>
        <v>0</v>
      </c>
      <c r="D16" s="98">
        <f t="shared" si="4"/>
        <v>-16969008</v>
      </c>
      <c r="E16" s="98">
        <f t="shared" si="4"/>
        <v>0</v>
      </c>
      <c r="F16" s="98">
        <f t="shared" si="4"/>
        <v>-311951</v>
      </c>
      <c r="G16" s="98">
        <f t="shared" si="4"/>
        <v>0</v>
      </c>
      <c r="H16" s="98">
        <f t="shared" si="4"/>
        <v>24614158</v>
      </c>
      <c r="I16" s="98">
        <f t="shared" si="4"/>
        <v>677685</v>
      </c>
      <c r="J16" s="98">
        <f t="shared" si="4"/>
        <v>0</v>
      </c>
      <c r="K16" s="98">
        <f t="shared" si="4"/>
        <v>30200</v>
      </c>
      <c r="L16" s="98">
        <f t="shared" si="4"/>
        <v>0</v>
      </c>
      <c r="M16" s="98">
        <f t="shared" si="4"/>
        <v>90000000</v>
      </c>
      <c r="N16" s="98">
        <f t="shared" si="4"/>
        <v>49224538</v>
      </c>
      <c r="O16" s="98">
        <f t="shared" si="4"/>
        <v>13326968</v>
      </c>
      <c r="P16" s="98">
        <f t="shared" si="4"/>
        <v>0</v>
      </c>
      <c r="Q16" s="98">
        <f t="shared" si="4"/>
        <v>0</v>
      </c>
      <c r="R16" s="98">
        <f t="shared" si="4"/>
        <v>0</v>
      </c>
      <c r="S16" s="98">
        <f t="shared" si="4"/>
        <v>0</v>
      </c>
      <c r="T16" s="98">
        <f t="shared" si="4"/>
        <v>13326968</v>
      </c>
      <c r="U16" s="17">
        <f t="shared" si="2"/>
        <v>62551506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6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13.25390625" style="0" customWidth="1"/>
    <col min="2" max="2" width="9.25390625" style="0" bestFit="1" customWidth="1"/>
    <col min="3" max="3" width="7.875" style="0" bestFit="1" customWidth="1"/>
    <col min="4" max="4" width="9.25390625" style="0" bestFit="1" customWidth="1"/>
    <col min="5" max="5" width="5.125" style="0" bestFit="1" customWidth="1"/>
    <col min="6" max="6" width="4.875" style="0" bestFit="1" customWidth="1"/>
    <col min="7" max="7" width="7.875" style="0" bestFit="1" customWidth="1"/>
    <col min="8" max="8" width="5.125" style="0" bestFit="1" customWidth="1"/>
    <col min="9" max="9" width="8.75390625" style="0" bestFit="1" customWidth="1"/>
    <col min="10" max="11" width="9.25390625" style="0" bestFit="1" customWidth="1"/>
    <col min="12" max="12" width="8.75390625" style="0" bestFit="1" customWidth="1"/>
    <col min="13" max="14" width="5.125" style="0" bestFit="1" customWidth="1"/>
    <col min="15" max="15" width="6.625" style="0" bestFit="1" customWidth="1"/>
    <col min="16" max="16" width="9.25390625" style="0" bestFit="1" customWidth="1"/>
    <col min="17" max="17" width="7.25390625" style="0" bestFit="1" customWidth="1"/>
    <col min="18" max="18" width="5.125" style="0" bestFit="1" customWidth="1"/>
    <col min="19" max="21" width="9.25390625" style="0" bestFit="1" customWidth="1"/>
    <col min="22" max="22" width="9.625" style="0" customWidth="1"/>
  </cols>
  <sheetData>
    <row r="1" spans="1:22" ht="12.75">
      <c r="A1" t="s">
        <v>194</v>
      </c>
      <c r="V1" s="56" t="s">
        <v>163</v>
      </c>
    </row>
    <row r="2" spans="1:22" ht="15.75">
      <c r="A2" s="143" t="s">
        <v>90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2.75">
      <c r="A3" s="144" t="s">
        <v>91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4" spans="1:22" ht="12.75">
      <c r="A4" s="142" t="s">
        <v>439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16" ht="12.75">
      <c r="B5" s="8"/>
      <c r="C5" s="51"/>
      <c r="D5" s="45"/>
      <c r="E5" s="45"/>
      <c r="F5" s="45"/>
      <c r="G5" s="45"/>
      <c r="H5" s="45"/>
      <c r="I5" s="45"/>
      <c r="J5" s="45"/>
      <c r="K5" s="45"/>
      <c r="L5" s="8"/>
      <c r="M5" s="8"/>
      <c r="N5" s="8"/>
      <c r="O5" s="8"/>
      <c r="P5" s="8"/>
    </row>
    <row r="6" spans="1:22" ht="84.75" customHeight="1">
      <c r="A6" s="55" t="s">
        <v>92</v>
      </c>
      <c r="B6" s="59" t="s">
        <v>40</v>
      </c>
      <c r="C6" s="79" t="s">
        <v>217</v>
      </c>
      <c r="D6" s="79" t="s">
        <v>41</v>
      </c>
      <c r="E6" s="59" t="s">
        <v>71</v>
      </c>
      <c r="F6" s="59" t="s">
        <v>159</v>
      </c>
      <c r="G6" s="59" t="s">
        <v>72</v>
      </c>
      <c r="H6" s="59" t="s">
        <v>73</v>
      </c>
      <c r="I6" s="59" t="s">
        <v>74</v>
      </c>
      <c r="J6" s="59" t="s">
        <v>75</v>
      </c>
      <c r="K6" s="59" t="s">
        <v>86</v>
      </c>
      <c r="L6" s="59" t="s">
        <v>76</v>
      </c>
      <c r="M6" s="59" t="s">
        <v>77</v>
      </c>
      <c r="N6" s="59" t="s">
        <v>78</v>
      </c>
      <c r="O6" s="59" t="s">
        <v>79</v>
      </c>
      <c r="P6" s="59" t="s">
        <v>160</v>
      </c>
      <c r="Q6" s="59" t="s">
        <v>161</v>
      </c>
      <c r="R6" s="59" t="s">
        <v>162</v>
      </c>
      <c r="S6" s="59" t="s">
        <v>155</v>
      </c>
      <c r="T6" s="59" t="s">
        <v>156</v>
      </c>
      <c r="U6" s="59" t="s">
        <v>89</v>
      </c>
      <c r="V6" s="60" t="s">
        <v>80</v>
      </c>
    </row>
    <row r="7" spans="1:22" ht="12.75">
      <c r="A7" s="47" t="s">
        <v>34</v>
      </c>
      <c r="B7" s="18">
        <v>3029702</v>
      </c>
      <c r="C7" s="18">
        <v>590790</v>
      </c>
      <c r="D7" s="18">
        <v>-14711859</v>
      </c>
      <c r="E7" s="18"/>
      <c r="F7" s="18"/>
      <c r="G7" s="18"/>
      <c r="H7" s="18"/>
      <c r="I7" s="18"/>
      <c r="J7" s="18"/>
      <c r="K7" s="18">
        <v>23433837</v>
      </c>
      <c r="L7" s="18">
        <v>1179357</v>
      </c>
      <c r="M7" s="18"/>
      <c r="N7" s="18"/>
      <c r="O7" s="18"/>
      <c r="P7" s="18">
        <f>SUM(B7:O7)</f>
        <v>13521827</v>
      </c>
      <c r="Q7" s="18"/>
      <c r="R7" s="18"/>
      <c r="S7" s="18"/>
      <c r="T7" s="18"/>
      <c r="U7" s="18">
        <f>SUM(Q7:T7)</f>
        <v>0</v>
      </c>
      <c r="V7" s="17">
        <f>P7+U7</f>
        <v>13521827</v>
      </c>
    </row>
    <row r="8" spans="1:22" ht="22.5">
      <c r="A8" s="49" t="s">
        <v>11</v>
      </c>
      <c r="B8" s="18">
        <v>5552033</v>
      </c>
      <c r="C8" s="18">
        <v>4882648</v>
      </c>
      <c r="D8" s="18">
        <v>-3518187</v>
      </c>
      <c r="E8" s="18"/>
      <c r="F8" s="18"/>
      <c r="G8" s="18"/>
      <c r="H8" s="18"/>
      <c r="I8" s="18"/>
      <c r="J8" s="18"/>
      <c r="K8" s="18">
        <v>2280287</v>
      </c>
      <c r="L8" s="18"/>
      <c r="M8" s="18"/>
      <c r="N8" s="18"/>
      <c r="O8" s="18"/>
      <c r="P8" s="18">
        <f aca="true" t="shared" si="0" ref="P8:P16">SUM(B8:O8)</f>
        <v>9196781</v>
      </c>
      <c r="Q8" s="18"/>
      <c r="R8" s="18"/>
      <c r="S8" s="18"/>
      <c r="T8" s="18"/>
      <c r="U8" s="18">
        <f aca="true" t="shared" si="1" ref="U8:U16">SUM(Q8:T8)</f>
        <v>0</v>
      </c>
      <c r="V8" s="17">
        <f aca="true" t="shared" si="2" ref="V8:V16">P8+U8</f>
        <v>9196781</v>
      </c>
    </row>
    <row r="9" spans="1:22" ht="33.75">
      <c r="A9" s="48" t="s">
        <v>94</v>
      </c>
      <c r="B9" s="18">
        <v>-56937</v>
      </c>
      <c r="C9" s="18">
        <v>-11102</v>
      </c>
      <c r="D9" s="18">
        <v>552094</v>
      </c>
      <c r="E9" s="18"/>
      <c r="F9" s="18"/>
      <c r="G9" s="18"/>
      <c r="H9" s="18"/>
      <c r="I9" s="18"/>
      <c r="J9" s="18"/>
      <c r="K9" s="18">
        <v>-52094</v>
      </c>
      <c r="L9" s="18"/>
      <c r="M9" s="18"/>
      <c r="N9" s="18"/>
      <c r="O9" s="18"/>
      <c r="P9" s="18">
        <f t="shared" si="0"/>
        <v>431961</v>
      </c>
      <c r="Q9" s="18"/>
      <c r="R9" s="18"/>
      <c r="S9" s="18"/>
      <c r="T9" s="18"/>
      <c r="U9" s="18">
        <f t="shared" si="1"/>
        <v>0</v>
      </c>
      <c r="V9" s="17">
        <f t="shared" si="2"/>
        <v>431961</v>
      </c>
    </row>
    <row r="10" spans="1:22" ht="33.75">
      <c r="A10" s="48" t="s">
        <v>95</v>
      </c>
      <c r="B10" s="18">
        <v>-344661</v>
      </c>
      <c r="C10" s="18">
        <v>-42926</v>
      </c>
      <c r="D10" s="18">
        <v>2546447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>
        <f t="shared" si="0"/>
        <v>2158860</v>
      </c>
      <c r="Q10" s="18"/>
      <c r="R10" s="18"/>
      <c r="S10" s="18"/>
      <c r="T10" s="18"/>
      <c r="U10" s="18">
        <f t="shared" si="1"/>
        <v>0</v>
      </c>
      <c r="V10" s="17">
        <f t="shared" si="2"/>
        <v>2158860</v>
      </c>
    </row>
    <row r="11" spans="1:22" ht="22.5">
      <c r="A11" s="49" t="s">
        <v>35</v>
      </c>
      <c r="B11" s="18">
        <v>-24690604</v>
      </c>
      <c r="C11" s="18">
        <v>-659005</v>
      </c>
      <c r="D11" s="18">
        <v>91394</v>
      </c>
      <c r="E11" s="18"/>
      <c r="F11" s="18"/>
      <c r="G11" s="18"/>
      <c r="H11" s="18"/>
      <c r="I11" s="18"/>
      <c r="J11" s="18"/>
      <c r="K11" s="18">
        <v>-20975057</v>
      </c>
      <c r="L11" s="18">
        <v>20835746</v>
      </c>
      <c r="M11" s="18"/>
      <c r="N11" s="18"/>
      <c r="O11" s="18"/>
      <c r="P11" s="18">
        <f t="shared" si="0"/>
        <v>-25397526</v>
      </c>
      <c r="Q11" s="18"/>
      <c r="R11" s="18"/>
      <c r="S11" s="18"/>
      <c r="T11" s="18"/>
      <c r="U11" s="18">
        <f t="shared" si="1"/>
        <v>0</v>
      </c>
      <c r="V11" s="17">
        <f t="shared" si="2"/>
        <v>-25397526</v>
      </c>
    </row>
    <row r="12" spans="1:22" ht="33.75">
      <c r="A12" s="49" t="s">
        <v>96</v>
      </c>
      <c r="B12" s="18">
        <v>214000</v>
      </c>
      <c r="C12" s="18">
        <v>41500</v>
      </c>
      <c r="D12" s="18">
        <v>60869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f t="shared" si="0"/>
        <v>316369</v>
      </c>
      <c r="Q12" s="18"/>
      <c r="R12" s="18"/>
      <c r="S12" s="18"/>
      <c r="T12" s="18"/>
      <c r="U12" s="18">
        <f t="shared" si="1"/>
        <v>0</v>
      </c>
      <c r="V12" s="17">
        <f t="shared" si="2"/>
        <v>316369</v>
      </c>
    </row>
    <row r="13" spans="1:22" ht="22.5">
      <c r="A13" s="83" t="s">
        <v>133</v>
      </c>
      <c r="B13" s="18">
        <f>SUM(B7:B12)</f>
        <v>-16296467</v>
      </c>
      <c r="C13" s="18">
        <f aca="true" t="shared" si="3" ref="C13:T13">SUM(C7:C12)</f>
        <v>4801905</v>
      </c>
      <c r="D13" s="18">
        <f t="shared" si="3"/>
        <v>-14979242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4686973</v>
      </c>
      <c r="L13" s="18">
        <f t="shared" si="3"/>
        <v>22015103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0"/>
        <v>228272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1"/>
        <v>0</v>
      </c>
      <c r="V13" s="17">
        <f t="shared" si="2"/>
        <v>228272</v>
      </c>
    </row>
    <row r="14" spans="1:22" ht="12.75">
      <c r="A14" s="47" t="s">
        <v>36</v>
      </c>
      <c r="B14" s="18">
        <v>4642687</v>
      </c>
      <c r="C14" s="18">
        <v>659358</v>
      </c>
      <c r="D14" s="18">
        <v>-35944515</v>
      </c>
      <c r="E14" s="18"/>
      <c r="F14" s="18">
        <v>2414</v>
      </c>
      <c r="G14" s="18">
        <v>5605005</v>
      </c>
      <c r="H14" s="18"/>
      <c r="I14" s="18">
        <v>27079000</v>
      </c>
      <c r="J14" s="18">
        <v>-26711341</v>
      </c>
      <c r="K14" s="18">
        <v>87170023</v>
      </c>
      <c r="L14" s="18">
        <v>-810516</v>
      </c>
      <c r="M14" s="18"/>
      <c r="N14" s="18"/>
      <c r="O14" s="18">
        <v>631119</v>
      </c>
      <c r="P14" s="18">
        <f t="shared" si="0"/>
        <v>62323234</v>
      </c>
      <c r="Q14" s="18"/>
      <c r="R14" s="18"/>
      <c r="S14" s="18">
        <v>-10222326</v>
      </c>
      <c r="T14" s="18">
        <v>26893481</v>
      </c>
      <c r="U14" s="18">
        <f t="shared" si="1"/>
        <v>16671155</v>
      </c>
      <c r="V14" s="17">
        <f t="shared" si="2"/>
        <v>78994389</v>
      </c>
    </row>
    <row r="15" spans="1:22" ht="12.75">
      <c r="A15" s="47" t="s">
        <v>98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f t="shared" si="0"/>
        <v>0</v>
      </c>
      <c r="Q15" s="18"/>
      <c r="R15" s="18"/>
      <c r="S15" s="18">
        <v>10222326</v>
      </c>
      <c r="T15" s="18">
        <v>-26893481</v>
      </c>
      <c r="U15" s="18">
        <f t="shared" si="1"/>
        <v>-16671155</v>
      </c>
      <c r="V15" s="17">
        <f t="shared" si="2"/>
        <v>-16671155</v>
      </c>
    </row>
    <row r="16" spans="1:22" ht="12.75">
      <c r="A16" s="50" t="s">
        <v>19</v>
      </c>
      <c r="B16" s="17">
        <f>SUM(B13:B15)</f>
        <v>-11653780</v>
      </c>
      <c r="C16" s="17">
        <f aca="true" t="shared" si="4" ref="C16:T16">SUM(C13:C15)</f>
        <v>5461263</v>
      </c>
      <c r="D16" s="17">
        <f t="shared" si="4"/>
        <v>-50923757</v>
      </c>
      <c r="E16" s="17">
        <f t="shared" si="4"/>
        <v>0</v>
      </c>
      <c r="F16" s="17">
        <f t="shared" si="4"/>
        <v>2414</v>
      </c>
      <c r="G16" s="17">
        <f t="shared" si="4"/>
        <v>5605005</v>
      </c>
      <c r="H16" s="17">
        <f t="shared" si="4"/>
        <v>0</v>
      </c>
      <c r="I16" s="17">
        <f t="shared" si="4"/>
        <v>27079000</v>
      </c>
      <c r="J16" s="17">
        <f t="shared" si="4"/>
        <v>-26711341</v>
      </c>
      <c r="K16" s="17">
        <f t="shared" si="4"/>
        <v>91856996</v>
      </c>
      <c r="L16" s="17">
        <f t="shared" si="4"/>
        <v>21204587</v>
      </c>
      <c r="M16" s="17">
        <f t="shared" si="4"/>
        <v>0</v>
      </c>
      <c r="N16" s="17">
        <f t="shared" si="4"/>
        <v>0</v>
      </c>
      <c r="O16" s="17">
        <f t="shared" si="4"/>
        <v>631119</v>
      </c>
      <c r="P16" s="17">
        <f t="shared" si="0"/>
        <v>62551506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1"/>
        <v>0</v>
      </c>
      <c r="V16" s="17">
        <f t="shared" si="2"/>
        <v>62551506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4"/>
  <sheetViews>
    <sheetView tabSelected="1" zoomScalePageLayoutView="0" workbookViewId="0" topLeftCell="A109">
      <selection activeCell="B135" sqref="B135"/>
    </sheetView>
  </sheetViews>
  <sheetFormatPr defaultColWidth="9.00390625" defaultRowHeight="12.75"/>
  <cols>
    <col min="1" max="1" width="4.75390625" style="80" customWidth="1"/>
    <col min="2" max="3" width="9.125" style="81" customWidth="1"/>
    <col min="4" max="4" width="10.375" style="81" bestFit="1" customWidth="1"/>
    <col min="5" max="5" width="9.875" style="68" bestFit="1" customWidth="1"/>
    <col min="6" max="6" width="11.75390625" style="90" bestFit="1" customWidth="1"/>
    <col min="7" max="7" width="8.375" style="82" customWidth="1"/>
    <col min="8" max="8" width="11.75390625" style="90" bestFit="1" customWidth="1"/>
    <col min="9" max="9" width="9.125" style="68" customWidth="1"/>
    <col min="10" max="10" width="10.75390625" style="68" bestFit="1" customWidth="1"/>
    <col min="11" max="11" width="9.875" style="68" bestFit="1" customWidth="1"/>
    <col min="12" max="16384" width="9.125" style="68" customWidth="1"/>
  </cols>
  <sheetData>
    <row r="1" spans="1:8" ht="12.75">
      <c r="A1" s="85" t="s">
        <v>194</v>
      </c>
      <c r="B1" s="87"/>
      <c r="C1" s="87"/>
      <c r="D1" s="87"/>
      <c r="E1" s="85"/>
      <c r="G1" s="89"/>
      <c r="H1" s="90" t="s">
        <v>166</v>
      </c>
    </row>
    <row r="2" spans="1:8" ht="12.75">
      <c r="A2" s="145" t="s">
        <v>164</v>
      </c>
      <c r="B2" s="145"/>
      <c r="C2" s="145"/>
      <c r="D2" s="145"/>
      <c r="E2" s="145"/>
      <c r="F2" s="145"/>
      <c r="G2" s="145"/>
      <c r="H2" s="145"/>
    </row>
    <row r="3" spans="1:8" ht="12.75">
      <c r="A3" s="145" t="s">
        <v>167</v>
      </c>
      <c r="B3" s="145"/>
      <c r="C3" s="145"/>
      <c r="D3" s="145"/>
      <c r="E3" s="145"/>
      <c r="F3" s="145"/>
      <c r="G3" s="145"/>
      <c r="H3" s="145"/>
    </row>
    <row r="4" spans="1:7" ht="12.75">
      <c r="A4" s="85"/>
      <c r="B4" s="87"/>
      <c r="C4" s="87"/>
      <c r="D4" s="87"/>
      <c r="E4" s="85"/>
      <c r="G4" s="89"/>
    </row>
    <row r="5" spans="1:7" ht="12.75">
      <c r="A5" s="85"/>
      <c r="B5" s="87"/>
      <c r="C5" s="87"/>
      <c r="D5" s="87"/>
      <c r="E5" s="85"/>
      <c r="G5" s="89"/>
    </row>
    <row r="7" ht="12.75">
      <c r="A7" s="85" t="s">
        <v>338</v>
      </c>
    </row>
    <row r="8" ht="12.75">
      <c r="A8" s="87"/>
    </row>
    <row r="9" spans="1:8" ht="12.75">
      <c r="A9" s="80" t="s">
        <v>165</v>
      </c>
      <c r="B9" s="68" t="s">
        <v>358</v>
      </c>
      <c r="F9" s="82"/>
      <c r="H9" s="82"/>
    </row>
    <row r="10" spans="1:8" ht="12.75">
      <c r="A10" s="88" t="s">
        <v>177</v>
      </c>
      <c r="B10" s="81" t="s">
        <v>185</v>
      </c>
      <c r="F10" s="82"/>
      <c r="H10" s="82">
        <v>219890</v>
      </c>
    </row>
    <row r="11" spans="1:8" ht="12.75">
      <c r="A11" s="88" t="s">
        <v>177</v>
      </c>
      <c r="B11" s="81" t="s">
        <v>176</v>
      </c>
      <c r="F11" s="82"/>
      <c r="H11" s="82">
        <v>219890</v>
      </c>
    </row>
    <row r="12" spans="1:8" ht="12.75">
      <c r="A12" s="68"/>
      <c r="C12" s="68"/>
      <c r="F12" s="82"/>
      <c r="H12" s="82"/>
    </row>
    <row r="13" spans="1:8" ht="12.75">
      <c r="A13" s="80" t="s">
        <v>178</v>
      </c>
      <c r="B13" s="81" t="s">
        <v>359</v>
      </c>
      <c r="F13" s="82"/>
      <c r="H13" s="82"/>
    </row>
    <row r="14" spans="1:8" ht="12.75">
      <c r="A14" s="88" t="s">
        <v>177</v>
      </c>
      <c r="B14" s="81" t="s">
        <v>185</v>
      </c>
      <c r="F14" s="82"/>
      <c r="H14" s="82">
        <v>287491</v>
      </c>
    </row>
    <row r="15" spans="1:8" ht="12.75">
      <c r="A15" s="88" t="s">
        <v>177</v>
      </c>
      <c r="B15" s="81" t="s">
        <v>243</v>
      </c>
      <c r="F15" s="82"/>
      <c r="H15" s="82">
        <v>287491</v>
      </c>
    </row>
    <row r="17" spans="1:2" ht="12.75">
      <c r="A17" s="80" t="s">
        <v>236</v>
      </c>
      <c r="B17" s="81" t="s">
        <v>366</v>
      </c>
    </row>
    <row r="18" spans="1:8" ht="12.75">
      <c r="A18" s="88" t="s">
        <v>177</v>
      </c>
      <c r="B18" s="81" t="s">
        <v>243</v>
      </c>
      <c r="F18" s="82"/>
      <c r="H18" s="82">
        <v>367200</v>
      </c>
    </row>
    <row r="19" spans="1:8" ht="12.75">
      <c r="A19" s="80" t="s">
        <v>177</v>
      </c>
      <c r="B19" s="81" t="s">
        <v>180</v>
      </c>
      <c r="C19" s="68"/>
      <c r="F19" s="82"/>
      <c r="H19" s="82">
        <v>35000</v>
      </c>
    </row>
    <row r="20" spans="1:8" ht="12.75">
      <c r="A20" s="80" t="s">
        <v>177</v>
      </c>
      <c r="B20" s="81" t="s">
        <v>184</v>
      </c>
      <c r="H20" s="90">
        <v>332200</v>
      </c>
    </row>
    <row r="22" spans="1:8" ht="12.75">
      <c r="A22" s="80" t="s">
        <v>182</v>
      </c>
      <c r="B22" s="81" t="s">
        <v>360</v>
      </c>
      <c r="F22" s="82"/>
      <c r="H22" s="82"/>
    </row>
    <row r="23" spans="1:8" ht="12.75">
      <c r="A23" s="88" t="s">
        <v>177</v>
      </c>
      <c r="B23" s="81" t="s">
        <v>344</v>
      </c>
      <c r="F23" s="82"/>
      <c r="H23" s="82">
        <v>90000000</v>
      </c>
    </row>
    <row r="24" spans="1:8" ht="12.75">
      <c r="A24" s="80" t="s">
        <v>177</v>
      </c>
      <c r="B24" s="81" t="s">
        <v>183</v>
      </c>
      <c r="H24" s="90">
        <v>90000000</v>
      </c>
    </row>
    <row r="25" spans="1:8" ht="12.75">
      <c r="A25" s="68"/>
      <c r="C25" s="68"/>
      <c r="F25" s="82"/>
      <c r="H25" s="82"/>
    </row>
    <row r="26" spans="1:2" ht="12.75">
      <c r="A26" s="80" t="s">
        <v>237</v>
      </c>
      <c r="B26" s="81" t="s">
        <v>361</v>
      </c>
    </row>
    <row r="27" spans="1:8" ht="12.75">
      <c r="A27" s="80" t="s">
        <v>177</v>
      </c>
      <c r="B27" s="81" t="s">
        <v>242</v>
      </c>
      <c r="H27" s="90">
        <v>26386</v>
      </c>
    </row>
    <row r="28" spans="1:8" ht="12.75">
      <c r="A28" s="80" t="s">
        <v>177</v>
      </c>
      <c r="B28" s="81" t="s">
        <v>184</v>
      </c>
      <c r="H28" s="90">
        <v>26386</v>
      </c>
    </row>
    <row r="30" spans="1:2" ht="12.75">
      <c r="A30" s="80" t="s">
        <v>187</v>
      </c>
      <c r="B30" s="81" t="s">
        <v>372</v>
      </c>
    </row>
    <row r="31" spans="1:8" ht="12.75">
      <c r="A31" s="80" t="s">
        <v>177</v>
      </c>
      <c r="B31" s="81" t="s">
        <v>242</v>
      </c>
      <c r="H31" s="90">
        <v>250000</v>
      </c>
    </row>
    <row r="32" spans="1:8" ht="12.75">
      <c r="A32" s="80" t="s">
        <v>177</v>
      </c>
      <c r="B32" s="81" t="s">
        <v>180</v>
      </c>
      <c r="E32" s="81"/>
      <c r="H32" s="90">
        <v>11160</v>
      </c>
    </row>
    <row r="33" spans="1:8" ht="12.75">
      <c r="A33" s="80" t="s">
        <v>177</v>
      </c>
      <c r="B33" s="81" t="s">
        <v>184</v>
      </c>
      <c r="H33" s="90">
        <v>238840</v>
      </c>
    </row>
    <row r="35" spans="1:8" ht="12.75">
      <c r="A35" s="68"/>
      <c r="C35" s="68"/>
      <c r="F35" s="82"/>
      <c r="H35" s="82"/>
    </row>
    <row r="36" ht="12.75">
      <c r="A36" s="87" t="s">
        <v>364</v>
      </c>
    </row>
    <row r="38" spans="1:8" ht="12.75">
      <c r="A38" s="80" t="s">
        <v>165</v>
      </c>
      <c r="B38" s="81" t="s">
        <v>368</v>
      </c>
      <c r="F38" s="82"/>
      <c r="H38" s="82"/>
    </row>
    <row r="39" spans="1:8" ht="12.75">
      <c r="A39" s="88" t="s">
        <v>177</v>
      </c>
      <c r="B39" s="81" t="s">
        <v>185</v>
      </c>
      <c r="F39" s="82"/>
      <c r="H39" s="82">
        <v>276377</v>
      </c>
    </row>
    <row r="40" spans="1:8" ht="12.75">
      <c r="A40" s="88" t="s">
        <v>177</v>
      </c>
      <c r="B40" s="81" t="s">
        <v>243</v>
      </c>
      <c r="F40" s="82"/>
      <c r="H40" s="82">
        <v>276377</v>
      </c>
    </row>
    <row r="42" spans="1:8" ht="12.75">
      <c r="A42" s="80" t="s">
        <v>178</v>
      </c>
      <c r="B42" s="81" t="s">
        <v>369</v>
      </c>
      <c r="F42" s="82"/>
      <c r="H42" s="82"/>
    </row>
    <row r="43" spans="1:8" ht="12.75">
      <c r="A43" s="88" t="s">
        <v>177</v>
      </c>
      <c r="B43" s="81" t="s">
        <v>185</v>
      </c>
      <c r="F43" s="82"/>
      <c r="H43" s="82">
        <v>3490823</v>
      </c>
    </row>
    <row r="44" spans="1:8" ht="12.75">
      <c r="A44" s="88" t="s">
        <v>177</v>
      </c>
      <c r="B44" s="81" t="s">
        <v>243</v>
      </c>
      <c r="F44" s="82"/>
      <c r="H44" s="82">
        <v>3490823</v>
      </c>
    </row>
    <row r="45" spans="1:8" ht="12.75">
      <c r="A45" s="68"/>
      <c r="C45" s="68"/>
      <c r="F45" s="82"/>
      <c r="H45" s="82"/>
    </row>
    <row r="46" spans="1:2" ht="12.75">
      <c r="A46" s="80" t="s">
        <v>236</v>
      </c>
      <c r="B46" s="81" t="s">
        <v>377</v>
      </c>
    </row>
    <row r="47" spans="1:8" ht="12.75">
      <c r="A47" s="80" t="s">
        <v>177</v>
      </c>
      <c r="B47" s="81" t="s">
        <v>242</v>
      </c>
      <c r="H47" s="90">
        <v>125500</v>
      </c>
    </row>
    <row r="48" spans="1:8" ht="12.75">
      <c r="A48" s="80" t="s">
        <v>177</v>
      </c>
      <c r="B48" s="81" t="s">
        <v>184</v>
      </c>
      <c r="H48" s="90">
        <v>125500</v>
      </c>
    </row>
    <row r="50" spans="1:2" ht="12.75">
      <c r="A50" s="80" t="s">
        <v>182</v>
      </c>
      <c r="B50" s="81" t="s">
        <v>378</v>
      </c>
    </row>
    <row r="51" spans="1:8" ht="12.75">
      <c r="A51" s="80" t="s">
        <v>177</v>
      </c>
      <c r="B51" s="81" t="s">
        <v>242</v>
      </c>
      <c r="H51" s="90">
        <v>163567</v>
      </c>
    </row>
    <row r="52" spans="1:8" ht="12.75">
      <c r="A52" s="80" t="s">
        <v>177</v>
      </c>
      <c r="B52" s="81" t="s">
        <v>312</v>
      </c>
      <c r="E52" s="81"/>
      <c r="H52" s="90">
        <v>677685</v>
      </c>
    </row>
    <row r="53" spans="1:8" ht="12.75">
      <c r="A53" s="80" t="s">
        <v>177</v>
      </c>
      <c r="B53" s="81" t="s">
        <v>184</v>
      </c>
      <c r="H53" s="90">
        <v>841252</v>
      </c>
    </row>
    <row r="55" spans="1:2" ht="12.75">
      <c r="A55" s="80" t="s">
        <v>237</v>
      </c>
      <c r="B55" s="81" t="s">
        <v>379</v>
      </c>
    </row>
    <row r="56" spans="1:8" ht="12.75">
      <c r="A56" s="80" t="s">
        <v>177</v>
      </c>
      <c r="B56" s="81" t="s">
        <v>242</v>
      </c>
      <c r="H56" s="90">
        <v>3240</v>
      </c>
    </row>
    <row r="57" spans="1:8" ht="12.75">
      <c r="A57" s="80" t="s">
        <v>177</v>
      </c>
      <c r="B57" s="81" t="s">
        <v>301</v>
      </c>
      <c r="H57" s="90">
        <v>3240</v>
      </c>
    </row>
    <row r="58" spans="4:6" ht="12.75">
      <c r="D58" s="68"/>
      <c r="F58" s="68"/>
    </row>
    <row r="60" ht="12.75">
      <c r="A60" s="87" t="s">
        <v>362</v>
      </c>
    </row>
    <row r="63" spans="1:8" ht="12.75">
      <c r="A63" s="80" t="s">
        <v>165</v>
      </c>
      <c r="B63" s="81" t="s">
        <v>390</v>
      </c>
      <c r="F63" s="82"/>
      <c r="H63" s="82"/>
    </row>
    <row r="64" spans="1:8" ht="12.75">
      <c r="A64" s="88" t="s">
        <v>177</v>
      </c>
      <c r="B64" s="81" t="s">
        <v>185</v>
      </c>
      <c r="F64" s="82"/>
      <c r="H64" s="82">
        <v>3442274</v>
      </c>
    </row>
    <row r="65" spans="1:8" ht="12.75">
      <c r="A65" s="88" t="s">
        <v>177</v>
      </c>
      <c r="B65" s="81" t="s">
        <v>243</v>
      </c>
      <c r="F65" s="82"/>
      <c r="H65" s="82">
        <v>3442274</v>
      </c>
    </row>
    <row r="67" spans="1:8" ht="12.75">
      <c r="A67" s="80" t="s">
        <v>178</v>
      </c>
      <c r="B67" s="81" t="s">
        <v>407</v>
      </c>
      <c r="F67" s="82"/>
      <c r="H67" s="82"/>
    </row>
    <row r="68" spans="1:8" ht="12.75">
      <c r="A68" s="88" t="s">
        <v>177</v>
      </c>
      <c r="B68" s="81" t="s">
        <v>185</v>
      </c>
      <c r="F68" s="82"/>
      <c r="H68" s="82">
        <v>6799000</v>
      </c>
    </row>
    <row r="69" spans="1:8" ht="12.75">
      <c r="A69" s="88" t="s">
        <v>177</v>
      </c>
      <c r="B69" s="81" t="s">
        <v>186</v>
      </c>
      <c r="F69" s="82"/>
      <c r="H69" s="82">
        <v>6799000</v>
      </c>
    </row>
    <row r="71" spans="1:8" ht="12.75">
      <c r="A71" s="88" t="s">
        <v>236</v>
      </c>
      <c r="B71" s="68" t="s">
        <v>382</v>
      </c>
      <c r="F71" s="68"/>
      <c r="G71" s="90"/>
      <c r="H71" s="82"/>
    </row>
    <row r="72" spans="1:8" ht="12.75">
      <c r="A72" s="88" t="s">
        <v>177</v>
      </c>
      <c r="B72" s="81" t="s">
        <v>179</v>
      </c>
      <c r="F72" s="82"/>
      <c r="H72" s="82">
        <v>-969499</v>
      </c>
    </row>
    <row r="73" spans="1:8" ht="12.75">
      <c r="A73" s="88" t="s">
        <v>177</v>
      </c>
      <c r="B73" s="68" t="s">
        <v>191</v>
      </c>
      <c r="F73" s="68"/>
      <c r="G73" s="90"/>
      <c r="H73" s="82">
        <v>-969499</v>
      </c>
    </row>
    <row r="74" spans="1:8" ht="36">
      <c r="A74" s="88"/>
      <c r="B74" s="97"/>
      <c r="C74" s="97"/>
      <c r="D74" s="100" t="s">
        <v>180</v>
      </c>
      <c r="E74" s="100" t="s">
        <v>181</v>
      </c>
      <c r="F74" s="114" t="s">
        <v>309</v>
      </c>
      <c r="G74" s="80"/>
      <c r="H74" s="82"/>
    </row>
    <row r="75" spans="1:8" ht="12.75">
      <c r="A75" s="88"/>
      <c r="B75" s="81" t="s">
        <v>34</v>
      </c>
      <c r="D75" s="99">
        <v>-144600</v>
      </c>
      <c r="E75" s="99">
        <v>-28197</v>
      </c>
      <c r="F75" s="99">
        <f>SUM(D75:E75)</f>
        <v>-172797</v>
      </c>
      <c r="G75" s="80"/>
      <c r="H75" s="82"/>
    </row>
    <row r="76" spans="1:8" ht="12.75">
      <c r="A76" s="88"/>
      <c r="B76" s="68" t="s">
        <v>220</v>
      </c>
      <c r="D76" s="99">
        <v>-336000</v>
      </c>
      <c r="E76" s="99">
        <v>-65519</v>
      </c>
      <c r="F76" s="99">
        <f>SUM(D76:E76)</f>
        <v>-401519</v>
      </c>
      <c r="G76" s="80"/>
      <c r="H76" s="82"/>
    </row>
    <row r="77" spans="1:8" ht="12.75">
      <c r="A77" s="88"/>
      <c r="B77" s="81" t="s">
        <v>82</v>
      </c>
      <c r="D77" s="99">
        <v>-108500</v>
      </c>
      <c r="E77" s="99">
        <v>-21157</v>
      </c>
      <c r="F77" s="99">
        <f>SUM(D77:E77)</f>
        <v>-129657</v>
      </c>
      <c r="G77" s="80"/>
      <c r="H77" s="82"/>
    </row>
    <row r="78" spans="1:8" ht="12.75">
      <c r="A78" s="88"/>
      <c r="B78" s="81" t="s">
        <v>310</v>
      </c>
      <c r="D78" s="99">
        <v>-222198</v>
      </c>
      <c r="E78" s="99">
        <v>-43328</v>
      </c>
      <c r="F78" s="99">
        <f>SUM(D78:E78)</f>
        <v>-265526</v>
      </c>
      <c r="G78" s="80"/>
      <c r="H78" s="82"/>
    </row>
    <row r="80" spans="1:8" ht="12.75">
      <c r="A80" s="88" t="s">
        <v>182</v>
      </c>
      <c r="B80" s="68" t="s">
        <v>393</v>
      </c>
      <c r="F80" s="68"/>
      <c r="G80" s="90"/>
      <c r="H80" s="82"/>
    </row>
    <row r="81" spans="1:8" ht="12.75">
      <c r="A81" s="88" t="s">
        <v>177</v>
      </c>
      <c r="B81" s="81" t="s">
        <v>179</v>
      </c>
      <c r="F81" s="82"/>
      <c r="H81" s="82">
        <v>9158</v>
      </c>
    </row>
    <row r="82" spans="1:8" ht="12.75">
      <c r="A82" s="88" t="s">
        <v>177</v>
      </c>
      <c r="B82" s="68" t="s">
        <v>191</v>
      </c>
      <c r="F82" s="68"/>
      <c r="G82" s="90"/>
      <c r="H82" s="82">
        <v>9158</v>
      </c>
    </row>
    <row r="83" spans="1:8" ht="36">
      <c r="A83" s="88"/>
      <c r="B83" s="97"/>
      <c r="C83" s="97"/>
      <c r="D83" s="100" t="s">
        <v>180</v>
      </c>
      <c r="E83" s="100" t="s">
        <v>181</v>
      </c>
      <c r="F83" s="114" t="s">
        <v>309</v>
      </c>
      <c r="G83" s="80"/>
      <c r="H83" s="82"/>
    </row>
    <row r="84" spans="1:8" ht="12.75">
      <c r="A84" s="88"/>
      <c r="B84" s="81" t="s">
        <v>310</v>
      </c>
      <c r="D84" s="99">
        <v>7663</v>
      </c>
      <c r="E84" s="99">
        <v>1495</v>
      </c>
      <c r="F84" s="99">
        <f>SUM(D84:E84)</f>
        <v>9158</v>
      </c>
      <c r="G84" s="80"/>
      <c r="H84" s="82"/>
    </row>
    <row r="85" spans="1:8" ht="12.75">
      <c r="A85" s="88"/>
      <c r="D85" s="99"/>
      <c r="E85" s="99"/>
      <c r="F85" s="99"/>
      <c r="G85" s="80"/>
      <c r="H85" s="82"/>
    </row>
    <row r="86" spans="1:8" ht="12.75">
      <c r="A86" s="88" t="s">
        <v>177</v>
      </c>
      <c r="B86" s="81" t="s">
        <v>179</v>
      </c>
      <c r="F86" s="82"/>
      <c r="H86" s="82">
        <v>-238060</v>
      </c>
    </row>
    <row r="87" spans="1:8" ht="12.75">
      <c r="A87" s="88" t="s">
        <v>177</v>
      </c>
      <c r="B87" s="68" t="s">
        <v>191</v>
      </c>
      <c r="F87" s="68"/>
      <c r="G87" s="90"/>
      <c r="H87" s="82">
        <v>-238060</v>
      </c>
    </row>
    <row r="88" spans="1:8" ht="36">
      <c r="A88" s="88"/>
      <c r="B88" s="97"/>
      <c r="C88" s="97"/>
      <c r="D88" s="100" t="s">
        <v>180</v>
      </c>
      <c r="E88" s="100" t="s">
        <v>181</v>
      </c>
      <c r="F88" s="114" t="s">
        <v>309</v>
      </c>
      <c r="G88" s="80"/>
      <c r="H88" s="82"/>
    </row>
    <row r="89" spans="1:8" ht="12.75">
      <c r="A89" s="88"/>
      <c r="B89" s="81" t="s">
        <v>82</v>
      </c>
      <c r="D89" s="99">
        <v>-199213</v>
      </c>
      <c r="E89" s="99">
        <v>-38847</v>
      </c>
      <c r="F89" s="99">
        <f>SUM(D89:E89)</f>
        <v>-238060</v>
      </c>
      <c r="G89" s="80"/>
      <c r="H89" s="82"/>
    </row>
    <row r="91" spans="1:8" ht="12.75">
      <c r="A91" s="88" t="s">
        <v>237</v>
      </c>
      <c r="B91" s="81" t="s">
        <v>389</v>
      </c>
      <c r="F91" s="68"/>
      <c r="G91" s="90"/>
      <c r="H91" s="82"/>
    </row>
    <row r="92" spans="1:8" ht="12.75">
      <c r="A92" s="88" t="s">
        <v>177</v>
      </c>
      <c r="B92" s="81" t="s">
        <v>179</v>
      </c>
      <c r="F92" s="68"/>
      <c r="G92" s="90"/>
      <c r="H92" s="82">
        <v>8129500</v>
      </c>
    </row>
    <row r="93" spans="1:8" ht="12.75">
      <c r="A93" s="88" t="s">
        <v>177</v>
      </c>
      <c r="B93" s="68" t="s">
        <v>191</v>
      </c>
      <c r="F93" s="68"/>
      <c r="G93" s="90"/>
      <c r="H93" s="82">
        <v>8129500</v>
      </c>
    </row>
    <row r="94" spans="1:8" ht="36">
      <c r="A94" s="88"/>
      <c r="B94" s="97"/>
      <c r="C94" s="100" t="s">
        <v>180</v>
      </c>
      <c r="D94" s="100" t="s">
        <v>181</v>
      </c>
      <c r="E94" s="100" t="s">
        <v>184</v>
      </c>
      <c r="F94" s="114" t="s">
        <v>309</v>
      </c>
      <c r="G94" s="80"/>
      <c r="H94" s="82"/>
    </row>
    <row r="95" spans="1:8" ht="12.75">
      <c r="A95" s="88"/>
      <c r="B95" s="68" t="s">
        <v>220</v>
      </c>
      <c r="C95" s="99">
        <v>5914142</v>
      </c>
      <c r="D95" s="99">
        <v>1153258</v>
      </c>
      <c r="E95" s="99">
        <v>1062100</v>
      </c>
      <c r="F95" s="99">
        <f>SUM(C95:E95)</f>
        <v>8129500</v>
      </c>
      <c r="G95" s="80"/>
      <c r="H95" s="82"/>
    </row>
    <row r="97" spans="1:8" ht="12.75">
      <c r="A97" s="88" t="s">
        <v>177</v>
      </c>
      <c r="B97" s="81" t="s">
        <v>179</v>
      </c>
      <c r="F97" s="68"/>
      <c r="G97" s="90"/>
      <c r="H97" s="82">
        <v>-2140920</v>
      </c>
    </row>
    <row r="98" spans="1:8" ht="12.75">
      <c r="A98" s="88" t="s">
        <v>177</v>
      </c>
      <c r="B98" s="81" t="s">
        <v>243</v>
      </c>
      <c r="F98" s="82"/>
      <c r="H98" s="82">
        <v>-1657560</v>
      </c>
    </row>
    <row r="99" spans="1:8" ht="12.75">
      <c r="A99" s="88" t="s">
        <v>177</v>
      </c>
      <c r="B99" s="68" t="s">
        <v>191</v>
      </c>
      <c r="F99" s="68"/>
      <c r="G99" s="90"/>
      <c r="H99" s="82">
        <v>-483360</v>
      </c>
    </row>
    <row r="100" spans="1:8" ht="36">
      <c r="A100" s="88"/>
      <c r="B100" s="97"/>
      <c r="C100" s="100" t="s">
        <v>180</v>
      </c>
      <c r="D100" s="100" t="s">
        <v>181</v>
      </c>
      <c r="E100" s="100" t="s">
        <v>184</v>
      </c>
      <c r="F100" s="114" t="s">
        <v>309</v>
      </c>
      <c r="G100" s="80"/>
      <c r="H100" s="82"/>
    </row>
    <row r="101" spans="1:8" ht="12.75">
      <c r="A101" s="88"/>
      <c r="B101" s="81" t="s">
        <v>34</v>
      </c>
      <c r="C101" s="99"/>
      <c r="D101" s="99"/>
      <c r="E101" s="99">
        <v>-483360</v>
      </c>
      <c r="F101" s="99">
        <f>SUM(C101:E101)</f>
        <v>-483360</v>
      </c>
      <c r="G101" s="80"/>
      <c r="H101" s="82"/>
    </row>
    <row r="105" spans="1:2" ht="12.75">
      <c r="A105" s="80" t="s">
        <v>187</v>
      </c>
      <c r="B105" s="81" t="s">
        <v>406</v>
      </c>
    </row>
    <row r="106" spans="1:8" ht="12.75">
      <c r="A106" s="80" t="s">
        <v>177</v>
      </c>
      <c r="B106" s="81" t="s">
        <v>242</v>
      </c>
      <c r="H106" s="90">
        <v>533075</v>
      </c>
    </row>
    <row r="107" spans="1:8" ht="12.75">
      <c r="A107" s="80" t="s">
        <v>177</v>
      </c>
      <c r="B107" s="81" t="s">
        <v>301</v>
      </c>
      <c r="H107" s="90">
        <v>533075</v>
      </c>
    </row>
    <row r="109" spans="1:8" ht="12.75">
      <c r="A109" s="88" t="s">
        <v>302</v>
      </c>
      <c r="B109" s="87" t="s">
        <v>408</v>
      </c>
      <c r="D109" s="99"/>
      <c r="E109" s="99"/>
      <c r="F109" s="99"/>
      <c r="G109" s="99"/>
      <c r="H109" s="82"/>
    </row>
    <row r="110" spans="1:8" ht="12.75">
      <c r="A110" s="88" t="s">
        <v>177</v>
      </c>
      <c r="B110" s="81" t="s">
        <v>179</v>
      </c>
      <c r="D110" s="99"/>
      <c r="E110" s="99"/>
      <c r="F110" s="99"/>
      <c r="G110" s="99"/>
      <c r="H110" s="82">
        <v>2904000</v>
      </c>
    </row>
    <row r="111" spans="1:8" ht="12.75">
      <c r="A111" s="80" t="s">
        <v>177</v>
      </c>
      <c r="B111" s="68" t="s">
        <v>180</v>
      </c>
      <c r="F111" s="82"/>
      <c r="H111" s="82">
        <v>2430000</v>
      </c>
    </row>
    <row r="112" spans="1:8" ht="12.75">
      <c r="A112" s="80" t="s">
        <v>177</v>
      </c>
      <c r="B112" s="68" t="s">
        <v>181</v>
      </c>
      <c r="F112" s="82"/>
      <c r="H112" s="82">
        <v>474000</v>
      </c>
    </row>
    <row r="113" spans="1:8" ht="12.75">
      <c r="A113" s="88"/>
      <c r="D113" s="99"/>
      <c r="E113" s="99"/>
      <c r="F113" s="99"/>
      <c r="G113" s="99"/>
      <c r="H113" s="82"/>
    </row>
    <row r="114" spans="1:2" ht="12.75">
      <c r="A114" s="80" t="s">
        <v>303</v>
      </c>
      <c r="B114" s="81" t="s">
        <v>435</v>
      </c>
    </row>
    <row r="115" spans="1:8" ht="12.75">
      <c r="A115" s="80" t="s">
        <v>177</v>
      </c>
      <c r="B115" s="81" t="s">
        <v>346</v>
      </c>
      <c r="H115" s="90">
        <v>-69193189</v>
      </c>
    </row>
    <row r="116" spans="1:8" ht="12.75">
      <c r="A116" s="80" t="s">
        <v>177</v>
      </c>
      <c r="B116" s="81" t="s">
        <v>183</v>
      </c>
      <c r="H116" s="90">
        <v>-69193189</v>
      </c>
    </row>
    <row r="118" spans="1:2" ht="12.75">
      <c r="A118" s="80" t="s">
        <v>304</v>
      </c>
      <c r="B118" s="81" t="s">
        <v>413</v>
      </c>
    </row>
    <row r="119" spans="1:8" ht="12.75">
      <c r="A119" s="80" t="s">
        <v>177</v>
      </c>
      <c r="B119" s="81" t="s">
        <v>414</v>
      </c>
      <c r="H119" s="90">
        <v>-65245125</v>
      </c>
    </row>
    <row r="120" spans="1:8" ht="12.75">
      <c r="A120" s="80" t="s">
        <v>177</v>
      </c>
      <c r="B120" s="81" t="s">
        <v>184</v>
      </c>
      <c r="H120" s="90">
        <v>-10000000</v>
      </c>
    </row>
    <row r="121" spans="1:8" ht="12.75">
      <c r="A121" s="80" t="s">
        <v>177</v>
      </c>
      <c r="B121" s="81" t="s">
        <v>176</v>
      </c>
      <c r="H121" s="90">
        <v>-55245125</v>
      </c>
    </row>
    <row r="123" spans="1:2" ht="12.75">
      <c r="A123" s="80" t="s">
        <v>305</v>
      </c>
      <c r="B123" s="81" t="s">
        <v>434</v>
      </c>
    </row>
    <row r="124" spans="1:8" ht="12.75">
      <c r="A124" s="80" t="s">
        <v>177</v>
      </c>
      <c r="B124" s="81" t="s">
        <v>346</v>
      </c>
      <c r="H124" s="90">
        <v>54000200</v>
      </c>
    </row>
    <row r="125" spans="1:8" ht="12.75">
      <c r="A125" s="80" t="s">
        <v>177</v>
      </c>
      <c r="B125" s="81" t="s">
        <v>183</v>
      </c>
      <c r="H125" s="90">
        <v>54000200</v>
      </c>
    </row>
    <row r="127" spans="1:2" ht="12.75">
      <c r="A127" s="80">
        <v>11</v>
      </c>
      <c r="B127" s="81" t="s">
        <v>436</v>
      </c>
    </row>
    <row r="128" spans="1:8" ht="12.75">
      <c r="A128" s="80" t="s">
        <v>177</v>
      </c>
      <c r="B128" s="81" t="s">
        <v>346</v>
      </c>
      <c r="H128" s="90">
        <v>-11806907</v>
      </c>
    </row>
    <row r="129" spans="1:8" ht="12.75">
      <c r="A129" s="80" t="s">
        <v>177</v>
      </c>
      <c r="B129" s="81" t="s">
        <v>176</v>
      </c>
      <c r="H129" s="90">
        <v>-11806907</v>
      </c>
    </row>
    <row r="131" spans="1:8" ht="12.75">
      <c r="A131" s="80" t="s">
        <v>405</v>
      </c>
      <c r="B131" s="146" t="s">
        <v>438</v>
      </c>
      <c r="C131" s="146"/>
      <c r="D131" s="146"/>
      <c r="E131" s="146"/>
      <c r="F131" s="146"/>
      <c r="G131" s="146"/>
      <c r="H131" s="146"/>
    </row>
    <row r="132" spans="2:8" ht="12.75">
      <c r="B132" s="146"/>
      <c r="C132" s="146"/>
      <c r="D132" s="146"/>
      <c r="E132" s="146"/>
      <c r="F132" s="146"/>
      <c r="G132" s="146"/>
      <c r="H132" s="146"/>
    </row>
    <row r="133" spans="1:8" ht="12.75">
      <c r="A133" s="80" t="s">
        <v>177</v>
      </c>
      <c r="B133" s="81" t="s">
        <v>346</v>
      </c>
      <c r="F133" s="68"/>
      <c r="H133" s="82">
        <v>56882723</v>
      </c>
    </row>
    <row r="134" spans="1:8" ht="12.75">
      <c r="A134" s="80" t="s">
        <v>177</v>
      </c>
      <c r="B134" s="81" t="s">
        <v>442</v>
      </c>
      <c r="F134" s="68"/>
      <c r="H134" s="82">
        <v>56882723</v>
      </c>
    </row>
  </sheetData>
  <sheetProtection/>
  <mergeCells count="3">
    <mergeCell ref="A2:H2"/>
    <mergeCell ref="A3:H3"/>
    <mergeCell ref="B131:H1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7"/>
  <sheetViews>
    <sheetView zoomScalePageLayoutView="0" workbookViewId="0" topLeftCell="A16">
      <selection activeCell="B35" sqref="B35"/>
    </sheetView>
  </sheetViews>
  <sheetFormatPr defaultColWidth="9.00390625" defaultRowHeight="12.75"/>
  <cols>
    <col min="1" max="1" width="4.75390625" style="80" customWidth="1"/>
    <col min="2" max="3" width="9.125" style="81" customWidth="1"/>
    <col min="4" max="4" width="10.375" style="81" bestFit="1" customWidth="1"/>
    <col min="5" max="5" width="9.875" style="68" customWidth="1"/>
    <col min="6" max="6" width="11.75390625" style="82" bestFit="1" customWidth="1"/>
    <col min="7" max="7" width="10.25390625" style="82" customWidth="1"/>
    <col min="8" max="8" width="12.375" style="82" customWidth="1"/>
    <col min="9" max="16384" width="9.125" style="68" customWidth="1"/>
  </cols>
  <sheetData>
    <row r="1" spans="1:8" ht="12.75">
      <c r="A1" s="85" t="s">
        <v>194</v>
      </c>
      <c r="H1" s="80" t="s">
        <v>168</v>
      </c>
    </row>
    <row r="2" spans="1:8" ht="12.75">
      <c r="A2" s="145" t="s">
        <v>169</v>
      </c>
      <c r="B2" s="145"/>
      <c r="C2" s="145"/>
      <c r="D2" s="145"/>
      <c r="E2" s="145"/>
      <c r="F2" s="145"/>
      <c r="G2" s="145"/>
      <c r="H2" s="145"/>
    </row>
    <row r="3" spans="1:8" ht="12.75">
      <c r="A3" s="145" t="s">
        <v>170</v>
      </c>
      <c r="B3" s="145"/>
      <c r="C3" s="145"/>
      <c r="D3" s="145"/>
      <c r="E3" s="145"/>
      <c r="F3" s="145"/>
      <c r="G3" s="145"/>
      <c r="H3" s="145"/>
    </row>
    <row r="4" spans="1:8" ht="12.75">
      <c r="A4" s="145" t="s">
        <v>171</v>
      </c>
      <c r="B4" s="145"/>
      <c r="C4" s="145"/>
      <c r="D4" s="145"/>
      <c r="E4" s="145"/>
      <c r="F4" s="145"/>
      <c r="G4" s="145"/>
      <c r="H4" s="145"/>
    </row>
    <row r="7" ht="12.75">
      <c r="A7" s="68" t="s">
        <v>338</v>
      </c>
    </row>
    <row r="8" ht="12.75">
      <c r="A8" s="87"/>
    </row>
    <row r="9" spans="1:2" ht="12.75">
      <c r="A9" s="80" t="s">
        <v>165</v>
      </c>
      <c r="B9" s="81" t="s">
        <v>359</v>
      </c>
    </row>
    <row r="10" spans="1:8" ht="12.75">
      <c r="A10" s="88" t="s">
        <v>177</v>
      </c>
      <c r="B10" s="81" t="s">
        <v>185</v>
      </c>
      <c r="H10" s="82">
        <v>473697</v>
      </c>
    </row>
    <row r="11" spans="1:8" ht="12.75">
      <c r="A11" s="88" t="s">
        <v>177</v>
      </c>
      <c r="B11" s="81" t="s">
        <v>179</v>
      </c>
      <c r="H11" s="82">
        <v>-473697</v>
      </c>
    </row>
    <row r="13" spans="1:2" ht="12.75">
      <c r="A13" s="80" t="s">
        <v>178</v>
      </c>
      <c r="B13" s="81" t="s">
        <v>360</v>
      </c>
    </row>
    <row r="14" spans="1:8" ht="12.75">
      <c r="A14" s="88" t="s">
        <v>177</v>
      </c>
      <c r="B14" s="81" t="s">
        <v>184</v>
      </c>
      <c r="H14" s="82">
        <v>-3574014</v>
      </c>
    </row>
    <row r="15" spans="1:8" ht="12.75">
      <c r="A15" s="80" t="s">
        <v>177</v>
      </c>
      <c r="B15" s="81" t="s">
        <v>183</v>
      </c>
      <c r="F15" s="90"/>
      <c r="H15" s="90">
        <v>3574014</v>
      </c>
    </row>
    <row r="16" spans="6:8" ht="12.75">
      <c r="F16" s="90"/>
      <c r="H16" s="90"/>
    </row>
    <row r="17" spans="1:2" ht="12.75">
      <c r="A17" s="80" t="s">
        <v>236</v>
      </c>
      <c r="B17" s="81" t="s">
        <v>371</v>
      </c>
    </row>
    <row r="18" spans="1:8" ht="12.75">
      <c r="A18" s="88" t="s">
        <v>177</v>
      </c>
      <c r="B18" s="81" t="s">
        <v>240</v>
      </c>
      <c r="H18" s="82">
        <v>-181606</v>
      </c>
    </row>
    <row r="19" spans="1:8" ht="12.75">
      <c r="A19" s="80" t="s">
        <v>177</v>
      </c>
      <c r="B19" s="81" t="s">
        <v>183</v>
      </c>
      <c r="F19" s="90"/>
      <c r="H19" s="90">
        <v>181606</v>
      </c>
    </row>
    <row r="20" spans="6:8" ht="12.75">
      <c r="F20" s="90"/>
      <c r="H20" s="90"/>
    </row>
    <row r="21" spans="1:2" ht="12.75">
      <c r="A21" s="80" t="s">
        <v>182</v>
      </c>
      <c r="B21" s="81" t="s">
        <v>333</v>
      </c>
    </row>
    <row r="22" spans="1:8" ht="12.75">
      <c r="A22" s="88" t="s">
        <v>177</v>
      </c>
      <c r="B22" s="81" t="s">
        <v>241</v>
      </c>
      <c r="H22" s="82">
        <v>-167640</v>
      </c>
    </row>
    <row r="23" spans="1:8" ht="12.75">
      <c r="A23" s="88" t="s">
        <v>177</v>
      </c>
      <c r="B23" s="81" t="s">
        <v>179</v>
      </c>
      <c r="H23" s="82">
        <v>167640</v>
      </c>
    </row>
    <row r="24" spans="1:8" ht="12.75">
      <c r="A24" s="80" t="s">
        <v>177</v>
      </c>
      <c r="B24" s="81" t="s">
        <v>183</v>
      </c>
      <c r="H24" s="82">
        <v>-167640</v>
      </c>
    </row>
    <row r="25" spans="1:8" ht="12.75">
      <c r="A25" s="80" t="s">
        <v>177</v>
      </c>
      <c r="B25" s="81" t="s">
        <v>184</v>
      </c>
      <c r="H25" s="82">
        <v>167640</v>
      </c>
    </row>
    <row r="27" spans="1:2" ht="12.75">
      <c r="A27" s="80" t="s">
        <v>237</v>
      </c>
      <c r="B27" s="68" t="s">
        <v>252</v>
      </c>
    </row>
    <row r="28" spans="1:8" ht="12.75">
      <c r="A28" s="80" t="s">
        <v>177</v>
      </c>
      <c r="B28" s="81" t="s">
        <v>180</v>
      </c>
      <c r="H28" s="82">
        <v>1369602</v>
      </c>
    </row>
    <row r="29" spans="1:8" ht="12.75">
      <c r="A29" s="80" t="s">
        <v>177</v>
      </c>
      <c r="B29" s="81" t="s">
        <v>181</v>
      </c>
      <c r="H29" s="82">
        <v>267072</v>
      </c>
    </row>
    <row r="30" spans="1:8" ht="12.75">
      <c r="A30" s="80" t="s">
        <v>177</v>
      </c>
      <c r="B30" s="81" t="s">
        <v>184</v>
      </c>
      <c r="H30" s="82">
        <v>-2163174</v>
      </c>
    </row>
    <row r="31" spans="1:8" ht="12.75">
      <c r="A31" s="80" t="s">
        <v>177</v>
      </c>
      <c r="B31" s="81" t="s">
        <v>186</v>
      </c>
      <c r="H31" s="82">
        <v>526500</v>
      </c>
    </row>
    <row r="32" ht="12.75">
      <c r="E32" s="81"/>
    </row>
    <row r="33" spans="1:2" ht="12.75">
      <c r="A33" s="80" t="s">
        <v>187</v>
      </c>
      <c r="B33" s="81" t="s">
        <v>375</v>
      </c>
    </row>
    <row r="34" spans="1:8" ht="12.75">
      <c r="A34" s="88" t="s">
        <v>177</v>
      </c>
      <c r="B34" s="81" t="s">
        <v>176</v>
      </c>
      <c r="H34" s="82">
        <v>-7060492</v>
      </c>
    </row>
    <row r="35" spans="1:8" ht="12.75">
      <c r="A35" s="80" t="s">
        <v>177</v>
      </c>
      <c r="B35" s="81" t="s">
        <v>183</v>
      </c>
      <c r="H35" s="82">
        <v>7060492</v>
      </c>
    </row>
    <row r="37" spans="1:2" ht="12.75">
      <c r="A37" s="80" t="s">
        <v>302</v>
      </c>
      <c r="B37" s="81" t="s">
        <v>373</v>
      </c>
    </row>
    <row r="38" spans="1:8" ht="12.75">
      <c r="A38" s="80" t="s">
        <v>177</v>
      </c>
      <c r="B38" s="81" t="s">
        <v>180</v>
      </c>
      <c r="H38" s="82">
        <v>111135</v>
      </c>
    </row>
    <row r="39" spans="1:8" ht="12.75">
      <c r="A39" s="80" t="s">
        <v>177</v>
      </c>
      <c r="B39" s="81" t="s">
        <v>184</v>
      </c>
      <c r="H39" s="82">
        <v>-111135</v>
      </c>
    </row>
    <row r="41" spans="1:2" ht="12.75">
      <c r="A41" s="88" t="s">
        <v>303</v>
      </c>
      <c r="B41" s="81" t="s">
        <v>334</v>
      </c>
    </row>
    <row r="42" spans="1:8" ht="12.75">
      <c r="A42" s="80" t="s">
        <v>177</v>
      </c>
      <c r="B42" s="81" t="s">
        <v>176</v>
      </c>
      <c r="H42" s="82">
        <v>-60000</v>
      </c>
    </row>
    <row r="43" spans="1:8" ht="12.75">
      <c r="A43" s="80" t="s">
        <v>177</v>
      </c>
      <c r="B43" s="81" t="s">
        <v>184</v>
      </c>
      <c r="H43" s="82">
        <v>30000</v>
      </c>
    </row>
    <row r="44" spans="1:8" ht="12.75">
      <c r="A44" s="80" t="s">
        <v>177</v>
      </c>
      <c r="B44" s="81" t="s">
        <v>186</v>
      </c>
      <c r="H44" s="82">
        <v>30000</v>
      </c>
    </row>
    <row r="45" spans="1:5" ht="12.75">
      <c r="A45" s="87"/>
      <c r="E45" s="81"/>
    </row>
    <row r="46" spans="1:5" ht="12.75">
      <c r="A46" s="88" t="s">
        <v>304</v>
      </c>
      <c r="B46" s="81" t="s">
        <v>374</v>
      </c>
      <c r="E46" s="81"/>
    </row>
    <row r="47" spans="1:8" ht="12.75">
      <c r="A47" s="80" t="s">
        <v>177</v>
      </c>
      <c r="B47" s="81" t="s">
        <v>180</v>
      </c>
      <c r="H47" s="82">
        <v>-106602</v>
      </c>
    </row>
    <row r="48" spans="1:8" ht="12.75">
      <c r="A48" s="80" t="s">
        <v>177</v>
      </c>
      <c r="B48" s="81" t="s">
        <v>181</v>
      </c>
      <c r="H48" s="82">
        <v>-43398</v>
      </c>
    </row>
    <row r="49" spans="1:8" ht="12.75">
      <c r="A49" s="80" t="s">
        <v>177</v>
      </c>
      <c r="B49" s="81" t="s">
        <v>184</v>
      </c>
      <c r="H49" s="82">
        <v>150000</v>
      </c>
    </row>
    <row r="50" spans="1:5" ht="12.75">
      <c r="A50" s="87"/>
      <c r="E50" s="81"/>
    </row>
    <row r="51" spans="1:5" ht="12.75">
      <c r="A51" s="88" t="s">
        <v>305</v>
      </c>
      <c r="B51" s="81" t="s">
        <v>376</v>
      </c>
      <c r="E51" s="81"/>
    </row>
    <row r="52" spans="1:8" ht="12.75">
      <c r="A52" s="80" t="s">
        <v>177</v>
      </c>
      <c r="B52" s="81" t="s">
        <v>180</v>
      </c>
      <c r="H52" s="82">
        <v>-425108</v>
      </c>
    </row>
    <row r="53" spans="1:8" ht="12.75">
      <c r="A53" s="80" t="s">
        <v>177</v>
      </c>
      <c r="B53" s="81" t="s">
        <v>181</v>
      </c>
      <c r="H53" s="82">
        <v>-173062</v>
      </c>
    </row>
    <row r="54" spans="1:8" ht="12.75">
      <c r="A54" s="80" t="s">
        <v>177</v>
      </c>
      <c r="B54" s="81" t="s">
        <v>184</v>
      </c>
      <c r="H54" s="82">
        <v>598170</v>
      </c>
    </row>
    <row r="60" ht="12.75">
      <c r="A60" s="68" t="s">
        <v>364</v>
      </c>
    </row>
    <row r="62" spans="1:2" ht="12.75">
      <c r="A62" s="80" t="s">
        <v>165</v>
      </c>
      <c r="B62" s="81" t="s">
        <v>368</v>
      </c>
    </row>
    <row r="63" spans="1:8" ht="12.75">
      <c r="A63" s="88" t="s">
        <v>177</v>
      </c>
      <c r="B63" s="81" t="s">
        <v>185</v>
      </c>
      <c r="H63" s="82">
        <v>432476</v>
      </c>
    </row>
    <row r="64" spans="1:8" ht="12.75">
      <c r="A64" s="88" t="s">
        <v>177</v>
      </c>
      <c r="B64" s="81" t="s">
        <v>179</v>
      </c>
      <c r="H64" s="82">
        <v>-432476</v>
      </c>
    </row>
    <row r="66" spans="1:2" ht="12.75">
      <c r="A66" s="80" t="s">
        <v>178</v>
      </c>
      <c r="B66" s="81" t="s">
        <v>370</v>
      </c>
    </row>
    <row r="67" spans="1:8" ht="12.75">
      <c r="A67" s="88" t="s">
        <v>177</v>
      </c>
      <c r="B67" s="81" t="s">
        <v>185</v>
      </c>
      <c r="H67" s="82">
        <v>488577</v>
      </c>
    </row>
    <row r="68" spans="1:8" ht="12.75">
      <c r="A68" s="88" t="s">
        <v>177</v>
      </c>
      <c r="B68" s="81" t="s">
        <v>179</v>
      </c>
      <c r="F68" s="68"/>
      <c r="H68" s="82">
        <v>-488577</v>
      </c>
    </row>
    <row r="70" spans="1:2" ht="12.75">
      <c r="A70" s="88" t="s">
        <v>236</v>
      </c>
      <c r="B70" s="81" t="s">
        <v>365</v>
      </c>
    </row>
    <row r="71" spans="1:8" ht="12.75">
      <c r="A71" s="80" t="s">
        <v>177</v>
      </c>
      <c r="B71" s="81" t="s">
        <v>184</v>
      </c>
      <c r="H71" s="82">
        <v>-20000000</v>
      </c>
    </row>
    <row r="72" spans="1:8" ht="12.75">
      <c r="A72" s="80" t="s">
        <v>177</v>
      </c>
      <c r="B72" s="81" t="s">
        <v>186</v>
      </c>
      <c r="H72" s="82">
        <v>20000000</v>
      </c>
    </row>
    <row r="74" spans="1:2" ht="12.75">
      <c r="A74" s="80" t="s">
        <v>182</v>
      </c>
      <c r="B74" s="81" t="s">
        <v>340</v>
      </c>
    </row>
    <row r="75" spans="1:8" ht="12.75">
      <c r="A75" s="80" t="s">
        <v>177</v>
      </c>
      <c r="B75" s="81" t="s">
        <v>183</v>
      </c>
      <c r="H75" s="82">
        <v>-631119</v>
      </c>
    </row>
    <row r="76" spans="1:8" ht="12.75">
      <c r="A76" s="80" t="s">
        <v>177</v>
      </c>
      <c r="B76" s="81" t="s">
        <v>341</v>
      </c>
      <c r="H76" s="82">
        <v>631119</v>
      </c>
    </row>
    <row r="77" ht="12.75">
      <c r="E77" s="81"/>
    </row>
    <row r="78" spans="1:8" ht="12.75">
      <c r="A78" s="80" t="s">
        <v>237</v>
      </c>
      <c r="B78" s="81" t="s">
        <v>367</v>
      </c>
      <c r="F78" s="90"/>
      <c r="H78" s="90"/>
    </row>
    <row r="79" spans="1:8" ht="12.75">
      <c r="A79" s="88" t="s">
        <v>177</v>
      </c>
      <c r="B79" s="81" t="s">
        <v>184</v>
      </c>
      <c r="H79" s="82">
        <v>-1753371</v>
      </c>
    </row>
    <row r="80" spans="1:8" ht="12.75">
      <c r="A80" s="80" t="s">
        <v>177</v>
      </c>
      <c r="B80" s="81" t="s">
        <v>183</v>
      </c>
      <c r="F80" s="90"/>
      <c r="H80" s="90">
        <v>1753371</v>
      </c>
    </row>
    <row r="81" spans="6:8" ht="12.75">
      <c r="F81" s="90"/>
      <c r="H81" s="90"/>
    </row>
    <row r="82" spans="1:2" ht="12.75">
      <c r="A82" s="88" t="s">
        <v>187</v>
      </c>
      <c r="B82" s="81" t="s">
        <v>334</v>
      </c>
    </row>
    <row r="83" spans="1:8" ht="12.75">
      <c r="A83" s="80" t="s">
        <v>177</v>
      </c>
      <c r="B83" s="81" t="s">
        <v>176</v>
      </c>
      <c r="H83" s="82">
        <v>-100000</v>
      </c>
    </row>
    <row r="84" spans="1:8" ht="12.75">
      <c r="A84" s="80" t="s">
        <v>177</v>
      </c>
      <c r="B84" s="81" t="s">
        <v>186</v>
      </c>
      <c r="H84" s="82">
        <v>100000</v>
      </c>
    </row>
    <row r="86" spans="1:2" ht="12.75">
      <c r="A86" s="80" t="s">
        <v>302</v>
      </c>
      <c r="B86" s="81" t="s">
        <v>335</v>
      </c>
    </row>
    <row r="87" spans="1:8" ht="12.75">
      <c r="A87" s="80" t="s">
        <v>177</v>
      </c>
      <c r="B87" s="81" t="s">
        <v>184</v>
      </c>
      <c r="H87" s="82">
        <v>-5468</v>
      </c>
    </row>
    <row r="88" spans="1:8" ht="12.75">
      <c r="A88" s="80" t="s">
        <v>177</v>
      </c>
      <c r="B88" s="81" t="s">
        <v>183</v>
      </c>
      <c r="H88" s="82">
        <v>5468</v>
      </c>
    </row>
    <row r="90" spans="1:2" ht="12.75">
      <c r="A90" s="80" t="s">
        <v>303</v>
      </c>
      <c r="B90" s="81" t="s">
        <v>333</v>
      </c>
    </row>
    <row r="91" spans="1:8" ht="12.75">
      <c r="A91" s="88" t="s">
        <v>177</v>
      </c>
      <c r="B91" s="81" t="s">
        <v>241</v>
      </c>
      <c r="H91" s="82">
        <v>-5000</v>
      </c>
    </row>
    <row r="92" spans="1:8" ht="12.75">
      <c r="A92" s="88" t="s">
        <v>177</v>
      </c>
      <c r="B92" s="81" t="s">
        <v>179</v>
      </c>
      <c r="H92" s="82">
        <v>5000</v>
      </c>
    </row>
    <row r="93" spans="1:8" ht="12.75">
      <c r="A93" s="80" t="s">
        <v>177</v>
      </c>
      <c r="B93" s="81" t="s">
        <v>183</v>
      </c>
      <c r="H93" s="82">
        <v>-5000</v>
      </c>
    </row>
    <row r="94" spans="1:8" ht="12.75">
      <c r="A94" s="80" t="s">
        <v>177</v>
      </c>
      <c r="B94" s="81" t="s">
        <v>184</v>
      </c>
      <c r="H94" s="82">
        <v>5000</v>
      </c>
    </row>
    <row r="96" spans="1:2" ht="12.75">
      <c r="A96" s="80" t="s">
        <v>304</v>
      </c>
      <c r="B96" s="81" t="s">
        <v>311</v>
      </c>
    </row>
    <row r="97" spans="1:8" ht="12.75">
      <c r="A97" s="80" t="s">
        <v>177</v>
      </c>
      <c r="B97" s="81" t="s">
        <v>240</v>
      </c>
      <c r="H97" s="82">
        <v>-37090</v>
      </c>
    </row>
    <row r="98" spans="1:8" ht="12.75">
      <c r="A98" s="80" t="s">
        <v>177</v>
      </c>
      <c r="B98" s="81" t="s">
        <v>184</v>
      </c>
      <c r="H98" s="82">
        <v>37090</v>
      </c>
    </row>
    <row r="99" spans="1:8" ht="12.75">
      <c r="A99" s="68"/>
      <c r="B99" s="68"/>
      <c r="C99" s="68"/>
      <c r="D99" s="68"/>
      <c r="F99" s="68"/>
      <c r="G99" s="68"/>
      <c r="H99" s="68"/>
    </row>
    <row r="100" spans="1:2" ht="12.75">
      <c r="A100" s="80" t="s">
        <v>305</v>
      </c>
      <c r="B100" s="68" t="s">
        <v>252</v>
      </c>
    </row>
    <row r="101" spans="1:8" ht="12.75">
      <c r="A101" s="80" t="s">
        <v>177</v>
      </c>
      <c r="B101" s="81" t="s">
        <v>180</v>
      </c>
      <c r="H101" s="82">
        <v>1217500</v>
      </c>
    </row>
    <row r="102" spans="1:8" ht="12.75">
      <c r="A102" s="80" t="s">
        <v>177</v>
      </c>
      <c r="B102" s="81" t="s">
        <v>181</v>
      </c>
      <c r="H102" s="82">
        <v>134746</v>
      </c>
    </row>
    <row r="103" spans="1:8" ht="12.75">
      <c r="A103" s="80" t="s">
        <v>177</v>
      </c>
      <c r="B103" s="81" t="s">
        <v>184</v>
      </c>
      <c r="H103" s="82">
        <v>-825746</v>
      </c>
    </row>
    <row r="104" spans="1:8" ht="12.75">
      <c r="A104" s="80" t="s">
        <v>177</v>
      </c>
      <c r="B104" s="81" t="s">
        <v>186</v>
      </c>
      <c r="H104" s="82">
        <v>-526500</v>
      </c>
    </row>
    <row r="105" spans="1:8" ht="12.75">
      <c r="A105" s="68"/>
      <c r="B105" s="68"/>
      <c r="C105" s="68"/>
      <c r="D105" s="68"/>
      <c r="F105" s="68"/>
      <c r="G105" s="68"/>
      <c r="H105" s="68"/>
    </row>
    <row r="106" spans="1:2" ht="12.75">
      <c r="A106" s="80" t="s">
        <v>347</v>
      </c>
      <c r="B106" s="81" t="s">
        <v>48</v>
      </c>
    </row>
    <row r="107" spans="1:8" ht="12.75">
      <c r="A107" s="80" t="s">
        <v>177</v>
      </c>
      <c r="B107" s="81" t="s">
        <v>240</v>
      </c>
      <c r="H107" s="82">
        <v>-591820</v>
      </c>
    </row>
    <row r="108" spans="1:8" ht="12.75">
      <c r="A108" s="88" t="s">
        <v>177</v>
      </c>
      <c r="B108" s="81" t="s">
        <v>183</v>
      </c>
      <c r="H108" s="82">
        <v>591820</v>
      </c>
    </row>
    <row r="110" spans="1:2" ht="12.75">
      <c r="A110" s="80" t="s">
        <v>405</v>
      </c>
      <c r="B110" s="81" t="s">
        <v>380</v>
      </c>
    </row>
    <row r="111" spans="1:8" ht="12.75">
      <c r="A111" s="80" t="s">
        <v>177</v>
      </c>
      <c r="B111" s="81" t="s">
        <v>176</v>
      </c>
      <c r="H111" s="82">
        <v>-150000</v>
      </c>
    </row>
    <row r="112" spans="1:8" ht="12.75">
      <c r="A112" s="80" t="s">
        <v>177</v>
      </c>
      <c r="B112" s="81" t="s">
        <v>186</v>
      </c>
      <c r="H112" s="82">
        <v>150000</v>
      </c>
    </row>
    <row r="113" spans="1:8" ht="12.75">
      <c r="A113" s="68"/>
      <c r="B113" s="68"/>
      <c r="C113" s="68"/>
      <c r="D113" s="68"/>
      <c r="F113" s="68"/>
      <c r="G113" s="68"/>
      <c r="H113" s="68"/>
    </row>
    <row r="115" ht="12.75">
      <c r="A115" s="87" t="s">
        <v>362</v>
      </c>
    </row>
    <row r="116" ht="12.75">
      <c r="A116" s="87"/>
    </row>
    <row r="118" spans="1:2" ht="12.75">
      <c r="A118" s="80" t="s">
        <v>165</v>
      </c>
      <c r="B118" s="81" t="s">
        <v>391</v>
      </c>
    </row>
    <row r="119" spans="1:8" ht="12.75">
      <c r="A119" s="88" t="s">
        <v>177</v>
      </c>
      <c r="B119" s="81" t="s">
        <v>185</v>
      </c>
      <c r="H119" s="82">
        <v>517974</v>
      </c>
    </row>
    <row r="120" spans="1:8" ht="12.75">
      <c r="A120" s="88" t="s">
        <v>177</v>
      </c>
      <c r="B120" s="81" t="s">
        <v>179</v>
      </c>
      <c r="F120" s="68"/>
      <c r="H120" s="82">
        <v>-517974</v>
      </c>
    </row>
    <row r="121" ht="12.75">
      <c r="A121" s="68"/>
    </row>
    <row r="122" spans="1:8" ht="12.75">
      <c r="A122" s="88" t="s">
        <v>178</v>
      </c>
      <c r="B122" s="146" t="s">
        <v>363</v>
      </c>
      <c r="C122" s="146"/>
      <c r="D122" s="146"/>
      <c r="E122" s="146"/>
      <c r="F122" s="146"/>
      <c r="G122" s="146"/>
      <c r="H122" s="146"/>
    </row>
    <row r="123" spans="1:8" ht="12.75">
      <c r="A123" s="88"/>
      <c r="B123" s="146"/>
      <c r="C123" s="146"/>
      <c r="D123" s="146"/>
      <c r="E123" s="146"/>
      <c r="F123" s="146"/>
      <c r="G123" s="146"/>
      <c r="H123" s="146"/>
    </row>
    <row r="124" spans="1:8" ht="12.75">
      <c r="A124" s="88" t="s">
        <v>177</v>
      </c>
      <c r="B124" s="81" t="s">
        <v>176</v>
      </c>
      <c r="H124" s="82">
        <v>234400</v>
      </c>
    </row>
    <row r="125" spans="1:8" ht="12.75">
      <c r="A125" s="88" t="s">
        <v>177</v>
      </c>
      <c r="B125" s="81" t="s">
        <v>243</v>
      </c>
      <c r="H125" s="82">
        <v>-234400</v>
      </c>
    </row>
    <row r="127" spans="1:7" ht="12.75">
      <c r="A127" s="88" t="s">
        <v>236</v>
      </c>
      <c r="B127" s="81" t="s">
        <v>383</v>
      </c>
      <c r="F127" s="68"/>
      <c r="G127" s="90"/>
    </row>
    <row r="128" spans="1:8" ht="12.75">
      <c r="A128" s="88" t="s">
        <v>177</v>
      </c>
      <c r="B128" s="81" t="s">
        <v>176</v>
      </c>
      <c r="H128" s="82">
        <v>-10384695</v>
      </c>
    </row>
    <row r="129" spans="1:8" ht="12.75">
      <c r="A129" s="88" t="s">
        <v>177</v>
      </c>
      <c r="B129" s="68" t="s">
        <v>191</v>
      </c>
      <c r="F129" s="68"/>
      <c r="G129" s="90"/>
      <c r="H129" s="82">
        <v>10384695</v>
      </c>
    </row>
    <row r="130" spans="1:7" ht="24">
      <c r="A130" s="88"/>
      <c r="B130" s="97"/>
      <c r="C130" s="97"/>
      <c r="D130" s="100" t="s">
        <v>184</v>
      </c>
      <c r="E130" s="100"/>
      <c r="F130" s="114"/>
      <c r="G130" s="80"/>
    </row>
    <row r="131" spans="1:7" ht="12.75">
      <c r="A131" s="88"/>
      <c r="B131" s="81" t="s">
        <v>34</v>
      </c>
      <c r="D131" s="99">
        <v>10384695</v>
      </c>
      <c r="E131" s="99"/>
      <c r="F131" s="99"/>
      <c r="G131" s="80"/>
    </row>
    <row r="133" spans="1:7" ht="12.75">
      <c r="A133" s="88" t="s">
        <v>182</v>
      </c>
      <c r="B133" s="68" t="s">
        <v>308</v>
      </c>
      <c r="F133" s="68"/>
      <c r="G133" s="90"/>
    </row>
    <row r="134" spans="1:8" ht="12.75">
      <c r="A134" s="88" t="s">
        <v>177</v>
      </c>
      <c r="B134" s="68" t="s">
        <v>191</v>
      </c>
      <c r="F134" s="68"/>
      <c r="G134" s="90"/>
      <c r="H134" s="82">
        <v>0</v>
      </c>
    </row>
    <row r="135" spans="1:7" ht="36">
      <c r="A135" s="88"/>
      <c r="B135" s="97"/>
      <c r="C135" s="97"/>
      <c r="D135" s="100" t="s">
        <v>180</v>
      </c>
      <c r="E135" s="100" t="s">
        <v>387</v>
      </c>
      <c r="F135" s="114" t="s">
        <v>309</v>
      </c>
      <c r="G135" s="80"/>
    </row>
    <row r="136" spans="1:7" ht="12.75">
      <c r="A136" s="88"/>
      <c r="B136" s="81" t="s">
        <v>34</v>
      </c>
      <c r="D136" s="99">
        <v>-10460</v>
      </c>
      <c r="E136" s="99">
        <v>-2040</v>
      </c>
      <c r="F136" s="99">
        <f aca="true" t="shared" si="0" ref="F136:F141">SUM(D136:E136)</f>
        <v>-12500</v>
      </c>
      <c r="G136" s="80"/>
    </row>
    <row r="137" spans="1:7" ht="12.75">
      <c r="A137" s="88"/>
      <c r="B137" s="68" t="s">
        <v>220</v>
      </c>
      <c r="D137" s="99">
        <v>-26109</v>
      </c>
      <c r="E137" s="99">
        <v>-5091</v>
      </c>
      <c r="F137" s="99">
        <f t="shared" si="0"/>
        <v>-31200</v>
      </c>
      <c r="G137" s="80"/>
    </row>
    <row r="138" spans="1:7" ht="12.75">
      <c r="A138" s="88"/>
      <c r="B138" s="81" t="s">
        <v>82</v>
      </c>
      <c r="D138" s="99">
        <v>-1925</v>
      </c>
      <c r="E138" s="99">
        <v>-375</v>
      </c>
      <c r="F138" s="99">
        <f t="shared" si="0"/>
        <v>-2300</v>
      </c>
      <c r="G138" s="80"/>
    </row>
    <row r="139" spans="1:7" ht="12.75">
      <c r="A139" s="88"/>
      <c r="B139" s="81" t="s">
        <v>310</v>
      </c>
      <c r="D139" s="99">
        <v>-5607</v>
      </c>
      <c r="E139" s="99">
        <v>-1093</v>
      </c>
      <c r="F139" s="99">
        <f t="shared" si="0"/>
        <v>-6700</v>
      </c>
      <c r="G139" s="80"/>
    </row>
    <row r="140" spans="1:7" ht="12.75">
      <c r="A140" s="88"/>
      <c r="B140" s="81" t="s">
        <v>239</v>
      </c>
      <c r="D140" s="99">
        <v>-11100</v>
      </c>
      <c r="E140" s="99"/>
      <c r="F140" s="99">
        <f t="shared" si="0"/>
        <v>-11100</v>
      </c>
      <c r="G140" s="80"/>
    </row>
    <row r="141" spans="1:7" ht="12.75">
      <c r="A141" s="88"/>
      <c r="B141" s="81" t="s">
        <v>85</v>
      </c>
      <c r="D141" s="99">
        <v>53400</v>
      </c>
      <c r="E141" s="99">
        <v>10400</v>
      </c>
      <c r="F141" s="99">
        <f t="shared" si="0"/>
        <v>63800</v>
      </c>
      <c r="G141" s="80"/>
    </row>
    <row r="143" spans="1:7" ht="12.75">
      <c r="A143" s="88" t="s">
        <v>237</v>
      </c>
      <c r="B143" s="68" t="s">
        <v>385</v>
      </c>
      <c r="F143" s="68"/>
      <c r="G143" s="90"/>
    </row>
    <row r="144" spans="1:8" ht="12.75">
      <c r="A144" s="88" t="s">
        <v>177</v>
      </c>
      <c r="B144" s="68" t="s">
        <v>191</v>
      </c>
      <c r="F144" s="68"/>
      <c r="G144" s="90"/>
      <c r="H144" s="82">
        <v>0</v>
      </c>
    </row>
    <row r="145" spans="1:7" ht="24">
      <c r="A145" s="88"/>
      <c r="B145" s="97"/>
      <c r="C145" s="97"/>
      <c r="D145" s="100" t="s">
        <v>386</v>
      </c>
      <c r="E145" s="100" t="s">
        <v>388</v>
      </c>
      <c r="F145" s="114" t="s">
        <v>240</v>
      </c>
      <c r="G145" s="114" t="s">
        <v>309</v>
      </c>
    </row>
    <row r="146" spans="1:7" ht="12.75">
      <c r="A146" s="88"/>
      <c r="B146" s="81" t="s">
        <v>34</v>
      </c>
      <c r="D146" s="99">
        <v>-16377499</v>
      </c>
      <c r="E146" s="99">
        <v>15198142</v>
      </c>
      <c r="F146" s="99">
        <v>1179357</v>
      </c>
      <c r="G146" s="99">
        <f>SUM(D146:F146)</f>
        <v>0</v>
      </c>
    </row>
    <row r="147" spans="1:7" ht="12.75">
      <c r="A147" s="88"/>
      <c r="D147" s="99">
        <v>-8235695</v>
      </c>
      <c r="E147" s="99">
        <v>8235695</v>
      </c>
      <c r="F147" s="99"/>
      <c r="G147" s="99"/>
    </row>
    <row r="148" spans="2:7" ht="12.75">
      <c r="B148" s="68" t="s">
        <v>220</v>
      </c>
      <c r="D148" s="99">
        <v>-2280287</v>
      </c>
      <c r="E148" s="99">
        <v>2280287</v>
      </c>
      <c r="F148" s="99"/>
      <c r="G148" s="99">
        <f>SUM(D148:F148)</f>
        <v>0</v>
      </c>
    </row>
    <row r="150" spans="1:2" ht="12.75">
      <c r="A150" s="80" t="s">
        <v>187</v>
      </c>
      <c r="B150" s="81" t="s">
        <v>396</v>
      </c>
    </row>
    <row r="151" spans="1:8" ht="12.75">
      <c r="A151" s="80" t="s">
        <v>177</v>
      </c>
      <c r="B151" s="81" t="s">
        <v>184</v>
      </c>
      <c r="H151" s="82">
        <v>-200000</v>
      </c>
    </row>
    <row r="152" spans="1:8" ht="12.75">
      <c r="A152" s="88" t="s">
        <v>177</v>
      </c>
      <c r="B152" s="68" t="s">
        <v>191</v>
      </c>
      <c r="F152" s="68"/>
      <c r="G152" s="90"/>
      <c r="H152" s="82">
        <v>200000</v>
      </c>
    </row>
    <row r="153" spans="1:7" ht="24">
      <c r="A153" s="88"/>
      <c r="B153" s="97"/>
      <c r="C153" s="97"/>
      <c r="D153" s="100" t="s">
        <v>386</v>
      </c>
      <c r="E153" s="100"/>
      <c r="F153" s="114"/>
      <c r="G153" s="114"/>
    </row>
    <row r="154" spans="1:7" ht="12.75">
      <c r="A154" s="88"/>
      <c r="B154" s="81" t="s">
        <v>239</v>
      </c>
      <c r="D154" s="99">
        <v>200000</v>
      </c>
      <c r="E154" s="99"/>
      <c r="F154" s="99"/>
      <c r="G154" s="99"/>
    </row>
    <row r="156" spans="1:2" ht="12.75">
      <c r="A156" s="80" t="s">
        <v>302</v>
      </c>
      <c r="B156" s="81" t="s">
        <v>397</v>
      </c>
    </row>
    <row r="157" spans="1:8" ht="12.75">
      <c r="A157" s="80" t="s">
        <v>177</v>
      </c>
      <c r="B157" s="81" t="s">
        <v>184</v>
      </c>
      <c r="H157" s="82">
        <v>-400000</v>
      </c>
    </row>
    <row r="158" spans="1:8" ht="12.75">
      <c r="A158" s="88" t="s">
        <v>177</v>
      </c>
      <c r="B158" s="68" t="s">
        <v>191</v>
      </c>
      <c r="F158" s="68"/>
      <c r="G158" s="90"/>
      <c r="H158" s="82">
        <v>400000</v>
      </c>
    </row>
    <row r="159" spans="1:7" ht="24">
      <c r="A159" s="88"/>
      <c r="B159" s="97"/>
      <c r="C159" s="97"/>
      <c r="D159" s="100" t="s">
        <v>386</v>
      </c>
      <c r="E159" s="100"/>
      <c r="F159" s="114"/>
      <c r="G159" s="114"/>
    </row>
    <row r="160" spans="1:7" ht="12.75">
      <c r="A160" s="88"/>
      <c r="B160" s="81" t="s">
        <v>239</v>
      </c>
      <c r="D160" s="99">
        <v>400000</v>
      </c>
      <c r="E160" s="99"/>
      <c r="F160" s="99"/>
      <c r="G160" s="99"/>
    </row>
    <row r="161" spans="1:7" ht="12.75">
      <c r="A161" s="88"/>
      <c r="D161" s="99"/>
      <c r="E161" s="99"/>
      <c r="F161" s="99"/>
      <c r="G161" s="99"/>
    </row>
    <row r="162" spans="1:2" ht="12.75">
      <c r="A162" s="80" t="s">
        <v>303</v>
      </c>
      <c r="B162" s="81" t="s">
        <v>402</v>
      </c>
    </row>
    <row r="163" spans="1:8" ht="12.75">
      <c r="A163" s="80" t="s">
        <v>177</v>
      </c>
      <c r="B163" s="81" t="s">
        <v>176</v>
      </c>
      <c r="H163" s="82">
        <v>-14682483</v>
      </c>
    </row>
    <row r="164" spans="1:8" ht="12.75">
      <c r="A164" s="88" t="s">
        <v>177</v>
      </c>
      <c r="B164" s="68" t="s">
        <v>191</v>
      </c>
      <c r="F164" s="68"/>
      <c r="G164" s="90"/>
      <c r="H164" s="82">
        <v>14682483</v>
      </c>
    </row>
    <row r="165" spans="1:7" ht="36">
      <c r="A165" s="88"/>
      <c r="B165" s="97"/>
      <c r="C165" s="68"/>
      <c r="D165" s="100" t="s">
        <v>180</v>
      </c>
      <c r="E165" s="100" t="s">
        <v>181</v>
      </c>
      <c r="F165" s="100" t="s">
        <v>184</v>
      </c>
      <c r="G165" s="114" t="s">
        <v>309</v>
      </c>
    </row>
    <row r="166" spans="1:7" ht="12.75">
      <c r="A166" s="88"/>
      <c r="B166" s="81" t="s">
        <v>239</v>
      </c>
      <c r="C166" s="68"/>
      <c r="D166" s="99">
        <v>931249</v>
      </c>
      <c r="E166" s="99">
        <v>951234</v>
      </c>
      <c r="F166" s="99">
        <v>12800000</v>
      </c>
      <c r="G166" s="99">
        <f>SUM(D166:F166)</f>
        <v>14682483</v>
      </c>
    </row>
    <row r="167" spans="1:7" ht="12.75">
      <c r="A167" s="88"/>
      <c r="D167" s="99"/>
      <c r="E167" s="99"/>
      <c r="F167" s="99"/>
      <c r="G167" s="99"/>
    </row>
    <row r="168" spans="1:2" ht="12.75">
      <c r="A168" s="80" t="s">
        <v>304</v>
      </c>
      <c r="B168" s="81" t="s">
        <v>404</v>
      </c>
    </row>
    <row r="169" spans="1:8" ht="12.75">
      <c r="A169" s="80" t="s">
        <v>177</v>
      </c>
      <c r="B169" s="81" t="s">
        <v>176</v>
      </c>
      <c r="H169" s="82">
        <v>1493454</v>
      </c>
    </row>
    <row r="170" spans="1:8" ht="12.75">
      <c r="A170" s="88" t="s">
        <v>177</v>
      </c>
      <c r="B170" s="68" t="s">
        <v>191</v>
      </c>
      <c r="F170" s="68"/>
      <c r="G170" s="90"/>
      <c r="H170" s="82">
        <v>-1493454</v>
      </c>
    </row>
    <row r="171" spans="1:7" ht="24">
      <c r="A171" s="88"/>
      <c r="B171" s="97"/>
      <c r="C171" s="97"/>
      <c r="D171" s="100" t="s">
        <v>386</v>
      </c>
      <c r="E171" s="100"/>
      <c r="F171" s="114"/>
      <c r="G171" s="114"/>
    </row>
    <row r="172" spans="1:7" ht="12.75">
      <c r="A172" s="88"/>
      <c r="B172" s="81" t="s">
        <v>239</v>
      </c>
      <c r="D172" s="99">
        <v>-1493454</v>
      </c>
      <c r="E172" s="99"/>
      <c r="F172" s="99"/>
      <c r="G172" s="99"/>
    </row>
    <row r="173" spans="1:7" ht="12.75">
      <c r="A173" s="88"/>
      <c r="D173" s="99"/>
      <c r="E173" s="99"/>
      <c r="F173" s="99"/>
      <c r="G173" s="99"/>
    </row>
    <row r="174" spans="1:9" ht="12.75" customHeight="1">
      <c r="A174" s="80" t="s">
        <v>305</v>
      </c>
      <c r="B174" s="146" t="s">
        <v>440</v>
      </c>
      <c r="C174" s="146"/>
      <c r="D174" s="146"/>
      <c r="E174" s="146"/>
      <c r="F174" s="146"/>
      <c r="G174" s="146"/>
      <c r="H174" s="146"/>
      <c r="I174" s="125"/>
    </row>
    <row r="175" spans="2:9" ht="24.75" customHeight="1">
      <c r="B175" s="146"/>
      <c r="C175" s="146"/>
      <c r="D175" s="146"/>
      <c r="E175" s="146"/>
      <c r="F175" s="146"/>
      <c r="G175" s="146"/>
      <c r="H175" s="146"/>
      <c r="I175" s="125"/>
    </row>
    <row r="176" spans="1:8" ht="12.75">
      <c r="A176" s="80" t="s">
        <v>177</v>
      </c>
      <c r="B176" s="81" t="s">
        <v>176</v>
      </c>
      <c r="H176" s="82">
        <v>-8049692</v>
      </c>
    </row>
    <row r="177" spans="1:8" ht="12.75">
      <c r="A177" s="88" t="s">
        <v>177</v>
      </c>
      <c r="B177" s="68" t="s">
        <v>191</v>
      </c>
      <c r="F177" s="68"/>
      <c r="G177" s="90"/>
      <c r="H177" s="82">
        <v>8049692</v>
      </c>
    </row>
    <row r="178" spans="1:7" ht="24">
      <c r="A178" s="88"/>
      <c r="B178" s="97"/>
      <c r="C178" s="97"/>
      <c r="D178" s="100" t="s">
        <v>386</v>
      </c>
      <c r="E178" s="100"/>
      <c r="F178" s="114"/>
      <c r="G178" s="114"/>
    </row>
    <row r="179" spans="1:7" ht="12.75">
      <c r="A179" s="88"/>
      <c r="B179" s="81" t="s">
        <v>239</v>
      </c>
      <c r="D179" s="99">
        <v>8049692</v>
      </c>
      <c r="E179" s="99"/>
      <c r="F179" s="99"/>
      <c r="G179" s="99"/>
    </row>
    <row r="180" spans="1:7" ht="12.75">
      <c r="A180" s="88"/>
      <c r="D180" s="99"/>
      <c r="E180" s="99"/>
      <c r="F180" s="99"/>
      <c r="G180" s="99"/>
    </row>
    <row r="181" spans="1:7" ht="12.75">
      <c r="A181" s="88" t="s">
        <v>347</v>
      </c>
      <c r="B181" s="68" t="s">
        <v>409</v>
      </c>
      <c r="F181" s="68"/>
      <c r="G181" s="90"/>
    </row>
    <row r="182" spans="1:8" ht="12.75">
      <c r="A182" s="88" t="s">
        <v>177</v>
      </c>
      <c r="B182" s="68" t="s">
        <v>191</v>
      </c>
      <c r="F182" s="68"/>
      <c r="G182" s="90"/>
      <c r="H182" s="82">
        <v>0</v>
      </c>
    </row>
    <row r="183" spans="1:7" ht="24">
      <c r="A183" s="88"/>
      <c r="B183" s="97"/>
      <c r="C183" s="97"/>
      <c r="D183" s="100" t="s">
        <v>388</v>
      </c>
      <c r="E183" s="114" t="s">
        <v>240</v>
      </c>
      <c r="F183" s="114" t="s">
        <v>309</v>
      </c>
      <c r="G183" s="68"/>
    </row>
    <row r="184" spans="1:7" ht="12.75">
      <c r="A184" s="88"/>
      <c r="B184" s="81" t="s">
        <v>34</v>
      </c>
      <c r="D184" s="99">
        <v>500000</v>
      </c>
      <c r="E184" s="99">
        <v>-500000</v>
      </c>
      <c r="F184" s="99">
        <f>SUM(D184:E184)</f>
        <v>0</v>
      </c>
      <c r="G184" s="99"/>
    </row>
    <row r="185" spans="1:7" ht="12.75">
      <c r="A185" s="88"/>
      <c r="D185" s="99"/>
      <c r="E185" s="99"/>
      <c r="F185" s="99"/>
      <c r="G185" s="99"/>
    </row>
    <row r="186" spans="1:7" ht="12.75">
      <c r="A186" s="88" t="s">
        <v>405</v>
      </c>
      <c r="B186" s="68" t="s">
        <v>426</v>
      </c>
      <c r="D186" s="99"/>
      <c r="E186" s="99"/>
      <c r="F186" s="99"/>
      <c r="G186" s="99"/>
    </row>
    <row r="187" spans="1:8" ht="12.75">
      <c r="A187" s="80" t="s">
        <v>177</v>
      </c>
      <c r="B187" s="81" t="s">
        <v>176</v>
      </c>
      <c r="H187" s="82">
        <v>22000000</v>
      </c>
    </row>
    <row r="188" spans="1:8" ht="12.75">
      <c r="A188" s="88" t="s">
        <v>177</v>
      </c>
      <c r="B188" s="68" t="s">
        <v>191</v>
      </c>
      <c r="F188" s="68"/>
      <c r="G188" s="90"/>
      <c r="H188" s="82">
        <v>-22000000</v>
      </c>
    </row>
    <row r="189" spans="1:7" ht="24">
      <c r="A189" s="88"/>
      <c r="B189" s="97"/>
      <c r="C189" s="97"/>
      <c r="D189" s="100" t="s">
        <v>386</v>
      </c>
      <c r="E189" s="100"/>
      <c r="F189" s="114"/>
      <c r="G189" s="114"/>
    </row>
    <row r="190" spans="1:7" ht="12.75">
      <c r="A190" s="88"/>
      <c r="B190" s="81" t="s">
        <v>239</v>
      </c>
      <c r="D190" s="99">
        <v>-22000000</v>
      </c>
      <c r="E190" s="99"/>
      <c r="F190" s="99"/>
      <c r="G190" s="99"/>
    </row>
    <row r="191" spans="1:7" ht="12.75">
      <c r="A191" s="88"/>
      <c r="D191" s="99"/>
      <c r="E191" s="99"/>
      <c r="F191" s="99"/>
      <c r="G191" s="99"/>
    </row>
    <row r="192" spans="1:7" ht="12.75">
      <c r="A192" s="88" t="s">
        <v>411</v>
      </c>
      <c r="B192" s="81" t="s">
        <v>415</v>
      </c>
      <c r="D192" s="99"/>
      <c r="E192" s="99"/>
      <c r="F192" s="99"/>
      <c r="G192" s="99"/>
    </row>
    <row r="193" spans="1:8" ht="12.75">
      <c r="A193" s="88" t="s">
        <v>177</v>
      </c>
      <c r="B193" s="81" t="s">
        <v>176</v>
      </c>
      <c r="D193" s="99"/>
      <c r="E193" s="99"/>
      <c r="F193" s="99"/>
      <c r="G193" s="99"/>
      <c r="H193" s="82">
        <v>-2414</v>
      </c>
    </row>
    <row r="194" spans="1:8" ht="12.75">
      <c r="A194" s="88" t="s">
        <v>177</v>
      </c>
      <c r="B194" s="81" t="s">
        <v>410</v>
      </c>
      <c r="D194" s="99"/>
      <c r="E194" s="99"/>
      <c r="F194" s="99"/>
      <c r="G194" s="99"/>
      <c r="H194" s="82">
        <v>2414</v>
      </c>
    </row>
    <row r="195" spans="1:7" ht="12.75">
      <c r="A195" s="88"/>
      <c r="D195" s="118"/>
      <c r="E195" s="118"/>
      <c r="F195" s="99"/>
      <c r="G195" s="99"/>
    </row>
    <row r="196" spans="1:7" ht="12.75">
      <c r="A196" s="88" t="s">
        <v>416</v>
      </c>
      <c r="B196" s="81" t="s">
        <v>412</v>
      </c>
      <c r="D196" s="99"/>
      <c r="E196" s="99"/>
      <c r="F196" s="99"/>
      <c r="G196" s="99"/>
    </row>
    <row r="197" spans="1:8" s="120" customFormat="1" ht="12.75">
      <c r="A197" s="116" t="s">
        <v>177</v>
      </c>
      <c r="B197" s="117" t="s">
        <v>184</v>
      </c>
      <c r="C197" s="117"/>
      <c r="D197" s="118"/>
      <c r="E197" s="118"/>
      <c r="F197" s="118"/>
      <c r="G197" s="118"/>
      <c r="H197" s="119">
        <v>-3000000</v>
      </c>
    </row>
    <row r="198" spans="1:8" s="120" customFormat="1" ht="12.75">
      <c r="A198" s="116" t="s">
        <v>177</v>
      </c>
      <c r="B198" s="117" t="s">
        <v>184</v>
      </c>
      <c r="C198" s="117"/>
      <c r="D198" s="118"/>
      <c r="E198" s="118"/>
      <c r="F198" s="118"/>
      <c r="G198" s="118"/>
      <c r="H198" s="119">
        <v>3000000</v>
      </c>
    </row>
    <row r="199" spans="1:7" ht="12.75">
      <c r="A199" s="88"/>
      <c r="D199" s="99"/>
      <c r="E199" s="99"/>
      <c r="F199" s="99"/>
      <c r="G199" s="99"/>
    </row>
    <row r="200" spans="1:7" ht="12.75">
      <c r="A200" s="88" t="s">
        <v>425</v>
      </c>
      <c r="B200" s="81" t="s">
        <v>417</v>
      </c>
      <c r="D200" s="99"/>
      <c r="E200" s="99"/>
      <c r="F200" s="99"/>
      <c r="G200" s="99"/>
    </row>
    <row r="201" spans="1:8" ht="12.75">
      <c r="A201" s="116" t="s">
        <v>177</v>
      </c>
      <c r="B201" s="117" t="s">
        <v>184</v>
      </c>
      <c r="C201" s="117"/>
      <c r="D201" s="118"/>
      <c r="E201" s="118"/>
      <c r="F201" s="118"/>
      <c r="G201" s="118"/>
      <c r="H201" s="119">
        <v>-2500000</v>
      </c>
    </row>
    <row r="202" spans="1:8" ht="12.75">
      <c r="A202" s="116" t="s">
        <v>177</v>
      </c>
      <c r="B202" s="117" t="s">
        <v>184</v>
      </c>
      <c r="C202" s="117"/>
      <c r="D202" s="118"/>
      <c r="E202" s="118"/>
      <c r="F202" s="118"/>
      <c r="G202" s="118"/>
      <c r="H202" s="119">
        <v>2500000</v>
      </c>
    </row>
    <row r="203" spans="1:8" ht="12.75">
      <c r="A203" s="116"/>
      <c r="B203" s="117"/>
      <c r="C203" s="117"/>
      <c r="D203" s="118"/>
      <c r="E203" s="118"/>
      <c r="F203" s="118"/>
      <c r="G203" s="118"/>
      <c r="H203" s="119"/>
    </row>
    <row r="204" spans="1:8" ht="12.75">
      <c r="A204" s="80" t="s">
        <v>437</v>
      </c>
      <c r="B204" s="81" t="s">
        <v>436</v>
      </c>
      <c r="F204" s="90"/>
      <c r="H204" s="90"/>
    </row>
    <row r="205" spans="1:8" ht="12.75">
      <c r="A205" s="80" t="s">
        <v>177</v>
      </c>
      <c r="B205" s="81" t="s">
        <v>346</v>
      </c>
      <c r="F205" s="90"/>
      <c r="H205" s="90">
        <v>-16555859</v>
      </c>
    </row>
    <row r="206" spans="1:8" ht="12.75">
      <c r="A206" s="80" t="s">
        <v>177</v>
      </c>
      <c r="B206" s="81" t="s">
        <v>441</v>
      </c>
      <c r="F206" s="90"/>
      <c r="H206" s="90">
        <v>16555859</v>
      </c>
    </row>
    <row r="207" spans="1:7" ht="12.75">
      <c r="A207" s="88"/>
      <c r="D207" s="99"/>
      <c r="E207" s="99"/>
      <c r="F207" s="99"/>
      <c r="G207" s="99"/>
    </row>
  </sheetData>
  <sheetProtection/>
  <mergeCells count="5">
    <mergeCell ref="A2:H2"/>
    <mergeCell ref="A3:H3"/>
    <mergeCell ref="A4:H4"/>
    <mergeCell ref="B122:H123"/>
    <mergeCell ref="B174:H175"/>
  </mergeCells>
  <printOptions horizontalCentered="1"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1"/>
  <sheetViews>
    <sheetView zoomScalePageLayoutView="0" workbookViewId="0" topLeftCell="A1">
      <selection activeCell="A82" sqref="A82:IV82"/>
    </sheetView>
  </sheetViews>
  <sheetFormatPr defaultColWidth="9.00390625" defaultRowHeight="12.75"/>
  <cols>
    <col min="1" max="1" width="4.75390625" style="80" customWidth="1"/>
    <col min="2" max="5" width="9.125" style="68" customWidth="1"/>
    <col min="6" max="6" width="10.75390625" style="82" bestFit="1" customWidth="1"/>
    <col min="7" max="7" width="9.125" style="68" customWidth="1"/>
    <col min="8" max="8" width="12.75390625" style="82" bestFit="1" customWidth="1"/>
    <col min="9" max="16384" width="9.125" style="68" customWidth="1"/>
  </cols>
  <sheetData>
    <row r="1" spans="1:8" ht="12.75">
      <c r="A1" s="85" t="s">
        <v>194</v>
      </c>
      <c r="H1" s="90" t="s">
        <v>173</v>
      </c>
    </row>
    <row r="2" spans="1:8" ht="12.75">
      <c r="A2" s="145" t="s">
        <v>172</v>
      </c>
      <c r="B2" s="145"/>
      <c r="C2" s="145"/>
      <c r="D2" s="145"/>
      <c r="E2" s="145"/>
      <c r="F2" s="145"/>
      <c r="G2" s="145"/>
      <c r="H2" s="145"/>
    </row>
    <row r="3" spans="1:8" ht="12.75">
      <c r="A3" s="145" t="s">
        <v>174</v>
      </c>
      <c r="B3" s="145"/>
      <c r="C3" s="145"/>
      <c r="D3" s="145"/>
      <c r="E3" s="145"/>
      <c r="F3" s="145"/>
      <c r="G3" s="145"/>
      <c r="H3" s="145"/>
    </row>
    <row r="4" spans="1:8" ht="12.75">
      <c r="A4" s="145" t="s">
        <v>175</v>
      </c>
      <c r="B4" s="145"/>
      <c r="C4" s="145"/>
      <c r="D4" s="145"/>
      <c r="E4" s="145"/>
      <c r="F4" s="145"/>
      <c r="G4" s="145"/>
      <c r="H4" s="145"/>
    </row>
    <row r="5" spans="1:8" ht="12.75">
      <c r="A5" s="86"/>
      <c r="B5" s="86"/>
      <c r="C5" s="86"/>
      <c r="D5" s="86"/>
      <c r="E5" s="86"/>
      <c r="F5" s="86"/>
      <c r="G5" s="86"/>
      <c r="H5" s="86"/>
    </row>
    <row r="7" ht="12.75">
      <c r="A7" s="91" t="s">
        <v>193</v>
      </c>
    </row>
    <row r="9" spans="1:7" ht="12.75">
      <c r="A9" s="68" t="s">
        <v>338</v>
      </c>
      <c r="B9" s="81"/>
      <c r="C9" s="81"/>
      <c r="D9" s="81"/>
      <c r="G9" s="82"/>
    </row>
    <row r="10" spans="2:7" ht="12.75">
      <c r="B10" s="81"/>
      <c r="C10" s="81"/>
      <c r="D10" s="81"/>
      <c r="G10" s="82"/>
    </row>
    <row r="11" spans="1:7" ht="12.75">
      <c r="A11" s="80" t="s">
        <v>165</v>
      </c>
      <c r="B11" s="81" t="s">
        <v>342</v>
      </c>
      <c r="C11" s="81"/>
      <c r="D11" s="81"/>
      <c r="G11" s="82"/>
    </row>
    <row r="12" spans="1:8" ht="12.75">
      <c r="A12" s="80" t="s">
        <v>177</v>
      </c>
      <c r="B12" s="68" t="s">
        <v>179</v>
      </c>
      <c r="C12" s="81"/>
      <c r="D12" s="81"/>
      <c r="G12" s="82"/>
      <c r="H12" s="82">
        <v>36532</v>
      </c>
    </row>
    <row r="13" spans="1:8" ht="12.75">
      <c r="A13" s="80" t="s">
        <v>177</v>
      </c>
      <c r="B13" s="81" t="s">
        <v>184</v>
      </c>
      <c r="C13" s="81"/>
      <c r="D13" s="81"/>
      <c r="G13" s="82"/>
      <c r="H13" s="82">
        <v>36532</v>
      </c>
    </row>
    <row r="14" spans="2:7" ht="12.75">
      <c r="B14" s="81"/>
      <c r="C14" s="81"/>
      <c r="D14" s="81"/>
      <c r="G14" s="82"/>
    </row>
    <row r="15" spans="2:7" ht="12.75">
      <c r="B15" s="81"/>
      <c r="C15" s="81"/>
      <c r="D15" s="81"/>
      <c r="G15" s="82"/>
    </row>
    <row r="16" spans="1:7" ht="12.75">
      <c r="A16" s="68" t="s">
        <v>362</v>
      </c>
      <c r="B16" s="81"/>
      <c r="C16" s="81"/>
      <c r="D16" s="81"/>
      <c r="G16" s="82"/>
    </row>
    <row r="17" spans="2:7" ht="12.75">
      <c r="B17" s="81"/>
      <c r="C17" s="81"/>
      <c r="D17" s="81"/>
      <c r="G17" s="82"/>
    </row>
    <row r="18" spans="1:7" ht="12.75">
      <c r="A18" s="80" t="s">
        <v>165</v>
      </c>
      <c r="B18" s="81" t="s">
        <v>342</v>
      </c>
      <c r="C18" s="81"/>
      <c r="D18" s="81"/>
      <c r="G18" s="82"/>
    </row>
    <row r="19" spans="1:8" ht="12.75">
      <c r="A19" s="80" t="s">
        <v>177</v>
      </c>
      <c r="B19" s="68" t="s">
        <v>179</v>
      </c>
      <c r="C19" s="81"/>
      <c r="D19" s="81"/>
      <c r="G19" s="82"/>
      <c r="H19" s="82">
        <v>4140</v>
      </c>
    </row>
    <row r="20" spans="1:8" ht="12.75">
      <c r="A20" s="80" t="s">
        <v>177</v>
      </c>
      <c r="B20" s="81" t="s">
        <v>184</v>
      </c>
      <c r="C20" s="81"/>
      <c r="D20" s="81"/>
      <c r="G20" s="82"/>
      <c r="H20" s="82">
        <v>4140</v>
      </c>
    </row>
    <row r="21" spans="2:7" ht="12.75">
      <c r="B21" s="81"/>
      <c r="C21" s="81"/>
      <c r="D21" s="81"/>
      <c r="G21" s="82"/>
    </row>
    <row r="22" spans="1:7" ht="12.75">
      <c r="A22" s="80" t="s">
        <v>178</v>
      </c>
      <c r="B22" s="81" t="s">
        <v>306</v>
      </c>
      <c r="C22" s="81"/>
      <c r="D22" s="81"/>
      <c r="G22" s="82"/>
    </row>
    <row r="23" spans="1:8" ht="12.75">
      <c r="A23" s="80" t="s">
        <v>177</v>
      </c>
      <c r="B23" s="68" t="s">
        <v>179</v>
      </c>
      <c r="C23" s="81"/>
      <c r="D23" s="81"/>
      <c r="G23" s="82"/>
      <c r="H23" s="82">
        <v>161500</v>
      </c>
    </row>
    <row r="24" spans="1:8" ht="12.75">
      <c r="A24" s="80" t="s">
        <v>177</v>
      </c>
      <c r="B24" s="68" t="s">
        <v>307</v>
      </c>
      <c r="C24" s="81"/>
      <c r="D24" s="81"/>
      <c r="G24" s="82"/>
      <c r="H24" s="82">
        <v>30200</v>
      </c>
    </row>
    <row r="25" spans="1:8" ht="12.75">
      <c r="A25" s="80" t="s">
        <v>177</v>
      </c>
      <c r="B25" s="68" t="s">
        <v>180</v>
      </c>
      <c r="C25" s="81"/>
      <c r="D25" s="81"/>
      <c r="G25" s="82"/>
      <c r="H25" s="82">
        <v>160600</v>
      </c>
    </row>
    <row r="26" spans="1:8" ht="12.75">
      <c r="A26" s="80" t="s">
        <v>177</v>
      </c>
      <c r="B26" s="68" t="s">
        <v>181</v>
      </c>
      <c r="C26" s="81"/>
      <c r="D26" s="81"/>
      <c r="G26" s="82"/>
      <c r="H26" s="82">
        <v>31100</v>
      </c>
    </row>
    <row r="27" spans="2:7" ht="12.75">
      <c r="B27" s="81"/>
      <c r="C27" s="81"/>
      <c r="D27" s="81"/>
      <c r="G27" s="82"/>
    </row>
    <row r="28" spans="1:7" ht="12.75">
      <c r="A28" s="80" t="s">
        <v>236</v>
      </c>
      <c r="B28" s="81" t="s">
        <v>381</v>
      </c>
      <c r="C28" s="81"/>
      <c r="D28" s="81"/>
      <c r="G28" s="82"/>
    </row>
    <row r="29" spans="1:8" ht="12.75">
      <c r="A29" s="80" t="s">
        <v>177</v>
      </c>
      <c r="B29" s="81" t="s">
        <v>242</v>
      </c>
      <c r="C29" s="81"/>
      <c r="D29" s="81"/>
      <c r="G29" s="82"/>
      <c r="H29" s="82">
        <v>20197</v>
      </c>
    </row>
    <row r="30" spans="1:8" ht="12.75">
      <c r="A30" s="80" t="s">
        <v>177</v>
      </c>
      <c r="B30" s="81" t="s">
        <v>184</v>
      </c>
      <c r="C30" s="81"/>
      <c r="D30" s="81"/>
      <c r="G30" s="82"/>
      <c r="H30" s="82">
        <v>20197</v>
      </c>
    </row>
    <row r="31" spans="2:7" ht="12.75">
      <c r="B31" s="81"/>
      <c r="C31" s="81"/>
      <c r="D31" s="81"/>
      <c r="G31" s="82"/>
    </row>
    <row r="32" spans="2:7" ht="12.75">
      <c r="B32" s="81"/>
      <c r="C32" s="81"/>
      <c r="D32" s="81"/>
      <c r="G32" s="82"/>
    </row>
    <row r="33" spans="1:6" ht="12.75">
      <c r="A33" s="91" t="s">
        <v>34</v>
      </c>
      <c r="F33" s="68"/>
    </row>
    <row r="34" spans="1:6" ht="12.75">
      <c r="A34" s="91"/>
      <c r="F34" s="68"/>
    </row>
    <row r="35" spans="1:6" ht="12.75">
      <c r="A35" s="68" t="s">
        <v>364</v>
      </c>
      <c r="F35" s="68"/>
    </row>
    <row r="36" ht="12.75">
      <c r="F36" s="68"/>
    </row>
    <row r="37" spans="1:7" ht="12.75">
      <c r="A37" s="80" t="s">
        <v>165</v>
      </c>
      <c r="B37" s="68" t="s">
        <v>343</v>
      </c>
      <c r="D37" s="81"/>
      <c r="G37" s="82"/>
    </row>
    <row r="38" spans="1:8" ht="12.75">
      <c r="A38" s="80" t="s">
        <v>177</v>
      </c>
      <c r="B38" s="68" t="s">
        <v>179</v>
      </c>
      <c r="D38" s="81"/>
      <c r="G38" s="82"/>
      <c r="H38" s="82">
        <v>-4211</v>
      </c>
    </row>
    <row r="39" spans="1:8" ht="12.75">
      <c r="A39" s="80" t="s">
        <v>177</v>
      </c>
      <c r="B39" s="68" t="s">
        <v>180</v>
      </c>
      <c r="D39" s="81"/>
      <c r="G39" s="82"/>
      <c r="H39" s="82">
        <v>-3523</v>
      </c>
    </row>
    <row r="40" spans="1:8" ht="12.75">
      <c r="A40" s="80" t="s">
        <v>177</v>
      </c>
      <c r="B40" s="68" t="s">
        <v>181</v>
      </c>
      <c r="D40" s="81"/>
      <c r="G40" s="82"/>
      <c r="H40" s="82">
        <v>-688</v>
      </c>
    </row>
    <row r="41" spans="1:6" ht="12.75">
      <c r="A41" s="87"/>
      <c r="F41" s="68"/>
    </row>
    <row r="42" spans="1:7" ht="12.75">
      <c r="A42" s="80" t="s">
        <v>178</v>
      </c>
      <c r="B42" s="68" t="s">
        <v>384</v>
      </c>
      <c r="D42" s="81"/>
      <c r="G42" s="82"/>
    </row>
    <row r="43" spans="1:8" ht="12.75">
      <c r="A43" s="80" t="s">
        <v>177</v>
      </c>
      <c r="B43" s="68" t="s">
        <v>179</v>
      </c>
      <c r="D43" s="81"/>
      <c r="G43" s="82"/>
      <c r="H43" s="82">
        <v>3810000</v>
      </c>
    </row>
    <row r="44" spans="1:8" ht="12.75">
      <c r="A44" s="80" t="s">
        <v>177</v>
      </c>
      <c r="B44" s="68" t="s">
        <v>180</v>
      </c>
      <c r="D44" s="81"/>
      <c r="G44" s="82"/>
      <c r="H44" s="82">
        <v>3188285</v>
      </c>
    </row>
    <row r="45" spans="1:8" ht="12.75">
      <c r="A45" s="80" t="s">
        <v>177</v>
      </c>
      <c r="B45" s="68" t="s">
        <v>181</v>
      </c>
      <c r="D45" s="81"/>
      <c r="G45" s="82"/>
      <c r="H45" s="82">
        <v>621715</v>
      </c>
    </row>
    <row r="46" spans="4:7" ht="12.75">
      <c r="D46" s="81"/>
      <c r="G46" s="82"/>
    </row>
    <row r="47" ht="12.75">
      <c r="A47" s="87"/>
    </row>
    <row r="48" ht="12.75">
      <c r="A48" s="91" t="s">
        <v>11</v>
      </c>
    </row>
    <row r="49" ht="12.75">
      <c r="A49" s="91"/>
    </row>
    <row r="50" spans="1:6" ht="12.75">
      <c r="A50" s="85" t="s">
        <v>364</v>
      </c>
      <c r="F50" s="68"/>
    </row>
    <row r="51" ht="12.75">
      <c r="F51" s="68"/>
    </row>
    <row r="52" spans="1:7" ht="12.75">
      <c r="A52" s="80" t="s">
        <v>165</v>
      </c>
      <c r="B52" s="68" t="s">
        <v>244</v>
      </c>
      <c r="G52" s="82"/>
    </row>
    <row r="53" spans="1:8" ht="12.75">
      <c r="A53" s="80" t="s">
        <v>177</v>
      </c>
      <c r="B53" s="68" t="s">
        <v>242</v>
      </c>
      <c r="G53" s="82"/>
      <c r="H53" s="82">
        <v>1500000</v>
      </c>
    </row>
    <row r="54" spans="1:8" ht="12.75">
      <c r="A54" s="80" t="s">
        <v>177</v>
      </c>
      <c r="B54" s="68" t="s">
        <v>184</v>
      </c>
      <c r="G54" s="82"/>
      <c r="H54" s="82">
        <v>1500000</v>
      </c>
    </row>
    <row r="55" ht="12.75">
      <c r="G55" s="82"/>
    </row>
    <row r="56" spans="1:7" ht="12.75">
      <c r="A56" s="80" t="s">
        <v>178</v>
      </c>
      <c r="B56" s="68" t="s">
        <v>392</v>
      </c>
      <c r="G56" s="82"/>
    </row>
    <row r="57" spans="1:8" ht="12.75">
      <c r="A57" s="80" t="s">
        <v>177</v>
      </c>
      <c r="B57" s="68" t="s">
        <v>181</v>
      </c>
      <c r="G57" s="82"/>
      <c r="H57" s="82">
        <v>3800000</v>
      </c>
    </row>
    <row r="58" spans="1:8" ht="12.75">
      <c r="A58" s="80" t="s">
        <v>177</v>
      </c>
      <c r="B58" s="68" t="s">
        <v>184</v>
      </c>
      <c r="G58" s="82"/>
      <c r="H58" s="82">
        <v>-3800000</v>
      </c>
    </row>
    <row r="59" ht="12.75">
      <c r="G59" s="82"/>
    </row>
    <row r="60" spans="1:7" ht="12.75">
      <c r="A60" s="91" t="s">
        <v>394</v>
      </c>
      <c r="G60" s="82"/>
    </row>
    <row r="61" spans="1:7" ht="12.75">
      <c r="A61" s="91"/>
      <c r="G61" s="82"/>
    </row>
    <row r="62" spans="1:7" ht="12.75">
      <c r="A62" s="91"/>
      <c r="G62" s="82"/>
    </row>
    <row r="63" spans="1:6" ht="12.75">
      <c r="A63" s="85" t="s">
        <v>364</v>
      </c>
      <c r="F63" s="68"/>
    </row>
    <row r="64" ht="12.75">
      <c r="F64" s="68"/>
    </row>
    <row r="65" spans="1:7" ht="12.75">
      <c r="A65" s="80" t="s">
        <v>165</v>
      </c>
      <c r="B65" s="68" t="s">
        <v>244</v>
      </c>
      <c r="G65" s="82"/>
    </row>
    <row r="66" spans="1:8" ht="12.75">
      <c r="A66" s="80" t="s">
        <v>177</v>
      </c>
      <c r="B66" s="68" t="s">
        <v>242</v>
      </c>
      <c r="G66" s="82"/>
      <c r="H66" s="82">
        <v>500000</v>
      </c>
    </row>
    <row r="67" spans="1:8" ht="12.75">
      <c r="A67" s="80" t="s">
        <v>177</v>
      </c>
      <c r="B67" s="68" t="s">
        <v>184</v>
      </c>
      <c r="G67" s="82"/>
      <c r="H67" s="82">
        <v>500000</v>
      </c>
    </row>
    <row r="68" ht="12.75">
      <c r="A68" s="87"/>
    </row>
    <row r="69" spans="1:7" ht="12.75">
      <c r="A69" s="80" t="s">
        <v>178</v>
      </c>
      <c r="B69" s="68" t="s">
        <v>343</v>
      </c>
      <c r="D69" s="81"/>
      <c r="G69" s="82"/>
    </row>
    <row r="70" spans="1:8" ht="12.75">
      <c r="A70" s="80" t="s">
        <v>177</v>
      </c>
      <c r="B70" s="68" t="s">
        <v>179</v>
      </c>
      <c r="D70" s="81"/>
      <c r="G70" s="82"/>
      <c r="H70" s="82">
        <v>301978</v>
      </c>
    </row>
    <row r="71" spans="1:8" ht="12.75">
      <c r="A71" s="80" t="s">
        <v>177</v>
      </c>
      <c r="B71" s="68" t="s">
        <v>180</v>
      </c>
      <c r="D71" s="81"/>
      <c r="G71" s="82"/>
      <c r="H71" s="82">
        <v>252701</v>
      </c>
    </row>
    <row r="72" spans="1:8" ht="12.75">
      <c r="A72" s="80" t="s">
        <v>177</v>
      </c>
      <c r="B72" s="68" t="s">
        <v>181</v>
      </c>
      <c r="D72" s="81"/>
      <c r="G72" s="82"/>
      <c r="H72" s="82">
        <v>49277</v>
      </c>
    </row>
    <row r="73" ht="12.75">
      <c r="A73" s="87"/>
    </row>
    <row r="74" spans="1:7" ht="12.75">
      <c r="A74" s="68" t="s">
        <v>362</v>
      </c>
      <c r="B74" s="81"/>
      <c r="G74" s="82"/>
    </row>
    <row r="75" ht="12.75">
      <c r="G75" s="82"/>
    </row>
    <row r="76" spans="1:7" ht="12.75">
      <c r="A76" s="80" t="s">
        <v>165</v>
      </c>
      <c r="B76" s="68" t="s">
        <v>395</v>
      </c>
      <c r="G76" s="82"/>
    </row>
    <row r="77" spans="1:8" ht="12.75">
      <c r="A77" s="80" t="s">
        <v>177</v>
      </c>
      <c r="B77" s="68" t="s">
        <v>184</v>
      </c>
      <c r="G77" s="82"/>
      <c r="H77" s="82">
        <v>52094</v>
      </c>
    </row>
    <row r="78" spans="1:8" ht="12.75">
      <c r="A78" s="80" t="s">
        <v>177</v>
      </c>
      <c r="B78" s="68" t="s">
        <v>183</v>
      </c>
      <c r="G78" s="82"/>
      <c r="H78" s="82">
        <v>-52094</v>
      </c>
    </row>
    <row r="79" ht="12.75">
      <c r="A79" s="87"/>
    </row>
    <row r="80" ht="12.75">
      <c r="A80" s="87"/>
    </row>
    <row r="81" ht="12.75">
      <c r="A81" s="91" t="s">
        <v>245</v>
      </c>
    </row>
    <row r="82" ht="12.75">
      <c r="A82" s="91"/>
    </row>
    <row r="84" ht="12.75">
      <c r="A84" s="85" t="s">
        <v>364</v>
      </c>
    </row>
    <row r="86" spans="1:7" ht="12.75">
      <c r="A86" s="80" t="s">
        <v>165</v>
      </c>
      <c r="B86" s="68" t="s">
        <v>244</v>
      </c>
      <c r="G86" s="82"/>
    </row>
    <row r="87" spans="1:8" ht="12.75">
      <c r="A87" s="80" t="s">
        <v>177</v>
      </c>
      <c r="B87" s="68" t="s">
        <v>242</v>
      </c>
      <c r="G87" s="82"/>
      <c r="H87" s="82">
        <v>2421928</v>
      </c>
    </row>
    <row r="88" spans="1:8" ht="12.75">
      <c r="A88" s="80" t="s">
        <v>177</v>
      </c>
      <c r="B88" s="68" t="s">
        <v>184</v>
      </c>
      <c r="G88" s="82"/>
      <c r="H88" s="82">
        <v>2421928</v>
      </c>
    </row>
    <row r="90" spans="1:2" ht="12.75">
      <c r="A90" s="80" t="s">
        <v>178</v>
      </c>
      <c r="B90" s="68" t="s">
        <v>345</v>
      </c>
    </row>
    <row r="91" spans="1:8" ht="12.75">
      <c r="A91" s="80" t="s">
        <v>177</v>
      </c>
      <c r="B91" s="68" t="s">
        <v>180</v>
      </c>
      <c r="H91" s="82">
        <v>-124519</v>
      </c>
    </row>
    <row r="92" spans="1:8" ht="12.75">
      <c r="A92" s="80" t="s">
        <v>177</v>
      </c>
      <c r="B92" s="68" t="s">
        <v>184</v>
      </c>
      <c r="H92" s="82">
        <v>124519</v>
      </c>
    </row>
    <row r="95" ht="12.75">
      <c r="A95" s="91" t="s">
        <v>35</v>
      </c>
    </row>
    <row r="97" ht="12.75">
      <c r="A97" s="85" t="s">
        <v>362</v>
      </c>
    </row>
    <row r="99" spans="1:2" ht="12.75">
      <c r="A99" s="80" t="s">
        <v>165</v>
      </c>
      <c r="B99" s="68" t="s">
        <v>398</v>
      </c>
    </row>
    <row r="100" spans="1:8" ht="12.75">
      <c r="A100" s="88" t="s">
        <v>177</v>
      </c>
      <c r="B100" s="81" t="s">
        <v>179</v>
      </c>
      <c r="H100" s="82">
        <v>1480381</v>
      </c>
    </row>
    <row r="101" spans="1:8" ht="12.75">
      <c r="A101" s="80" t="s">
        <v>177</v>
      </c>
      <c r="B101" s="68" t="s">
        <v>180</v>
      </c>
      <c r="H101" s="82">
        <v>1480381</v>
      </c>
    </row>
    <row r="103" spans="1:2" ht="12.75">
      <c r="A103" s="80" t="s">
        <v>178</v>
      </c>
      <c r="B103" s="68" t="s">
        <v>399</v>
      </c>
    </row>
    <row r="104" spans="1:8" ht="12.75">
      <c r="A104" s="88" t="s">
        <v>177</v>
      </c>
      <c r="B104" s="81" t="s">
        <v>179</v>
      </c>
      <c r="H104" s="82">
        <v>-25332331</v>
      </c>
    </row>
    <row r="105" spans="1:8" ht="12.75">
      <c r="A105" s="88" t="s">
        <v>177</v>
      </c>
      <c r="B105" s="81" t="s">
        <v>241</v>
      </c>
      <c r="H105" s="82">
        <v>-139311</v>
      </c>
    </row>
    <row r="106" spans="1:8" ht="12.75">
      <c r="A106" s="80" t="s">
        <v>177</v>
      </c>
      <c r="B106" s="68" t="s">
        <v>180</v>
      </c>
      <c r="H106" s="82">
        <v>-23342842</v>
      </c>
    </row>
    <row r="107" spans="1:8" ht="12.75">
      <c r="A107" s="80" t="s">
        <v>177</v>
      </c>
      <c r="B107" s="68" t="s">
        <v>181</v>
      </c>
      <c r="H107" s="82">
        <v>-1610239</v>
      </c>
    </row>
    <row r="108" spans="1:8" ht="12.75">
      <c r="A108" s="80" t="s">
        <v>177</v>
      </c>
      <c r="B108" s="68" t="s">
        <v>184</v>
      </c>
      <c r="H108" s="82">
        <v>-379250</v>
      </c>
    </row>
    <row r="109" spans="1:8" ht="12.75">
      <c r="A109" s="80" t="s">
        <v>177</v>
      </c>
      <c r="B109" s="68" t="s">
        <v>183</v>
      </c>
      <c r="H109" s="82">
        <v>-139311</v>
      </c>
    </row>
    <row r="110" ht="12.75">
      <c r="A110" s="87"/>
    </row>
    <row r="111" spans="1:2" ht="12.75">
      <c r="A111" s="80" t="s">
        <v>236</v>
      </c>
      <c r="B111" s="68" t="s">
        <v>400</v>
      </c>
    </row>
    <row r="112" spans="1:8" ht="12.75">
      <c r="A112" s="80" t="s">
        <v>177</v>
      </c>
      <c r="B112" s="68" t="s">
        <v>179</v>
      </c>
      <c r="H112" s="82">
        <v>-3748292</v>
      </c>
    </row>
    <row r="113" spans="1:8" ht="12.75">
      <c r="A113" s="80" t="s">
        <v>177</v>
      </c>
      <c r="B113" s="68" t="s">
        <v>180</v>
      </c>
      <c r="H113" s="82">
        <v>-3748292</v>
      </c>
    </row>
    <row r="114" ht="12.75">
      <c r="A114" s="87"/>
    </row>
    <row r="115" spans="1:7" ht="12.75">
      <c r="A115" s="80" t="s">
        <v>182</v>
      </c>
      <c r="B115" s="68" t="s">
        <v>401</v>
      </c>
      <c r="G115" s="82"/>
    </row>
    <row r="116" spans="1:8" ht="12.75">
      <c r="A116" s="80" t="s">
        <v>177</v>
      </c>
      <c r="B116" s="68" t="s">
        <v>183</v>
      </c>
      <c r="G116" s="82"/>
      <c r="H116" s="82">
        <v>-21335746</v>
      </c>
    </row>
    <row r="117" spans="1:8" ht="12.75">
      <c r="A117" s="80" t="s">
        <v>177</v>
      </c>
      <c r="B117" s="68" t="s">
        <v>240</v>
      </c>
      <c r="G117" s="82"/>
      <c r="H117" s="82">
        <v>21335746</v>
      </c>
    </row>
    <row r="118" spans="1:8" ht="12.75">
      <c r="A118" s="68"/>
      <c r="F118" s="68"/>
      <c r="H118" s="68"/>
    </row>
    <row r="119" spans="1:7" ht="12.75">
      <c r="A119" s="80" t="s">
        <v>237</v>
      </c>
      <c r="B119" s="68" t="s">
        <v>403</v>
      </c>
      <c r="G119" s="82"/>
    </row>
    <row r="120" spans="1:8" ht="12.75">
      <c r="A120" s="80" t="s">
        <v>177</v>
      </c>
      <c r="B120" s="68" t="s">
        <v>242</v>
      </c>
      <c r="G120" s="82"/>
      <c r="H120" s="82">
        <v>2514406</v>
      </c>
    </row>
    <row r="121" spans="1:8" ht="12.75">
      <c r="A121" s="80" t="s">
        <v>177</v>
      </c>
      <c r="B121" s="68" t="s">
        <v>184</v>
      </c>
      <c r="G121" s="82"/>
      <c r="H121" s="82">
        <v>2514406</v>
      </c>
    </row>
  </sheetData>
  <sheetProtection/>
  <mergeCells count="3"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2"/>
  <sheetViews>
    <sheetView zoomScalePageLayoutView="0" workbookViewId="0" topLeftCell="A112">
      <selection activeCell="E15" sqref="E15"/>
    </sheetView>
  </sheetViews>
  <sheetFormatPr defaultColWidth="9.00390625" defaultRowHeight="12.75"/>
  <cols>
    <col min="1" max="1" width="3.00390625" style="2" customWidth="1"/>
    <col min="2" max="2" width="53.00390625" style="15" customWidth="1"/>
    <col min="3" max="3" width="10.875" style="61" bestFit="1" customWidth="1"/>
    <col min="4" max="4" width="11.00390625" style="61" bestFit="1" customWidth="1"/>
    <col min="5" max="5" width="10.875" style="2" bestFit="1" customWidth="1"/>
    <col min="6" max="6" width="10.875" style="122" bestFit="1" customWidth="1"/>
    <col min="7" max="7" width="9.125" style="2" customWidth="1"/>
    <col min="8" max="14" width="9.125" style="61" customWidth="1"/>
    <col min="15" max="16384" width="9.125" style="2" customWidth="1"/>
  </cols>
  <sheetData>
    <row r="1" spans="1:6" ht="12.75" customHeight="1">
      <c r="A1" s="2" t="s">
        <v>194</v>
      </c>
      <c r="F1" s="121" t="s">
        <v>200</v>
      </c>
    </row>
    <row r="2" spans="1:6" ht="12.75" customHeight="1">
      <c r="A2" s="149" t="s">
        <v>99</v>
      </c>
      <c r="B2" s="149"/>
      <c r="C2" s="149"/>
      <c r="D2" s="149"/>
      <c r="E2" s="149"/>
      <c r="F2" s="149"/>
    </row>
    <row r="3" spans="1:6" ht="12.75" customHeight="1">
      <c r="A3" s="149" t="s">
        <v>267</v>
      </c>
      <c r="B3" s="149"/>
      <c r="C3" s="149"/>
      <c r="D3" s="149"/>
      <c r="E3" s="149"/>
      <c r="F3" s="149"/>
    </row>
    <row r="4" spans="1:4" ht="12.75" customHeight="1">
      <c r="A4" s="93"/>
      <c r="B4" s="93"/>
      <c r="C4" s="93"/>
      <c r="D4" s="93"/>
    </row>
    <row r="5" spans="1:4" ht="12.75" customHeight="1">
      <c r="A5" s="93"/>
      <c r="B5" s="93"/>
      <c r="C5" s="93"/>
      <c r="D5" s="93"/>
    </row>
    <row r="6" spans="1:6" ht="12.75" customHeight="1">
      <c r="A6" s="4"/>
      <c r="B6" s="58" t="s">
        <v>27</v>
      </c>
      <c r="C6" s="147" t="s">
        <v>68</v>
      </c>
      <c r="D6" s="148"/>
      <c r="E6" s="137" t="s">
        <v>216</v>
      </c>
      <c r="F6" s="138"/>
    </row>
    <row r="7" spans="1:6" ht="12.75" customHeight="1">
      <c r="A7" s="4">
        <v>1</v>
      </c>
      <c r="B7" s="16" t="s">
        <v>66</v>
      </c>
      <c r="C7" s="26"/>
      <c r="D7" s="62">
        <v>244799215</v>
      </c>
      <c r="E7" s="26"/>
      <c r="F7" s="62">
        <v>254406127</v>
      </c>
    </row>
    <row r="8" spans="1:6" ht="12.75" customHeight="1">
      <c r="A8" s="7">
        <v>2</v>
      </c>
      <c r="B8" s="16" t="s">
        <v>67</v>
      </c>
      <c r="C8" s="26"/>
      <c r="D8" s="62">
        <v>8572000</v>
      </c>
      <c r="E8" s="26"/>
      <c r="F8" s="62">
        <v>8592197</v>
      </c>
    </row>
    <row r="9" spans="1:6" ht="12.75" customHeight="1">
      <c r="A9" s="7"/>
      <c r="B9" s="16" t="s">
        <v>0</v>
      </c>
      <c r="C9" s="26"/>
      <c r="D9" s="62">
        <f>D7+D8</f>
        <v>253371215</v>
      </c>
      <c r="E9" s="26"/>
      <c r="F9" s="62">
        <f>F7+F8</f>
        <v>262998324</v>
      </c>
    </row>
    <row r="10" spans="1:6" ht="12.75" customHeight="1">
      <c r="A10" s="7">
        <v>3</v>
      </c>
      <c r="B10" s="16" t="s">
        <v>29</v>
      </c>
      <c r="C10" s="26"/>
      <c r="D10" s="62">
        <f>C11</f>
        <v>60471059</v>
      </c>
      <c r="E10" s="26"/>
      <c r="F10" s="62">
        <f>E11</f>
        <v>155835198</v>
      </c>
    </row>
    <row r="11" spans="1:14" s="15" customFormat="1" ht="12.75" customHeight="1">
      <c r="A11" s="33"/>
      <c r="B11" s="14" t="s">
        <v>10</v>
      </c>
      <c r="C11" s="31">
        <f>SUM(C12:C14)</f>
        <v>60471059</v>
      </c>
      <c r="D11" s="31"/>
      <c r="E11" s="31">
        <f>SUM(E12:E14)</f>
        <v>155835198</v>
      </c>
      <c r="F11" s="31"/>
      <c r="H11" s="61"/>
      <c r="I11" s="61"/>
      <c r="J11" s="61"/>
      <c r="K11" s="61"/>
      <c r="L11" s="61"/>
      <c r="M11" s="61"/>
      <c r="N11" s="61"/>
    </row>
    <row r="12" spans="1:6" ht="12.75" customHeight="1">
      <c r="A12" s="7"/>
      <c r="B12" s="13" t="s">
        <v>121</v>
      </c>
      <c r="C12" s="31">
        <v>14000000</v>
      </c>
      <c r="D12" s="62"/>
      <c r="E12" s="31">
        <v>14000000</v>
      </c>
      <c r="F12" s="62"/>
    </row>
    <row r="13" spans="1:6" ht="12.75" customHeight="1">
      <c r="A13" s="7"/>
      <c r="B13" s="14" t="s">
        <v>122</v>
      </c>
      <c r="C13" s="31">
        <v>22303459</v>
      </c>
      <c r="D13" s="62"/>
      <c r="E13" s="31">
        <v>83794319</v>
      </c>
      <c r="F13" s="62"/>
    </row>
    <row r="14" spans="1:6" ht="12.75" customHeight="1">
      <c r="A14" s="7"/>
      <c r="B14" s="14" t="s">
        <v>201</v>
      </c>
      <c r="C14" s="31">
        <v>24167600</v>
      </c>
      <c r="D14" s="62"/>
      <c r="E14" s="31">
        <v>58040879</v>
      </c>
      <c r="F14" s="62"/>
    </row>
    <row r="15" spans="1:6" ht="12.75" customHeight="1">
      <c r="A15" s="7"/>
      <c r="B15" s="16" t="s">
        <v>39</v>
      </c>
      <c r="C15" s="26"/>
      <c r="D15" s="62">
        <f>D9+D10</f>
        <v>313842274</v>
      </c>
      <c r="E15" s="26"/>
      <c r="F15" s="62">
        <f>F9+F10</f>
        <v>418833522</v>
      </c>
    </row>
    <row r="16" spans="1:6" ht="12.75" customHeight="1">
      <c r="A16" s="7">
        <v>4</v>
      </c>
      <c r="B16" s="16" t="s">
        <v>31</v>
      </c>
      <c r="C16" s="26"/>
      <c r="D16" s="62">
        <f>SUM(C28:C29)</f>
        <v>850300000</v>
      </c>
      <c r="E16" s="26"/>
      <c r="F16" s="62">
        <f>SUM(E28:E29)</f>
        <v>850300000</v>
      </c>
    </row>
    <row r="17" spans="1:6" ht="12.75" customHeight="1">
      <c r="A17" s="20"/>
      <c r="B17" s="14" t="s">
        <v>123</v>
      </c>
      <c r="C17" s="31">
        <v>485000000</v>
      </c>
      <c r="D17" s="18"/>
      <c r="E17" s="31">
        <v>485000000</v>
      </c>
      <c r="F17" s="31"/>
    </row>
    <row r="18" spans="1:6" ht="12.75" customHeight="1">
      <c r="A18" s="20"/>
      <c r="B18" s="14" t="s">
        <v>124</v>
      </c>
      <c r="C18" s="31">
        <v>165000000</v>
      </c>
      <c r="D18" s="18"/>
      <c r="E18" s="31">
        <v>165000000</v>
      </c>
      <c r="F18" s="31"/>
    </row>
    <row r="19" spans="1:6" ht="12.75" customHeight="1">
      <c r="A19" s="20"/>
      <c r="B19" s="14" t="s">
        <v>125</v>
      </c>
      <c r="C19" s="31">
        <v>120000000</v>
      </c>
      <c r="D19" s="18"/>
      <c r="E19" s="31">
        <v>120000000</v>
      </c>
      <c r="F19" s="31"/>
    </row>
    <row r="20" spans="1:6" ht="12.75" customHeight="1">
      <c r="A20" s="20"/>
      <c r="B20" s="14" t="s">
        <v>126</v>
      </c>
      <c r="C20" s="31">
        <v>22000000</v>
      </c>
      <c r="D20" s="18"/>
      <c r="E20" s="31">
        <v>22000000</v>
      </c>
      <c r="F20" s="31"/>
    </row>
    <row r="21" spans="1:6" ht="12.75" customHeight="1">
      <c r="A21" s="20"/>
      <c r="B21" s="14" t="s">
        <v>127</v>
      </c>
      <c r="C21" s="31">
        <v>11500000</v>
      </c>
      <c r="D21" s="18"/>
      <c r="E21" s="31">
        <v>11500000</v>
      </c>
      <c r="F21" s="31"/>
    </row>
    <row r="22" spans="1:14" s="64" customFormat="1" ht="12.75" customHeight="1">
      <c r="A22" s="63"/>
      <c r="B22" s="22" t="s">
        <v>128</v>
      </c>
      <c r="C22" s="105">
        <f>SUM(C17:C21)</f>
        <v>803500000</v>
      </c>
      <c r="D22" s="23"/>
      <c r="E22" s="105">
        <f>SUM(E17:E21)</f>
        <v>803500000</v>
      </c>
      <c r="F22" s="32"/>
      <c r="H22" s="61"/>
      <c r="I22" s="61"/>
      <c r="J22" s="61"/>
      <c r="K22" s="61"/>
      <c r="L22" s="61"/>
      <c r="M22" s="61"/>
      <c r="N22" s="61"/>
    </row>
    <row r="23" spans="1:6" ht="12.75" customHeight="1">
      <c r="A23" s="20"/>
      <c r="B23" s="14" t="s">
        <v>15</v>
      </c>
      <c r="C23" s="31">
        <v>4000000</v>
      </c>
      <c r="D23" s="18"/>
      <c r="E23" s="31">
        <v>4000000</v>
      </c>
      <c r="F23" s="31"/>
    </row>
    <row r="24" spans="1:6" ht="12.75" customHeight="1">
      <c r="A24" s="20"/>
      <c r="B24" s="14" t="s">
        <v>42</v>
      </c>
      <c r="C24" s="31">
        <v>42500000</v>
      </c>
      <c r="D24" s="18"/>
      <c r="E24" s="31">
        <v>42500000</v>
      </c>
      <c r="F24" s="31"/>
    </row>
    <row r="25" spans="1:6" ht="12.75" customHeight="1">
      <c r="A25" s="20"/>
      <c r="B25" s="14" t="s">
        <v>18</v>
      </c>
      <c r="C25" s="31">
        <v>0</v>
      </c>
      <c r="D25" s="18"/>
      <c r="E25" s="31">
        <v>0</v>
      </c>
      <c r="F25" s="31"/>
    </row>
    <row r="26" spans="1:6" ht="12.75" customHeight="1">
      <c r="A26" s="20"/>
      <c r="B26" s="14" t="s">
        <v>38</v>
      </c>
      <c r="C26" s="31">
        <v>200000</v>
      </c>
      <c r="D26" s="18"/>
      <c r="E26" s="31">
        <v>200000</v>
      </c>
      <c r="F26" s="31"/>
    </row>
    <row r="27" spans="1:6" ht="12.75" customHeight="1">
      <c r="A27" s="20"/>
      <c r="B27" s="14" t="s">
        <v>129</v>
      </c>
      <c r="C27" s="31">
        <v>50000</v>
      </c>
      <c r="D27" s="18"/>
      <c r="E27" s="31">
        <v>50000</v>
      </c>
      <c r="F27" s="31"/>
    </row>
    <row r="28" spans="1:14" s="64" customFormat="1" ht="12.75" customHeight="1">
      <c r="A28" s="63"/>
      <c r="B28" s="22" t="s">
        <v>130</v>
      </c>
      <c r="C28" s="32">
        <f>SUM(C22:C27)</f>
        <v>850250000</v>
      </c>
      <c r="D28" s="23"/>
      <c r="E28" s="32">
        <f>SUM(E22:E27)</f>
        <v>850250000</v>
      </c>
      <c r="F28" s="32"/>
      <c r="H28" s="61"/>
      <c r="I28" s="61"/>
      <c r="J28" s="61"/>
      <c r="K28" s="61"/>
      <c r="L28" s="61"/>
      <c r="M28" s="61"/>
      <c r="N28" s="61"/>
    </row>
    <row r="29" spans="1:6" ht="12.75" customHeight="1">
      <c r="A29" s="20"/>
      <c r="B29" s="14" t="s">
        <v>101</v>
      </c>
      <c r="C29" s="31">
        <v>50000</v>
      </c>
      <c r="D29" s="18"/>
      <c r="E29" s="31">
        <v>50000</v>
      </c>
      <c r="F29" s="31"/>
    </row>
    <row r="30" spans="1:6" ht="12.75" customHeight="1">
      <c r="A30" s="7">
        <v>5</v>
      </c>
      <c r="B30" s="16" t="s">
        <v>43</v>
      </c>
      <c r="C30" s="26"/>
      <c r="D30" s="17">
        <f>C31+C49+C54</f>
        <v>467942099</v>
      </c>
      <c r="E30" s="26"/>
      <c r="F30" s="62">
        <f>E31+E34+E35+E49+E54</f>
        <v>811288093</v>
      </c>
    </row>
    <row r="31" spans="1:6" ht="12.75" customHeight="1">
      <c r="A31" s="20"/>
      <c r="B31" s="14" t="s">
        <v>131</v>
      </c>
      <c r="C31" s="31">
        <f>SUM(C32:C33)</f>
        <v>0</v>
      </c>
      <c r="D31" s="18"/>
      <c r="E31" s="31">
        <f>SUM(E32:E33)</f>
        <v>6504053</v>
      </c>
      <c r="F31" s="31"/>
    </row>
    <row r="32" spans="1:6" ht="12.75" customHeight="1">
      <c r="A32" s="20"/>
      <c r="B32" s="14" t="s">
        <v>30</v>
      </c>
      <c r="C32" s="31"/>
      <c r="D32" s="18"/>
      <c r="E32" s="31">
        <v>6504053</v>
      </c>
      <c r="F32" s="31"/>
    </row>
    <row r="33" spans="1:6" ht="12.75" customHeight="1">
      <c r="A33" s="20"/>
      <c r="B33" s="14" t="s">
        <v>44</v>
      </c>
      <c r="C33" s="31"/>
      <c r="D33" s="18"/>
      <c r="E33" s="31"/>
      <c r="F33" s="31"/>
    </row>
    <row r="34" spans="1:6" ht="12.75" customHeight="1">
      <c r="A34" s="20"/>
      <c r="B34" s="14" t="s">
        <v>320</v>
      </c>
      <c r="C34" s="31"/>
      <c r="D34" s="18"/>
      <c r="E34" s="31">
        <v>78402</v>
      </c>
      <c r="F34" s="31"/>
    </row>
    <row r="35" spans="1:6" ht="12.75" customHeight="1">
      <c r="A35" s="20"/>
      <c r="B35" s="14" t="s">
        <v>348</v>
      </c>
      <c r="C35" s="31"/>
      <c r="D35" s="18"/>
      <c r="E35" s="31">
        <v>47244</v>
      </c>
      <c r="F35" s="31"/>
    </row>
    <row r="36" spans="1:6" ht="12.75" customHeight="1">
      <c r="A36" s="20"/>
      <c r="B36" s="16" t="s">
        <v>45</v>
      </c>
      <c r="C36" s="65"/>
      <c r="D36" s="18"/>
      <c r="E36" s="65"/>
      <c r="F36" s="31"/>
    </row>
    <row r="37" spans="1:6" ht="12.75" customHeight="1">
      <c r="A37" s="20"/>
      <c r="B37" s="14" t="s">
        <v>247</v>
      </c>
      <c r="C37" s="31">
        <v>144718188</v>
      </c>
      <c r="D37" s="18"/>
      <c r="E37" s="31">
        <v>144718188</v>
      </c>
      <c r="F37" s="31"/>
    </row>
    <row r="38" spans="1:6" ht="12.75" customHeight="1">
      <c r="A38" s="20"/>
      <c r="B38" s="66" t="s">
        <v>248</v>
      </c>
      <c r="C38" s="31">
        <v>202066060</v>
      </c>
      <c r="D38" s="18"/>
      <c r="E38" s="31">
        <v>388997060</v>
      </c>
      <c r="F38" s="31"/>
    </row>
    <row r="39" spans="1:6" ht="11.25">
      <c r="A39" s="20"/>
      <c r="B39" s="14" t="s">
        <v>249</v>
      </c>
      <c r="C39" s="31">
        <v>6000000</v>
      </c>
      <c r="D39" s="18"/>
      <c r="E39" s="31">
        <v>6000000</v>
      </c>
      <c r="F39" s="31"/>
    </row>
    <row r="40" spans="1:6" ht="11.25">
      <c r="A40" s="20"/>
      <c r="B40" s="14" t="s">
        <v>250</v>
      </c>
      <c r="C40" s="31">
        <v>60000000</v>
      </c>
      <c r="D40" s="18"/>
      <c r="E40" s="31">
        <v>60000000</v>
      </c>
      <c r="F40" s="31"/>
    </row>
    <row r="41" spans="1:6" ht="11.25">
      <c r="A41" s="20"/>
      <c r="B41" s="14" t="s">
        <v>251</v>
      </c>
      <c r="C41" s="31">
        <v>4709500</v>
      </c>
      <c r="D41" s="18"/>
      <c r="E41" s="31">
        <v>4709500</v>
      </c>
      <c r="F41" s="31"/>
    </row>
    <row r="42" spans="1:6" ht="11.25">
      <c r="A42" s="20"/>
      <c r="B42" s="14" t="s">
        <v>252</v>
      </c>
      <c r="C42" s="31">
        <v>7172912</v>
      </c>
      <c r="D42" s="18"/>
      <c r="E42" s="31">
        <v>8085661</v>
      </c>
      <c r="F42" s="31"/>
    </row>
    <row r="43" spans="1:6" ht="11.25">
      <c r="A43" s="20"/>
      <c r="B43" s="14" t="s">
        <v>333</v>
      </c>
      <c r="C43" s="31"/>
      <c r="D43" s="18"/>
      <c r="E43" s="31">
        <v>29458173</v>
      </c>
      <c r="F43" s="31"/>
    </row>
    <row r="44" spans="1:6" ht="11.25">
      <c r="A44" s="20"/>
      <c r="B44" s="14" t="s">
        <v>253</v>
      </c>
      <c r="C44" s="31">
        <v>15448500</v>
      </c>
      <c r="D44" s="18"/>
      <c r="E44" s="31">
        <v>15448500</v>
      </c>
      <c r="F44" s="31"/>
    </row>
    <row r="45" spans="1:6" ht="11.25">
      <c r="A45" s="63"/>
      <c r="B45" s="22" t="s">
        <v>132</v>
      </c>
      <c r="C45" s="32">
        <f>SUM(C37:C44)</f>
        <v>440115160</v>
      </c>
      <c r="D45" s="23"/>
      <c r="E45" s="32">
        <f>SUM(E37:E44)</f>
        <v>657417082</v>
      </c>
      <c r="F45" s="32"/>
    </row>
    <row r="46" spans="1:6" ht="11.25">
      <c r="A46" s="63"/>
      <c r="B46" s="66" t="s">
        <v>254</v>
      </c>
      <c r="C46" s="31">
        <v>27826939</v>
      </c>
      <c r="D46" s="23"/>
      <c r="E46" s="31">
        <v>27826939</v>
      </c>
      <c r="F46" s="32"/>
    </row>
    <row r="47" spans="1:6" ht="11.25">
      <c r="A47" s="63"/>
      <c r="B47" s="66" t="s">
        <v>325</v>
      </c>
      <c r="C47" s="31"/>
      <c r="D47" s="23"/>
      <c r="E47" s="31">
        <v>28939833</v>
      </c>
      <c r="F47" s="32"/>
    </row>
    <row r="48" spans="1:6" ht="11.25">
      <c r="A48" s="63"/>
      <c r="B48" s="67" t="s">
        <v>139</v>
      </c>
      <c r="C48" s="32">
        <f>SUM(C46)</f>
        <v>27826939</v>
      </c>
      <c r="D48" s="23"/>
      <c r="E48" s="32">
        <f>SUM(E46:E47)</f>
        <v>56766772</v>
      </c>
      <c r="F48" s="32"/>
    </row>
    <row r="49" spans="1:6" ht="11.25">
      <c r="A49" s="20"/>
      <c r="B49" s="13" t="s">
        <v>61</v>
      </c>
      <c r="C49" s="31">
        <f>C45+C48</f>
        <v>467942099</v>
      </c>
      <c r="D49" s="18"/>
      <c r="E49" s="31">
        <f>E45+E48</f>
        <v>714183854</v>
      </c>
      <c r="F49" s="31"/>
    </row>
    <row r="50" spans="1:6" ht="11.25">
      <c r="A50" s="20"/>
      <c r="B50" s="13" t="s">
        <v>421</v>
      </c>
      <c r="C50" s="31"/>
      <c r="D50" s="18"/>
      <c r="E50" s="31">
        <v>90000000</v>
      </c>
      <c r="F50" s="31"/>
    </row>
    <row r="51" spans="1:6" ht="11.25">
      <c r="A51" s="20"/>
      <c r="B51" s="22" t="s">
        <v>132</v>
      </c>
      <c r="C51" s="31"/>
      <c r="D51" s="18"/>
      <c r="E51" s="32">
        <f>SUM(E50)</f>
        <v>90000000</v>
      </c>
      <c r="F51" s="31"/>
    </row>
    <row r="52" spans="1:6" ht="11.25">
      <c r="A52" s="20"/>
      <c r="B52" s="13" t="s">
        <v>356</v>
      </c>
      <c r="C52" s="31"/>
      <c r="D52" s="18"/>
      <c r="E52" s="31">
        <v>474540</v>
      </c>
      <c r="F52" s="31"/>
    </row>
    <row r="53" spans="1:6" ht="11.25">
      <c r="A53" s="20"/>
      <c r="B53" s="67" t="s">
        <v>139</v>
      </c>
      <c r="C53" s="31"/>
      <c r="D53" s="18"/>
      <c r="E53" s="32">
        <f>SUM(E52)</f>
        <v>474540</v>
      </c>
      <c r="F53" s="31"/>
    </row>
    <row r="54" spans="1:6" ht="11.25">
      <c r="A54" s="57"/>
      <c r="B54" s="14" t="s">
        <v>62</v>
      </c>
      <c r="C54" s="31">
        <f>SUM(C53)</f>
        <v>0</v>
      </c>
      <c r="D54" s="18"/>
      <c r="E54" s="31">
        <f>E51+E53</f>
        <v>90474540</v>
      </c>
      <c r="F54" s="31"/>
    </row>
    <row r="55" spans="1:6" ht="11.25">
      <c r="A55" s="7">
        <v>6</v>
      </c>
      <c r="B55" s="16" t="s">
        <v>46</v>
      </c>
      <c r="C55" s="26"/>
      <c r="D55" s="17">
        <f>C56+C73</f>
        <v>1658646089</v>
      </c>
      <c r="E55" s="26"/>
      <c r="F55" s="62">
        <f>E56+E72+E73</f>
        <v>1761923392</v>
      </c>
    </row>
    <row r="56" spans="1:6" ht="11.25">
      <c r="A56" s="20"/>
      <c r="B56" s="14" t="s">
        <v>8</v>
      </c>
      <c r="C56" s="31">
        <f>SUM(C57:C65)</f>
        <v>1658646089</v>
      </c>
      <c r="D56" s="17"/>
      <c r="E56" s="31">
        <f>E57+E58+E59+E60+E61+E62+E63+E64+E65+E71</f>
        <v>1731710305</v>
      </c>
      <c r="F56" s="62"/>
    </row>
    <row r="57" spans="1:6" ht="13.5" customHeight="1">
      <c r="A57" s="20"/>
      <c r="B57" s="14" t="s">
        <v>134</v>
      </c>
      <c r="C57" s="31">
        <v>419769501</v>
      </c>
      <c r="D57" s="17"/>
      <c r="E57" s="31">
        <v>419769501</v>
      </c>
      <c r="F57" s="62"/>
    </row>
    <row r="58" spans="1:6" ht="11.25">
      <c r="A58" s="20"/>
      <c r="B58" s="14" t="s">
        <v>328</v>
      </c>
      <c r="C58" s="31"/>
      <c r="D58" s="17"/>
      <c r="E58" s="31">
        <v>1132194</v>
      </c>
      <c r="F58" s="62"/>
    </row>
    <row r="59" spans="1:14" s="64" customFormat="1" ht="11.25">
      <c r="A59" s="20"/>
      <c r="B59" s="13" t="s">
        <v>135</v>
      </c>
      <c r="C59" s="31">
        <v>298909567</v>
      </c>
      <c r="D59" s="17"/>
      <c r="E59" s="31">
        <v>300131500</v>
      </c>
      <c r="F59" s="62"/>
      <c r="H59" s="61"/>
      <c r="I59" s="61"/>
      <c r="J59" s="61"/>
      <c r="K59" s="61"/>
      <c r="L59" s="61"/>
      <c r="M59" s="61"/>
      <c r="N59" s="61"/>
    </row>
    <row r="60" spans="1:14" s="64" customFormat="1" ht="22.5">
      <c r="A60" s="20"/>
      <c r="B60" s="13" t="s">
        <v>136</v>
      </c>
      <c r="C60" s="31">
        <v>644877166</v>
      </c>
      <c r="D60" s="17"/>
      <c r="E60" s="31">
        <v>708686150</v>
      </c>
      <c r="F60" s="62"/>
      <c r="H60" s="61"/>
      <c r="I60" s="61"/>
      <c r="J60" s="61"/>
      <c r="K60" s="61"/>
      <c r="L60" s="61"/>
      <c r="M60" s="61"/>
      <c r="N60" s="61"/>
    </row>
    <row r="61" spans="1:14" s="64" customFormat="1" ht="11.25">
      <c r="A61" s="20"/>
      <c r="B61" s="13" t="s">
        <v>313</v>
      </c>
      <c r="C61" s="31"/>
      <c r="D61" s="17"/>
      <c r="E61" s="31">
        <v>39259192</v>
      </c>
      <c r="F61" s="62"/>
      <c r="H61" s="61"/>
      <c r="I61" s="61"/>
      <c r="J61" s="61"/>
      <c r="K61" s="61"/>
      <c r="L61" s="61"/>
      <c r="M61" s="61"/>
      <c r="N61" s="61"/>
    </row>
    <row r="62" spans="1:14" s="64" customFormat="1" ht="11.25">
      <c r="A62" s="20"/>
      <c r="B62" s="13" t="s">
        <v>137</v>
      </c>
      <c r="C62" s="31">
        <v>30458120</v>
      </c>
      <c r="D62" s="17"/>
      <c r="E62" s="31">
        <v>30458120</v>
      </c>
      <c r="F62" s="62"/>
      <c r="H62" s="61"/>
      <c r="I62" s="61"/>
      <c r="J62" s="61"/>
      <c r="K62" s="61"/>
      <c r="L62" s="61"/>
      <c r="M62" s="61"/>
      <c r="N62" s="61"/>
    </row>
    <row r="63" spans="1:14" s="64" customFormat="1" ht="11.25">
      <c r="A63" s="20"/>
      <c r="B63" s="13" t="s">
        <v>314</v>
      </c>
      <c r="C63" s="31"/>
      <c r="D63" s="17"/>
      <c r="E63" s="31">
        <v>5636842</v>
      </c>
      <c r="F63" s="62"/>
      <c r="H63" s="61"/>
      <c r="I63" s="61"/>
      <c r="J63" s="61"/>
      <c r="K63" s="61"/>
      <c r="L63" s="61"/>
      <c r="M63" s="61"/>
      <c r="N63" s="61"/>
    </row>
    <row r="64" spans="1:14" s="64" customFormat="1" ht="11.25">
      <c r="A64" s="20"/>
      <c r="B64" s="13" t="s">
        <v>337</v>
      </c>
      <c r="C64" s="31"/>
      <c r="D64" s="17"/>
      <c r="E64" s="31">
        <v>1257902</v>
      </c>
      <c r="F64" s="62"/>
      <c r="H64" s="61"/>
      <c r="I64" s="61"/>
      <c r="J64" s="61"/>
      <c r="K64" s="61"/>
      <c r="L64" s="61"/>
      <c r="M64" s="61"/>
      <c r="N64" s="61"/>
    </row>
    <row r="65" spans="1:6" ht="11.25">
      <c r="A65" s="20"/>
      <c r="B65" s="13" t="s">
        <v>138</v>
      </c>
      <c r="C65" s="31">
        <f>SUM(C66:C68)</f>
        <v>264631735</v>
      </c>
      <c r="D65" s="17"/>
      <c r="E65" s="31">
        <f>SUM(E66:E70)</f>
        <v>213365520</v>
      </c>
      <c r="F65" s="62"/>
    </row>
    <row r="66" spans="1:6" ht="22.5">
      <c r="A66" s="20"/>
      <c r="B66" s="13" t="s">
        <v>255</v>
      </c>
      <c r="C66" s="31">
        <v>261099051</v>
      </c>
      <c r="D66" s="17"/>
      <c r="E66" s="31">
        <v>195281574</v>
      </c>
      <c r="F66" s="62"/>
    </row>
    <row r="67" spans="1:6" ht="11.25">
      <c r="A67" s="20"/>
      <c r="B67" s="13" t="s">
        <v>256</v>
      </c>
      <c r="C67" s="31">
        <v>2191600</v>
      </c>
      <c r="D67" s="17"/>
      <c r="E67" s="31">
        <v>2191600</v>
      </c>
      <c r="F67" s="62"/>
    </row>
    <row r="68" spans="1:6" ht="11.25">
      <c r="A68" s="20"/>
      <c r="B68" s="13" t="s">
        <v>257</v>
      </c>
      <c r="C68" s="31">
        <v>1341084</v>
      </c>
      <c r="D68" s="17"/>
      <c r="E68" s="31">
        <v>1341084</v>
      </c>
      <c r="F68" s="62"/>
    </row>
    <row r="69" spans="1:6" ht="11.25">
      <c r="A69" s="20"/>
      <c r="B69" s="13" t="s">
        <v>315</v>
      </c>
      <c r="C69" s="31"/>
      <c r="D69" s="17"/>
      <c r="E69" s="31">
        <v>7752262</v>
      </c>
      <c r="F69" s="62"/>
    </row>
    <row r="70" spans="1:6" ht="11.25">
      <c r="A70" s="20"/>
      <c r="B70" s="13" t="s">
        <v>422</v>
      </c>
      <c r="C70" s="31"/>
      <c r="D70" s="17"/>
      <c r="E70" s="31">
        <v>6799000</v>
      </c>
      <c r="F70" s="62"/>
    </row>
    <row r="71" spans="1:6" ht="11.25">
      <c r="A71" s="20"/>
      <c r="B71" s="13" t="s">
        <v>349</v>
      </c>
      <c r="C71" s="31"/>
      <c r="D71" s="17"/>
      <c r="E71" s="31">
        <v>12013384</v>
      </c>
      <c r="F71" s="62"/>
    </row>
    <row r="72" spans="1:6" ht="11.25">
      <c r="A72" s="20"/>
      <c r="B72" s="13" t="s">
        <v>87</v>
      </c>
      <c r="C72" s="31"/>
      <c r="D72" s="17"/>
      <c r="E72" s="31">
        <v>213087</v>
      </c>
      <c r="F72" s="62"/>
    </row>
    <row r="73" spans="1:14" s="15" customFormat="1" ht="12.75" customHeight="1">
      <c r="A73" s="20"/>
      <c r="B73" s="13" t="s">
        <v>64</v>
      </c>
      <c r="C73" s="31">
        <f>SUM(C75:C75)</f>
        <v>0</v>
      </c>
      <c r="D73" s="17"/>
      <c r="E73" s="31">
        <f>SUM(E74:E75)</f>
        <v>30000000</v>
      </c>
      <c r="F73" s="62"/>
      <c r="H73" s="61"/>
      <c r="I73" s="61"/>
      <c r="J73" s="61"/>
      <c r="K73" s="61"/>
      <c r="L73" s="61"/>
      <c r="M73" s="61"/>
      <c r="N73" s="61"/>
    </row>
    <row r="74" spans="1:14" s="15" customFormat="1" ht="12.75" customHeight="1">
      <c r="A74" s="20"/>
      <c r="B74" s="13" t="s">
        <v>63</v>
      </c>
      <c r="C74" s="31"/>
      <c r="D74" s="17"/>
      <c r="E74" s="31"/>
      <c r="F74" s="62"/>
      <c r="H74" s="61"/>
      <c r="I74" s="61"/>
      <c r="J74" s="61"/>
      <c r="K74" s="61"/>
      <c r="L74" s="61"/>
      <c r="M74" s="61"/>
      <c r="N74" s="61"/>
    </row>
    <row r="75" spans="1:6" ht="11.25">
      <c r="A75" s="20"/>
      <c r="B75" s="13" t="s">
        <v>350</v>
      </c>
      <c r="C75" s="31"/>
      <c r="D75" s="17"/>
      <c r="E75" s="31">
        <v>30000000</v>
      </c>
      <c r="F75" s="62"/>
    </row>
    <row r="76" spans="1:6" ht="11.25">
      <c r="A76" s="7">
        <v>7</v>
      </c>
      <c r="B76" s="16" t="s">
        <v>47</v>
      </c>
      <c r="C76" s="26"/>
      <c r="D76" s="17">
        <f>C110+C116</f>
        <v>183041738</v>
      </c>
      <c r="E76" s="26"/>
      <c r="F76" s="62">
        <f>E110+E116</f>
        <v>774764081</v>
      </c>
    </row>
    <row r="77" spans="1:6" ht="13.5" customHeight="1">
      <c r="A77" s="20"/>
      <c r="B77" s="14" t="s">
        <v>65</v>
      </c>
      <c r="C77" s="31">
        <v>55340000</v>
      </c>
      <c r="D77" s="18"/>
      <c r="E77" s="31">
        <v>58244000</v>
      </c>
      <c r="F77" s="31"/>
    </row>
    <row r="78" spans="1:6" ht="19.5">
      <c r="A78" s="20"/>
      <c r="B78" s="30" t="s">
        <v>222</v>
      </c>
      <c r="C78" s="31">
        <v>15437000</v>
      </c>
      <c r="D78" s="18"/>
      <c r="E78" s="31">
        <v>15437000</v>
      </c>
      <c r="F78" s="31"/>
    </row>
    <row r="79" spans="1:6" ht="11.25">
      <c r="A79" s="20"/>
      <c r="B79" s="66" t="s">
        <v>258</v>
      </c>
      <c r="C79" s="31">
        <v>56700</v>
      </c>
      <c r="D79" s="18"/>
      <c r="E79" s="31">
        <v>56700</v>
      </c>
      <c r="F79" s="31"/>
    </row>
    <row r="80" spans="1:6" ht="11.25">
      <c r="A80" s="20"/>
      <c r="B80" s="66" t="s">
        <v>259</v>
      </c>
      <c r="C80" s="31">
        <v>13732028</v>
      </c>
      <c r="D80" s="18"/>
      <c r="E80" s="31">
        <v>1871226</v>
      </c>
      <c r="F80" s="31"/>
    </row>
    <row r="81" spans="1:6" ht="11.25">
      <c r="A81" s="20"/>
      <c r="B81" s="66" t="s">
        <v>424</v>
      </c>
      <c r="C81" s="31"/>
      <c r="D81" s="18"/>
      <c r="E81" s="31">
        <v>5988580</v>
      </c>
      <c r="F81" s="31"/>
    </row>
    <row r="82" spans="1:6" ht="11.25">
      <c r="A82" s="20"/>
      <c r="B82" s="66" t="s">
        <v>260</v>
      </c>
      <c r="C82" s="31">
        <v>762000</v>
      </c>
      <c r="D82" s="18"/>
      <c r="E82" s="31">
        <v>762000</v>
      </c>
      <c r="F82" s="31"/>
    </row>
    <row r="83" spans="1:6" ht="11.25">
      <c r="A83" s="20"/>
      <c r="B83" s="66" t="s">
        <v>248</v>
      </c>
      <c r="C83" s="31">
        <v>662940</v>
      </c>
      <c r="D83" s="18"/>
      <c r="E83" s="31">
        <v>16902939</v>
      </c>
      <c r="F83" s="31"/>
    </row>
    <row r="84" spans="1:6" ht="11.25">
      <c r="A84" s="20"/>
      <c r="B84" s="14" t="s">
        <v>249</v>
      </c>
      <c r="C84" s="31">
        <v>7721600</v>
      </c>
      <c r="D84" s="18"/>
      <c r="E84" s="31">
        <v>7721600</v>
      </c>
      <c r="F84" s="31"/>
    </row>
    <row r="85" spans="1:6" ht="11.25">
      <c r="A85" s="20"/>
      <c r="B85" s="14" t="s">
        <v>252</v>
      </c>
      <c r="C85" s="31">
        <v>67917088</v>
      </c>
      <c r="D85" s="18"/>
      <c r="E85" s="31">
        <v>67004339</v>
      </c>
      <c r="F85" s="31"/>
    </row>
    <row r="86" spans="1:6" ht="11.25">
      <c r="A86" s="20"/>
      <c r="B86" s="14" t="s">
        <v>333</v>
      </c>
      <c r="C86" s="31"/>
      <c r="D86" s="18"/>
      <c r="E86" s="31">
        <v>432640</v>
      </c>
      <c r="F86" s="31"/>
    </row>
    <row r="87" spans="1:14" s="15" customFormat="1" ht="11.25">
      <c r="A87" s="20"/>
      <c r="B87" s="14" t="s">
        <v>261</v>
      </c>
      <c r="C87" s="31">
        <v>191500</v>
      </c>
      <c r="D87" s="18"/>
      <c r="E87" s="31">
        <v>191500</v>
      </c>
      <c r="F87" s="31"/>
      <c r="H87" s="61"/>
      <c r="I87" s="61"/>
      <c r="J87" s="61"/>
      <c r="K87" s="61"/>
      <c r="L87" s="61"/>
      <c r="M87" s="61"/>
      <c r="N87" s="61"/>
    </row>
    <row r="88" spans="1:14" s="15" customFormat="1" ht="11.25">
      <c r="A88" s="20"/>
      <c r="B88" s="14" t="s">
        <v>253</v>
      </c>
      <c r="C88" s="31">
        <v>15464073</v>
      </c>
      <c r="D88" s="18"/>
      <c r="E88" s="31">
        <v>15464073</v>
      </c>
      <c r="F88" s="31"/>
      <c r="H88" s="61"/>
      <c r="I88" s="61"/>
      <c r="J88" s="61"/>
      <c r="K88" s="61"/>
      <c r="L88" s="61"/>
      <c r="M88" s="61"/>
      <c r="N88" s="61"/>
    </row>
    <row r="89" spans="1:14" s="15" customFormat="1" ht="11.25">
      <c r="A89" s="20"/>
      <c r="B89" s="14" t="s">
        <v>316</v>
      </c>
      <c r="C89" s="31"/>
      <c r="D89" s="18"/>
      <c r="E89" s="31">
        <v>1600000</v>
      </c>
      <c r="F89" s="31"/>
      <c r="H89" s="61"/>
      <c r="I89" s="61"/>
      <c r="J89" s="61"/>
      <c r="K89" s="61"/>
      <c r="L89" s="61"/>
      <c r="M89" s="61"/>
      <c r="N89" s="61"/>
    </row>
    <row r="90" spans="1:14" s="15" customFormat="1" ht="11.25">
      <c r="A90" s="20"/>
      <c r="B90" s="14" t="s">
        <v>339</v>
      </c>
      <c r="C90" s="31"/>
      <c r="D90" s="18"/>
      <c r="E90" s="31">
        <v>5380500</v>
      </c>
      <c r="F90" s="31"/>
      <c r="H90" s="61"/>
      <c r="I90" s="61"/>
      <c r="J90" s="61"/>
      <c r="K90" s="61"/>
      <c r="L90" s="61"/>
      <c r="M90" s="61"/>
      <c r="N90" s="61"/>
    </row>
    <row r="91" spans="1:14" s="15" customFormat="1" ht="11.25">
      <c r="A91" s="20"/>
      <c r="B91" s="14" t="s">
        <v>423</v>
      </c>
      <c r="C91" s="31"/>
      <c r="D91" s="18"/>
      <c r="E91" s="31">
        <v>367200</v>
      </c>
      <c r="F91" s="31"/>
      <c r="H91" s="61"/>
      <c r="I91" s="61"/>
      <c r="J91" s="61"/>
      <c r="K91" s="61"/>
      <c r="L91" s="61"/>
      <c r="M91" s="61"/>
      <c r="N91" s="61"/>
    </row>
    <row r="92" spans="1:14" s="15" customFormat="1" ht="11.25">
      <c r="A92" s="63"/>
      <c r="B92" s="67" t="s">
        <v>132</v>
      </c>
      <c r="C92" s="32">
        <f>SUM(C77:C88)</f>
        <v>177284929</v>
      </c>
      <c r="D92" s="23"/>
      <c r="E92" s="32">
        <f>SUM(E77:E91)</f>
        <v>197424297</v>
      </c>
      <c r="F92" s="32"/>
      <c r="H92" s="61"/>
      <c r="I92" s="61"/>
      <c r="J92" s="61"/>
      <c r="K92" s="61"/>
      <c r="L92" s="61"/>
      <c r="M92" s="61"/>
      <c r="N92" s="61"/>
    </row>
    <row r="93" spans="1:14" s="15" customFormat="1" ht="11.25">
      <c r="A93" s="115"/>
      <c r="B93" s="66" t="s">
        <v>317</v>
      </c>
      <c r="C93" s="31"/>
      <c r="D93" s="18"/>
      <c r="E93" s="31">
        <v>1818566</v>
      </c>
      <c r="F93" s="31"/>
      <c r="H93" s="61"/>
      <c r="I93" s="61"/>
      <c r="J93" s="61"/>
      <c r="K93" s="61"/>
      <c r="L93" s="61"/>
      <c r="M93" s="61"/>
      <c r="N93" s="61"/>
    </row>
    <row r="94" spans="1:14" s="15" customFormat="1" ht="11.25">
      <c r="A94" s="115"/>
      <c r="B94" s="66" t="s">
        <v>318</v>
      </c>
      <c r="C94" s="31"/>
      <c r="D94" s="18"/>
      <c r="E94" s="31">
        <v>6080313</v>
      </c>
      <c r="F94" s="31"/>
      <c r="H94" s="61"/>
      <c r="I94" s="61"/>
      <c r="J94" s="61"/>
      <c r="K94" s="61"/>
      <c r="L94" s="61"/>
      <c r="M94" s="61"/>
      <c r="N94" s="61"/>
    </row>
    <row r="95" spans="1:14" s="15" customFormat="1" ht="11.25">
      <c r="A95" s="115"/>
      <c r="B95" s="66" t="s">
        <v>319</v>
      </c>
      <c r="C95" s="31"/>
      <c r="D95" s="18"/>
      <c r="E95" s="31">
        <v>637100</v>
      </c>
      <c r="F95" s="31"/>
      <c r="H95" s="61"/>
      <c r="I95" s="61"/>
      <c r="J95" s="61"/>
      <c r="K95" s="61"/>
      <c r="L95" s="61"/>
      <c r="M95" s="61"/>
      <c r="N95" s="61"/>
    </row>
    <row r="96" spans="1:14" s="15" customFormat="1" ht="11.25">
      <c r="A96" s="115"/>
      <c r="B96" s="66" t="s">
        <v>355</v>
      </c>
      <c r="C96" s="31"/>
      <c r="D96" s="18"/>
      <c r="E96" s="31">
        <v>1044651</v>
      </c>
      <c r="F96" s="31"/>
      <c r="H96" s="61"/>
      <c r="I96" s="61"/>
      <c r="J96" s="61"/>
      <c r="K96" s="61"/>
      <c r="L96" s="61"/>
      <c r="M96" s="61"/>
      <c r="N96" s="61"/>
    </row>
    <row r="97" spans="1:14" s="15" customFormat="1" ht="11.25">
      <c r="A97" s="20"/>
      <c r="B97" s="66" t="s">
        <v>202</v>
      </c>
      <c r="C97" s="31">
        <v>1274908</v>
      </c>
      <c r="D97" s="18"/>
      <c r="E97" s="31">
        <v>3464799</v>
      </c>
      <c r="F97" s="31"/>
      <c r="H97" s="61"/>
      <c r="I97" s="61"/>
      <c r="J97" s="61"/>
      <c r="K97" s="61"/>
      <c r="L97" s="61"/>
      <c r="M97" s="61"/>
      <c r="N97" s="61"/>
    </row>
    <row r="98" spans="1:14" s="15" customFormat="1" ht="11.25">
      <c r="A98" s="20"/>
      <c r="B98" s="66" t="s">
        <v>418</v>
      </c>
      <c r="C98" s="31"/>
      <c r="D98" s="18"/>
      <c r="E98" s="31">
        <v>3810000</v>
      </c>
      <c r="F98" s="31"/>
      <c r="H98" s="61"/>
      <c r="I98" s="61"/>
      <c r="J98" s="61"/>
      <c r="K98" s="61"/>
      <c r="L98" s="61"/>
      <c r="M98" s="61"/>
      <c r="N98" s="61"/>
    </row>
    <row r="99" spans="1:14" s="15" customFormat="1" ht="11.25">
      <c r="A99" s="20"/>
      <c r="B99" s="66" t="s">
        <v>321</v>
      </c>
      <c r="C99" s="31"/>
      <c r="D99" s="18"/>
      <c r="E99" s="31">
        <v>130000</v>
      </c>
      <c r="F99" s="31"/>
      <c r="H99" s="61"/>
      <c r="I99" s="61"/>
      <c r="J99" s="61"/>
      <c r="K99" s="61"/>
      <c r="L99" s="61"/>
      <c r="M99" s="61"/>
      <c r="N99" s="61"/>
    </row>
    <row r="100" spans="1:14" s="15" customFormat="1" ht="11.25">
      <c r="A100" s="20"/>
      <c r="B100" s="66" t="s">
        <v>254</v>
      </c>
      <c r="C100" s="31">
        <v>4481901</v>
      </c>
      <c r="D100" s="18"/>
      <c r="E100" s="31">
        <v>4481901</v>
      </c>
      <c r="F100" s="31"/>
      <c r="H100" s="61"/>
      <c r="I100" s="61"/>
      <c r="J100" s="61"/>
      <c r="K100" s="61"/>
      <c r="L100" s="61"/>
      <c r="M100" s="61"/>
      <c r="N100" s="61"/>
    </row>
    <row r="101" spans="1:14" s="15" customFormat="1" ht="11.25">
      <c r="A101" s="20"/>
      <c r="B101" s="66" t="s">
        <v>419</v>
      </c>
      <c r="C101" s="31"/>
      <c r="D101" s="18"/>
      <c r="E101" s="31">
        <v>301978</v>
      </c>
      <c r="F101" s="31"/>
      <c r="H101" s="61"/>
      <c r="I101" s="61"/>
      <c r="J101" s="61"/>
      <c r="K101" s="61"/>
      <c r="L101" s="61"/>
      <c r="M101" s="61"/>
      <c r="N101" s="61"/>
    </row>
    <row r="102" spans="1:14" s="15" customFormat="1" ht="11.25">
      <c r="A102" s="20"/>
      <c r="B102" s="66" t="s">
        <v>323</v>
      </c>
      <c r="C102" s="31"/>
      <c r="D102" s="18"/>
      <c r="E102" s="31">
        <v>5000000</v>
      </c>
      <c r="F102" s="31"/>
      <c r="H102" s="61"/>
      <c r="I102" s="61"/>
      <c r="J102" s="61"/>
      <c r="K102" s="61"/>
      <c r="L102" s="61"/>
      <c r="M102" s="61"/>
      <c r="N102" s="61"/>
    </row>
    <row r="103" spans="1:14" s="15" customFormat="1" ht="11.25">
      <c r="A103" s="20"/>
      <c r="B103" s="66" t="s">
        <v>324</v>
      </c>
      <c r="C103" s="31"/>
      <c r="D103" s="18"/>
      <c r="E103" s="31">
        <v>642425</v>
      </c>
      <c r="F103" s="31"/>
      <c r="H103" s="61"/>
      <c r="I103" s="61"/>
      <c r="J103" s="61"/>
      <c r="K103" s="61"/>
      <c r="L103" s="61"/>
      <c r="M103" s="61"/>
      <c r="N103" s="61"/>
    </row>
    <row r="104" spans="1:14" s="15" customFormat="1" ht="11.25">
      <c r="A104" s="20"/>
      <c r="B104" s="66" t="s">
        <v>325</v>
      </c>
      <c r="C104" s="31"/>
      <c r="D104" s="18"/>
      <c r="E104" s="31">
        <v>530075856</v>
      </c>
      <c r="F104" s="31"/>
      <c r="H104" s="61"/>
      <c r="I104" s="61"/>
      <c r="J104" s="61"/>
      <c r="K104" s="61"/>
      <c r="L104" s="61"/>
      <c r="M104" s="61"/>
      <c r="N104" s="61"/>
    </row>
    <row r="105" spans="1:14" s="15" customFormat="1" ht="11.25">
      <c r="A105" s="20"/>
      <c r="B105" s="66" t="s">
        <v>326</v>
      </c>
      <c r="C105" s="31"/>
      <c r="D105" s="18"/>
      <c r="E105" s="31">
        <v>3111198</v>
      </c>
      <c r="F105" s="31"/>
      <c r="H105" s="61"/>
      <c r="I105" s="61"/>
      <c r="J105" s="61"/>
      <c r="K105" s="61"/>
      <c r="L105" s="61"/>
      <c r="M105" s="61"/>
      <c r="N105" s="61"/>
    </row>
    <row r="106" spans="1:14" s="15" customFormat="1" ht="11.25">
      <c r="A106" s="20"/>
      <c r="B106" s="66" t="s">
        <v>357</v>
      </c>
      <c r="C106" s="31"/>
      <c r="D106" s="18"/>
      <c r="E106" s="31">
        <v>8284516</v>
      </c>
      <c r="F106" s="31"/>
      <c r="H106" s="61"/>
      <c r="I106" s="61"/>
      <c r="J106" s="61"/>
      <c r="K106" s="61"/>
      <c r="L106" s="61"/>
      <c r="M106" s="61"/>
      <c r="N106" s="61"/>
    </row>
    <row r="107" spans="1:14" s="15" customFormat="1" ht="11.25">
      <c r="A107" s="20"/>
      <c r="B107" s="66" t="s">
        <v>327</v>
      </c>
      <c r="C107" s="31"/>
      <c r="D107" s="18"/>
      <c r="E107" s="31">
        <v>6500000</v>
      </c>
      <c r="F107" s="31"/>
      <c r="H107" s="61"/>
      <c r="I107" s="61"/>
      <c r="J107" s="61"/>
      <c r="K107" s="61"/>
      <c r="L107" s="61"/>
      <c r="M107" s="61"/>
      <c r="N107" s="61"/>
    </row>
    <row r="108" spans="1:14" s="15" customFormat="1" ht="11.25">
      <c r="A108" s="20"/>
      <c r="B108" s="66" t="s">
        <v>420</v>
      </c>
      <c r="C108" s="31"/>
      <c r="D108" s="18"/>
      <c r="E108" s="31">
        <v>1480381</v>
      </c>
      <c r="F108" s="31"/>
      <c r="H108" s="61"/>
      <c r="I108" s="61"/>
      <c r="J108" s="61"/>
      <c r="K108" s="61"/>
      <c r="L108" s="61"/>
      <c r="M108" s="61"/>
      <c r="N108" s="61"/>
    </row>
    <row r="109" spans="1:14" s="15" customFormat="1" ht="11.25">
      <c r="A109" s="63"/>
      <c r="B109" s="67" t="s">
        <v>139</v>
      </c>
      <c r="C109" s="32">
        <f>SUM(C97:C100)</f>
        <v>5756809</v>
      </c>
      <c r="D109" s="32"/>
      <c r="E109" s="32">
        <f>SUM(E93:E108)</f>
        <v>576863684</v>
      </c>
      <c r="F109" s="32"/>
      <c r="H109" s="61"/>
      <c r="I109" s="61"/>
      <c r="J109" s="61"/>
      <c r="K109" s="61"/>
      <c r="L109" s="61"/>
      <c r="M109" s="61"/>
      <c r="N109" s="61"/>
    </row>
    <row r="110" spans="1:14" s="15" customFormat="1" ht="11.25">
      <c r="A110" s="20"/>
      <c r="B110" s="13" t="s">
        <v>61</v>
      </c>
      <c r="C110" s="18">
        <f>C92+C109</f>
        <v>183041738</v>
      </c>
      <c r="D110" s="31"/>
      <c r="E110" s="18">
        <f>E92+E109</f>
        <v>774287981</v>
      </c>
      <c r="F110" s="31"/>
      <c r="H110" s="61"/>
      <c r="I110" s="61"/>
      <c r="J110" s="61"/>
      <c r="K110" s="61"/>
      <c r="L110" s="61"/>
      <c r="M110" s="61"/>
      <c r="N110" s="61"/>
    </row>
    <row r="111" spans="1:14" s="15" customFormat="1" ht="11.25">
      <c r="A111" s="20"/>
      <c r="B111" s="13"/>
      <c r="C111" s="18"/>
      <c r="D111" s="31"/>
      <c r="E111" s="18"/>
      <c r="F111" s="31"/>
      <c r="H111" s="61"/>
      <c r="I111" s="61"/>
      <c r="J111" s="61"/>
      <c r="K111" s="61"/>
      <c r="L111" s="61"/>
      <c r="M111" s="61"/>
      <c r="N111" s="61"/>
    </row>
    <row r="112" spans="1:14" s="15" customFormat="1" ht="11.25">
      <c r="A112" s="20"/>
      <c r="B112" s="67" t="s">
        <v>132</v>
      </c>
      <c r="C112" s="18">
        <f>SUM(C111:C111)</f>
        <v>0</v>
      </c>
      <c r="D112" s="31"/>
      <c r="E112" s="18">
        <f>SUM(E111:E111)</f>
        <v>0</v>
      </c>
      <c r="F112" s="31"/>
      <c r="H112" s="61"/>
      <c r="I112" s="61"/>
      <c r="J112" s="61"/>
      <c r="K112" s="61"/>
      <c r="L112" s="61"/>
      <c r="M112" s="61"/>
      <c r="N112" s="61"/>
    </row>
    <row r="113" spans="1:14" s="15" customFormat="1" ht="11.25">
      <c r="A113" s="20"/>
      <c r="B113" s="66" t="s">
        <v>319</v>
      </c>
      <c r="C113" s="18"/>
      <c r="D113" s="31"/>
      <c r="E113" s="18">
        <v>386100</v>
      </c>
      <c r="F113" s="31"/>
      <c r="H113" s="61"/>
      <c r="I113" s="61"/>
      <c r="J113" s="61"/>
      <c r="K113" s="61"/>
      <c r="L113" s="61"/>
      <c r="M113" s="61"/>
      <c r="N113" s="61"/>
    </row>
    <row r="114" spans="1:14" s="15" customFormat="1" ht="11.25">
      <c r="A114" s="20"/>
      <c r="B114" s="66" t="s">
        <v>322</v>
      </c>
      <c r="C114" s="18"/>
      <c r="D114" s="31"/>
      <c r="E114" s="18">
        <v>90000</v>
      </c>
      <c r="F114" s="31"/>
      <c r="H114" s="61"/>
      <c r="I114" s="61"/>
      <c r="J114" s="61"/>
      <c r="K114" s="61"/>
      <c r="L114" s="61"/>
      <c r="M114" s="61"/>
      <c r="N114" s="61"/>
    </row>
    <row r="115" spans="1:14" s="15" customFormat="1" ht="11.25">
      <c r="A115" s="20"/>
      <c r="B115" s="67" t="s">
        <v>139</v>
      </c>
      <c r="C115" s="18">
        <f>SUM(C113:C114)</f>
        <v>0</v>
      </c>
      <c r="D115" s="31"/>
      <c r="E115" s="18">
        <f>SUM(E113:E114)</f>
        <v>476100</v>
      </c>
      <c r="F115" s="31"/>
      <c r="H115" s="61"/>
      <c r="I115" s="61"/>
      <c r="J115" s="61"/>
      <c r="K115" s="61"/>
      <c r="L115" s="61"/>
      <c r="M115" s="61"/>
      <c r="N115" s="61"/>
    </row>
    <row r="116" spans="1:14" s="15" customFormat="1" ht="11.25">
      <c r="A116" s="20"/>
      <c r="B116" s="13" t="s">
        <v>188</v>
      </c>
      <c r="C116" s="18">
        <f>SUM(C112)</f>
        <v>0</v>
      </c>
      <c r="D116" s="31"/>
      <c r="E116" s="18">
        <f>E112+E115</f>
        <v>476100</v>
      </c>
      <c r="F116" s="31"/>
      <c r="H116" s="61"/>
      <c r="I116" s="61"/>
      <c r="J116" s="61"/>
      <c r="K116" s="61"/>
      <c r="L116" s="61"/>
      <c r="M116" s="61"/>
      <c r="N116" s="61"/>
    </row>
    <row r="117" spans="1:6" ht="12.75" customHeight="1">
      <c r="A117" s="7">
        <v>8</v>
      </c>
      <c r="B117" s="19" t="s">
        <v>104</v>
      </c>
      <c r="C117" s="18"/>
      <c r="D117" s="17">
        <f>SUM(C118:C122)</f>
        <v>10500000</v>
      </c>
      <c r="E117" s="18"/>
      <c r="F117" s="62">
        <f>SUM(E118:E122)</f>
        <v>10500000</v>
      </c>
    </row>
    <row r="118" spans="1:6" ht="12.75" customHeight="1">
      <c r="A118" s="20"/>
      <c r="B118" s="19" t="s">
        <v>12</v>
      </c>
      <c r="C118" s="31">
        <v>3000000</v>
      </c>
      <c r="D118" s="17"/>
      <c r="E118" s="31">
        <v>3000000</v>
      </c>
      <c r="F118" s="62"/>
    </row>
    <row r="119" spans="1:6" ht="12.75" customHeight="1">
      <c r="A119" s="20"/>
      <c r="B119" s="19" t="s">
        <v>203</v>
      </c>
      <c r="C119" s="31">
        <v>6000000</v>
      </c>
      <c r="D119" s="17"/>
      <c r="E119" s="31">
        <v>6000000</v>
      </c>
      <c r="F119" s="62"/>
    </row>
    <row r="120" spans="1:6" ht="12.75" customHeight="1">
      <c r="A120" s="20"/>
      <c r="B120" s="19" t="s">
        <v>223</v>
      </c>
      <c r="C120" s="31">
        <v>1500000</v>
      </c>
      <c r="D120" s="17"/>
      <c r="E120" s="31">
        <v>1500000</v>
      </c>
      <c r="F120" s="62"/>
    </row>
    <row r="121" spans="1:6" ht="12.75" customHeight="1">
      <c r="A121" s="20"/>
      <c r="B121" s="19" t="s">
        <v>102</v>
      </c>
      <c r="C121" s="31"/>
      <c r="D121" s="17"/>
      <c r="E121" s="31"/>
      <c r="F121" s="62"/>
    </row>
    <row r="122" spans="1:6" ht="12.75" customHeight="1">
      <c r="A122" s="6"/>
      <c r="B122" s="19" t="s">
        <v>103</v>
      </c>
      <c r="C122" s="18"/>
      <c r="D122" s="17"/>
      <c r="E122" s="18"/>
      <c r="F122" s="62"/>
    </row>
    <row r="123" spans="1:6" ht="12.75" customHeight="1">
      <c r="A123" s="4">
        <v>9</v>
      </c>
      <c r="B123" s="16" t="s">
        <v>262</v>
      </c>
      <c r="C123" s="26"/>
      <c r="D123" s="17">
        <f>SUM(C124:C127)</f>
        <v>3742921709</v>
      </c>
      <c r="E123" s="26"/>
      <c r="F123" s="62">
        <f>SUM(E124:E127)</f>
        <v>3742921709</v>
      </c>
    </row>
    <row r="124" spans="1:6" ht="14.25" customHeight="1">
      <c r="A124" s="7"/>
      <c r="B124" s="28" t="s">
        <v>263</v>
      </c>
      <c r="C124" s="31">
        <v>1481157856</v>
      </c>
      <c r="D124" s="17"/>
      <c r="E124" s="31">
        <v>1481157856</v>
      </c>
      <c r="F124" s="62"/>
    </row>
    <row r="125" spans="1:6" ht="14.25" customHeight="1">
      <c r="A125" s="6"/>
      <c r="B125" s="28" t="s">
        <v>264</v>
      </c>
      <c r="C125" s="31">
        <v>2030803614</v>
      </c>
      <c r="D125" s="17"/>
      <c r="E125" s="31">
        <v>2030803614</v>
      </c>
      <c r="F125" s="62"/>
    </row>
    <row r="126" spans="1:6" ht="11.25">
      <c r="A126" s="20"/>
      <c r="B126" s="28" t="s">
        <v>265</v>
      </c>
      <c r="C126" s="31">
        <v>227123559</v>
      </c>
      <c r="D126" s="17"/>
      <c r="E126" s="31">
        <v>227123559</v>
      </c>
      <c r="F126" s="62"/>
    </row>
    <row r="127" spans="1:6" ht="11.25">
      <c r="A127" s="20"/>
      <c r="B127" s="28" t="s">
        <v>266</v>
      </c>
      <c r="C127" s="31">
        <v>3836680</v>
      </c>
      <c r="D127" s="17"/>
      <c r="E127" s="31">
        <v>3836680</v>
      </c>
      <c r="F127" s="62"/>
    </row>
    <row r="128" spans="1:6" ht="11.25">
      <c r="A128" s="7"/>
      <c r="B128" s="27" t="s">
        <v>2</v>
      </c>
      <c r="C128" s="26"/>
      <c r="D128" s="17">
        <f>D10+C28+C31+C45+C54+D55+C92+C112+C118+C119+C121+C124+C125</f>
        <v>6707728707</v>
      </c>
      <c r="E128" s="26"/>
      <c r="F128" s="62">
        <f>F10+E28+E31+E45+E51+F55+E92+E112+E118+E119+E120+E121+E124+E125</f>
        <v>7241815492</v>
      </c>
    </row>
    <row r="129" spans="1:6" ht="11.25">
      <c r="A129" s="20"/>
      <c r="B129" s="27" t="s">
        <v>3</v>
      </c>
      <c r="C129" s="26"/>
      <c r="D129" s="17">
        <f>D15+D16+D30+D55+D76+D117+D123</f>
        <v>7227193909</v>
      </c>
      <c r="E129" s="26"/>
      <c r="F129" s="62">
        <f>F15+F16+F30+F55+F76+F117+F123</f>
        <v>8370530797</v>
      </c>
    </row>
    <row r="130" spans="1:6" ht="11.25">
      <c r="A130" s="20"/>
      <c r="B130" s="27" t="s">
        <v>1</v>
      </c>
      <c r="C130" s="26"/>
      <c r="D130" s="62">
        <v>244683063</v>
      </c>
      <c r="E130" s="26"/>
      <c r="F130" s="62">
        <v>389502243</v>
      </c>
    </row>
    <row r="131" spans="1:6" ht="11.25">
      <c r="A131" s="29"/>
      <c r="B131" s="24" t="s">
        <v>4</v>
      </c>
      <c r="C131" s="26"/>
      <c r="D131" s="17">
        <f>D128+D130</f>
        <v>6952411770</v>
      </c>
      <c r="E131" s="26"/>
      <c r="F131" s="62">
        <f>F128+F130</f>
        <v>7631317735</v>
      </c>
    </row>
    <row r="132" spans="1:6" ht="11.25">
      <c r="A132" s="6"/>
      <c r="B132" s="27" t="s">
        <v>5</v>
      </c>
      <c r="C132" s="65"/>
      <c r="D132" s="17">
        <f>D129+D130</f>
        <v>7471876972</v>
      </c>
      <c r="E132" s="65"/>
      <c r="F132" s="62">
        <f>F129+F130</f>
        <v>8760033040</v>
      </c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mergeCells count="4">
    <mergeCell ref="C6:D6"/>
    <mergeCell ref="E6:F6"/>
    <mergeCell ref="A2:F2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9"/>
  <sheetViews>
    <sheetView zoomScalePageLayoutView="0" workbookViewId="0" topLeftCell="A97">
      <selection activeCell="A5" sqref="A5"/>
    </sheetView>
  </sheetViews>
  <sheetFormatPr defaultColWidth="9.00390625" defaultRowHeight="12.75"/>
  <cols>
    <col min="1" max="1" width="60.875" style="0" customWidth="1"/>
    <col min="2" max="2" width="20.25390625" style="68" customWidth="1"/>
    <col min="3" max="3" width="18.00390625" style="68" customWidth="1"/>
    <col min="4" max="4" width="10.625" style="68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194</v>
      </c>
      <c r="F1" s="56" t="s">
        <v>238</v>
      </c>
      <c r="G1" s="8"/>
    </row>
    <row r="3" spans="1:6" ht="12.75">
      <c r="A3" s="150" t="s">
        <v>100</v>
      </c>
      <c r="B3" s="150"/>
      <c r="C3" s="150"/>
      <c r="D3" s="150"/>
      <c r="E3" s="150"/>
      <c r="F3" s="150"/>
    </row>
    <row r="4" spans="1:6" ht="12.75">
      <c r="A4" s="150" t="s">
        <v>268</v>
      </c>
      <c r="B4" s="150"/>
      <c r="C4" s="150"/>
      <c r="D4" s="150"/>
      <c r="E4" s="150"/>
      <c r="F4" s="150"/>
    </row>
    <row r="5" spans="1:6" ht="68.25" customHeight="1">
      <c r="A5" s="11" t="s">
        <v>27</v>
      </c>
      <c r="B5" s="69" t="s">
        <v>224</v>
      </c>
      <c r="C5" s="69" t="s">
        <v>25</v>
      </c>
      <c r="D5" s="69" t="s">
        <v>26</v>
      </c>
      <c r="E5" s="3" t="s">
        <v>218</v>
      </c>
      <c r="F5" s="69" t="s">
        <v>216</v>
      </c>
    </row>
    <row r="6" spans="1:13" ht="15" customHeight="1">
      <c r="A6" s="106" t="s">
        <v>14</v>
      </c>
      <c r="B6" s="70"/>
      <c r="C6" s="70"/>
      <c r="D6" s="70"/>
      <c r="E6" s="107"/>
      <c r="F6" s="107"/>
      <c r="H6" s="5"/>
      <c r="I6" s="5"/>
      <c r="J6" s="5"/>
      <c r="K6" s="5"/>
      <c r="L6" s="5"/>
      <c r="M6" s="5"/>
    </row>
    <row r="7" spans="1:13" ht="12.75">
      <c r="A7" s="104" t="s">
        <v>204</v>
      </c>
      <c r="B7" s="71"/>
      <c r="C7" s="71">
        <v>1517000</v>
      </c>
      <c r="D7" s="71">
        <v>30000000</v>
      </c>
      <c r="E7" s="71">
        <f>SUM(B7:D7)</f>
        <v>31517000</v>
      </c>
      <c r="F7" s="71">
        <v>11757790</v>
      </c>
      <c r="H7" s="96"/>
      <c r="I7" s="96"/>
      <c r="J7" s="96"/>
      <c r="K7" s="96"/>
      <c r="L7" s="96"/>
      <c r="M7" s="96"/>
    </row>
    <row r="8" spans="1:6" ht="12.75">
      <c r="A8" s="104" t="s">
        <v>205</v>
      </c>
      <c r="B8" s="71"/>
      <c r="C8" s="71"/>
      <c r="D8" s="71">
        <v>3000000</v>
      </c>
      <c r="E8" s="71">
        <f>SUM(B8:D8)</f>
        <v>3000000</v>
      </c>
      <c r="F8" s="71">
        <v>3000000</v>
      </c>
    </row>
    <row r="9" spans="1:6" ht="12.75">
      <c r="A9" s="102" t="s">
        <v>269</v>
      </c>
      <c r="B9" s="71">
        <v>600000</v>
      </c>
      <c r="C9" s="71"/>
      <c r="D9" s="71"/>
      <c r="E9" s="71">
        <f>SUM(B9:D9)</f>
        <v>600000</v>
      </c>
      <c r="F9" s="71">
        <v>600000</v>
      </c>
    </row>
    <row r="10" spans="1:6" ht="12.75">
      <c r="A10" s="102" t="s">
        <v>270</v>
      </c>
      <c r="B10" s="71">
        <v>313867631</v>
      </c>
      <c r="C10" s="71"/>
      <c r="D10" s="71"/>
      <c r="E10" s="71">
        <f>SUM(B10:D10)</f>
        <v>313867631</v>
      </c>
      <c r="F10" s="71">
        <v>313867631</v>
      </c>
    </row>
    <row r="11" spans="1:6" ht="12.75">
      <c r="A11" s="102" t="s">
        <v>225</v>
      </c>
      <c r="B11" s="71"/>
      <c r="C11" s="71"/>
      <c r="D11" s="71"/>
      <c r="E11" s="71"/>
      <c r="F11" s="71"/>
    </row>
    <row r="12" spans="1:6" ht="12.75">
      <c r="A12" s="102" t="s">
        <v>271</v>
      </c>
      <c r="B12" s="71"/>
      <c r="C12" s="71"/>
      <c r="D12" s="71">
        <v>1640000</v>
      </c>
      <c r="E12" s="71">
        <v>1640000</v>
      </c>
      <c r="F12" s="71">
        <v>1640000</v>
      </c>
    </row>
    <row r="13" spans="1:6" ht="12.75">
      <c r="A13" s="103" t="s">
        <v>226</v>
      </c>
      <c r="B13" s="71"/>
      <c r="C13" s="71"/>
      <c r="D13" s="71">
        <v>500000</v>
      </c>
      <c r="E13" s="71">
        <v>0</v>
      </c>
      <c r="F13" s="71">
        <v>0</v>
      </c>
    </row>
    <row r="14" spans="1:6" ht="12.75">
      <c r="A14" s="102" t="s">
        <v>272</v>
      </c>
      <c r="B14" s="71"/>
      <c r="C14" s="71"/>
      <c r="D14" s="71">
        <v>127000</v>
      </c>
      <c r="E14" s="71">
        <v>0</v>
      </c>
      <c r="F14" s="71">
        <v>0</v>
      </c>
    </row>
    <row r="15" spans="1:6" ht="12.75">
      <c r="A15" s="102" t="s">
        <v>273</v>
      </c>
      <c r="B15" s="71"/>
      <c r="C15" s="71"/>
      <c r="D15" s="71">
        <v>500000</v>
      </c>
      <c r="E15" s="71">
        <v>0</v>
      </c>
      <c r="F15" s="71">
        <v>0</v>
      </c>
    </row>
    <row r="16" spans="1:6" ht="12.75">
      <c r="A16" s="103" t="s">
        <v>227</v>
      </c>
      <c r="B16" s="71"/>
      <c r="C16" s="71"/>
      <c r="D16" s="71">
        <v>500000</v>
      </c>
      <c r="E16" s="71">
        <v>0</v>
      </c>
      <c r="F16" s="71">
        <v>0</v>
      </c>
    </row>
    <row r="17" spans="1:6" ht="12.75">
      <c r="A17" s="103" t="s">
        <v>228</v>
      </c>
      <c r="B17" s="71"/>
      <c r="C17" s="71">
        <v>3376000</v>
      </c>
      <c r="D17" s="71"/>
      <c r="E17" s="71">
        <f aca="true" t="shared" si="0" ref="E17:E61">SUM(B17:D17)</f>
        <v>3376000</v>
      </c>
      <c r="F17" s="71">
        <v>3376000</v>
      </c>
    </row>
    <row r="18" spans="1:6" ht="12.75">
      <c r="A18" s="103" t="s">
        <v>229</v>
      </c>
      <c r="B18" s="71"/>
      <c r="C18" s="71"/>
      <c r="D18" s="71">
        <v>1500000</v>
      </c>
      <c r="E18" s="71">
        <f t="shared" si="0"/>
        <v>1500000</v>
      </c>
      <c r="F18" s="71">
        <v>65103</v>
      </c>
    </row>
    <row r="19" spans="1:6" ht="22.5">
      <c r="A19" s="103" t="s">
        <v>427</v>
      </c>
      <c r="B19" s="71"/>
      <c r="C19" s="71">
        <v>10000000</v>
      </c>
      <c r="D19" s="71"/>
      <c r="E19" s="71">
        <f t="shared" si="0"/>
        <v>10000000</v>
      </c>
      <c r="F19" s="71">
        <v>110806811</v>
      </c>
    </row>
    <row r="20" spans="1:6" ht="22.5">
      <c r="A20" s="103" t="s">
        <v>274</v>
      </c>
      <c r="B20" s="71">
        <v>9623200</v>
      </c>
      <c r="C20" s="71"/>
      <c r="D20" s="71"/>
      <c r="E20" s="71">
        <f t="shared" si="0"/>
        <v>9623200</v>
      </c>
      <c r="F20" s="71">
        <v>9623200</v>
      </c>
    </row>
    <row r="21" spans="1:6" ht="12.75">
      <c r="A21" s="103" t="s">
        <v>230</v>
      </c>
      <c r="B21" s="71">
        <v>337246542</v>
      </c>
      <c r="C21" s="71"/>
      <c r="D21" s="71"/>
      <c r="E21" s="71">
        <f t="shared" si="0"/>
        <v>337246542</v>
      </c>
      <c r="F21" s="71">
        <v>337246542</v>
      </c>
    </row>
    <row r="22" spans="1:6" ht="12.75">
      <c r="A22" s="103" t="s">
        <v>231</v>
      </c>
      <c r="B22" s="71"/>
      <c r="C22" s="71"/>
      <c r="D22" s="71">
        <v>3500000</v>
      </c>
      <c r="E22" s="71">
        <f t="shared" si="0"/>
        <v>3500000</v>
      </c>
      <c r="F22" s="71">
        <v>2318900</v>
      </c>
    </row>
    <row r="23" spans="1:6" ht="12.75">
      <c r="A23" s="103" t="s">
        <v>275</v>
      </c>
      <c r="B23" s="71"/>
      <c r="C23" s="71"/>
      <c r="D23" s="71">
        <v>1500000</v>
      </c>
      <c r="E23" s="71">
        <f t="shared" si="0"/>
        <v>1500000</v>
      </c>
      <c r="F23" s="71">
        <v>1500000</v>
      </c>
    </row>
    <row r="24" spans="1:6" ht="12.75">
      <c r="A24" s="104" t="s">
        <v>276</v>
      </c>
      <c r="B24" s="71">
        <v>107950</v>
      </c>
      <c r="C24" s="71"/>
      <c r="D24" s="71"/>
      <c r="E24" s="71">
        <f t="shared" si="0"/>
        <v>107950</v>
      </c>
      <c r="F24" s="71">
        <v>107950</v>
      </c>
    </row>
    <row r="25" spans="1:6" ht="12.75">
      <c r="A25" s="103" t="s">
        <v>277</v>
      </c>
      <c r="B25" s="71"/>
      <c r="C25" s="71">
        <v>15448500</v>
      </c>
      <c r="D25" s="71"/>
      <c r="E25" s="71">
        <f t="shared" si="0"/>
        <v>15448500</v>
      </c>
      <c r="F25" s="71">
        <v>15448500</v>
      </c>
    </row>
    <row r="26" spans="1:6" ht="12.75">
      <c r="A26" s="104" t="s">
        <v>278</v>
      </c>
      <c r="B26" s="71"/>
      <c r="C26" s="71">
        <v>13350000</v>
      </c>
      <c r="D26" s="71"/>
      <c r="E26" s="71">
        <f t="shared" si="0"/>
        <v>13350000</v>
      </c>
      <c r="F26" s="71">
        <v>1640277</v>
      </c>
    </row>
    <row r="27" spans="1:6" ht="12.75">
      <c r="A27" s="104" t="s">
        <v>279</v>
      </c>
      <c r="B27" s="71"/>
      <c r="C27" s="71"/>
      <c r="D27" s="71">
        <v>2000000</v>
      </c>
      <c r="E27" s="71">
        <f t="shared" si="0"/>
        <v>2000000</v>
      </c>
      <c r="F27" s="71">
        <v>2000000</v>
      </c>
    </row>
    <row r="28" spans="1:6" ht="12.75">
      <c r="A28" s="104" t="s">
        <v>280</v>
      </c>
      <c r="B28" s="71">
        <v>852666</v>
      </c>
      <c r="C28" s="71"/>
      <c r="D28" s="71"/>
      <c r="E28" s="71">
        <f t="shared" si="0"/>
        <v>852666</v>
      </c>
      <c r="F28" s="71">
        <v>852666</v>
      </c>
    </row>
    <row r="29" spans="1:6" ht="12.75">
      <c r="A29" s="104" t="s">
        <v>252</v>
      </c>
      <c r="B29" s="71"/>
      <c r="C29" s="71">
        <v>7172912</v>
      </c>
      <c r="D29" s="71"/>
      <c r="E29" s="71">
        <f t="shared" si="0"/>
        <v>7172912</v>
      </c>
      <c r="F29" s="71">
        <v>8283176</v>
      </c>
    </row>
    <row r="30" spans="1:6" ht="12.75">
      <c r="A30" s="104" t="s">
        <v>333</v>
      </c>
      <c r="B30" s="71"/>
      <c r="C30" s="71"/>
      <c r="D30" s="71"/>
      <c r="E30" s="71"/>
      <c r="F30" s="71">
        <v>29458173</v>
      </c>
    </row>
    <row r="31" spans="1:6" ht="22.5">
      <c r="A31" s="104" t="s">
        <v>281</v>
      </c>
      <c r="B31" s="71">
        <v>183095593</v>
      </c>
      <c r="C31" s="71"/>
      <c r="D31" s="71"/>
      <c r="E31" s="71">
        <f t="shared" si="0"/>
        <v>183095593</v>
      </c>
      <c r="F31" s="71">
        <v>190156085</v>
      </c>
    </row>
    <row r="32" spans="1:6" ht="22.5">
      <c r="A32" s="104" t="s">
        <v>282</v>
      </c>
      <c r="B32" s="71">
        <v>202066060</v>
      </c>
      <c r="C32" s="71"/>
      <c r="D32" s="71"/>
      <c r="E32" s="71">
        <f t="shared" si="0"/>
        <v>202066060</v>
      </c>
      <c r="F32" s="71">
        <v>388997060</v>
      </c>
    </row>
    <row r="33" spans="1:6" ht="22.5">
      <c r="A33" s="104" t="s">
        <v>283</v>
      </c>
      <c r="B33" s="71">
        <v>153643930</v>
      </c>
      <c r="C33" s="71"/>
      <c r="D33" s="71"/>
      <c r="E33" s="71">
        <f t="shared" si="0"/>
        <v>153643930</v>
      </c>
      <c r="F33" s="71">
        <v>154136497</v>
      </c>
    </row>
    <row r="34" spans="1:6" ht="12.75">
      <c r="A34" s="104" t="s">
        <v>284</v>
      </c>
      <c r="B34" s="71">
        <v>18643600</v>
      </c>
      <c r="C34" s="71"/>
      <c r="D34" s="71"/>
      <c r="E34" s="71">
        <f t="shared" si="0"/>
        <v>18643600</v>
      </c>
      <c r="F34" s="71">
        <v>18643600</v>
      </c>
    </row>
    <row r="35" spans="1:6" ht="12.75">
      <c r="A35" s="104" t="s">
        <v>285</v>
      </c>
      <c r="B35" s="71">
        <v>87123961</v>
      </c>
      <c r="C35" s="71"/>
      <c r="D35" s="71"/>
      <c r="E35" s="71">
        <f t="shared" si="0"/>
        <v>87123961</v>
      </c>
      <c r="F35" s="71">
        <v>98808735</v>
      </c>
    </row>
    <row r="36" spans="1:6" ht="12.75">
      <c r="A36" s="104" t="s">
        <v>286</v>
      </c>
      <c r="B36" s="71">
        <v>268414698</v>
      </c>
      <c r="C36" s="71"/>
      <c r="D36" s="71"/>
      <c r="E36" s="71">
        <f t="shared" si="0"/>
        <v>268414698</v>
      </c>
      <c r="F36" s="71">
        <v>263814348</v>
      </c>
    </row>
    <row r="37" spans="1:6" ht="12.75">
      <c r="A37" s="104" t="s">
        <v>287</v>
      </c>
      <c r="B37" s="71"/>
      <c r="C37" s="71">
        <v>57800000</v>
      </c>
      <c r="D37" s="71"/>
      <c r="E37" s="71">
        <f t="shared" si="0"/>
        <v>57800000</v>
      </c>
      <c r="F37" s="71">
        <v>54000200</v>
      </c>
    </row>
    <row r="38" spans="1:6" ht="12.75">
      <c r="A38" s="104" t="s">
        <v>288</v>
      </c>
      <c r="B38" s="71">
        <v>167006218</v>
      </c>
      <c r="C38" s="71"/>
      <c r="D38" s="71"/>
      <c r="E38" s="71">
        <f t="shared" si="0"/>
        <v>167006218</v>
      </c>
      <c r="F38" s="71">
        <v>167006218</v>
      </c>
    </row>
    <row r="39" spans="1:6" ht="12.75">
      <c r="A39" s="104" t="s">
        <v>289</v>
      </c>
      <c r="B39" s="71">
        <v>208622900</v>
      </c>
      <c r="C39" s="71"/>
      <c r="D39" s="71"/>
      <c r="E39" s="71">
        <f t="shared" si="0"/>
        <v>208622900</v>
      </c>
      <c r="F39" s="71">
        <v>218522127</v>
      </c>
    </row>
    <row r="40" spans="1:6" ht="12.75">
      <c r="A40" s="104" t="s">
        <v>290</v>
      </c>
      <c r="B40" s="71"/>
      <c r="C40" s="71">
        <v>60000000</v>
      </c>
      <c r="D40" s="71"/>
      <c r="E40" s="71">
        <f t="shared" si="0"/>
        <v>60000000</v>
      </c>
      <c r="F40" s="71">
        <v>60000000</v>
      </c>
    </row>
    <row r="41" spans="1:6" ht="22.5">
      <c r="A41" s="104" t="s">
        <v>291</v>
      </c>
      <c r="B41" s="71">
        <v>366012025</v>
      </c>
      <c r="C41" s="71"/>
      <c r="D41" s="71"/>
      <c r="E41" s="71">
        <f t="shared" si="0"/>
        <v>366012025</v>
      </c>
      <c r="F41" s="71">
        <v>369586039</v>
      </c>
    </row>
    <row r="42" spans="1:6" ht="12.75">
      <c r="A42" s="104" t="s">
        <v>251</v>
      </c>
      <c r="B42" s="71">
        <v>4709500</v>
      </c>
      <c r="C42" s="71"/>
      <c r="D42" s="71"/>
      <c r="E42" s="71">
        <f t="shared" si="0"/>
        <v>4709500</v>
      </c>
      <c r="F42" s="71">
        <v>4709500</v>
      </c>
    </row>
    <row r="43" spans="1:6" ht="22.5">
      <c r="A43" s="104" t="s">
        <v>331</v>
      </c>
      <c r="B43" s="71"/>
      <c r="C43" s="71"/>
      <c r="D43" s="71"/>
      <c r="E43" s="71"/>
      <c r="F43" s="71">
        <v>29980192</v>
      </c>
    </row>
    <row r="44" spans="1:6" ht="12.75" customHeight="1">
      <c r="A44" s="104" t="s">
        <v>351</v>
      </c>
      <c r="B44" s="71"/>
      <c r="C44" s="71"/>
      <c r="D44" s="71"/>
      <c r="E44" s="71"/>
      <c r="F44" s="71">
        <v>1181100</v>
      </c>
    </row>
    <row r="45" spans="1:6" ht="22.5">
      <c r="A45" s="124" t="s">
        <v>429</v>
      </c>
      <c r="B45" s="71"/>
      <c r="C45" s="71"/>
      <c r="D45" s="71"/>
      <c r="E45" s="71"/>
      <c r="F45" s="71">
        <v>736217</v>
      </c>
    </row>
    <row r="46" spans="1:6" ht="12.75" customHeight="1">
      <c r="A46" s="104" t="s">
        <v>336</v>
      </c>
      <c r="B46" s="71"/>
      <c r="C46" s="71"/>
      <c r="D46" s="71"/>
      <c r="E46" s="71"/>
      <c r="F46" s="71">
        <v>334279</v>
      </c>
    </row>
    <row r="47" spans="1:6" ht="12.75" customHeight="1">
      <c r="A47" s="104" t="s">
        <v>430</v>
      </c>
      <c r="B47" s="71"/>
      <c r="C47" s="71"/>
      <c r="D47" s="71"/>
      <c r="E47" s="71"/>
      <c r="F47" s="71">
        <v>197515</v>
      </c>
    </row>
    <row r="48" spans="1:9" ht="12.75" customHeight="1">
      <c r="A48" s="104" t="s">
        <v>352</v>
      </c>
      <c r="B48" s="71"/>
      <c r="C48" s="71"/>
      <c r="D48" s="71"/>
      <c r="E48" s="71"/>
      <c r="F48" s="71">
        <v>568770</v>
      </c>
      <c r="I48" s="123"/>
    </row>
    <row r="49" spans="1:9" ht="12.75" customHeight="1">
      <c r="A49" s="104" t="s">
        <v>279</v>
      </c>
      <c r="B49" s="71"/>
      <c r="C49" s="71"/>
      <c r="D49" s="71"/>
      <c r="E49" s="71"/>
      <c r="F49" s="71">
        <v>181606</v>
      </c>
      <c r="I49" s="123"/>
    </row>
    <row r="50" spans="1:6" ht="12.75" customHeight="1">
      <c r="A50" s="104" t="s">
        <v>329</v>
      </c>
      <c r="B50" s="71"/>
      <c r="C50" s="71"/>
      <c r="D50" s="71"/>
      <c r="E50" s="71"/>
      <c r="F50" s="71">
        <v>10332918</v>
      </c>
    </row>
    <row r="51" spans="1:6" ht="12.75" customHeight="1">
      <c r="A51" s="104" t="s">
        <v>428</v>
      </c>
      <c r="B51" s="71"/>
      <c r="C51" s="71"/>
      <c r="D51" s="71"/>
      <c r="E51" s="71"/>
      <c r="F51" s="71">
        <v>591820</v>
      </c>
    </row>
    <row r="52" spans="1:6" ht="12.75" customHeight="1">
      <c r="A52" s="104" t="s">
        <v>6</v>
      </c>
      <c r="B52" s="71"/>
      <c r="C52" s="71"/>
      <c r="D52" s="71">
        <v>700000</v>
      </c>
      <c r="E52" s="71">
        <f t="shared" si="0"/>
        <v>700000</v>
      </c>
      <c r="F52" s="71">
        <v>700000</v>
      </c>
    </row>
    <row r="53" spans="1:6" ht="12.75">
      <c r="A53" s="104" t="s">
        <v>292</v>
      </c>
      <c r="B53" s="71"/>
      <c r="C53" s="71"/>
      <c r="D53" s="71">
        <v>1300000</v>
      </c>
      <c r="E53" s="71">
        <f t="shared" si="0"/>
        <v>1300000</v>
      </c>
      <c r="F53" s="71">
        <v>1300000</v>
      </c>
    </row>
    <row r="54" spans="1:6" ht="12.75">
      <c r="A54" s="104" t="s">
        <v>232</v>
      </c>
      <c r="B54" s="71"/>
      <c r="C54" s="71"/>
      <c r="D54" s="71">
        <v>300000</v>
      </c>
      <c r="E54" s="71">
        <f t="shared" si="0"/>
        <v>300000</v>
      </c>
      <c r="F54" s="71">
        <v>300000</v>
      </c>
    </row>
    <row r="55" spans="1:6" ht="12.75">
      <c r="A55" s="104" t="s">
        <v>293</v>
      </c>
      <c r="B55" s="71"/>
      <c r="C55" s="71"/>
      <c r="D55" s="71">
        <v>1440000</v>
      </c>
      <c r="E55" s="71">
        <f t="shared" si="0"/>
        <v>1440000</v>
      </c>
      <c r="F55" s="71">
        <v>1440000</v>
      </c>
    </row>
    <row r="56" spans="1:6" ht="12.75">
      <c r="A56" s="104" t="s">
        <v>294</v>
      </c>
      <c r="B56" s="71"/>
      <c r="C56" s="71"/>
      <c r="D56" s="71">
        <v>680000</v>
      </c>
      <c r="E56" s="71">
        <f t="shared" si="0"/>
        <v>680000</v>
      </c>
      <c r="F56" s="71">
        <v>680000</v>
      </c>
    </row>
    <row r="57" spans="1:6" ht="12.75">
      <c r="A57" s="104" t="s">
        <v>206</v>
      </c>
      <c r="B57" s="71"/>
      <c r="C57" s="71"/>
      <c r="D57" s="71">
        <v>250000</v>
      </c>
      <c r="E57" s="71">
        <f t="shared" si="0"/>
        <v>250000</v>
      </c>
      <c r="F57" s="71">
        <v>250000</v>
      </c>
    </row>
    <row r="58" spans="1:6" ht="12.75">
      <c r="A58" s="104" t="s">
        <v>207</v>
      </c>
      <c r="B58" s="71"/>
      <c r="C58" s="71"/>
      <c r="D58" s="71">
        <v>210000</v>
      </c>
      <c r="E58" s="71">
        <f t="shared" si="0"/>
        <v>210000</v>
      </c>
      <c r="F58" s="71">
        <v>210000</v>
      </c>
    </row>
    <row r="59" spans="1:6" ht="12.75">
      <c r="A59" s="104" t="s">
        <v>208</v>
      </c>
      <c r="B59" s="71"/>
      <c r="C59" s="71"/>
      <c r="D59" s="71">
        <v>55000</v>
      </c>
      <c r="E59" s="71">
        <f t="shared" si="0"/>
        <v>55000</v>
      </c>
      <c r="F59" s="71">
        <v>55000</v>
      </c>
    </row>
    <row r="60" spans="1:6" ht="12.75">
      <c r="A60" s="104" t="s">
        <v>209</v>
      </c>
      <c r="B60" s="71"/>
      <c r="C60" s="71"/>
      <c r="D60" s="71">
        <v>85000</v>
      </c>
      <c r="E60" s="71">
        <f t="shared" si="0"/>
        <v>85000</v>
      </c>
      <c r="F60" s="71">
        <v>85000</v>
      </c>
    </row>
    <row r="61" spans="1:6" ht="12.75">
      <c r="A61" s="104" t="s">
        <v>140</v>
      </c>
      <c r="B61" s="71"/>
      <c r="C61" s="71"/>
      <c r="D61" s="71"/>
      <c r="E61" s="71">
        <f t="shared" si="0"/>
        <v>0</v>
      </c>
      <c r="F61" s="71">
        <f>SUM(C61:E61)</f>
        <v>0</v>
      </c>
    </row>
    <row r="62" spans="1:6" ht="12.75">
      <c r="A62" s="108" t="s">
        <v>132</v>
      </c>
      <c r="B62" s="32">
        <f>SUM(B7:B61)</f>
        <v>2321636474</v>
      </c>
      <c r="C62" s="32">
        <f>SUM(C7:C61)</f>
        <v>168664412</v>
      </c>
      <c r="D62" s="32">
        <f>SUM(D7:D61)</f>
        <v>49787000</v>
      </c>
      <c r="E62" s="32">
        <f>SUM(E7:E61)</f>
        <v>2538460886</v>
      </c>
      <c r="F62" s="32">
        <f>SUM(F7:F61)</f>
        <v>2891097545</v>
      </c>
    </row>
    <row r="63" spans="1:6" ht="12.75">
      <c r="A63" s="104" t="s">
        <v>56</v>
      </c>
      <c r="B63" s="71"/>
      <c r="C63" s="71"/>
      <c r="D63" s="71"/>
      <c r="E63" s="71"/>
      <c r="F63" s="71"/>
    </row>
    <row r="64" spans="1:8" ht="12.75">
      <c r="A64" s="104" t="s">
        <v>53</v>
      </c>
      <c r="B64" s="71"/>
      <c r="C64" s="71"/>
      <c r="D64" s="71">
        <v>2040000</v>
      </c>
      <c r="E64" s="71">
        <f aca="true" t="shared" si="1" ref="E64:E78">SUM(B64:D64)</f>
        <v>2040000</v>
      </c>
      <c r="F64" s="71">
        <v>2040000</v>
      </c>
      <c r="H64" s="96"/>
    </row>
    <row r="65" spans="1:8" ht="12.75">
      <c r="A65" s="104" t="s">
        <v>54</v>
      </c>
      <c r="B65" s="71"/>
      <c r="C65" s="71"/>
      <c r="D65" s="71">
        <v>400000</v>
      </c>
      <c r="E65" s="71">
        <f t="shared" si="1"/>
        <v>400000</v>
      </c>
      <c r="F65" s="71">
        <v>400000</v>
      </c>
      <c r="H65" s="96"/>
    </row>
    <row r="66" spans="1:8" ht="12.75">
      <c r="A66" s="104" t="s">
        <v>55</v>
      </c>
      <c r="B66" s="71"/>
      <c r="C66" s="71"/>
      <c r="D66" s="71">
        <v>1500000</v>
      </c>
      <c r="E66" s="71">
        <f t="shared" si="1"/>
        <v>1500000</v>
      </c>
      <c r="F66" s="71">
        <v>1500000</v>
      </c>
      <c r="H66" s="96"/>
    </row>
    <row r="67" spans="1:8" ht="12.75">
      <c r="A67" s="104" t="s">
        <v>7</v>
      </c>
      <c r="B67" s="71"/>
      <c r="C67" s="71"/>
      <c r="D67" s="71">
        <v>500000</v>
      </c>
      <c r="E67" s="71">
        <f t="shared" si="1"/>
        <v>500000</v>
      </c>
      <c r="F67" s="71">
        <v>500000</v>
      </c>
      <c r="H67" s="96"/>
    </row>
    <row r="68" spans="1:8" ht="12.75">
      <c r="A68" s="104" t="s">
        <v>57</v>
      </c>
      <c r="B68" s="71"/>
      <c r="C68" s="71"/>
      <c r="D68" s="71">
        <v>1828000</v>
      </c>
      <c r="E68" s="71">
        <f t="shared" si="1"/>
        <v>1828000</v>
      </c>
      <c r="F68" s="71">
        <v>1828000</v>
      </c>
      <c r="H68" s="96"/>
    </row>
    <row r="69" spans="1:8" ht="22.5">
      <c r="A69" s="104" t="s">
        <v>141</v>
      </c>
      <c r="B69" s="71"/>
      <c r="C69" s="71"/>
      <c r="D69" s="71">
        <v>3532000</v>
      </c>
      <c r="E69" s="71">
        <f t="shared" si="1"/>
        <v>3532000</v>
      </c>
      <c r="F69" s="71">
        <v>3532000</v>
      </c>
      <c r="H69" s="96"/>
    </row>
    <row r="70" spans="1:8" ht="12.75">
      <c r="A70" s="104" t="s">
        <v>210</v>
      </c>
      <c r="B70" s="71"/>
      <c r="C70" s="71"/>
      <c r="D70" s="71">
        <v>2750000</v>
      </c>
      <c r="E70" s="71">
        <f t="shared" si="1"/>
        <v>2750000</v>
      </c>
      <c r="F70" s="71">
        <v>2828402</v>
      </c>
      <c r="H70" s="96"/>
    </row>
    <row r="71" spans="1:8" ht="12.75">
      <c r="A71" s="110" t="s">
        <v>431</v>
      </c>
      <c r="B71" s="71"/>
      <c r="C71" s="71"/>
      <c r="D71" s="71"/>
      <c r="E71" s="71"/>
      <c r="F71" s="71">
        <v>23433837</v>
      </c>
      <c r="H71" s="96"/>
    </row>
    <row r="72" spans="1:8" ht="12.75">
      <c r="A72" s="104" t="s">
        <v>211</v>
      </c>
      <c r="B72" s="71"/>
      <c r="C72" s="71"/>
      <c r="D72" s="71">
        <v>2000000</v>
      </c>
      <c r="E72" s="71">
        <f t="shared" si="1"/>
        <v>2000000</v>
      </c>
      <c r="F72" s="71">
        <v>2474540</v>
      </c>
      <c r="H72" s="96"/>
    </row>
    <row r="73" spans="1:8" ht="12.75">
      <c r="A73" s="104" t="s">
        <v>432</v>
      </c>
      <c r="B73" s="71"/>
      <c r="C73" s="71"/>
      <c r="D73" s="71"/>
      <c r="E73" s="71"/>
      <c r="F73" s="71">
        <v>2280287</v>
      </c>
      <c r="H73" s="96"/>
    </row>
    <row r="74" spans="1:8" ht="12.75">
      <c r="A74" s="104" t="s">
        <v>212</v>
      </c>
      <c r="B74" s="71"/>
      <c r="C74" s="71"/>
      <c r="D74" s="71">
        <v>200000</v>
      </c>
      <c r="E74" s="71">
        <f t="shared" si="1"/>
        <v>200000</v>
      </c>
      <c r="F74" s="71">
        <v>200000</v>
      </c>
      <c r="H74" s="96"/>
    </row>
    <row r="75" spans="1:8" ht="12.75">
      <c r="A75" s="104" t="s">
        <v>233</v>
      </c>
      <c r="B75" s="71"/>
      <c r="C75" s="71"/>
      <c r="D75" s="71">
        <v>419000</v>
      </c>
      <c r="E75" s="71">
        <f t="shared" si="1"/>
        <v>419000</v>
      </c>
      <c r="F75" s="71">
        <v>366906</v>
      </c>
      <c r="H75" s="96"/>
    </row>
    <row r="76" spans="1:8" ht="12.75">
      <c r="A76" s="104" t="s">
        <v>295</v>
      </c>
      <c r="B76" s="71"/>
      <c r="C76" s="71"/>
      <c r="D76" s="71">
        <v>11707046</v>
      </c>
      <c r="E76" s="71">
        <f t="shared" si="1"/>
        <v>11707046</v>
      </c>
      <c r="F76" s="71">
        <v>11707046</v>
      </c>
      <c r="H76" s="96"/>
    </row>
    <row r="77" spans="1:8" ht="12.75">
      <c r="A77" s="104" t="s">
        <v>213</v>
      </c>
      <c r="B77" s="71"/>
      <c r="C77" s="71"/>
      <c r="D77" s="71">
        <v>1500000</v>
      </c>
      <c r="E77" s="71">
        <f>SUM(B77:D77)</f>
        <v>1500000</v>
      </c>
      <c r="F77" s="71">
        <v>1547244</v>
      </c>
      <c r="H77" s="96"/>
    </row>
    <row r="78" spans="1:8" ht="12.75">
      <c r="A78" s="104" t="s">
        <v>214</v>
      </c>
      <c r="B78" s="71"/>
      <c r="C78" s="71"/>
      <c r="D78" s="71">
        <v>3000000</v>
      </c>
      <c r="E78" s="71">
        <f t="shared" si="1"/>
        <v>3000000</v>
      </c>
      <c r="F78" s="71">
        <v>3000000</v>
      </c>
      <c r="H78" s="96"/>
    </row>
    <row r="79" spans="1:8" ht="12.75">
      <c r="A79" s="104" t="s">
        <v>332</v>
      </c>
      <c r="B79" s="71"/>
      <c r="C79" s="71"/>
      <c r="D79" s="71"/>
      <c r="E79" s="71"/>
      <c r="F79" s="71">
        <v>7604087</v>
      </c>
      <c r="H79" s="96"/>
    </row>
    <row r="80" spans="1:8" ht="12.75">
      <c r="A80" s="104" t="s">
        <v>433</v>
      </c>
      <c r="B80" s="71"/>
      <c r="C80" s="71"/>
      <c r="D80" s="71"/>
      <c r="E80" s="71"/>
      <c r="F80" s="71">
        <v>500000</v>
      </c>
      <c r="H80" s="96"/>
    </row>
    <row r="81" spans="1:8" ht="12.75">
      <c r="A81" s="108" t="s">
        <v>133</v>
      </c>
      <c r="B81" s="32">
        <f>SUM(B63:B78)</f>
        <v>0</v>
      </c>
      <c r="C81" s="32">
        <f>SUM(C63:C78)</f>
        <v>0</v>
      </c>
      <c r="D81" s="32">
        <f>SUM(D63:D78)</f>
        <v>31376046</v>
      </c>
      <c r="E81" s="32">
        <f>SUM(E63:E78)</f>
        <v>31376046</v>
      </c>
      <c r="F81" s="32">
        <f>SUM(F63:F80)</f>
        <v>65742349</v>
      </c>
      <c r="H81" s="96"/>
    </row>
    <row r="82" spans="1:8" ht="12.75">
      <c r="A82" s="109" t="s">
        <v>21</v>
      </c>
      <c r="B82" s="73">
        <f>B62+B81</f>
        <v>2321636474</v>
      </c>
      <c r="C82" s="73">
        <f>C62+C81</f>
        <v>168664412</v>
      </c>
      <c r="D82" s="73">
        <f>D62+D81</f>
        <v>81163046</v>
      </c>
      <c r="E82" s="73">
        <f>E62+E81</f>
        <v>2569836932</v>
      </c>
      <c r="F82" s="73">
        <f>F62+F81</f>
        <v>2956839894</v>
      </c>
      <c r="H82" s="96"/>
    </row>
    <row r="83" spans="1:8" ht="12.75">
      <c r="A83" s="106" t="s">
        <v>58</v>
      </c>
      <c r="B83" s="73"/>
      <c r="C83" s="73"/>
      <c r="D83" s="73"/>
      <c r="E83" s="73"/>
      <c r="F83" s="73"/>
      <c r="H83" s="96"/>
    </row>
    <row r="84" spans="1:8" ht="12.75">
      <c r="A84" s="110" t="s">
        <v>17</v>
      </c>
      <c r="B84" s="71"/>
      <c r="C84" s="71"/>
      <c r="D84" s="71">
        <v>500000</v>
      </c>
      <c r="E84" s="71">
        <f>SUM(B84:D84)</f>
        <v>500000</v>
      </c>
      <c r="F84" s="71">
        <v>500000</v>
      </c>
      <c r="H84" s="96"/>
    </row>
    <row r="85" spans="1:8" ht="12.75">
      <c r="A85" s="110" t="s">
        <v>50</v>
      </c>
      <c r="B85" s="71"/>
      <c r="C85" s="71"/>
      <c r="D85" s="71">
        <v>10000000</v>
      </c>
      <c r="E85" s="71">
        <f>SUM(B85:D85)</f>
        <v>10000000</v>
      </c>
      <c r="F85" s="71">
        <v>10000000</v>
      </c>
      <c r="H85" s="96"/>
    </row>
    <row r="86" spans="1:8" ht="12.75">
      <c r="A86" s="39" t="s">
        <v>22</v>
      </c>
      <c r="B86" s="71"/>
      <c r="C86" s="71"/>
      <c r="D86" s="71">
        <v>1000000</v>
      </c>
      <c r="E86" s="71">
        <f>SUM(B86:D86)</f>
        <v>1000000</v>
      </c>
      <c r="F86" s="71">
        <v>1000000</v>
      </c>
      <c r="H86" s="96"/>
    </row>
    <row r="87" spans="1:8" ht="12.75">
      <c r="A87" s="110" t="s">
        <v>234</v>
      </c>
      <c r="B87" s="71"/>
      <c r="C87" s="71"/>
      <c r="D87" s="71">
        <v>14000000</v>
      </c>
      <c r="E87" s="71">
        <f>SUM(B87:D87)</f>
        <v>14000000</v>
      </c>
      <c r="F87" s="71">
        <v>14000000</v>
      </c>
      <c r="H87" s="96"/>
    </row>
    <row r="88" spans="1:8" ht="12.75">
      <c r="A88" s="104" t="s">
        <v>354</v>
      </c>
      <c r="B88" s="71"/>
      <c r="C88" s="71"/>
      <c r="D88" s="71"/>
      <c r="E88" s="71"/>
      <c r="F88" s="71">
        <v>11709723</v>
      </c>
      <c r="H88" s="96"/>
    </row>
    <row r="89" spans="1:8" ht="12.75">
      <c r="A89" s="108" t="s">
        <v>132</v>
      </c>
      <c r="B89" s="71">
        <f>SUM(B84:B87)</f>
        <v>0</v>
      </c>
      <c r="C89" s="71">
        <f>SUM(C84:C87)</f>
        <v>0</v>
      </c>
      <c r="D89" s="71">
        <f>SUM(D84:D87)</f>
        <v>25500000</v>
      </c>
      <c r="E89" s="71">
        <f>SUM(E84:E87)</f>
        <v>25500000</v>
      </c>
      <c r="F89" s="71">
        <f>SUM(F84:F88)</f>
        <v>37209723</v>
      </c>
      <c r="H89" s="96"/>
    </row>
    <row r="90" spans="1:8" ht="12.75">
      <c r="A90" s="110" t="s">
        <v>142</v>
      </c>
      <c r="B90" s="71"/>
      <c r="C90" s="71"/>
      <c r="D90" s="71">
        <v>3017680</v>
      </c>
      <c r="E90" s="71">
        <f>SUM(B90:D90)</f>
        <v>3017680</v>
      </c>
      <c r="F90" s="71">
        <v>3017680</v>
      </c>
      <c r="H90" s="96"/>
    </row>
    <row r="91" spans="1:6" s="72" customFormat="1" ht="12.75">
      <c r="A91" s="108" t="s">
        <v>133</v>
      </c>
      <c r="B91" s="71">
        <f>SUM(B90)</f>
        <v>0</v>
      </c>
      <c r="C91" s="71">
        <f>SUM(C90)</f>
        <v>0</v>
      </c>
      <c r="D91" s="71">
        <f>SUM(D90)</f>
        <v>3017680</v>
      </c>
      <c r="E91" s="71">
        <f>SUM(E90)</f>
        <v>3017680</v>
      </c>
      <c r="F91" s="71">
        <f>SUM(F90)</f>
        <v>3017680</v>
      </c>
    </row>
    <row r="92" spans="1:6" ht="12.75">
      <c r="A92" s="111" t="s">
        <v>59</v>
      </c>
      <c r="B92" s="62">
        <f>B89+B91</f>
        <v>0</v>
      </c>
      <c r="C92" s="62">
        <f>C89+C91</f>
        <v>0</v>
      </c>
      <c r="D92" s="62">
        <f>D89+D91</f>
        <v>28517680</v>
      </c>
      <c r="E92" s="62">
        <f>E89+E91</f>
        <v>28517680</v>
      </c>
      <c r="F92" s="62">
        <f>F89+F91</f>
        <v>40227403</v>
      </c>
    </row>
    <row r="93" spans="1:6" ht="12.75">
      <c r="A93" s="112" t="s">
        <v>23</v>
      </c>
      <c r="B93" s="73"/>
      <c r="C93" s="73"/>
      <c r="D93" s="73"/>
      <c r="E93" s="73"/>
      <c r="F93" s="73"/>
    </row>
    <row r="94" spans="1:6" ht="12.75">
      <c r="A94" s="110" t="s">
        <v>13</v>
      </c>
      <c r="B94" s="31"/>
      <c r="C94" s="31"/>
      <c r="D94" s="31">
        <v>4000000</v>
      </c>
      <c r="E94" s="71">
        <f aca="true" t="shared" si="2" ref="E94:E112">SUM(B94:D94)</f>
        <v>4000000</v>
      </c>
      <c r="F94" s="71">
        <v>4000000</v>
      </c>
    </row>
    <row r="95" spans="1:6" ht="12.75">
      <c r="A95" s="110" t="s">
        <v>32</v>
      </c>
      <c r="B95" s="71"/>
      <c r="C95" s="71"/>
      <c r="D95" s="71">
        <v>3000000</v>
      </c>
      <c r="E95" s="71">
        <f t="shared" si="2"/>
        <v>3000000</v>
      </c>
      <c r="F95" s="71">
        <v>423932</v>
      </c>
    </row>
    <row r="96" spans="1:6" ht="12.75">
      <c r="A96" s="104" t="s">
        <v>60</v>
      </c>
      <c r="B96" s="71"/>
      <c r="C96" s="71"/>
      <c r="D96" s="71">
        <v>2000000</v>
      </c>
      <c r="E96" s="71">
        <f t="shared" si="2"/>
        <v>2000000</v>
      </c>
      <c r="F96" s="71">
        <v>95880</v>
      </c>
    </row>
    <row r="97" spans="1:6" ht="12.75">
      <c r="A97" s="104" t="s">
        <v>48</v>
      </c>
      <c r="B97" s="71"/>
      <c r="C97" s="71"/>
      <c r="D97" s="71">
        <v>10000000</v>
      </c>
      <c r="E97" s="71">
        <f t="shared" si="2"/>
        <v>10000000</v>
      </c>
      <c r="F97" s="71">
        <v>7944995</v>
      </c>
    </row>
    <row r="98" spans="1:6" ht="12.75">
      <c r="A98" s="104" t="s">
        <v>296</v>
      </c>
      <c r="B98" s="71">
        <v>2562460</v>
      </c>
      <c r="C98" s="71">
        <v>21162790</v>
      </c>
      <c r="D98" s="71"/>
      <c r="E98" s="71">
        <f t="shared" si="2"/>
        <v>23725250</v>
      </c>
      <c r="F98" s="71">
        <v>23725250</v>
      </c>
    </row>
    <row r="99" spans="1:6" ht="12.75">
      <c r="A99" s="104" t="s">
        <v>49</v>
      </c>
      <c r="B99" s="71"/>
      <c r="C99" s="71"/>
      <c r="D99" s="71">
        <v>0</v>
      </c>
      <c r="E99" s="71">
        <f t="shared" si="2"/>
        <v>0</v>
      </c>
      <c r="F99" s="71">
        <v>61490860</v>
      </c>
    </row>
    <row r="100" spans="1:6" ht="12.75">
      <c r="A100" s="104" t="s">
        <v>297</v>
      </c>
      <c r="B100" s="71"/>
      <c r="C100" s="71"/>
      <c r="D100" s="71"/>
      <c r="E100" s="71">
        <f t="shared" si="2"/>
        <v>0</v>
      </c>
      <c r="F100" s="71">
        <v>0</v>
      </c>
    </row>
    <row r="101" spans="1:6" ht="12.75">
      <c r="A101" s="104" t="s">
        <v>298</v>
      </c>
      <c r="B101" s="71"/>
      <c r="C101" s="71">
        <v>35560000</v>
      </c>
      <c r="D101" s="71"/>
      <c r="E101" s="71">
        <f t="shared" si="2"/>
        <v>35560000</v>
      </c>
      <c r="F101" s="71">
        <v>35560000</v>
      </c>
    </row>
    <row r="102" spans="1:6" ht="12.75">
      <c r="A102" s="104" t="s">
        <v>299</v>
      </c>
      <c r="B102" s="71"/>
      <c r="C102" s="71">
        <v>29900000</v>
      </c>
      <c r="D102" s="71"/>
      <c r="E102" s="71">
        <f t="shared" si="2"/>
        <v>29900000</v>
      </c>
      <c r="F102" s="71">
        <v>29900000</v>
      </c>
    </row>
    <row r="103" spans="1:6" ht="12.75">
      <c r="A103" s="104" t="s">
        <v>300</v>
      </c>
      <c r="B103" s="71">
        <v>3205701</v>
      </c>
      <c r="C103" s="71"/>
      <c r="D103" s="71"/>
      <c r="E103" s="71">
        <f t="shared" si="2"/>
        <v>3205701</v>
      </c>
      <c r="F103" s="71">
        <v>3205701</v>
      </c>
    </row>
    <row r="104" spans="1:6" ht="12.75">
      <c r="A104" s="104" t="s">
        <v>329</v>
      </c>
      <c r="B104" s="71"/>
      <c r="C104" s="71"/>
      <c r="D104" s="71"/>
      <c r="E104" s="71"/>
      <c r="F104" s="71">
        <v>11667082</v>
      </c>
    </row>
    <row r="105" spans="1:6" ht="12.75">
      <c r="A105" s="104" t="s">
        <v>330</v>
      </c>
      <c r="B105" s="71"/>
      <c r="C105" s="71"/>
      <c r="D105" s="71"/>
      <c r="E105" s="71"/>
      <c r="F105" s="71">
        <v>9852228</v>
      </c>
    </row>
    <row r="106" spans="1:6" ht="12.75">
      <c r="A106" s="104" t="s">
        <v>350</v>
      </c>
      <c r="B106" s="71"/>
      <c r="C106" s="71"/>
      <c r="D106" s="71"/>
      <c r="E106" s="71"/>
      <c r="F106" s="71">
        <v>30000000</v>
      </c>
    </row>
    <row r="107" spans="1:6" ht="12.75">
      <c r="A107" s="113" t="s">
        <v>132</v>
      </c>
      <c r="B107" s="32">
        <f>SUM(B94:B103)</f>
        <v>5768161</v>
      </c>
      <c r="C107" s="32">
        <f>SUM(C94:C103)</f>
        <v>86622790</v>
      </c>
      <c r="D107" s="32">
        <f>SUM(D94:D103)</f>
        <v>19000000</v>
      </c>
      <c r="E107" s="32">
        <f>SUM(E94:E103)</f>
        <v>111390951</v>
      </c>
      <c r="F107" s="32">
        <f>SUM(F94:F106)</f>
        <v>217865928</v>
      </c>
    </row>
    <row r="108" spans="1:6" ht="12.75">
      <c r="A108" s="110" t="s">
        <v>33</v>
      </c>
      <c r="B108" s="71"/>
      <c r="C108" s="71"/>
      <c r="D108" s="71">
        <v>3000000</v>
      </c>
      <c r="E108" s="71">
        <f>SUM(B108:D108)</f>
        <v>3000000</v>
      </c>
      <c r="F108" s="71">
        <v>3000000</v>
      </c>
    </row>
    <row r="109" spans="1:6" ht="12.75">
      <c r="A109" s="110" t="s">
        <v>431</v>
      </c>
      <c r="B109" s="71"/>
      <c r="C109" s="71"/>
      <c r="D109" s="71"/>
      <c r="E109" s="71"/>
      <c r="F109" s="71">
        <v>1179357</v>
      </c>
    </row>
    <row r="110" spans="1:6" ht="12.75">
      <c r="A110" s="104" t="s">
        <v>233</v>
      </c>
      <c r="B110" s="71"/>
      <c r="C110" s="71"/>
      <c r="D110" s="71">
        <v>400000</v>
      </c>
      <c r="E110" s="71">
        <f>SUM(B110:D110)</f>
        <v>400000</v>
      </c>
      <c r="F110" s="71">
        <v>400000</v>
      </c>
    </row>
    <row r="111" spans="1:6" ht="12.75">
      <c r="A111" s="104" t="s">
        <v>295</v>
      </c>
      <c r="B111" s="71"/>
      <c r="C111" s="71"/>
      <c r="D111" s="71">
        <v>16119893</v>
      </c>
      <c r="E111" s="71">
        <f>SUM(B111:D111)</f>
        <v>16119893</v>
      </c>
      <c r="F111" s="71">
        <v>16119893</v>
      </c>
    </row>
    <row r="112" spans="1:6" ht="12.75">
      <c r="A112" s="110" t="s">
        <v>215</v>
      </c>
      <c r="B112" s="71"/>
      <c r="C112" s="71"/>
      <c r="D112" s="71">
        <v>3000000</v>
      </c>
      <c r="E112" s="71">
        <f t="shared" si="2"/>
        <v>3000000</v>
      </c>
      <c r="F112" s="71">
        <v>2500000</v>
      </c>
    </row>
    <row r="113" spans="1:6" ht="12.75">
      <c r="A113" s="104" t="s">
        <v>332</v>
      </c>
      <c r="B113" s="71"/>
      <c r="C113" s="71"/>
      <c r="D113" s="71"/>
      <c r="E113" s="71"/>
      <c r="F113" s="71">
        <v>21335746</v>
      </c>
    </row>
    <row r="114" spans="1:6" ht="12.75">
      <c r="A114" s="110" t="s">
        <v>353</v>
      </c>
      <c r="B114" s="71"/>
      <c r="C114" s="71"/>
      <c r="D114" s="71"/>
      <c r="E114" s="71"/>
      <c r="F114" s="71">
        <v>962409</v>
      </c>
    </row>
    <row r="115" spans="1:6" s="72" customFormat="1" ht="12.75">
      <c r="A115" s="113" t="s">
        <v>133</v>
      </c>
      <c r="B115" s="32">
        <f>SUM(B108:B112)</f>
        <v>0</v>
      </c>
      <c r="C115" s="32">
        <f>SUM(C108:C112)</f>
        <v>0</v>
      </c>
      <c r="D115" s="32">
        <f>SUM(D108:D112)</f>
        <v>22519893</v>
      </c>
      <c r="E115" s="32">
        <f>SUM(E108:E112)</f>
        <v>22519893</v>
      </c>
      <c r="F115" s="32">
        <f>SUM(F108:F114)</f>
        <v>45497405</v>
      </c>
    </row>
    <row r="116" spans="1:6" ht="12.75">
      <c r="A116" s="109" t="s">
        <v>24</v>
      </c>
      <c r="B116" s="62">
        <f>B107+B115</f>
        <v>5768161</v>
      </c>
      <c r="C116" s="62">
        <f>C107+C115</f>
        <v>86622790</v>
      </c>
      <c r="D116" s="62">
        <f>D107+D115</f>
        <v>41519893</v>
      </c>
      <c r="E116" s="62">
        <f>E107+E115</f>
        <v>133910844</v>
      </c>
      <c r="F116" s="62">
        <f>F107+F115</f>
        <v>263363333</v>
      </c>
    </row>
    <row r="117" spans="1:7" s="1" customFormat="1" ht="14.25" customHeight="1">
      <c r="A117" s="109" t="s">
        <v>143</v>
      </c>
      <c r="B117" s="62">
        <f>B62+B89+B107</f>
        <v>2327404635</v>
      </c>
      <c r="C117" s="62">
        <f>C62+C89+C107</f>
        <v>255287202</v>
      </c>
      <c r="D117" s="62">
        <f>D62+D89+D107</f>
        <v>94287000</v>
      </c>
      <c r="E117" s="62">
        <f>E62+E89+E107</f>
        <v>2675351837</v>
      </c>
      <c r="F117" s="62">
        <f>F62+F89+F107</f>
        <v>3146173196</v>
      </c>
      <c r="G117" s="12"/>
    </row>
    <row r="118" spans="1:6" ht="15" customHeight="1">
      <c r="A118" s="109" t="s">
        <v>144</v>
      </c>
      <c r="B118" s="62">
        <f>B81+B115</f>
        <v>0</v>
      </c>
      <c r="C118" s="62">
        <f>C81+C115</f>
        <v>0</v>
      </c>
      <c r="D118" s="62">
        <f>D81+D115</f>
        <v>53895939</v>
      </c>
      <c r="E118" s="62">
        <f>E81+E91+E115</f>
        <v>56913619</v>
      </c>
      <c r="F118" s="62">
        <f>F81+F91+F115</f>
        <v>114257434</v>
      </c>
    </row>
    <row r="119" spans="1:6" s="9" customFormat="1" ht="13.5" customHeight="1">
      <c r="A119" s="109" t="s">
        <v>16</v>
      </c>
      <c r="B119" s="62">
        <f>B82+B92+B116</f>
        <v>2327404635</v>
      </c>
      <c r="C119" s="62">
        <f>C82+C92+C116</f>
        <v>255287202</v>
      </c>
      <c r="D119" s="62">
        <f>D82+D92+D116</f>
        <v>151200619</v>
      </c>
      <c r="E119" s="62">
        <f>E82+E92+E116</f>
        <v>2732265456</v>
      </c>
      <c r="F119" s="62">
        <f>F82+F92+F116</f>
        <v>3260430630</v>
      </c>
    </row>
    <row r="120" spans="1:6" ht="12.75">
      <c r="A120" s="104" t="s">
        <v>52</v>
      </c>
      <c r="B120" s="73"/>
      <c r="C120" s="73"/>
      <c r="D120" s="31">
        <v>15000000</v>
      </c>
      <c r="E120" s="31">
        <f>SUM(B120:D120)</f>
        <v>15000000</v>
      </c>
      <c r="F120" s="31">
        <v>5000000</v>
      </c>
    </row>
    <row r="121" spans="1:6" ht="12.75">
      <c r="A121" s="40" t="s">
        <v>51</v>
      </c>
      <c r="B121" s="62">
        <f>B120</f>
        <v>0</v>
      </c>
      <c r="C121" s="62">
        <f>C120</f>
        <v>0</v>
      </c>
      <c r="D121" s="62">
        <f>D120</f>
        <v>15000000</v>
      </c>
      <c r="E121" s="62">
        <f>SUM(B121:D121)</f>
        <v>15000000</v>
      </c>
      <c r="F121" s="62">
        <v>5000000</v>
      </c>
    </row>
    <row r="122" spans="1:5" ht="12.75">
      <c r="A122" s="10"/>
      <c r="B122" s="74"/>
      <c r="C122" s="74"/>
      <c r="D122" s="74"/>
      <c r="E122" s="10"/>
    </row>
    <row r="123" spans="1:5" ht="12.75">
      <c r="A123" s="5"/>
      <c r="B123" s="21"/>
      <c r="C123" s="21"/>
      <c r="D123" s="21"/>
      <c r="E123" s="5"/>
    </row>
    <row r="124" spans="1:5" ht="12.75">
      <c r="A124" s="10"/>
      <c r="B124" s="21"/>
      <c r="C124" s="21"/>
      <c r="D124" s="21"/>
      <c r="E124" s="5"/>
    </row>
    <row r="125" spans="1:5" ht="12.75">
      <c r="A125" s="10"/>
      <c r="B125" s="74"/>
      <c r="C125" s="74"/>
      <c r="D125" s="74"/>
      <c r="E125" s="10"/>
    </row>
    <row r="126" spans="1:5" ht="12.75">
      <c r="A126" s="5"/>
      <c r="B126" s="74"/>
      <c r="C126" s="74"/>
      <c r="D126" s="74"/>
      <c r="E126" s="10"/>
    </row>
    <row r="127" spans="1:5" ht="12.75">
      <c r="A127" s="5"/>
      <c r="B127" s="21"/>
      <c r="C127" s="21"/>
      <c r="D127" s="21"/>
      <c r="E127" s="5"/>
    </row>
    <row r="128" spans="1:5" ht="12.75">
      <c r="A128" s="5"/>
      <c r="B128" s="21"/>
      <c r="C128" s="21"/>
      <c r="D128" s="21"/>
      <c r="E128" s="5"/>
    </row>
    <row r="129" spans="2:5" ht="12.75">
      <c r="B129" s="21"/>
      <c r="C129" s="21"/>
      <c r="D129" s="21"/>
      <c r="E129" s="5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001inf</cp:lastModifiedBy>
  <cp:lastPrinted>2018-11-22T12:18:01Z</cp:lastPrinted>
  <dcterms:created xsi:type="dcterms:W3CDTF">2002-01-04T07:43:44Z</dcterms:created>
  <dcterms:modified xsi:type="dcterms:W3CDTF">2018-11-30T09:10:33Z</dcterms:modified>
  <cp:category/>
  <cp:version/>
  <cp:contentType/>
  <cp:contentStatus/>
</cp:coreProperties>
</file>