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2390" windowHeight="9315" tabRatio="612" activeTab="4"/>
  </bookViews>
  <sheets>
    <sheet name="ÖSSZETOLT" sheetId="12" r:id="rId1"/>
    <sheet name="Bevételek" sheetId="1" r:id="rId2"/>
    <sheet name="Kiadások" sheetId="2" r:id="rId3"/>
    <sheet name="felhalmozási" sheetId="3" r:id="rId4"/>
    <sheet name="Támogatások" sheetId="13" r:id="rId5"/>
  </sheets>
  <definedNames>
    <definedName name="_xlnm.Print_Area" localSheetId="0">ÖSSZETOLT!$A$1:$F$36</definedName>
  </definedNames>
  <calcPr calcId="125725"/>
</workbook>
</file>

<file path=xl/calcChain.xml><?xml version="1.0" encoding="utf-8"?>
<calcChain xmlns="http://schemas.openxmlformats.org/spreadsheetml/2006/main">
  <c r="F16" i="13"/>
  <c r="E16"/>
  <c r="D16"/>
  <c r="C16"/>
  <c r="F36" i="12"/>
  <c r="F31"/>
  <c r="F22"/>
  <c r="F21"/>
  <c r="F20"/>
  <c r="F18"/>
  <c r="F17"/>
  <c r="F16"/>
  <c r="F15"/>
  <c r="F11"/>
  <c r="F10"/>
  <c r="F9"/>
  <c r="F7"/>
  <c r="F6"/>
  <c r="F5"/>
  <c r="F4"/>
  <c r="F3"/>
  <c r="G32" i="2"/>
  <c r="G38" s="1"/>
  <c r="G24"/>
  <c r="G37"/>
  <c r="G17"/>
  <c r="G9"/>
  <c r="G8"/>
  <c r="G7"/>
  <c r="G46" i="1"/>
  <c r="G35"/>
  <c r="G33"/>
  <c r="G27"/>
  <c r="G25"/>
  <c r="G24"/>
  <c r="F18" i="2"/>
  <c r="F9"/>
  <c r="F19"/>
  <c r="F17" i="1"/>
  <c r="F15" i="2"/>
  <c r="E8" i="12"/>
  <c r="E19"/>
  <c r="F24" i="2"/>
  <c r="F17"/>
  <c r="F8"/>
  <c r="F7"/>
  <c r="F6"/>
  <c r="F5"/>
  <c r="F4"/>
  <c r="F46" i="1"/>
  <c r="F38"/>
  <c r="F29"/>
  <c r="F16"/>
  <c r="F9"/>
  <c r="F8"/>
  <c r="E18" i="2"/>
  <c r="E7"/>
  <c r="E16" i="1"/>
  <c r="E4" i="2"/>
  <c r="E20" i="1"/>
  <c r="E8" i="2"/>
  <c r="E26" i="1"/>
  <c r="E35"/>
  <c r="E8"/>
  <c r="E9"/>
  <c r="E37" i="2"/>
  <c r="E35"/>
  <c r="E24"/>
  <c r="E22"/>
  <c r="E17"/>
  <c r="E9"/>
  <c r="D37"/>
  <c r="D6"/>
  <c r="C36" i="12"/>
  <c r="D36"/>
  <c r="E36"/>
  <c r="C31"/>
  <c r="D31"/>
  <c r="E31"/>
  <c r="C23"/>
  <c r="D23"/>
  <c r="E23"/>
  <c r="F23"/>
  <c r="C19"/>
  <c r="C24" s="1"/>
  <c r="C25" s="1"/>
  <c r="D19"/>
  <c r="F19"/>
  <c r="C12"/>
  <c r="D12"/>
  <c r="E12"/>
  <c r="E13" s="1"/>
  <c r="E25" s="1"/>
  <c r="F12"/>
  <c r="C8"/>
  <c r="D8"/>
  <c r="D13"/>
  <c r="F8"/>
  <c r="E19" i="2"/>
  <c r="G19"/>
  <c r="D19"/>
  <c r="E31"/>
  <c r="F31"/>
  <c r="G31"/>
  <c r="D31"/>
  <c r="E27"/>
  <c r="F27"/>
  <c r="G27"/>
  <c r="D27"/>
  <c r="E6"/>
  <c r="G6"/>
  <c r="D24"/>
  <c r="E53" i="1"/>
  <c r="F53"/>
  <c r="G53"/>
  <c r="D53"/>
  <c r="E47"/>
  <c r="F47"/>
  <c r="G47"/>
  <c r="D47"/>
  <c r="E44"/>
  <c r="F44"/>
  <c r="G44"/>
  <c r="D44"/>
  <c r="E41"/>
  <c r="F41"/>
  <c r="G41"/>
  <c r="E23"/>
  <c r="F23"/>
  <c r="G23"/>
  <c r="G29"/>
  <c r="E29"/>
  <c r="E38"/>
  <c r="G38"/>
  <c r="D38"/>
  <c r="E16" i="3"/>
  <c r="F16"/>
  <c r="G16"/>
  <c r="D16"/>
  <c r="D41" i="1"/>
  <c r="D29"/>
  <c r="D23"/>
  <c r="E10"/>
  <c r="E48"/>
  <c r="E54"/>
  <c r="F10"/>
  <c r="F20"/>
  <c r="G10"/>
  <c r="G20" s="1"/>
  <c r="D10"/>
  <c r="D20"/>
  <c r="G22" i="3"/>
  <c r="F22"/>
  <c r="E22"/>
  <c r="D22"/>
  <c r="G10"/>
  <c r="F10"/>
  <c r="E10"/>
  <c r="E23"/>
  <c r="D10"/>
  <c r="D23"/>
  <c r="F13" i="12"/>
  <c r="F24"/>
  <c r="D24"/>
  <c r="C13"/>
  <c r="D32" i="2"/>
  <c r="D38"/>
  <c r="D48" i="1"/>
  <c r="D54"/>
  <c r="E32" i="2"/>
  <c r="E38"/>
  <c r="D25" i="12"/>
  <c r="F23" i="3"/>
  <c r="E24" i="12"/>
  <c r="F48" i="1"/>
  <c r="F54"/>
  <c r="F32" i="2"/>
  <c r="F38"/>
  <c r="G23" i="3" l="1"/>
  <c r="F25" i="12"/>
  <c r="G48" i="1"/>
  <c r="G54" s="1"/>
</calcChain>
</file>

<file path=xl/sharedStrings.xml><?xml version="1.0" encoding="utf-8"?>
<sst xmlns="http://schemas.openxmlformats.org/spreadsheetml/2006/main" count="295" uniqueCount="207">
  <si>
    <t>Sorszám</t>
  </si>
  <si>
    <t>Megnevezés</t>
  </si>
  <si>
    <t>Eredeti előirányzat</t>
  </si>
  <si>
    <t>Módosított előirányzat 1.</t>
  </si>
  <si>
    <t>Módosított előirányzat 2.</t>
  </si>
  <si>
    <t>Módosított előirányzat 3.</t>
  </si>
  <si>
    <t>33.</t>
  </si>
  <si>
    <t>34.</t>
  </si>
  <si>
    <t>Külső személyi juttatás</t>
  </si>
  <si>
    <t>Dologi kiadások</t>
  </si>
  <si>
    <t>KIADÁSOK ÖSSZESEN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</si>
  <si>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</si>
  <si>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</si>
  <si>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</si>
  <si>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</si>
  <si>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</si>
  <si>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</si>
  <si>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</si>
  <si>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</si>
  <si>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</si>
  <si>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</si>
  <si>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</si>
  <si>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</si>
  <si>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</si>
  <si>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</si>
  <si>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1. Személyi juttatások</t>
  </si>
  <si>
    <t>6.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</si>
  <si>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</si>
  <si>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</si>
  <si>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</si>
  <si>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</si>
  <si>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</si>
  <si>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</si>
  <si>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</si>
  <si>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</si>
  <si>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</si>
  <si>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</si>
  <si>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</si>
  <si>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</si>
  <si>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</si>
  <si>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</si>
  <si>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</si>
  <si>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</si>
  <si>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3. Dologi  kiadások</t>
  </si>
  <si>
    <t>Működési bevételek</t>
  </si>
  <si>
    <t xml:space="preserve"> Személyi juttatások</t>
  </si>
  <si>
    <t>Ellátottak pénzbeli juttatásai</t>
  </si>
  <si>
    <t>Egyéb működési célú kiadások</t>
  </si>
  <si>
    <t>Beruházások</t>
  </si>
  <si>
    <t>Felújítások</t>
  </si>
  <si>
    <t>A.</t>
  </si>
  <si>
    <t>B.</t>
  </si>
  <si>
    <t>Ingatlanok értékesítése</t>
  </si>
  <si>
    <t>Munkaadókat terhelő járulékok és szociális hozzájárulási adó</t>
  </si>
  <si>
    <t>2. Munkaadókat terhelő járulékok és szociális hozzájárulási adó</t>
  </si>
  <si>
    <t>I. KIADÁSOK</t>
  </si>
  <si>
    <t>Költségvetési kiadások összesen</t>
  </si>
  <si>
    <t>II. BEVÉTELEK</t>
  </si>
  <si>
    <t>6. Működési kiadások</t>
  </si>
  <si>
    <t>10. Felhalmozási kiadások</t>
  </si>
  <si>
    <t>2. Közhatalmi bevételek</t>
  </si>
  <si>
    <t>1. Működési célú támogatások államháztartáson belülről</t>
  </si>
  <si>
    <t>3. Működési bevételek</t>
  </si>
  <si>
    <t>4. Működési célú átvett pénzeszközök</t>
  </si>
  <si>
    <t>5. Működési bevételek</t>
  </si>
  <si>
    <t>6. Felhalmozási célú támogatások államháztartáson belülről</t>
  </si>
  <si>
    <t>7. Felhalmozási bevételek</t>
  </si>
  <si>
    <t>8. Felhalmozási célú átvett pénzeszközök</t>
  </si>
  <si>
    <t>9. Felhalmozási bevételek</t>
  </si>
  <si>
    <t>1. Belföldi finanszírozás bevételei</t>
  </si>
  <si>
    <t>2. Hitel-, kölcsönfelvétel államháztartáson kivülről</t>
  </si>
  <si>
    <t>3. Maradvány igénybevétele</t>
  </si>
  <si>
    <t>1. Hitel-, kölcsöntörlesztés államháztartáson kivülre</t>
  </si>
  <si>
    <t>2. Belföldi értékpapírok kiadásai</t>
  </si>
  <si>
    <t>Költségvetési bevételek összesen</t>
  </si>
  <si>
    <t>C.</t>
  </si>
  <si>
    <t>Költségvetési bevételek és kidások egyenlege A-B</t>
  </si>
  <si>
    <t>Rovat</t>
  </si>
  <si>
    <t>Foglalkoztatottak személyi juttatásai</t>
  </si>
  <si>
    <t>K1.</t>
  </si>
  <si>
    <t>K2.</t>
  </si>
  <si>
    <t>K3.</t>
  </si>
  <si>
    <t>K4.</t>
  </si>
  <si>
    <t>Egyéb működési célú támogatások államháztartáson belülre</t>
  </si>
  <si>
    <t xml:space="preserve"> - Elkülönített állami pénzalapoknak</t>
  </si>
  <si>
    <t>Működési célú visszatérítendő támogatások , köcsönök nyújtása államháztartáson kívülre</t>
  </si>
  <si>
    <t>K5.</t>
  </si>
  <si>
    <t>Ingatlanok beszerzése létesítése</t>
  </si>
  <si>
    <t>Informatika eszközök beszerzése létesítése</t>
  </si>
  <si>
    <t>Egyéb tárgyi eszköz beszerzése létesítése</t>
  </si>
  <si>
    <t>Beruházási célú előzetesen felszámított általános forgalmi adó</t>
  </si>
  <si>
    <t>K6.</t>
  </si>
  <si>
    <t>Ingatlanok felújítása</t>
  </si>
  <si>
    <t>Felújítási célú előzetesen felszámított általános forgalmi adó</t>
  </si>
  <si>
    <t>K7.</t>
  </si>
  <si>
    <t>Egyéb felhalmozási célú támogatások államháztartáson belülre</t>
  </si>
  <si>
    <t>Felhalmozási célú visszatérítendő támogatások , köcsönök nyújtása államháztartáson kívülre</t>
  </si>
  <si>
    <t>Egyéb felhalmozásii célú támogatások államháztartásonkivülre</t>
  </si>
  <si>
    <t>K8.</t>
  </si>
  <si>
    <t>K1.-K8.</t>
  </si>
  <si>
    <t>Hitel, kölcsöntörlesztés államháztartáson kívülre</t>
  </si>
  <si>
    <t>K9.</t>
  </si>
  <si>
    <t>K1.K9.</t>
  </si>
  <si>
    <t>Eredeti        előirányzat</t>
  </si>
  <si>
    <t>Helyi önkorményzatok működésének általános támogatása</t>
  </si>
  <si>
    <t>Települési önkormányzatok egyes köznevelési feladatainak támogatása</t>
  </si>
  <si>
    <t>Települési önkormányzatok szociális és gyermekjóléti feldatainak támogatása</t>
  </si>
  <si>
    <t>Működési clú központosított előírányzatok</t>
  </si>
  <si>
    <t>Helyi önkormányzatok kiegészítő támogatásai</t>
  </si>
  <si>
    <t>Önkormányzatok működési támogatásai</t>
  </si>
  <si>
    <t>Egyéb mükodési célú támogatások bevételei államháztartáson belülről</t>
  </si>
  <si>
    <t>Felhalmozási célú önkormányzati támogatások</t>
  </si>
  <si>
    <t>Egyéb felhalmozási célú támogatások bevételei államháztartáson belülről</t>
  </si>
  <si>
    <t>Értékesítési és forgalmi adók  (helyi iparűzési adó)</t>
  </si>
  <si>
    <t>Gépjárműadók</t>
  </si>
  <si>
    <t>Egyéb árúhasználati és szolgáltatási adók (talajterhelési díj, idegenforgalmi adó)</t>
  </si>
  <si>
    <t>Egyéb közhatalmi bevételek (igazgatási szolgáltatási díj, késedelmi pótlék, szabálysértési közigazgatási birság)</t>
  </si>
  <si>
    <t>Egyéb tárgyi eszköz értékesítése</t>
  </si>
  <si>
    <t>Működési célú visszatérítendő támogatások, kölcsönök vissatérülése államháztartáson kívülről</t>
  </si>
  <si>
    <t>Egyéb működési célú átvett pénzeszközök</t>
  </si>
  <si>
    <t>Felhalmozási célú visszatérítendő támogatások, kölcsönök vissatérülése államháztartáson kívülről</t>
  </si>
  <si>
    <t>Egyéb felhalmozási célú átvett pénzeszközök</t>
  </si>
  <si>
    <t>Hosszú lejáratú hitelek, kölcsönök felvétele</t>
  </si>
  <si>
    <t>Rövid  lejáratú hitelek, kölcsönök felvétele</t>
  </si>
  <si>
    <t>Maradvány igénybevétele</t>
  </si>
  <si>
    <t>B1.</t>
  </si>
  <si>
    <t>B3.</t>
  </si>
  <si>
    <t xml:space="preserve">B4. </t>
  </si>
  <si>
    <t>B5.</t>
  </si>
  <si>
    <t>B6.</t>
  </si>
  <si>
    <t>Felhalmozási bevétlek</t>
  </si>
  <si>
    <t>Közhatalmi  bevételek</t>
  </si>
  <si>
    <t>B7.</t>
  </si>
  <si>
    <t xml:space="preserve">B1.-B7. </t>
  </si>
  <si>
    <t>B8.</t>
  </si>
  <si>
    <t>B1.-B8.</t>
  </si>
  <si>
    <t>Vagyoni típusu adók (magánszemélyek kommunélis adója)</t>
  </si>
  <si>
    <t>Egyéb felhalmozási célú kiadások</t>
  </si>
  <si>
    <t>KÖLTSÉGVETÉSI KIADÁSOK ÖSSZESEN</t>
  </si>
  <si>
    <t>Finanszírozási kiadások</t>
  </si>
  <si>
    <t xml:space="preserve">Rovat </t>
  </si>
  <si>
    <t xml:space="preserve">B2. </t>
  </si>
  <si>
    <t>Felhalmozási célú támogatások bevételei államháztartáson belülről</t>
  </si>
  <si>
    <t>Finanszírozási bevételek összesen</t>
  </si>
  <si>
    <t xml:space="preserve">Felújítások </t>
  </si>
  <si>
    <t>Beruházási kiadások:</t>
  </si>
  <si>
    <t>Felújítási kiadások:</t>
  </si>
  <si>
    <t>Egyéb felhalmozási célú kiadások:</t>
  </si>
  <si>
    <t>FELHALMOZÁSI KIADÁSOK MINDÖSSZESEN</t>
  </si>
  <si>
    <t>BEVÉTELEK ÖSSZESEN</t>
  </si>
  <si>
    <t xml:space="preserve"> III.     FINANSZÍROZÁSI BEVÉTELEK</t>
  </si>
  <si>
    <t>IV.  FINANSZÍROZÁSI KIADÁSOK</t>
  </si>
  <si>
    <t>4. Ellátottak pénzbeli juttatásai</t>
  </si>
  <si>
    <t>5. Egyéb működési célú kiadások</t>
  </si>
  <si>
    <t>7 .Beruházások</t>
  </si>
  <si>
    <t>8. Felújítások</t>
  </si>
  <si>
    <t>9. Egyéb felhalmzási célú kiadások</t>
  </si>
  <si>
    <t xml:space="preserve"> - Egyéb fejezeti kezelésű előírányzatok </t>
  </si>
  <si>
    <t>Készletértékesítés ellenértéke</t>
  </si>
  <si>
    <t>Szolgáltatások ellenértéke</t>
  </si>
  <si>
    <t>Közvetített szolgáltatások ellenértéke</t>
  </si>
  <si>
    <t>Tulajdonosi bevételek</t>
  </si>
  <si>
    <t>Kiszámlázott általános forgalmi adó</t>
  </si>
  <si>
    <t>Kamatbevételek</t>
  </si>
  <si>
    <t>Egyéb működési bevételek</t>
  </si>
  <si>
    <t>KÖLTSÉGVETÉSI BEVÉTELEK ÖSSZESEN</t>
  </si>
  <si>
    <t>Műkodési célú támogatások bevételei államháztartáson belülről</t>
  </si>
  <si>
    <t>Egyéb működési célú támogatások államháztartáson kivülre</t>
  </si>
  <si>
    <t>Tartalékok</t>
  </si>
  <si>
    <t xml:space="preserve"> - Helyi önkorményzatok és költségvetési szerveik</t>
  </si>
  <si>
    <t xml:space="preserve"> - Társulások és költségvetési szerveik</t>
  </si>
  <si>
    <t xml:space="preserve"> - Központi költségvetési szervek</t>
  </si>
  <si>
    <t xml:space="preserve"> - Elkülönített állami pénzalapok</t>
  </si>
  <si>
    <t>Ebből:</t>
  </si>
  <si>
    <t xml:space="preserve"> - Fejezeti kezelésű előirányzatok EU-s programok és   azok hazai társfinanszírozása</t>
  </si>
  <si>
    <t xml:space="preserve"> - Egyéb fejezeti kezelésű előírányzatok</t>
  </si>
  <si>
    <t>Működési célú átvett pénzeszközök</t>
  </si>
  <si>
    <t>Felhalmozási célú átvett pénzeszközök</t>
  </si>
  <si>
    <t>Települési önkormányzatok kulturális feladatainak támogatása</t>
  </si>
  <si>
    <t>Ebből:  - Hosszú lejáratú hitelek, kölcsönök törlesztése</t>
  </si>
  <si>
    <t xml:space="preserve">           - Rövid  lejáratú hitelek, kölcsönök törlesztése</t>
  </si>
  <si>
    <t xml:space="preserve"> - OEP</t>
  </si>
  <si>
    <t>PÁLYÁZATOK ÖNRÉSZE</t>
  </si>
  <si>
    <t>LAKÁSTÁMOGATÁS</t>
  </si>
  <si>
    <t>4. Finanszírozási bevételek összesen</t>
  </si>
  <si>
    <t>3. Finanszírozási kiadások összesen</t>
  </si>
  <si>
    <t xml:space="preserve"> - Társulások és szervei</t>
  </si>
  <si>
    <t>temetői vízbekötés</t>
  </si>
  <si>
    <t>számítógép vásárlás</t>
  </si>
  <si>
    <t>áfarész</t>
  </si>
  <si>
    <t>urnasírhely kialakítás</t>
  </si>
  <si>
    <t>Ellátási díjak</t>
  </si>
  <si>
    <t>Államháztartáson belüli megelőlegezések</t>
  </si>
  <si>
    <t>4. Államháztartáson belüli megelőlegezések</t>
  </si>
  <si>
    <t>3. Államháztartáson belüli megelőlegezések</t>
  </si>
  <si>
    <t>hegyiút felújítás</t>
  </si>
  <si>
    <t>Zalai Falvakért Egyesület</t>
  </si>
  <si>
    <t>TÖOSZ</t>
  </si>
  <si>
    <t>Zala Zöld Szíve Vidékfejlesztési Egyesület</t>
  </si>
  <si>
    <t>Tornyiszentmiklós Településért Egyesület</t>
  </si>
  <si>
    <t>Tornyiszentmiklós és Dobri Községek Gyermekeiért Alapítvány</t>
  </si>
  <si>
    <t>Katolikus Egyjáz</t>
  </si>
  <si>
    <t>Kerti Sándor Kulturális Egyesület</t>
  </si>
  <si>
    <t>Goór Zoltán</t>
  </si>
  <si>
    <t>Lovászi Horgász Egyesület</t>
  </si>
  <si>
    <t>Fogorvosi ügyelet</t>
  </si>
  <si>
    <t>Összesen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</si>
</sst>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</numFmts>
  <fonts count="2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8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8" fillId="0" borderId="0" xfId="3"/>
    <xf numFmtId="0" fontId="6" fillId="2" borderId="2" xfId="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vertical="top" wrapText="1"/>
    </xf>
    <xf numFmtId="44" fontId="14" fillId="3" borderId="4" xfId="4" applyFont="1" applyFill="1" applyBorder="1" applyAlignment="1">
      <alignment vertical="center" wrapText="1"/>
    </xf>
    <xf numFmtId="0" fontId="14" fillId="3" borderId="4" xfId="2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top" wrapText="1" shrinkToFit="1"/>
    </xf>
    <xf numFmtId="0" fontId="5" fillId="3" borderId="3" xfId="0" applyFont="1" applyFill="1" applyBorder="1" applyAlignment="1">
      <alignment horizontal="center" vertical="center"/>
    </xf>
    <xf numFmtId="0" fontId="10" fillId="0" borderId="1" xfId="3" applyFont="1" applyBorder="1"/>
    <xf numFmtId="0" fontId="10" fillId="0" borderId="2" xfId="3" applyFont="1" applyBorder="1" applyAlignment="1">
      <alignment wrapText="1"/>
    </xf>
    <xf numFmtId="0" fontId="10" fillId="0" borderId="2" xfId="3" applyFont="1" applyBorder="1"/>
    <xf numFmtId="0" fontId="4" fillId="0" borderId="1" xfId="3" applyFont="1" applyBorder="1"/>
    <xf numFmtId="0" fontId="4" fillId="0" borderId="2" xfId="3" applyFont="1" applyBorder="1"/>
    <xf numFmtId="0" fontId="10" fillId="0" borderId="2" xfId="3" applyFont="1" applyBorder="1" applyAlignment="1">
      <alignment horizontal="left" wrapText="1"/>
    </xf>
    <xf numFmtId="0" fontId="4" fillId="4" borderId="2" xfId="3" applyFont="1" applyFill="1" applyBorder="1"/>
    <xf numFmtId="0" fontId="10" fillId="0" borderId="2" xfId="3" applyFont="1" applyBorder="1" applyAlignment="1">
      <alignment horizontal="right"/>
    </xf>
    <xf numFmtId="0" fontId="4" fillId="5" borderId="2" xfId="3" applyFont="1" applyFill="1" applyBorder="1"/>
    <xf numFmtId="0" fontId="4" fillId="5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 wrapText="1"/>
    </xf>
    <xf numFmtId="0" fontId="7" fillId="0" borderId="2" xfId="0" applyFont="1" applyBorder="1"/>
    <xf numFmtId="164" fontId="7" fillId="0" borderId="2" xfId="1" applyNumberFormat="1" applyFont="1" applyBorder="1"/>
    <xf numFmtId="164" fontId="5" fillId="4" borderId="2" xfId="1" applyNumberFormat="1" applyFont="1" applyFill="1" applyBorder="1"/>
    <xf numFmtId="164" fontId="7" fillId="4" borderId="2" xfId="1" applyNumberFormat="1" applyFont="1" applyFill="1" applyBorder="1"/>
    <xf numFmtId="164" fontId="5" fillId="5" borderId="2" xfId="1" applyNumberFormat="1" applyFont="1" applyFill="1" applyBorder="1"/>
    <xf numFmtId="164" fontId="14" fillId="3" borderId="3" xfId="1" applyNumberFormat="1" applyFont="1" applyFill="1" applyBorder="1" applyAlignment="1">
      <alignment horizontal="right" vertical="center" wrapText="1"/>
    </xf>
    <xf numFmtId="164" fontId="12" fillId="3" borderId="3" xfId="1" applyNumberFormat="1" applyFont="1" applyFill="1" applyBorder="1" applyAlignment="1">
      <alignment horizontal="right" vertical="center" wrapText="1"/>
    </xf>
    <xf numFmtId="164" fontId="10" fillId="3" borderId="3" xfId="1" applyNumberFormat="1" applyFont="1" applyFill="1" applyBorder="1" applyAlignment="1">
      <alignment horizontal="right" vertical="center" wrapText="1"/>
    </xf>
    <xf numFmtId="164" fontId="4" fillId="3" borderId="3" xfId="1" applyNumberFormat="1" applyFont="1" applyFill="1" applyBorder="1" applyAlignment="1">
      <alignment horizontal="right" vertical="center" wrapText="1"/>
    </xf>
    <xf numFmtId="164" fontId="4" fillId="4" borderId="3" xfId="1" applyNumberFormat="1" applyFont="1" applyFill="1" applyBorder="1" applyAlignment="1">
      <alignment horizontal="right" vertical="center" wrapText="1"/>
    </xf>
    <xf numFmtId="3" fontId="4" fillId="4" borderId="3" xfId="0" applyNumberFormat="1" applyFont="1" applyFill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4" fillId="5" borderId="2" xfId="3" applyFont="1" applyFill="1" applyBorder="1" applyAlignment="1">
      <alignment horizontal="left"/>
    </xf>
    <xf numFmtId="0" fontId="10" fillId="3" borderId="2" xfId="3" applyFont="1" applyFill="1" applyBorder="1" applyAlignment="1">
      <alignment horizontal="left"/>
    </xf>
    <xf numFmtId="0" fontId="4" fillId="2" borderId="2" xfId="3" applyFont="1" applyFill="1" applyBorder="1" applyAlignment="1">
      <alignment horizontal="left"/>
    </xf>
    <xf numFmtId="3" fontId="10" fillId="0" borderId="2" xfId="3" applyNumberFormat="1" applyFont="1" applyBorder="1" applyAlignment="1">
      <alignment horizontal="right"/>
    </xf>
    <xf numFmtId="0" fontId="10" fillId="0" borderId="2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3" fontId="4" fillId="2" borderId="2" xfId="3" applyNumberFormat="1" applyFont="1" applyFill="1" applyBorder="1" applyAlignment="1">
      <alignment horizontal="right"/>
    </xf>
    <xf numFmtId="3" fontId="10" fillId="3" borderId="2" xfId="3" applyNumberFormat="1" applyFont="1" applyFill="1" applyBorder="1" applyAlignment="1">
      <alignment horizontal="right"/>
    </xf>
    <xf numFmtId="0" fontId="4" fillId="0" borderId="2" xfId="3" applyFont="1" applyBorder="1" applyAlignment="1">
      <alignment horizontal="left"/>
    </xf>
    <xf numFmtId="0" fontId="10" fillId="3" borderId="2" xfId="3" applyFont="1" applyFill="1" applyBorder="1" applyAlignment="1">
      <alignment horizontal="right"/>
    </xf>
    <xf numFmtId="0" fontId="4" fillId="0" borderId="2" xfId="3" applyFont="1" applyBorder="1" applyAlignment="1">
      <alignment horizontal="right"/>
    </xf>
    <xf numFmtId="0" fontId="4" fillId="0" borderId="2" xfId="0" applyFont="1" applyBorder="1" applyAlignment="1">
      <alignment horizontal="right" vertical="top" wrapText="1"/>
    </xf>
    <xf numFmtId="0" fontId="4" fillId="5" borderId="6" xfId="3" applyFont="1" applyFill="1" applyBorder="1" applyAlignment="1">
      <alignment horizontal="right"/>
    </xf>
    <xf numFmtId="0" fontId="4" fillId="4" borderId="2" xfId="3" applyFont="1" applyFill="1" applyBorder="1" applyAlignment="1">
      <alignment horizontal="right"/>
    </xf>
    <xf numFmtId="164" fontId="10" fillId="0" borderId="2" xfId="1" applyNumberFormat="1" applyFont="1" applyBorder="1"/>
    <xf numFmtId="0" fontId="10" fillId="0" borderId="2" xfId="3" applyFont="1" applyBorder="1" applyAlignment="1">
      <alignment horizontal="center"/>
    </xf>
    <xf numFmtId="164" fontId="15" fillId="3" borderId="3" xfId="1" applyNumberFormat="1" applyFont="1" applyFill="1" applyBorder="1" applyAlignment="1">
      <alignment horizontal="right" vertical="center" wrapText="1"/>
    </xf>
    <xf numFmtId="164" fontId="16" fillId="3" borderId="3" xfId="1" applyNumberFormat="1" applyFont="1" applyFill="1" applyBorder="1" applyAlignment="1">
      <alignment horizontal="right" vertical="center" wrapText="1"/>
    </xf>
    <xf numFmtId="164" fontId="17" fillId="3" borderId="3" xfId="1" applyNumberFormat="1" applyFont="1" applyFill="1" applyBorder="1" applyAlignment="1">
      <alignment horizontal="right" vertical="center" wrapText="1"/>
    </xf>
    <xf numFmtId="3" fontId="18" fillId="3" borderId="3" xfId="0" applyNumberFormat="1" applyFont="1" applyFill="1" applyBorder="1" applyAlignment="1">
      <alignment horizontal="right" vertical="center" wrapText="1"/>
    </xf>
    <xf numFmtId="3" fontId="17" fillId="3" borderId="3" xfId="0" applyNumberFormat="1" applyFont="1" applyFill="1" applyBorder="1" applyAlignment="1">
      <alignment horizontal="right" vertical="center" wrapText="1"/>
    </xf>
    <xf numFmtId="3" fontId="10" fillId="0" borderId="2" xfId="3" applyNumberFormat="1" applyFont="1" applyBorder="1" applyAlignment="1">
      <alignment horizontal="center"/>
    </xf>
    <xf numFmtId="3" fontId="10" fillId="0" borderId="2" xfId="3" applyNumberFormat="1" applyFont="1" applyBorder="1" applyAlignment="1"/>
    <xf numFmtId="0" fontId="10" fillId="0" borderId="6" xfId="3" applyFont="1" applyBorder="1" applyAlignment="1">
      <alignment horizontal="right"/>
    </xf>
    <xf numFmtId="164" fontId="19" fillId="0" borderId="2" xfId="1" applyNumberFormat="1" applyFont="1" applyBorder="1"/>
    <xf numFmtId="0" fontId="10" fillId="0" borderId="2" xfId="3" applyFont="1" applyBorder="1" applyAlignment="1">
      <alignment horizontal="center"/>
    </xf>
    <xf numFmtId="0" fontId="4" fillId="5" borderId="2" xfId="3" applyFont="1" applyFill="1" applyBorder="1" applyAlignment="1">
      <alignment horizontal="left"/>
    </xf>
    <xf numFmtId="0" fontId="4" fillId="2" borderId="2" xfId="3" applyFont="1" applyFill="1" applyBorder="1" applyAlignment="1">
      <alignment horizontal="left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10" fillId="2" borderId="2" xfId="3" applyFont="1" applyFill="1" applyBorder="1" applyAlignment="1">
      <alignment horizontal="left"/>
    </xf>
    <xf numFmtId="0" fontId="12" fillId="2" borderId="6" xfId="0" applyFont="1" applyFill="1" applyBorder="1" applyAlignment="1">
      <alignment horizontal="center" vertical="center" textRotation="90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/>
    </xf>
    <xf numFmtId="3" fontId="14" fillId="0" borderId="2" xfId="0" applyNumberFormat="1" applyFont="1" applyBorder="1"/>
    <xf numFmtId="0" fontId="7" fillId="0" borderId="0" xfId="0" applyFont="1"/>
    <xf numFmtId="0" fontId="3" fillId="0" borderId="2" xfId="0" applyFont="1" applyBorder="1" applyAlignment="1">
      <alignment wrapText="1"/>
    </xf>
    <xf numFmtId="0" fontId="4" fillId="4" borderId="2" xfId="0" applyFont="1" applyFill="1" applyBorder="1" applyAlignment="1">
      <alignment vertical="center"/>
    </xf>
    <xf numFmtId="3" fontId="12" fillId="4" borderId="2" xfId="0" applyNumberFormat="1" applyFont="1" applyFill="1" applyBorder="1"/>
    <xf numFmtId="0" fontId="5" fillId="0" borderId="0" xfId="0" applyFont="1"/>
    <xf numFmtId="3" fontId="15" fillId="0" borderId="2" xfId="0" applyNumberFormat="1" applyFont="1" applyBorder="1"/>
  </cellXfs>
  <cellStyles count="5">
    <cellStyle name="Ezres" xfId="1" builtinId="3"/>
    <cellStyle name="Normál" xfId="0" builtinId="0"/>
    <cellStyle name="Normál_  3   _2010.évi állami" xfId="2"/>
    <cellStyle name="Normál_intézményi" xfId="3"/>
    <cellStyle name="Pénznem" xfId="4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view="pageLayout" zoomScaleNormal="100" workbookViewId="0">
      <selection activeCell="G5" sqref="G5"/>
    </sheetView>
  </sheetViews>
  <sheetFormatPr defaultColWidth="8.85546875" defaultRowHeight="12.75"/>
  <cols>
    <col min="1" max="1" width="3.85546875" style="4" customWidth="1"/>
    <col min="2" max="2" width="53.85546875" style="4" customWidth="1"/>
    <col min="3" max="3" width="10.140625" style="4" customWidth="1"/>
    <col min="4" max="4" width="10" style="4" customWidth="1"/>
    <col min="5" max="5" width="9.7109375" style="4" customWidth="1"/>
    <col min="6" max="6" width="10.140625" style="4" customWidth="1"/>
    <col min="7" max="7" width="40.28515625" style="4" customWidth="1"/>
    <col min="8" max="16384" width="8.85546875" style="4"/>
  </cols>
  <sheetData>
    <row r="1" spans="1:6" ht="93" customHeight="1">
      <c r="A1" s="83" t="s">
        <v>1</v>
      </c>
      <c r="B1" s="84"/>
      <c r="C1" s="5" t="s">
        <v>2</v>
      </c>
      <c r="D1" s="5" t="s">
        <v>3</v>
      </c>
      <c r="E1" s="5" t="s">
        <v>4</v>
      </c>
      <c r="F1" s="5" t="s">
        <v>5</v>
      </c>
    </row>
    <row r="2" spans="1:6" ht="26.45" customHeight="1">
      <c r="A2" s="82" t="s">
        <v>55</v>
      </c>
      <c r="B2" s="82"/>
      <c r="C2" s="8"/>
      <c r="D2" s="8"/>
      <c r="E2" s="8"/>
      <c r="F2" s="8"/>
    </row>
    <row r="3" spans="1:6" ht="21.75" customHeight="1">
      <c r="A3" s="85"/>
      <c r="B3" s="31" t="s">
        <v>25</v>
      </c>
      <c r="C3" s="31">
        <v>9384</v>
      </c>
      <c r="D3" s="38">
        <v>11676</v>
      </c>
      <c r="E3" s="38">
        <v>13404</v>
      </c>
      <c r="F3" s="76">
        <f>Kiadások!G6</f>
        <v>13404</v>
      </c>
    </row>
    <row r="4" spans="1:6" ht="20.25" customHeight="1">
      <c r="A4" s="86"/>
      <c r="B4" s="32" t="s">
        <v>54</v>
      </c>
      <c r="C4" s="33">
        <v>2195</v>
      </c>
      <c r="D4" s="38">
        <v>2629</v>
      </c>
      <c r="E4" s="38">
        <v>2974</v>
      </c>
      <c r="F4" s="76">
        <f>Kiadások!G7</f>
        <v>2978</v>
      </c>
    </row>
    <row r="5" spans="1:6" ht="19.899999999999999" customHeight="1">
      <c r="A5" s="86"/>
      <c r="B5" s="33" t="s">
        <v>43</v>
      </c>
      <c r="C5" s="33">
        <v>11711</v>
      </c>
      <c r="D5" s="38">
        <v>12330</v>
      </c>
      <c r="E5" s="38">
        <v>12572</v>
      </c>
      <c r="F5" s="76">
        <f>Kiadások!G8</f>
        <v>13039</v>
      </c>
    </row>
    <row r="6" spans="1:6" ht="19.899999999999999" customHeight="1">
      <c r="A6" s="86"/>
      <c r="B6" s="33" t="s">
        <v>152</v>
      </c>
      <c r="C6" s="38">
        <v>5750</v>
      </c>
      <c r="D6" s="38">
        <v>6005</v>
      </c>
      <c r="E6" s="38">
        <v>6761</v>
      </c>
      <c r="F6" s="58">
        <f>Kiadások!G9</f>
        <v>6875</v>
      </c>
    </row>
    <row r="7" spans="1:6" ht="19.899999999999999" customHeight="1">
      <c r="A7" s="86"/>
      <c r="B7" s="33" t="s">
        <v>153</v>
      </c>
      <c r="C7" s="38">
        <v>7995</v>
      </c>
      <c r="D7" s="38">
        <v>7127</v>
      </c>
      <c r="E7" s="38">
        <v>8101</v>
      </c>
      <c r="F7" s="76">
        <f>Kiadások!G19</f>
        <v>15796</v>
      </c>
    </row>
    <row r="8" spans="1:6" ht="19.899999999999999" customHeight="1">
      <c r="A8" s="86"/>
      <c r="B8" s="34" t="s">
        <v>58</v>
      </c>
      <c r="C8" s="65">
        <f>SUM(C3:C7)</f>
        <v>37035</v>
      </c>
      <c r="D8" s="65">
        <f>SUM(D3:D7)</f>
        <v>39767</v>
      </c>
      <c r="E8" s="65">
        <f>SUM(E3:E7)</f>
        <v>43812</v>
      </c>
      <c r="F8" s="65">
        <f>SUM(F3:F7)</f>
        <v>52092</v>
      </c>
    </row>
    <row r="9" spans="1:6" ht="19.899999999999999" customHeight="1">
      <c r="A9" s="86"/>
      <c r="B9" s="31" t="s">
        <v>154</v>
      </c>
      <c r="C9" s="58">
        <v>3100</v>
      </c>
      <c r="D9" s="38">
        <v>3100</v>
      </c>
      <c r="E9" s="38">
        <v>3100</v>
      </c>
      <c r="F9" s="77">
        <f>Kiadások!G24</f>
        <v>3100</v>
      </c>
    </row>
    <row r="10" spans="1:6" ht="19.899999999999999" customHeight="1">
      <c r="A10" s="86"/>
      <c r="B10" s="31" t="s">
        <v>155</v>
      </c>
      <c r="C10" s="58"/>
      <c r="D10" s="38"/>
      <c r="E10" s="38"/>
      <c r="F10" s="77">
        <f>Kiadások!G27</f>
        <v>240</v>
      </c>
    </row>
    <row r="11" spans="1:6" ht="19.899999999999999" customHeight="1">
      <c r="A11" s="86"/>
      <c r="B11" s="33" t="s">
        <v>156</v>
      </c>
      <c r="C11" s="58">
        <v>200</v>
      </c>
      <c r="D11" s="38">
        <v>200</v>
      </c>
      <c r="E11" s="38">
        <v>200</v>
      </c>
      <c r="F11" s="77">
        <f>Kiadások!G31</f>
        <v>200</v>
      </c>
    </row>
    <row r="12" spans="1:6" ht="19.899999999999999" customHeight="1">
      <c r="A12" s="60"/>
      <c r="B12" s="35" t="s">
        <v>59</v>
      </c>
      <c r="C12" s="35">
        <f>SUM(C9:C11)</f>
        <v>3300</v>
      </c>
      <c r="D12" s="35">
        <f>SUM(D9:D11)</f>
        <v>3300</v>
      </c>
      <c r="E12" s="35">
        <f>SUM(E9:E11)</f>
        <v>3300</v>
      </c>
      <c r="F12" s="35">
        <f>SUM(F9:F11)</f>
        <v>3540</v>
      </c>
    </row>
    <row r="13" spans="1:6" ht="25.15" customHeight="1">
      <c r="A13" s="57" t="s">
        <v>50</v>
      </c>
      <c r="B13" s="55" t="s">
        <v>56</v>
      </c>
      <c r="C13" s="61">
        <f>SUM(C12,C8)</f>
        <v>40335</v>
      </c>
      <c r="D13" s="61">
        <f>SUM(D12,D8)</f>
        <v>43067</v>
      </c>
      <c r="E13" s="61">
        <f>SUM(E12,E8)</f>
        <v>47112</v>
      </c>
      <c r="F13" s="61">
        <f>SUM(F12,F8)</f>
        <v>55632</v>
      </c>
    </row>
    <row r="14" spans="1:6" ht="26.45" customHeight="1">
      <c r="A14" s="82" t="s">
        <v>57</v>
      </c>
      <c r="B14" s="87"/>
      <c r="C14" s="62"/>
      <c r="D14" s="62"/>
      <c r="E14" s="62"/>
      <c r="F14" s="62"/>
    </row>
    <row r="15" spans="1:6" ht="19.899999999999999" customHeight="1">
      <c r="A15" s="80"/>
      <c r="B15" s="36" t="s">
        <v>61</v>
      </c>
      <c r="C15" s="38">
        <v>16609</v>
      </c>
      <c r="D15" s="38">
        <v>23875</v>
      </c>
      <c r="E15" s="38">
        <v>18060</v>
      </c>
      <c r="F15" s="38">
        <f>Bevételek!G10</f>
        <v>17894</v>
      </c>
    </row>
    <row r="16" spans="1:6" ht="19.899999999999999" customHeight="1">
      <c r="A16" s="80"/>
      <c r="B16" s="33" t="s">
        <v>60</v>
      </c>
      <c r="C16" s="38">
        <v>8492</v>
      </c>
      <c r="D16" s="38">
        <v>8581</v>
      </c>
      <c r="E16" s="38">
        <v>8581</v>
      </c>
      <c r="F16" s="38">
        <f>Bevételek!G29</f>
        <v>11176</v>
      </c>
    </row>
    <row r="17" spans="1:6" ht="19.899999999999999" customHeight="1">
      <c r="A17" s="80"/>
      <c r="B17" s="33" t="s">
        <v>62</v>
      </c>
      <c r="C17" s="38">
        <v>4488</v>
      </c>
      <c r="D17" s="38">
        <v>4988</v>
      </c>
      <c r="E17" s="38">
        <v>4988</v>
      </c>
      <c r="F17" s="38">
        <f>Bevételek!G38</f>
        <v>5959</v>
      </c>
    </row>
    <row r="18" spans="1:6" ht="19.899999999999999" customHeight="1">
      <c r="A18" s="80"/>
      <c r="B18" s="33" t="s">
        <v>63</v>
      </c>
      <c r="C18" s="38">
        <v>10918</v>
      </c>
      <c r="D18" s="38">
        <v>5668</v>
      </c>
      <c r="E18" s="38">
        <v>7727</v>
      </c>
      <c r="F18" s="38">
        <f>Bevételek!G15+Bevételek!G16+Bevételek!G17+Bevételek!G18+Bevételek!G19</f>
        <v>7727</v>
      </c>
    </row>
    <row r="19" spans="1:6" ht="19.899999999999999" customHeight="1">
      <c r="A19" s="80"/>
      <c r="B19" s="35" t="s">
        <v>64</v>
      </c>
      <c r="C19" s="66">
        <f>SUM(C15:C18)</f>
        <v>40507</v>
      </c>
      <c r="D19" s="66">
        <f>SUM(D15:D18)</f>
        <v>43112</v>
      </c>
      <c r="E19" s="66">
        <f>SUM(E15:E18)</f>
        <v>39356</v>
      </c>
      <c r="F19" s="66">
        <f>SUM(F15:F18)</f>
        <v>42756</v>
      </c>
    </row>
    <row r="20" spans="1:6" ht="19.899999999999999" customHeight="1">
      <c r="A20" s="80"/>
      <c r="B20" s="36" t="s">
        <v>65</v>
      </c>
      <c r="C20" s="38"/>
      <c r="D20" s="38"/>
      <c r="E20" s="38">
        <v>6435</v>
      </c>
      <c r="F20" s="38">
        <f>Bevételek!G23</f>
        <v>6435</v>
      </c>
    </row>
    <row r="21" spans="1:6" ht="19.899999999999999" customHeight="1">
      <c r="A21" s="80"/>
      <c r="B21" s="33" t="s">
        <v>66</v>
      </c>
      <c r="C21" s="38">
        <v>1500</v>
      </c>
      <c r="D21" s="38">
        <v>1536</v>
      </c>
      <c r="E21" s="38">
        <v>1536</v>
      </c>
      <c r="F21" s="38">
        <f>Bevételek!G41</f>
        <v>4223</v>
      </c>
    </row>
    <row r="22" spans="1:6" ht="19.899999999999999" customHeight="1">
      <c r="A22" s="80"/>
      <c r="B22" s="33" t="s">
        <v>67</v>
      </c>
      <c r="C22" s="38"/>
      <c r="D22" s="38"/>
      <c r="E22" s="38">
        <v>1366</v>
      </c>
      <c r="F22" s="38">
        <f>Bevételek!G47</f>
        <v>3799</v>
      </c>
    </row>
    <row r="23" spans="1:6" ht="19.899999999999999" customHeight="1">
      <c r="A23" s="80"/>
      <c r="B23" s="35" t="s">
        <v>68</v>
      </c>
      <c r="C23" s="65">
        <f>SUM(C20:C22)</f>
        <v>1500</v>
      </c>
      <c r="D23" s="65">
        <f>SUM(D20:D22)</f>
        <v>1536</v>
      </c>
      <c r="E23" s="65">
        <f>SUM(E20:E22)</f>
        <v>9337</v>
      </c>
      <c r="F23" s="65">
        <f>SUM(F20:F22)</f>
        <v>14457</v>
      </c>
    </row>
    <row r="24" spans="1:6" ht="25.9" customHeight="1">
      <c r="A24" s="57" t="s">
        <v>51</v>
      </c>
      <c r="B24" s="55" t="s">
        <v>74</v>
      </c>
      <c r="C24" s="61">
        <f>SUM(C23,C19)</f>
        <v>42007</v>
      </c>
      <c r="D24" s="61">
        <f>SUM(D23,D19)</f>
        <v>44648</v>
      </c>
      <c r="E24" s="61">
        <f>SUM(E23,E19)</f>
        <v>48693</v>
      </c>
      <c r="F24" s="61">
        <f>SUM(F23,F19)</f>
        <v>57213</v>
      </c>
    </row>
    <row r="25" spans="1:6" ht="25.15" customHeight="1">
      <c r="A25" s="57" t="s">
        <v>75</v>
      </c>
      <c r="B25" s="55" t="s">
        <v>76</v>
      </c>
      <c r="C25" s="61">
        <f>SUM(C13-C24)</f>
        <v>-1672</v>
      </c>
      <c r="D25" s="61">
        <f>SUM(D13-D24)</f>
        <v>-1581</v>
      </c>
      <c r="E25" s="61">
        <f>SUM(E13-E24)</f>
        <v>-1581</v>
      </c>
      <c r="F25" s="61">
        <f>SUM(F13-F24)</f>
        <v>-1581</v>
      </c>
    </row>
    <row r="26" spans="1:6" ht="24.6" customHeight="1">
      <c r="A26" s="81" t="s">
        <v>150</v>
      </c>
      <c r="B26" s="81"/>
      <c r="C26" s="38"/>
      <c r="D26" s="38"/>
      <c r="E26" s="38"/>
      <c r="F26" s="38"/>
    </row>
    <row r="27" spans="1:6" ht="19.899999999999999" customHeight="1">
      <c r="A27" s="63"/>
      <c r="B27" s="56" t="s">
        <v>69</v>
      </c>
      <c r="C27" s="38"/>
      <c r="D27" s="38"/>
      <c r="E27" s="38"/>
      <c r="F27" s="38"/>
    </row>
    <row r="28" spans="1:6" ht="19.899999999999999" customHeight="1">
      <c r="A28" s="80"/>
      <c r="B28" s="33" t="s">
        <v>70</v>
      </c>
      <c r="C28" s="38"/>
      <c r="D28" s="38"/>
      <c r="E28" s="38"/>
      <c r="F28" s="38"/>
    </row>
    <row r="29" spans="1:6" ht="19.899999999999999" customHeight="1">
      <c r="A29" s="80"/>
      <c r="B29" s="33" t="s">
        <v>71</v>
      </c>
      <c r="C29" s="38">
        <v>5088</v>
      </c>
      <c r="D29" s="38">
        <v>5088</v>
      </c>
      <c r="E29" s="38">
        <v>5088</v>
      </c>
      <c r="F29" s="38">
        <v>5088</v>
      </c>
    </row>
    <row r="30" spans="1:6" ht="19.899999999999999" customHeight="1">
      <c r="A30" s="70"/>
      <c r="B30" s="33" t="s">
        <v>193</v>
      </c>
      <c r="C30" s="78"/>
      <c r="D30" s="78"/>
      <c r="E30" s="78"/>
      <c r="F30" s="78">
        <v>612</v>
      </c>
    </row>
    <row r="31" spans="1:6" ht="19.899999999999999" customHeight="1">
      <c r="A31" s="59"/>
      <c r="B31" s="39" t="s">
        <v>184</v>
      </c>
      <c r="C31" s="67">
        <f>SUM(C27:C29)</f>
        <v>5088</v>
      </c>
      <c r="D31" s="67">
        <f>SUM(D27:D29)</f>
        <v>5088</v>
      </c>
      <c r="E31" s="67">
        <f>SUM(E27:E29)</f>
        <v>5088</v>
      </c>
      <c r="F31" s="67">
        <f>SUM(F27:F29)+F30</f>
        <v>5700</v>
      </c>
    </row>
    <row r="32" spans="1:6" ht="26.45" customHeight="1">
      <c r="A32" s="81" t="s">
        <v>151</v>
      </c>
      <c r="B32" s="81"/>
      <c r="C32" s="64"/>
      <c r="D32" s="64"/>
      <c r="E32" s="64"/>
      <c r="F32" s="64"/>
    </row>
    <row r="33" spans="1:6" ht="19.899999999999999" customHeight="1">
      <c r="A33" s="80"/>
      <c r="B33" s="33" t="s">
        <v>72</v>
      </c>
      <c r="C33" s="38">
        <v>6760</v>
      </c>
      <c r="D33" s="38">
        <v>6669</v>
      </c>
      <c r="E33" s="38">
        <v>6669</v>
      </c>
      <c r="F33" s="38">
        <v>6669</v>
      </c>
    </row>
    <row r="34" spans="1:6" ht="19.899999999999999" customHeight="1">
      <c r="A34" s="80"/>
      <c r="B34" s="33" t="s">
        <v>73</v>
      </c>
      <c r="C34" s="58"/>
      <c r="D34" s="38"/>
      <c r="E34" s="38"/>
      <c r="F34" s="38"/>
    </row>
    <row r="35" spans="1:6" ht="19.899999999999999" customHeight="1">
      <c r="A35" s="80"/>
      <c r="B35" s="33" t="s">
        <v>194</v>
      </c>
      <c r="C35" s="58"/>
      <c r="D35" s="38"/>
      <c r="E35" s="38"/>
      <c r="F35" s="38">
        <v>612</v>
      </c>
    </row>
    <row r="36" spans="1:6" ht="19.899999999999999" customHeight="1">
      <c r="A36" s="80"/>
      <c r="B36" s="37" t="s">
        <v>185</v>
      </c>
      <c r="C36" s="68">
        <f>SUM(C33:C34)</f>
        <v>6760</v>
      </c>
      <c r="D36" s="68">
        <f>SUM(D33:D34)</f>
        <v>6669</v>
      </c>
      <c r="E36" s="68">
        <f>SUM(E33:E34)</f>
        <v>6669</v>
      </c>
      <c r="F36" s="68">
        <f>SUM(F33:F34)+F35</f>
        <v>7281</v>
      </c>
    </row>
  </sheetData>
  <mergeCells count="9">
    <mergeCell ref="A28:A29"/>
    <mergeCell ref="A32:B32"/>
    <mergeCell ref="A33:A36"/>
    <mergeCell ref="A2:B2"/>
    <mergeCell ref="A1:B1"/>
    <mergeCell ref="A26:B26"/>
    <mergeCell ref="A3:A11"/>
    <mergeCell ref="A14:B14"/>
    <mergeCell ref="A15:A23"/>
  </mergeCells>
  <phoneticPr fontId="0" type="noConversion"/>
  <printOptions horizontalCentered="1" verticalCentered="1"/>
  <pageMargins left="0.19685039370078741" right="0.23622047244094491" top="0.94" bottom="0.56000000000000005" header="0.44" footer="0.28000000000000003"/>
  <pageSetup paperSize="9" scale="68" orientation="portrait" horizontalDpi="4294967293" verticalDpi="300" r:id="rId1"/>
  <headerFooter alignWithMargins="0">
    <oddHeader>&amp;C&amp;"Times New Roman,Normál"&amp;11 3/2015. (II.24.) önkormányzati rendelet
&amp;"Times New Roman,Félkövér"TORNYISZENTMIKLÓS KÖZSÉGI ÖNKORMÁNYZAT  2014. ÉVI ÖSSZESÍTETT BEVÉTELEI - KIADÁSAI
adatok ezer Ft-ban!&amp;R&amp;"Times New Roman,Normál"&amp;11 1. 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view="pageLayout" topLeftCell="A22" zoomScaleNormal="100" workbookViewId="0">
      <selection activeCell="G51" sqref="G51"/>
    </sheetView>
  </sheetViews>
  <sheetFormatPr defaultRowHeight="12.75"/>
  <cols>
    <col min="1" max="1" width="5.42578125" customWidth="1"/>
    <col min="2" max="2" width="9.7109375" customWidth="1"/>
    <col min="3" max="3" width="48.5703125" customWidth="1"/>
    <col min="4" max="4" width="10.85546875" customWidth="1"/>
    <col min="5" max="5" width="10.28515625" customWidth="1"/>
    <col min="6" max="6" width="9.42578125" customWidth="1"/>
    <col min="7" max="7" width="11.28515625" customWidth="1"/>
  </cols>
  <sheetData>
    <row r="1" spans="1:7" ht="12.75" customHeight="1">
      <c r="A1" s="88" t="s">
        <v>0</v>
      </c>
      <c r="B1" s="88" t="s">
        <v>140</v>
      </c>
      <c r="C1" s="92" t="s">
        <v>1</v>
      </c>
      <c r="D1" s="88" t="s">
        <v>2</v>
      </c>
      <c r="E1" s="88" t="s">
        <v>3</v>
      </c>
      <c r="F1" s="88" t="s">
        <v>4</v>
      </c>
      <c r="G1" s="88" t="s">
        <v>5</v>
      </c>
    </row>
    <row r="2" spans="1:7">
      <c r="A2" s="89"/>
      <c r="B2" s="89"/>
      <c r="C2" s="93"/>
      <c r="D2" s="91"/>
      <c r="E2" s="89"/>
      <c r="F2" s="89"/>
      <c r="G2" s="91"/>
    </row>
    <row r="3" spans="1:7" ht="29.25" customHeight="1">
      <c r="A3" s="90"/>
      <c r="B3" s="90"/>
      <c r="C3" s="94"/>
      <c r="D3" s="90"/>
      <c r="E3" s="90"/>
      <c r="F3" s="90"/>
      <c r="G3" s="90"/>
    </row>
    <row r="4" spans="1:7" ht="30">
      <c r="A4" s="1" t="s">
        <v>11</v>
      </c>
      <c r="B4" s="11"/>
      <c r="C4" s="26" t="s">
        <v>104</v>
      </c>
      <c r="D4" s="47">
        <v>9833</v>
      </c>
      <c r="E4" s="47">
        <v>9833</v>
      </c>
      <c r="F4" s="47">
        <v>9833</v>
      </c>
      <c r="G4" s="47">
        <v>11514</v>
      </c>
    </row>
    <row r="5" spans="1:7" ht="30">
      <c r="A5" s="7" t="s">
        <v>12</v>
      </c>
      <c r="B5" s="10"/>
      <c r="C5" s="26" t="s">
        <v>105</v>
      </c>
      <c r="D5" s="47"/>
      <c r="E5" s="47"/>
      <c r="F5" s="47"/>
      <c r="G5" s="47"/>
    </row>
    <row r="6" spans="1:7" ht="30">
      <c r="A6" s="7" t="s">
        <v>13</v>
      </c>
      <c r="B6" s="10"/>
      <c r="C6" s="26" t="s">
        <v>106</v>
      </c>
      <c r="D6" s="47">
        <v>6069</v>
      </c>
      <c r="E6" s="47">
        <v>6069</v>
      </c>
      <c r="F6" s="47">
        <v>6069</v>
      </c>
      <c r="G6" s="47">
        <v>4208</v>
      </c>
    </row>
    <row r="7" spans="1:7" ht="30">
      <c r="A7" s="7" t="s">
        <v>14</v>
      </c>
      <c r="B7" s="10"/>
      <c r="C7" s="26" t="s">
        <v>178</v>
      </c>
      <c r="D7" s="49">
        <v>686</v>
      </c>
      <c r="E7" s="49">
        <v>686</v>
      </c>
      <c r="F7" s="49">
        <v>686</v>
      </c>
      <c r="G7" s="49">
        <v>686</v>
      </c>
    </row>
    <row r="8" spans="1:7" ht="15.75">
      <c r="A8" s="7" t="s">
        <v>15</v>
      </c>
      <c r="B8" s="10"/>
      <c r="C8" s="26" t="s">
        <v>107</v>
      </c>
      <c r="D8" s="49">
        <v>21</v>
      </c>
      <c r="E8" s="49">
        <f>D8+42+159</f>
        <v>222</v>
      </c>
      <c r="F8" s="49">
        <f>E8+7+516</f>
        <v>745</v>
      </c>
      <c r="G8" s="49">
        <v>228</v>
      </c>
    </row>
    <row r="9" spans="1:7" ht="15.75">
      <c r="A9" s="7" t="s">
        <v>26</v>
      </c>
      <c r="B9" s="10"/>
      <c r="C9" s="26" t="s">
        <v>108</v>
      </c>
      <c r="D9" s="49"/>
      <c r="E9" s="49">
        <f>6526+386+153</f>
        <v>7065</v>
      </c>
      <c r="F9" s="49">
        <f>E9-6435+97</f>
        <v>727</v>
      </c>
      <c r="G9" s="49">
        <v>1258</v>
      </c>
    </row>
    <row r="10" spans="1:7" ht="15.75">
      <c r="A10" s="7" t="s">
        <v>16</v>
      </c>
      <c r="B10" s="10"/>
      <c r="C10" s="21" t="s">
        <v>109</v>
      </c>
      <c r="D10" s="50">
        <f>SUM(D4:D9)</f>
        <v>16609</v>
      </c>
      <c r="E10" s="50">
        <f>SUM(E4:E9)</f>
        <v>23875</v>
      </c>
      <c r="F10" s="50">
        <f>SUM(F4:F9)</f>
        <v>18060</v>
      </c>
      <c r="G10" s="50">
        <f>SUM(G4:G9)</f>
        <v>17894</v>
      </c>
    </row>
    <row r="11" spans="1:7" ht="30">
      <c r="A11" s="7"/>
      <c r="B11" s="10"/>
      <c r="C11" s="19" t="s">
        <v>110</v>
      </c>
      <c r="D11" s="47"/>
      <c r="E11" s="47"/>
      <c r="F11" s="47"/>
      <c r="G11" s="47"/>
    </row>
    <row r="12" spans="1:7" ht="15.75">
      <c r="A12" s="7"/>
      <c r="B12" s="10"/>
      <c r="C12" s="19" t="s">
        <v>173</v>
      </c>
      <c r="D12" s="47"/>
      <c r="E12" s="47"/>
      <c r="F12" s="47"/>
      <c r="G12" s="47"/>
    </row>
    <row r="13" spans="1:7" ht="15.75">
      <c r="A13" s="7"/>
      <c r="B13" s="10"/>
      <c r="C13" s="19" t="s">
        <v>171</v>
      </c>
      <c r="D13" s="47"/>
      <c r="E13" s="47"/>
      <c r="F13" s="47"/>
      <c r="G13" s="47"/>
    </row>
    <row r="14" spans="1:7" ht="30">
      <c r="A14" s="7"/>
      <c r="B14" s="10"/>
      <c r="C14" s="19" t="s">
        <v>174</v>
      </c>
      <c r="D14" s="47"/>
      <c r="E14" s="47"/>
      <c r="F14" s="47"/>
      <c r="G14" s="47"/>
    </row>
    <row r="15" spans="1:7" ht="15.75">
      <c r="A15" s="7"/>
      <c r="B15" s="10"/>
      <c r="C15" s="19" t="s">
        <v>157</v>
      </c>
      <c r="D15" s="47">
        <v>6526</v>
      </c>
      <c r="E15" s="47"/>
      <c r="F15" s="47">
        <v>180</v>
      </c>
      <c r="G15" s="47">
        <v>180</v>
      </c>
    </row>
    <row r="16" spans="1:7" ht="15.75">
      <c r="A16" s="7"/>
      <c r="B16" s="10"/>
      <c r="C16" s="19" t="s">
        <v>172</v>
      </c>
      <c r="D16" s="47">
        <v>2369</v>
      </c>
      <c r="E16" s="47">
        <f>D16+871+305</f>
        <v>3545</v>
      </c>
      <c r="F16" s="47">
        <f>E16+928+125</f>
        <v>4598</v>
      </c>
      <c r="G16" s="47">
        <v>4598</v>
      </c>
    </row>
    <row r="17" spans="1:7" ht="15.75">
      <c r="A17" s="7"/>
      <c r="B17" s="10"/>
      <c r="C17" s="19" t="s">
        <v>169</v>
      </c>
      <c r="D17" s="47">
        <v>517</v>
      </c>
      <c r="E17" s="47">
        <v>517</v>
      </c>
      <c r="F17" s="47">
        <f>E17+826</f>
        <v>1343</v>
      </c>
      <c r="G17" s="47">
        <v>1343</v>
      </c>
    </row>
    <row r="18" spans="1:7" ht="15.75">
      <c r="A18" s="7"/>
      <c r="B18" s="10"/>
      <c r="C18" s="19" t="s">
        <v>186</v>
      </c>
      <c r="D18" s="47"/>
      <c r="E18" s="47">
        <v>100</v>
      </c>
      <c r="F18" s="47">
        <v>100</v>
      </c>
      <c r="G18" s="47">
        <v>100</v>
      </c>
    </row>
    <row r="19" spans="1:7" ht="15.75">
      <c r="A19" s="7"/>
      <c r="B19" s="10"/>
      <c r="C19" s="19" t="s">
        <v>181</v>
      </c>
      <c r="D19" s="47">
        <v>1506</v>
      </c>
      <c r="E19" s="47">
        <v>1506</v>
      </c>
      <c r="F19" s="47">
        <v>1506</v>
      </c>
      <c r="G19" s="47">
        <v>1506</v>
      </c>
    </row>
    <row r="20" spans="1:7" ht="31.5">
      <c r="A20" s="7" t="s">
        <v>17</v>
      </c>
      <c r="B20" s="10" t="s">
        <v>125</v>
      </c>
      <c r="C20" s="18" t="s">
        <v>166</v>
      </c>
      <c r="D20" s="50">
        <f>SUM(D10:D19)</f>
        <v>27527</v>
      </c>
      <c r="E20" s="50">
        <f>SUM(E10:E19)</f>
        <v>29543</v>
      </c>
      <c r="F20" s="50">
        <f>SUM(F10:F19)</f>
        <v>25787</v>
      </c>
      <c r="G20" s="50">
        <f>SUM(G10:G19)</f>
        <v>25621</v>
      </c>
    </row>
    <row r="21" spans="1:7" ht="15.75">
      <c r="A21" s="7" t="s">
        <v>18</v>
      </c>
      <c r="B21" s="10"/>
      <c r="C21" s="26" t="s">
        <v>111</v>
      </c>
      <c r="D21" s="47"/>
      <c r="E21" s="47"/>
      <c r="F21" s="47">
        <v>6435</v>
      </c>
      <c r="G21" s="47">
        <v>6435</v>
      </c>
    </row>
    <row r="22" spans="1:7" ht="30">
      <c r="A22" s="7" t="s">
        <v>19</v>
      </c>
      <c r="B22" s="10"/>
      <c r="C22" s="26" t="s">
        <v>112</v>
      </c>
      <c r="D22" s="47"/>
      <c r="E22" s="47"/>
      <c r="F22" s="47"/>
      <c r="G22" s="47"/>
    </row>
    <row r="23" spans="1:7" ht="31.5">
      <c r="A23" s="7" t="s">
        <v>20</v>
      </c>
      <c r="B23" s="10" t="s">
        <v>141</v>
      </c>
      <c r="C23" s="18" t="s">
        <v>142</v>
      </c>
      <c r="D23" s="48">
        <f>SUM(D21:D22)</f>
        <v>0</v>
      </c>
      <c r="E23" s="48">
        <f>SUM(E21:E22)</f>
        <v>0</v>
      </c>
      <c r="F23" s="48">
        <f>SUM(F21:F22)</f>
        <v>6435</v>
      </c>
      <c r="G23" s="48">
        <f>SUM(G21:G22)</f>
        <v>6435</v>
      </c>
    </row>
    <row r="24" spans="1:7" ht="15.75">
      <c r="A24" s="7" t="s">
        <v>21</v>
      </c>
      <c r="B24" s="12"/>
      <c r="C24" s="27" t="s">
        <v>113</v>
      </c>
      <c r="D24" s="47">
        <v>7300</v>
      </c>
      <c r="E24" s="47">
        <v>7300</v>
      </c>
      <c r="F24" s="47">
        <v>7300</v>
      </c>
      <c r="G24" s="71">
        <f>F24-539</f>
        <v>6761</v>
      </c>
    </row>
    <row r="25" spans="1:7" ht="15.75">
      <c r="A25" s="7" t="s">
        <v>22</v>
      </c>
      <c r="B25" s="12"/>
      <c r="C25" s="28" t="s">
        <v>114</v>
      </c>
      <c r="D25" s="47">
        <v>930</v>
      </c>
      <c r="E25" s="47">
        <v>930</v>
      </c>
      <c r="F25" s="47">
        <v>930</v>
      </c>
      <c r="G25" s="71">
        <f>F25+539</f>
        <v>1469</v>
      </c>
    </row>
    <row r="26" spans="1:7" ht="30">
      <c r="A26" s="7" t="s">
        <v>23</v>
      </c>
      <c r="B26" s="12"/>
      <c r="C26" s="28" t="s">
        <v>115</v>
      </c>
      <c r="D26" s="47">
        <v>20</v>
      </c>
      <c r="E26" s="47">
        <f>D26+89</f>
        <v>109</v>
      </c>
      <c r="F26" s="47">
        <v>109</v>
      </c>
      <c r="G26" s="47">
        <v>109</v>
      </c>
    </row>
    <row r="27" spans="1:7" ht="30">
      <c r="A27" s="7" t="s">
        <v>27</v>
      </c>
      <c r="B27" s="10"/>
      <c r="C27" s="29" t="s">
        <v>116</v>
      </c>
      <c r="D27" s="47">
        <v>242</v>
      </c>
      <c r="E27" s="47">
        <v>242</v>
      </c>
      <c r="F27" s="47">
        <v>242</v>
      </c>
      <c r="G27" s="71">
        <f>F27+114+2481</f>
        <v>2837</v>
      </c>
    </row>
    <row r="28" spans="1:7" ht="30">
      <c r="A28" s="7"/>
      <c r="B28" s="10"/>
      <c r="C28" s="29" t="s">
        <v>136</v>
      </c>
      <c r="D28" s="47"/>
      <c r="E28" s="47"/>
      <c r="F28" s="47"/>
      <c r="G28" s="47"/>
    </row>
    <row r="29" spans="1:7" ht="15.75">
      <c r="A29" s="7" t="s">
        <v>24</v>
      </c>
      <c r="B29" s="10" t="s">
        <v>126</v>
      </c>
      <c r="C29" s="18" t="s">
        <v>131</v>
      </c>
      <c r="D29" s="50">
        <f>SUM(D24:D28)</f>
        <v>8492</v>
      </c>
      <c r="E29" s="50">
        <f>SUM(E24:E28)</f>
        <v>8581</v>
      </c>
      <c r="F29" s="50">
        <f>SUM(F24:F28)</f>
        <v>8581</v>
      </c>
      <c r="G29" s="50">
        <f>SUM(G24:G28)</f>
        <v>11176</v>
      </c>
    </row>
    <row r="30" spans="1:7" ht="15.75">
      <c r="A30" s="7"/>
      <c r="B30" s="10"/>
      <c r="C30" s="19" t="s">
        <v>158</v>
      </c>
      <c r="D30" s="47"/>
      <c r="E30" s="47"/>
      <c r="F30" s="47"/>
      <c r="G30" s="47"/>
    </row>
    <row r="31" spans="1:7" ht="15.75">
      <c r="A31" s="7"/>
      <c r="B31" s="10"/>
      <c r="C31" s="19" t="s">
        <v>159</v>
      </c>
      <c r="D31" s="47">
        <v>1776</v>
      </c>
      <c r="E31" s="47">
        <v>1776</v>
      </c>
      <c r="F31" s="47">
        <v>1776</v>
      </c>
      <c r="G31" s="71">
        <v>26</v>
      </c>
    </row>
    <row r="32" spans="1:7" ht="15.75">
      <c r="A32" s="7"/>
      <c r="B32" s="10"/>
      <c r="C32" s="19" t="s">
        <v>160</v>
      </c>
      <c r="D32" s="47">
        <v>91</v>
      </c>
      <c r="E32" s="47">
        <v>91</v>
      </c>
      <c r="F32" s="47">
        <v>91</v>
      </c>
      <c r="G32" s="47">
        <v>91</v>
      </c>
    </row>
    <row r="33" spans="1:7" ht="15.75">
      <c r="A33" s="7"/>
      <c r="B33" s="10"/>
      <c r="C33" s="19" t="s">
        <v>161</v>
      </c>
      <c r="D33" s="47">
        <v>2142</v>
      </c>
      <c r="E33" s="47">
        <v>2142</v>
      </c>
      <c r="F33" s="47">
        <v>2142</v>
      </c>
      <c r="G33" s="71">
        <f>F33+650</f>
        <v>2792</v>
      </c>
    </row>
    <row r="34" spans="1:7" ht="15.75">
      <c r="A34" s="7"/>
      <c r="B34" s="10"/>
      <c r="C34" s="19" t="s">
        <v>191</v>
      </c>
      <c r="D34" s="47"/>
      <c r="E34" s="47"/>
      <c r="F34" s="47"/>
      <c r="G34" s="71">
        <v>1848</v>
      </c>
    </row>
    <row r="35" spans="1:7" ht="15.75">
      <c r="A35" s="7"/>
      <c r="B35" s="10"/>
      <c r="C35" s="19" t="s">
        <v>162</v>
      </c>
      <c r="D35" s="47">
        <v>479</v>
      </c>
      <c r="E35" s="47">
        <f>D35+500</f>
        <v>979</v>
      </c>
      <c r="F35" s="47">
        <v>979</v>
      </c>
      <c r="G35" s="71">
        <f>F35+26+197</f>
        <v>1202</v>
      </c>
    </row>
    <row r="36" spans="1:7" ht="15.75">
      <c r="A36" s="7"/>
      <c r="B36" s="10"/>
      <c r="C36" s="19" t="s">
        <v>163</v>
      </c>
      <c r="D36" s="47"/>
      <c r="E36" s="47"/>
      <c r="F36" s="47"/>
      <c r="G36" s="47"/>
    </row>
    <row r="37" spans="1:7" ht="15.75">
      <c r="A37" s="7"/>
      <c r="B37" s="10"/>
      <c r="C37" s="19" t="s">
        <v>164</v>
      </c>
      <c r="D37" s="47"/>
      <c r="E37" s="47"/>
      <c r="F37" s="47"/>
      <c r="G37" s="47"/>
    </row>
    <row r="38" spans="1:7" ht="15.75">
      <c r="A38" s="7"/>
      <c r="B38" s="10" t="s">
        <v>127</v>
      </c>
      <c r="C38" s="18" t="s">
        <v>44</v>
      </c>
      <c r="D38" s="50">
        <f>SUM(D30:D37)</f>
        <v>4488</v>
      </c>
      <c r="E38" s="50">
        <f>SUM(E30:E37)</f>
        <v>4988</v>
      </c>
      <c r="F38" s="50">
        <f>SUM(F30:F37)</f>
        <v>4988</v>
      </c>
      <c r="G38" s="50">
        <f>SUM(G30:G37)</f>
        <v>5959</v>
      </c>
    </row>
    <row r="39" spans="1:7" ht="15.75">
      <c r="A39" s="7" t="s">
        <v>28</v>
      </c>
      <c r="B39" s="10"/>
      <c r="C39" s="26" t="s">
        <v>52</v>
      </c>
      <c r="D39" s="47">
        <v>1500</v>
      </c>
      <c r="E39" s="47">
        <v>1536</v>
      </c>
      <c r="F39" s="47">
        <v>1536</v>
      </c>
      <c r="G39" s="47">
        <v>1536</v>
      </c>
    </row>
    <row r="40" spans="1:7" ht="15.75">
      <c r="A40" s="7" t="s">
        <v>29</v>
      </c>
      <c r="B40" s="10"/>
      <c r="C40" s="26" t="s">
        <v>117</v>
      </c>
      <c r="D40" s="48"/>
      <c r="E40" s="48"/>
      <c r="F40" s="48"/>
      <c r="G40" s="73">
        <v>2687</v>
      </c>
    </row>
    <row r="41" spans="1:7" ht="15.75">
      <c r="A41" s="7" t="s">
        <v>30</v>
      </c>
      <c r="B41" s="10" t="s">
        <v>128</v>
      </c>
      <c r="C41" s="18" t="s">
        <v>130</v>
      </c>
      <c r="D41" s="50">
        <f>SUM(D39:D40)</f>
        <v>1500</v>
      </c>
      <c r="E41" s="50">
        <f>SUM(E39:E40)</f>
        <v>1536</v>
      </c>
      <c r="F41" s="50">
        <f>SUM(F39:F40)</f>
        <v>1536</v>
      </c>
      <c r="G41" s="50">
        <f>SUM(G39:G40)</f>
        <v>4223</v>
      </c>
    </row>
    <row r="42" spans="1:7" ht="30">
      <c r="A42" s="7" t="s">
        <v>31</v>
      </c>
      <c r="B42" s="10"/>
      <c r="C42" s="26" t="s">
        <v>118</v>
      </c>
      <c r="D42" s="47"/>
      <c r="E42" s="47"/>
      <c r="F42" s="47"/>
      <c r="G42" s="47"/>
    </row>
    <row r="43" spans="1:7" ht="15.75">
      <c r="A43" s="7" t="s">
        <v>32</v>
      </c>
      <c r="B43" s="10"/>
      <c r="C43" s="26" t="s">
        <v>119</v>
      </c>
      <c r="D43" s="47"/>
      <c r="E43" s="47"/>
      <c r="F43" s="47"/>
      <c r="G43" s="47"/>
    </row>
    <row r="44" spans="1:7" ht="15.75">
      <c r="A44" s="7" t="s">
        <v>33</v>
      </c>
      <c r="B44" s="10" t="s">
        <v>129</v>
      </c>
      <c r="C44" s="21" t="s">
        <v>176</v>
      </c>
      <c r="D44" s="50">
        <f>SUM(D42:D43)</f>
        <v>0</v>
      </c>
      <c r="E44" s="50">
        <f>SUM(E42:E43)</f>
        <v>0</v>
      </c>
      <c r="F44" s="50">
        <f>SUM(F42:F43)</f>
        <v>0</v>
      </c>
      <c r="G44" s="50">
        <f>SUM(G42:G43)</f>
        <v>0</v>
      </c>
    </row>
    <row r="45" spans="1:7" ht="30">
      <c r="A45" s="7" t="s">
        <v>34</v>
      </c>
      <c r="B45" s="10"/>
      <c r="C45" s="26" t="s">
        <v>120</v>
      </c>
      <c r="D45" s="48"/>
      <c r="E45" s="48"/>
      <c r="F45" s="48"/>
      <c r="G45" s="48"/>
    </row>
    <row r="46" spans="1:7" ht="15.75">
      <c r="A46" s="7" t="s">
        <v>35</v>
      </c>
      <c r="B46" s="10"/>
      <c r="C46" s="26" t="s">
        <v>121</v>
      </c>
      <c r="D46" s="48"/>
      <c r="E46" s="48"/>
      <c r="F46" s="48">
        <f>1246+120</f>
        <v>1366</v>
      </c>
      <c r="G46" s="72">
        <f>F46+2433</f>
        <v>3799</v>
      </c>
    </row>
    <row r="47" spans="1:7" ht="15.75">
      <c r="A47" s="7" t="s">
        <v>36</v>
      </c>
      <c r="B47" s="10" t="s">
        <v>132</v>
      </c>
      <c r="C47" s="21" t="s">
        <v>177</v>
      </c>
      <c r="D47" s="50">
        <f>SUM(D45:D46)</f>
        <v>0</v>
      </c>
      <c r="E47" s="50">
        <f>SUM(E45:E46)</f>
        <v>0</v>
      </c>
      <c r="F47" s="50">
        <f>SUM(F45:F46)</f>
        <v>1366</v>
      </c>
      <c r="G47" s="50">
        <f>SUM(G45:G46)</f>
        <v>3799</v>
      </c>
    </row>
    <row r="48" spans="1:7" ht="24.75" customHeight="1">
      <c r="A48" s="7" t="s">
        <v>37</v>
      </c>
      <c r="B48" s="22" t="s">
        <v>133</v>
      </c>
      <c r="C48" s="20" t="s">
        <v>165</v>
      </c>
      <c r="D48" s="51">
        <f>SUM(D20+D23+D29+D38+D41+D44+D47)</f>
        <v>42007</v>
      </c>
      <c r="E48" s="51">
        <f>SUM(E20+E23+E29+E38+E41+E44+E47)</f>
        <v>44648</v>
      </c>
      <c r="F48" s="51">
        <f>SUM(F20+F23+F29+F38+F41+F44+F47)</f>
        <v>48693</v>
      </c>
      <c r="G48" s="51">
        <f>SUM(G20+G23+G29+G38+G41+G44+G47)</f>
        <v>57213</v>
      </c>
    </row>
    <row r="49" spans="1:7" ht="15.75">
      <c r="A49" s="7" t="s">
        <v>38</v>
      </c>
      <c r="B49" s="10"/>
      <c r="C49" s="26" t="s">
        <v>122</v>
      </c>
      <c r="D49" s="47"/>
      <c r="E49" s="47"/>
      <c r="F49" s="47"/>
      <c r="G49" s="47"/>
    </row>
    <row r="50" spans="1:7" ht="15.75">
      <c r="A50" s="7" t="s">
        <v>39</v>
      </c>
      <c r="B50" s="10"/>
      <c r="C50" s="26" t="s">
        <v>123</v>
      </c>
      <c r="D50" s="47"/>
      <c r="E50" s="47"/>
      <c r="F50" s="47"/>
      <c r="G50" s="47"/>
    </row>
    <row r="51" spans="1:7" ht="15.75">
      <c r="A51" s="7"/>
      <c r="B51" s="10"/>
      <c r="C51" s="26" t="s">
        <v>192</v>
      </c>
      <c r="D51" s="47"/>
      <c r="E51" s="47"/>
      <c r="F51" s="47"/>
      <c r="G51" s="71">
        <v>612</v>
      </c>
    </row>
    <row r="52" spans="1:7" ht="15.75">
      <c r="A52" s="7" t="s">
        <v>41</v>
      </c>
      <c r="B52" s="10"/>
      <c r="C52" s="26" t="s">
        <v>124</v>
      </c>
      <c r="D52" s="47">
        <v>5088</v>
      </c>
      <c r="E52" s="47">
        <v>5088</v>
      </c>
      <c r="F52" s="47">
        <v>5088</v>
      </c>
      <c r="G52" s="47">
        <v>5088</v>
      </c>
    </row>
    <row r="53" spans="1:7" ht="15.75">
      <c r="A53" s="7" t="s">
        <v>42</v>
      </c>
      <c r="B53" s="10" t="s">
        <v>134</v>
      </c>
      <c r="C53" s="21" t="s">
        <v>143</v>
      </c>
      <c r="D53" s="48">
        <f>SUM(D49:D52)</f>
        <v>5088</v>
      </c>
      <c r="E53" s="48">
        <f>SUM(E49:E52)</f>
        <v>5088</v>
      </c>
      <c r="F53" s="48">
        <f>SUM(F49:F52)</f>
        <v>5088</v>
      </c>
      <c r="G53" s="48">
        <f>SUM(G49:G52)</f>
        <v>5700</v>
      </c>
    </row>
    <row r="54" spans="1:7" ht="25.5" customHeight="1">
      <c r="A54" s="7" t="s">
        <v>6</v>
      </c>
      <c r="B54" s="22" t="s">
        <v>135</v>
      </c>
      <c r="C54" s="41" t="s">
        <v>149</v>
      </c>
      <c r="D54" s="51">
        <f>SUM(D48+D53)</f>
        <v>47095</v>
      </c>
      <c r="E54" s="51">
        <f>SUM(E48+E53)</f>
        <v>49736</v>
      </c>
      <c r="F54" s="51">
        <f>SUM(F48+F53)</f>
        <v>53781</v>
      </c>
      <c r="G54" s="51">
        <f>SUM(G48+G53)</f>
        <v>62913</v>
      </c>
    </row>
  </sheetData>
  <mergeCells count="7">
    <mergeCell ref="G1:G3"/>
    <mergeCell ref="C1:C3"/>
    <mergeCell ref="A1:A3"/>
    <mergeCell ref="B1:B3"/>
    <mergeCell ref="D1:D3"/>
    <mergeCell ref="F1:F3"/>
    <mergeCell ref="E1:E3"/>
  </mergeCells>
  <phoneticPr fontId="0" type="noConversion"/>
  <printOptions horizontalCentered="1"/>
  <pageMargins left="0.78740157480314965" right="0.6692913385826772" top="0.94488188976377963" bottom="0.27559055118110237" header="0.35433070866141736" footer="0.15748031496062992"/>
  <pageSetup paperSize="9" scale="72" orientation="portrait" verticalDpi="300" r:id="rId1"/>
  <headerFooter alignWithMargins="0">
    <oddHeader xml:space="preserve">&amp;C&amp;"Times New Roman,Normál"3/2015. (II.24.) önkormányzati rendelet&amp;"Times New Roman,Félkövér"
TORNYISZENTMIKLÓS KÖZSÉGI ÖNKORMÁNYZAT 2014. ÉVI BEVÉTELEI 
adatok ezer Ft-ban!&amp;R&amp;"Times New Roman,Normál"2. 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8"/>
  <sheetViews>
    <sheetView view="pageLayout" zoomScaleNormal="100" workbookViewId="0">
      <selection activeCell="G36" sqref="G36"/>
    </sheetView>
  </sheetViews>
  <sheetFormatPr defaultRowHeight="12.75"/>
  <cols>
    <col min="1" max="1" width="3.85546875" customWidth="1"/>
    <col min="2" max="2" width="8.5703125" customWidth="1"/>
    <col min="3" max="3" width="48.7109375" customWidth="1"/>
    <col min="4" max="4" width="11.28515625" customWidth="1"/>
    <col min="5" max="5" width="11" customWidth="1"/>
    <col min="6" max="6" width="10.85546875" customWidth="1"/>
    <col min="7" max="7" width="11.42578125" customWidth="1"/>
  </cols>
  <sheetData>
    <row r="1" spans="1:7" ht="12.75" customHeight="1">
      <c r="A1" s="95" t="s">
        <v>0</v>
      </c>
      <c r="B1" s="95" t="s">
        <v>77</v>
      </c>
      <c r="C1" s="98" t="s">
        <v>1</v>
      </c>
      <c r="D1" s="95" t="s">
        <v>103</v>
      </c>
      <c r="E1" s="95" t="s">
        <v>3</v>
      </c>
      <c r="F1" s="95" t="s">
        <v>4</v>
      </c>
      <c r="G1" s="95" t="s">
        <v>5</v>
      </c>
    </row>
    <row r="2" spans="1:7">
      <c r="A2" s="96"/>
      <c r="B2" s="96"/>
      <c r="C2" s="99"/>
      <c r="D2" s="96"/>
      <c r="E2" s="96"/>
      <c r="F2" s="96"/>
      <c r="G2" s="96"/>
    </row>
    <row r="3" spans="1:7" ht="63.75" customHeight="1">
      <c r="A3" s="97"/>
      <c r="B3" s="97"/>
      <c r="C3" s="100"/>
      <c r="D3" s="97"/>
      <c r="E3" s="97"/>
      <c r="F3" s="97"/>
      <c r="G3" s="97"/>
    </row>
    <row r="4" spans="1:7" ht="15.75">
      <c r="A4" s="9" t="s">
        <v>11</v>
      </c>
      <c r="B4" s="13"/>
      <c r="C4" s="19" t="s">
        <v>78</v>
      </c>
      <c r="D4" s="53">
        <v>5926</v>
      </c>
      <c r="E4" s="53">
        <f>D4+1082+253+76+120+305+424+32</f>
        <v>8218</v>
      </c>
      <c r="F4" s="53">
        <f>E4+101+928</f>
        <v>9247</v>
      </c>
      <c r="G4" s="53">
        <v>9247</v>
      </c>
    </row>
    <row r="5" spans="1:7" ht="15.75">
      <c r="A5" s="9" t="s">
        <v>12</v>
      </c>
      <c r="B5" s="13"/>
      <c r="C5" s="19" t="s">
        <v>8</v>
      </c>
      <c r="D5" s="53">
        <v>3458</v>
      </c>
      <c r="E5" s="53">
        <v>3458</v>
      </c>
      <c r="F5" s="53">
        <f>E5+667+32</f>
        <v>4157</v>
      </c>
      <c r="G5" s="53">
        <v>4157</v>
      </c>
    </row>
    <row r="6" spans="1:7" ht="15.75">
      <c r="A6" s="9" t="s">
        <v>13</v>
      </c>
      <c r="B6" s="14" t="s">
        <v>79</v>
      </c>
      <c r="C6" s="18" t="s">
        <v>45</v>
      </c>
      <c r="D6" s="54">
        <f>SUM(D4:D5)</f>
        <v>9384</v>
      </c>
      <c r="E6" s="54">
        <f>SUM(E4:E5)</f>
        <v>11676</v>
      </c>
      <c r="F6" s="54">
        <f>SUM(F4:F5)</f>
        <v>13404</v>
      </c>
      <c r="G6" s="54">
        <f>SUM(G4:G5)</f>
        <v>13404</v>
      </c>
    </row>
    <row r="7" spans="1:7" ht="31.5">
      <c r="A7" s="9" t="s">
        <v>14</v>
      </c>
      <c r="B7" s="17" t="s">
        <v>80</v>
      </c>
      <c r="C7" s="18" t="s">
        <v>53</v>
      </c>
      <c r="D7" s="54">
        <v>2195</v>
      </c>
      <c r="E7" s="54">
        <f>D7+146+41+69+21+32+10+115</f>
        <v>2629</v>
      </c>
      <c r="F7" s="54">
        <f>E7+180+28+12+125</f>
        <v>2974</v>
      </c>
      <c r="G7" s="74">
        <f>F7+4</f>
        <v>2978</v>
      </c>
    </row>
    <row r="8" spans="1:7" ht="15.75">
      <c r="A8" s="9" t="s">
        <v>15</v>
      </c>
      <c r="B8" s="14" t="s">
        <v>81</v>
      </c>
      <c r="C8" s="18" t="s">
        <v>9</v>
      </c>
      <c r="D8" s="54">
        <v>11711</v>
      </c>
      <c r="E8" s="54">
        <f>D8+28+91+500</f>
        <v>12330</v>
      </c>
      <c r="F8" s="54">
        <f>E8+242</f>
        <v>12572</v>
      </c>
      <c r="G8" s="74">
        <f>F8+64+402+1</f>
        <v>13039</v>
      </c>
    </row>
    <row r="9" spans="1:7" ht="15.75">
      <c r="A9" s="9" t="s">
        <v>26</v>
      </c>
      <c r="B9" s="15" t="s">
        <v>82</v>
      </c>
      <c r="C9" s="18" t="s">
        <v>46</v>
      </c>
      <c r="D9" s="54">
        <v>5750</v>
      </c>
      <c r="E9" s="54">
        <f>D9+255</f>
        <v>6005</v>
      </c>
      <c r="F9" s="54">
        <f>E9+93+87+23+553</f>
        <v>6761</v>
      </c>
      <c r="G9" s="74">
        <f>F9+114</f>
        <v>6875</v>
      </c>
    </row>
    <row r="10" spans="1:7" ht="30">
      <c r="A10" s="9" t="s">
        <v>16</v>
      </c>
      <c r="B10" s="17"/>
      <c r="C10" s="19" t="s">
        <v>83</v>
      </c>
      <c r="D10" s="53"/>
      <c r="E10" s="53"/>
      <c r="F10" s="53"/>
      <c r="G10" s="53"/>
    </row>
    <row r="11" spans="1:7" ht="15.75">
      <c r="A11" s="9"/>
      <c r="B11" s="17"/>
      <c r="C11" s="19" t="s">
        <v>173</v>
      </c>
      <c r="D11" s="53"/>
      <c r="E11" s="53"/>
      <c r="F11" s="53"/>
      <c r="G11" s="53"/>
    </row>
    <row r="12" spans="1:7" ht="15.75">
      <c r="A12" s="9" t="s">
        <v>17</v>
      </c>
      <c r="B12" s="17"/>
      <c r="C12" s="19" t="s">
        <v>175</v>
      </c>
      <c r="D12" s="53"/>
      <c r="E12" s="53"/>
      <c r="F12" s="53">
        <v>20</v>
      </c>
      <c r="G12" s="53">
        <v>20</v>
      </c>
    </row>
    <row r="13" spans="1:7" ht="15.75">
      <c r="A13" s="9" t="s">
        <v>18</v>
      </c>
      <c r="B13" s="17"/>
      <c r="C13" s="19" t="s">
        <v>84</v>
      </c>
      <c r="D13" s="53"/>
      <c r="E13" s="53"/>
      <c r="F13" s="53"/>
      <c r="G13" s="53"/>
    </row>
    <row r="14" spans="1:7" ht="17.25" customHeight="1">
      <c r="A14" s="9" t="s">
        <v>19</v>
      </c>
      <c r="B14" s="17"/>
      <c r="C14" s="19" t="s">
        <v>169</v>
      </c>
      <c r="D14" s="53">
        <v>821</v>
      </c>
      <c r="E14" s="53">
        <v>821</v>
      </c>
      <c r="F14" s="53">
        <v>821</v>
      </c>
      <c r="G14" s="53">
        <v>821</v>
      </c>
    </row>
    <row r="15" spans="1:7" ht="15.75">
      <c r="A15" s="9" t="s">
        <v>20</v>
      </c>
      <c r="B15" s="17"/>
      <c r="C15" s="19" t="s">
        <v>170</v>
      </c>
      <c r="D15" s="53">
        <v>3670</v>
      </c>
      <c r="E15" s="53">
        <v>3670</v>
      </c>
      <c r="F15" s="53">
        <f>3670+10-376-188</f>
        <v>3116</v>
      </c>
      <c r="G15" s="53">
        <v>3116</v>
      </c>
    </row>
    <row r="16" spans="1:7" ht="33" customHeight="1">
      <c r="A16" s="9" t="s">
        <v>21</v>
      </c>
      <c r="B16" s="15"/>
      <c r="C16" s="19" t="s">
        <v>85</v>
      </c>
      <c r="D16" s="53"/>
      <c r="E16" s="53"/>
      <c r="F16" s="53"/>
      <c r="G16" s="53"/>
    </row>
    <row r="17" spans="1:7" ht="30">
      <c r="A17" s="9" t="s">
        <v>22</v>
      </c>
      <c r="B17" s="15"/>
      <c r="C17" s="19" t="s">
        <v>167</v>
      </c>
      <c r="D17" s="53">
        <v>916</v>
      </c>
      <c r="E17" s="53">
        <f>D17+150</f>
        <v>1066</v>
      </c>
      <c r="F17" s="53">
        <f>E17</f>
        <v>1066</v>
      </c>
      <c r="G17" s="75">
        <f>F17+119</f>
        <v>1185</v>
      </c>
    </row>
    <row r="18" spans="1:7" ht="15.75">
      <c r="A18" s="9"/>
      <c r="B18" s="15"/>
      <c r="C18" s="19" t="s">
        <v>168</v>
      </c>
      <c r="D18" s="53">
        <v>2588</v>
      </c>
      <c r="E18" s="53">
        <f>D18-1402+159+100+89+36</f>
        <v>1570</v>
      </c>
      <c r="F18" s="53">
        <f>E18+165+826+188+376-10-37</f>
        <v>3078</v>
      </c>
      <c r="G18" s="75">
        <v>10654</v>
      </c>
    </row>
    <row r="19" spans="1:7" ht="15.75">
      <c r="A19" s="9" t="s">
        <v>23</v>
      </c>
      <c r="B19" s="15" t="s">
        <v>86</v>
      </c>
      <c r="C19" s="18" t="s">
        <v>47</v>
      </c>
      <c r="D19" s="54">
        <f>SUM(D12:D18)</f>
        <v>7995</v>
      </c>
      <c r="E19" s="54">
        <f>SUM(E12:E18)</f>
        <v>7127</v>
      </c>
      <c r="F19" s="54">
        <f>SUM(F12:F18)</f>
        <v>8101</v>
      </c>
      <c r="G19" s="54">
        <f>SUM(G12:G18)</f>
        <v>15796</v>
      </c>
    </row>
    <row r="20" spans="1:7" ht="15.75">
      <c r="A20" s="9" t="s">
        <v>27</v>
      </c>
      <c r="B20" s="15"/>
      <c r="C20" s="19" t="s">
        <v>87</v>
      </c>
      <c r="D20" s="53"/>
      <c r="E20" s="53">
        <v>536</v>
      </c>
      <c r="F20" s="53">
        <v>1636</v>
      </c>
      <c r="G20" s="53">
        <v>1636</v>
      </c>
    </row>
    <row r="21" spans="1:7" ht="15.75">
      <c r="A21" s="9" t="s">
        <v>24</v>
      </c>
      <c r="B21" s="15"/>
      <c r="C21" s="19" t="s">
        <v>88</v>
      </c>
      <c r="D21" s="53"/>
      <c r="E21" s="53">
        <v>96</v>
      </c>
      <c r="F21" s="53">
        <v>96</v>
      </c>
      <c r="G21" s="53">
        <v>96</v>
      </c>
    </row>
    <row r="22" spans="1:7" ht="15.75">
      <c r="A22" s="9" t="s">
        <v>28</v>
      </c>
      <c r="B22" s="15"/>
      <c r="C22" s="19" t="s">
        <v>89</v>
      </c>
      <c r="D22" s="53">
        <v>3100</v>
      </c>
      <c r="E22" s="53">
        <f>D22-96-536-170</f>
        <v>2298</v>
      </c>
      <c r="F22" s="53">
        <v>901</v>
      </c>
      <c r="G22" s="53">
        <v>901</v>
      </c>
    </row>
    <row r="23" spans="1:7" ht="30">
      <c r="A23" s="9" t="s">
        <v>29</v>
      </c>
      <c r="B23" s="15"/>
      <c r="C23" s="19" t="s">
        <v>90</v>
      </c>
      <c r="D23" s="53"/>
      <c r="E23" s="54">
        <v>170</v>
      </c>
      <c r="F23" s="54">
        <v>467</v>
      </c>
      <c r="G23" s="54">
        <v>467</v>
      </c>
    </row>
    <row r="24" spans="1:7" ht="15.75">
      <c r="A24" s="9" t="s">
        <v>30</v>
      </c>
      <c r="B24" s="15" t="s">
        <v>91</v>
      </c>
      <c r="C24" s="18" t="s">
        <v>48</v>
      </c>
      <c r="D24" s="54">
        <f>SUM(D22:D23)</f>
        <v>3100</v>
      </c>
      <c r="E24" s="54">
        <f>SUM(E20:E23)</f>
        <v>3100</v>
      </c>
      <c r="F24" s="54">
        <f>SUM(F20:F23)</f>
        <v>3100</v>
      </c>
      <c r="G24" s="54">
        <f>SUM(G20:G23)</f>
        <v>3100</v>
      </c>
    </row>
    <row r="25" spans="1:7" ht="15.75">
      <c r="A25" s="9" t="s">
        <v>31</v>
      </c>
      <c r="B25" s="15"/>
      <c r="C25" s="19" t="s">
        <v>92</v>
      </c>
      <c r="D25" s="54"/>
      <c r="E25" s="54"/>
      <c r="F25" s="54"/>
      <c r="G25" s="74">
        <v>191</v>
      </c>
    </row>
    <row r="26" spans="1:7" ht="30">
      <c r="A26" s="9" t="s">
        <v>32</v>
      </c>
      <c r="B26" s="15"/>
      <c r="C26" s="19" t="s">
        <v>93</v>
      </c>
      <c r="D26" s="54"/>
      <c r="E26" s="54"/>
      <c r="F26" s="54"/>
      <c r="G26" s="74">
        <v>49</v>
      </c>
    </row>
    <row r="27" spans="1:7" ht="15.75">
      <c r="A27" s="9" t="s">
        <v>33</v>
      </c>
      <c r="B27" s="15" t="s">
        <v>94</v>
      </c>
      <c r="C27" s="18" t="s">
        <v>49</v>
      </c>
      <c r="D27" s="54">
        <f>SUM(D25:D26)</f>
        <v>0</v>
      </c>
      <c r="E27" s="54">
        <f>SUM(E25:E26)</f>
        <v>0</v>
      </c>
      <c r="F27" s="54">
        <f>SUM(F25:F26)</f>
        <v>0</v>
      </c>
      <c r="G27" s="54">
        <f>SUM(G25:G26)</f>
        <v>240</v>
      </c>
    </row>
    <row r="28" spans="1:7" ht="30">
      <c r="A28" s="9" t="s">
        <v>34</v>
      </c>
      <c r="B28" s="17"/>
      <c r="C28" s="19" t="s">
        <v>95</v>
      </c>
      <c r="D28" s="54"/>
      <c r="E28" s="54"/>
      <c r="F28" s="54"/>
      <c r="G28" s="54"/>
    </row>
    <row r="29" spans="1:7" ht="30" customHeight="1">
      <c r="A29" s="9" t="s">
        <v>35</v>
      </c>
      <c r="B29" s="15"/>
      <c r="C29" s="19" t="s">
        <v>96</v>
      </c>
      <c r="D29" s="53"/>
      <c r="E29" s="53"/>
      <c r="F29" s="53"/>
      <c r="G29" s="53"/>
    </row>
    <row r="30" spans="1:7" ht="30">
      <c r="A30" s="9" t="s">
        <v>36</v>
      </c>
      <c r="B30" s="15"/>
      <c r="C30" s="19" t="s">
        <v>97</v>
      </c>
      <c r="D30" s="53">
        <v>200</v>
      </c>
      <c r="E30" s="53">
        <v>200</v>
      </c>
      <c r="F30" s="53">
        <v>200</v>
      </c>
      <c r="G30" s="53">
        <v>200</v>
      </c>
    </row>
    <row r="31" spans="1:7" ht="15.75">
      <c r="A31" s="9" t="s">
        <v>37</v>
      </c>
      <c r="B31" s="15" t="s">
        <v>98</v>
      </c>
      <c r="C31" s="18" t="s">
        <v>137</v>
      </c>
      <c r="D31" s="54">
        <f>SUM(D28:D30)</f>
        <v>200</v>
      </c>
      <c r="E31" s="54">
        <f>SUM(E28:E30)</f>
        <v>200</v>
      </c>
      <c r="F31" s="54">
        <f>SUM(F28:F30)</f>
        <v>200</v>
      </c>
      <c r="G31" s="54">
        <f>SUM(G28:G30)</f>
        <v>200</v>
      </c>
    </row>
    <row r="32" spans="1:7" ht="31.5" customHeight="1">
      <c r="A32" s="9" t="s">
        <v>38</v>
      </c>
      <c r="B32" s="16" t="s">
        <v>99</v>
      </c>
      <c r="C32" s="20" t="s">
        <v>138</v>
      </c>
      <c r="D32" s="52">
        <f>SUM(D7+D8+D9+D19+D24+D27+D31+D6)</f>
        <v>40335</v>
      </c>
      <c r="E32" s="52">
        <f>SUM(E7+E8+E9+E19+E24+E27+E31+E6)</f>
        <v>43067</v>
      </c>
      <c r="F32" s="52">
        <f>SUM(F7+F8+F9+F19+F24+F27+F31+F6)</f>
        <v>47112</v>
      </c>
      <c r="G32" s="52">
        <f>SUM(G7+G8+G9+G19+G24+G27+G31+G6)</f>
        <v>55632</v>
      </c>
    </row>
    <row r="33" spans="1:7" ht="18.75" customHeight="1">
      <c r="A33" s="9"/>
      <c r="B33" s="30"/>
      <c r="C33" s="19" t="s">
        <v>100</v>
      </c>
      <c r="D33" s="54">
        <v>6760</v>
      </c>
      <c r="E33" s="54">
        <v>6669</v>
      </c>
      <c r="F33" s="54">
        <v>6669</v>
      </c>
      <c r="G33" s="54">
        <v>6669</v>
      </c>
    </row>
    <row r="34" spans="1:7" ht="17.25" customHeight="1">
      <c r="A34" s="9" t="s">
        <v>39</v>
      </c>
      <c r="B34" s="15"/>
      <c r="C34" s="26" t="s">
        <v>179</v>
      </c>
      <c r="D34" s="53"/>
      <c r="E34" s="53"/>
      <c r="F34" s="53">
        <v>6669</v>
      </c>
      <c r="G34" s="53">
        <v>6669</v>
      </c>
    </row>
    <row r="35" spans="1:7" ht="15.75">
      <c r="A35" s="9" t="s">
        <v>40</v>
      </c>
      <c r="B35" s="15"/>
      <c r="C35" s="26" t="s">
        <v>180</v>
      </c>
      <c r="D35" s="53">
        <v>6760</v>
      </c>
      <c r="E35" s="53">
        <f>D35-91</f>
        <v>6669</v>
      </c>
      <c r="F35" s="53"/>
      <c r="G35" s="53"/>
    </row>
    <row r="36" spans="1:7" ht="15.75">
      <c r="A36" s="9"/>
      <c r="B36" s="15"/>
      <c r="C36" s="26" t="s">
        <v>192</v>
      </c>
      <c r="D36" s="53"/>
      <c r="E36" s="53"/>
      <c r="F36" s="53"/>
      <c r="G36" s="75">
        <v>612</v>
      </c>
    </row>
    <row r="37" spans="1:7" ht="15.75">
      <c r="A37" s="9" t="s">
        <v>6</v>
      </c>
      <c r="B37" s="15" t="s">
        <v>101</v>
      </c>
      <c r="C37" s="18" t="s">
        <v>139</v>
      </c>
      <c r="D37" s="54">
        <f>D34+D35</f>
        <v>6760</v>
      </c>
      <c r="E37" s="54">
        <f>E34+E35</f>
        <v>6669</v>
      </c>
      <c r="F37" s="54">
        <v>6669</v>
      </c>
      <c r="G37" s="54">
        <f>G36+G33</f>
        <v>7281</v>
      </c>
    </row>
    <row r="38" spans="1:7" ht="24.75" customHeight="1">
      <c r="A38" s="9" t="s">
        <v>7</v>
      </c>
      <c r="B38" s="22" t="s">
        <v>102</v>
      </c>
      <c r="C38" s="20" t="s">
        <v>10</v>
      </c>
      <c r="D38" s="52">
        <f>SUM(D32+D37)</f>
        <v>47095</v>
      </c>
      <c r="E38" s="52">
        <f>SUM(E32+E37)</f>
        <v>49736</v>
      </c>
      <c r="F38" s="52">
        <f>SUM(F32+F37)</f>
        <v>53781</v>
      </c>
      <c r="G38" s="52">
        <f>G32+G37</f>
        <v>62913</v>
      </c>
    </row>
  </sheetData>
  <mergeCells count="7">
    <mergeCell ref="G1:G3"/>
    <mergeCell ref="F1:F3"/>
    <mergeCell ref="A1:A3"/>
    <mergeCell ref="B1:B3"/>
    <mergeCell ref="E1:E3"/>
    <mergeCell ref="C1:C3"/>
    <mergeCell ref="D1:D3"/>
  </mergeCells>
  <phoneticPr fontId="0" type="noConversion"/>
  <printOptions horizontalCentered="1"/>
  <pageMargins left="0.74803149606299213" right="0.74803149606299213" top="1.0236220472440944" bottom="0.98425196850393704" header="0.43307086614173229" footer="0.51181102362204722"/>
  <pageSetup paperSize="9" scale="80" orientation="portrait" verticalDpi="300" r:id="rId1"/>
  <headerFooter alignWithMargins="0">
    <oddHeader xml:space="preserve">&amp;C&amp;"Times New Roman,Normál"3/2015. (II.24.) önkormányzati rendelet&amp;"Times New Roman,Félkövér"
TORNYISZENTMIKLÓS KÖZSÉGI ÖNKORMÁNYZAT 2014. ÉVI KIADÁSAI
adatok ezer Ft-ban!&amp;R&amp;"Times New Roman,Normál"
3. 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18"/>
  <sheetViews>
    <sheetView view="pageLayout" zoomScaleNormal="100" workbookViewId="0">
      <selection activeCell="F26" sqref="F26"/>
    </sheetView>
  </sheetViews>
  <sheetFormatPr defaultRowHeight="12.75"/>
  <cols>
    <col min="1" max="2" width="5.28515625" customWidth="1"/>
    <col min="3" max="3" width="40.7109375" customWidth="1"/>
    <col min="4" max="4" width="13.85546875" customWidth="1"/>
    <col min="5" max="5" width="12.140625" customWidth="1"/>
    <col min="6" max="6" width="12" customWidth="1"/>
    <col min="7" max="7" width="12.7109375" customWidth="1"/>
  </cols>
  <sheetData>
    <row r="1" spans="1:7" ht="12.75" customHeight="1">
      <c r="A1" s="2"/>
      <c r="B1" s="103" t="s">
        <v>0</v>
      </c>
      <c r="C1" s="104" t="s">
        <v>1</v>
      </c>
      <c r="D1" s="103" t="s">
        <v>2</v>
      </c>
      <c r="E1" s="103" t="s">
        <v>3</v>
      </c>
      <c r="F1" s="103" t="s">
        <v>4</v>
      </c>
      <c r="G1" s="103" t="s">
        <v>5</v>
      </c>
    </row>
    <row r="2" spans="1:7">
      <c r="A2" s="2"/>
      <c r="B2" s="103"/>
      <c r="C2" s="104"/>
      <c r="D2" s="103"/>
      <c r="E2" s="103"/>
      <c r="F2" s="103"/>
      <c r="G2" s="103"/>
    </row>
    <row r="3" spans="1:7" ht="57.75" customHeight="1">
      <c r="A3" s="2"/>
      <c r="B3" s="103"/>
      <c r="C3" s="104"/>
      <c r="D3" s="103"/>
      <c r="E3" s="103"/>
      <c r="F3" s="103"/>
      <c r="G3" s="103"/>
    </row>
    <row r="4" spans="1:7" ht="24.95" customHeight="1">
      <c r="A4" s="2"/>
      <c r="B4" s="6" t="s">
        <v>11</v>
      </c>
      <c r="C4" s="24" t="s">
        <v>145</v>
      </c>
      <c r="D4" s="101"/>
      <c r="E4" s="101"/>
      <c r="F4" s="101"/>
      <c r="G4" s="101"/>
    </row>
    <row r="5" spans="1:7" ht="24.95" customHeight="1">
      <c r="A5" s="2"/>
      <c r="B5" s="6" t="s">
        <v>12</v>
      </c>
      <c r="C5" s="23" t="s">
        <v>182</v>
      </c>
      <c r="D5" s="69">
        <v>3100</v>
      </c>
      <c r="E5" s="69">
        <v>2298</v>
      </c>
      <c r="F5" s="69">
        <v>901</v>
      </c>
      <c r="G5" s="69">
        <v>901</v>
      </c>
    </row>
    <row r="6" spans="1:7" ht="24.95" customHeight="1">
      <c r="A6" s="2"/>
      <c r="B6" s="6" t="s">
        <v>13</v>
      </c>
      <c r="C6" s="23" t="s">
        <v>187</v>
      </c>
      <c r="D6" s="69"/>
      <c r="E6" s="69">
        <v>536</v>
      </c>
      <c r="F6" s="69">
        <v>536</v>
      </c>
      <c r="G6" s="69">
        <v>536</v>
      </c>
    </row>
    <row r="7" spans="1:7" ht="24.95" customHeight="1">
      <c r="A7" s="2"/>
      <c r="B7" s="6" t="s">
        <v>14</v>
      </c>
      <c r="C7" s="23" t="s">
        <v>190</v>
      </c>
      <c r="D7" s="69"/>
      <c r="E7" s="69"/>
      <c r="F7" s="69">
        <v>1100</v>
      </c>
      <c r="G7" s="69">
        <v>1100</v>
      </c>
    </row>
    <row r="8" spans="1:7" ht="24.95" customHeight="1">
      <c r="A8" s="2"/>
      <c r="B8" s="6" t="s">
        <v>15</v>
      </c>
      <c r="C8" s="42" t="s">
        <v>188</v>
      </c>
      <c r="D8" s="43"/>
      <c r="E8" s="43">
        <v>96</v>
      </c>
      <c r="F8" s="43">
        <v>96</v>
      </c>
      <c r="G8" s="43">
        <v>96</v>
      </c>
    </row>
    <row r="9" spans="1:7" ht="24.95" customHeight="1">
      <c r="A9" s="2"/>
      <c r="B9" s="6" t="s">
        <v>26</v>
      </c>
      <c r="C9" s="42" t="s">
        <v>189</v>
      </c>
      <c r="D9" s="43"/>
      <c r="E9" s="43">
        <v>170</v>
      </c>
      <c r="F9" s="43">
        <v>467</v>
      </c>
      <c r="G9" s="43">
        <v>467</v>
      </c>
    </row>
    <row r="10" spans="1:7" ht="24.95" customHeight="1">
      <c r="A10" s="2"/>
      <c r="B10" s="6" t="s">
        <v>16</v>
      </c>
      <c r="C10" s="24" t="s">
        <v>48</v>
      </c>
      <c r="D10" s="44">
        <f>SUM(D5:D9)</f>
        <v>3100</v>
      </c>
      <c r="E10" s="44">
        <f>SUM(E5:E9)</f>
        <v>3100</v>
      </c>
      <c r="F10" s="44">
        <f>SUM(F5:F9)</f>
        <v>3100</v>
      </c>
      <c r="G10" s="44">
        <f>SUM(G5:G9)</f>
        <v>3100</v>
      </c>
    </row>
    <row r="11" spans="1:7" ht="24.95" customHeight="1">
      <c r="A11" s="2"/>
      <c r="B11" s="6" t="s">
        <v>17</v>
      </c>
      <c r="C11" s="24" t="s">
        <v>146</v>
      </c>
      <c r="D11" s="102"/>
      <c r="E11" s="102"/>
      <c r="F11" s="102"/>
      <c r="G11" s="102"/>
    </row>
    <row r="12" spans="1:7" ht="24.95" customHeight="1">
      <c r="A12" s="2"/>
      <c r="B12" s="6" t="s">
        <v>18</v>
      </c>
      <c r="C12" s="3" t="s">
        <v>195</v>
      </c>
      <c r="D12" s="43"/>
      <c r="E12" s="43"/>
      <c r="F12" s="43"/>
      <c r="G12" s="79">
        <v>191</v>
      </c>
    </row>
    <row r="13" spans="1:7" ht="24.95" customHeight="1">
      <c r="A13" s="2"/>
      <c r="B13" s="6" t="s">
        <v>19</v>
      </c>
      <c r="C13" s="3" t="s">
        <v>189</v>
      </c>
      <c r="D13" s="43"/>
      <c r="E13" s="43"/>
      <c r="F13" s="43"/>
      <c r="G13" s="79">
        <v>49</v>
      </c>
    </row>
    <row r="14" spans="1:7" ht="24.95" customHeight="1">
      <c r="A14" s="2"/>
      <c r="B14" s="6" t="s">
        <v>20</v>
      </c>
      <c r="C14" s="3"/>
      <c r="D14" s="43"/>
      <c r="E14" s="43"/>
      <c r="F14" s="43"/>
      <c r="G14" s="43"/>
    </row>
    <row r="15" spans="1:7" ht="24.95" customHeight="1">
      <c r="A15" s="2"/>
      <c r="B15" s="6" t="s">
        <v>21</v>
      </c>
      <c r="C15" s="3"/>
      <c r="D15" s="43"/>
      <c r="E15" s="43"/>
      <c r="F15" s="43"/>
      <c r="G15" s="43"/>
    </row>
    <row r="16" spans="1:7" ht="24.95" customHeight="1">
      <c r="A16" s="2"/>
      <c r="B16" s="6" t="s">
        <v>22</v>
      </c>
      <c r="C16" s="24" t="s">
        <v>144</v>
      </c>
      <c r="D16" s="45">
        <f>SUM(D12:D15)</f>
        <v>0</v>
      </c>
      <c r="E16" s="45">
        <f>SUM(E12:E15)</f>
        <v>0</v>
      </c>
      <c r="F16" s="45">
        <f>SUM(F12:F15)</f>
        <v>0</v>
      </c>
      <c r="G16" s="45">
        <f>SUM(G12:G15)</f>
        <v>240</v>
      </c>
    </row>
    <row r="17" spans="1:7" ht="24.95" customHeight="1">
      <c r="A17" s="2"/>
      <c r="B17" s="6" t="s">
        <v>23</v>
      </c>
      <c r="C17" s="24" t="s">
        <v>147</v>
      </c>
      <c r="D17" s="102"/>
      <c r="E17" s="102"/>
      <c r="F17" s="102"/>
      <c r="G17" s="102"/>
    </row>
    <row r="18" spans="1:7" ht="24.95" customHeight="1">
      <c r="A18" s="2"/>
      <c r="B18" s="6" t="s">
        <v>27</v>
      </c>
      <c r="C18" s="3" t="s">
        <v>183</v>
      </c>
      <c r="D18" s="43">
        <v>200</v>
      </c>
      <c r="E18" s="43">
        <v>200</v>
      </c>
      <c r="F18" s="43">
        <v>200</v>
      </c>
      <c r="G18" s="43">
        <v>200</v>
      </c>
    </row>
    <row r="19" spans="1:7" ht="24.95" customHeight="1">
      <c r="A19" s="2"/>
      <c r="B19" s="6" t="s">
        <v>24</v>
      </c>
      <c r="C19" s="3"/>
      <c r="D19" s="43"/>
      <c r="E19" s="43"/>
      <c r="F19" s="43"/>
      <c r="G19" s="43"/>
    </row>
    <row r="20" spans="1:7" ht="24.95" customHeight="1">
      <c r="A20" s="2"/>
      <c r="B20" s="6" t="s">
        <v>28</v>
      </c>
      <c r="C20" s="3"/>
      <c r="D20" s="43"/>
      <c r="E20" s="43"/>
      <c r="F20" s="43"/>
      <c r="G20" s="43"/>
    </row>
    <row r="21" spans="1:7" ht="24.95" customHeight="1">
      <c r="A21" s="2"/>
      <c r="B21" s="6" t="s">
        <v>29</v>
      </c>
      <c r="C21" s="3"/>
      <c r="D21" s="43"/>
      <c r="E21" s="43"/>
      <c r="F21" s="43"/>
      <c r="G21" s="43"/>
    </row>
    <row r="22" spans="1:7" ht="24.95" customHeight="1">
      <c r="A22" s="2"/>
      <c r="B22" s="6" t="s">
        <v>30</v>
      </c>
      <c r="C22" s="25" t="s">
        <v>137</v>
      </c>
      <c r="D22" s="44">
        <f>SUM(D18:D21)</f>
        <v>200</v>
      </c>
      <c r="E22" s="44">
        <f>SUM(E18:E21)</f>
        <v>200</v>
      </c>
      <c r="F22" s="44">
        <f>SUM(F18:F21)</f>
        <v>200</v>
      </c>
      <c r="G22" s="44">
        <f>SUM(G18:G21)</f>
        <v>200</v>
      </c>
    </row>
    <row r="23" spans="1:7" ht="36" customHeight="1">
      <c r="A23" s="2"/>
      <c r="B23" s="6" t="s">
        <v>31</v>
      </c>
      <c r="C23" s="40" t="s">
        <v>148</v>
      </c>
      <c r="D23" s="46">
        <f>SUM(D10+D16+D22)</f>
        <v>3300</v>
      </c>
      <c r="E23" s="46">
        <f>SUM(E10+E16+E22)</f>
        <v>3300</v>
      </c>
      <c r="F23" s="46">
        <f>SUM(F10+F16+F22)</f>
        <v>3300</v>
      </c>
      <c r="G23" s="46">
        <f>SUM(G10+G16+G22)</f>
        <v>3540</v>
      </c>
    </row>
    <row r="24" spans="1:7">
      <c r="A24" s="2"/>
      <c r="B24" s="2"/>
      <c r="C24" s="2"/>
      <c r="D24" s="2"/>
      <c r="E24" s="2"/>
      <c r="F24" s="2"/>
    </row>
    <row r="25" spans="1:7">
      <c r="A25" s="2"/>
      <c r="B25" s="2"/>
      <c r="C25" s="2"/>
      <c r="D25" s="2"/>
      <c r="E25" s="2"/>
      <c r="F25" s="2"/>
    </row>
    <row r="26" spans="1:7">
      <c r="A26" s="2"/>
      <c r="B26" s="2"/>
      <c r="C26" s="2"/>
      <c r="D26" s="2"/>
      <c r="E26" s="2"/>
      <c r="F26" s="2"/>
    </row>
    <row r="27" spans="1:7">
      <c r="A27" s="2"/>
      <c r="B27" s="2"/>
      <c r="C27" s="2"/>
      <c r="D27" s="2"/>
      <c r="E27" s="2"/>
      <c r="F27" s="2"/>
    </row>
    <row r="28" spans="1:7">
      <c r="A28" s="2"/>
      <c r="B28" s="2"/>
      <c r="C28" s="2"/>
      <c r="D28" s="2"/>
      <c r="E28" s="2"/>
      <c r="F28" s="2"/>
    </row>
    <row r="29" spans="1:7">
      <c r="A29" s="2"/>
      <c r="B29" s="2"/>
      <c r="C29" s="2"/>
      <c r="D29" s="2"/>
      <c r="E29" s="2"/>
      <c r="F29" s="2"/>
    </row>
    <row r="30" spans="1:7">
      <c r="A30" s="2"/>
      <c r="B30" s="2"/>
      <c r="C30" s="2"/>
      <c r="D30" s="2"/>
      <c r="E30" s="2"/>
      <c r="F30" s="2"/>
    </row>
    <row r="31" spans="1:7">
      <c r="A31" s="2"/>
      <c r="B31" s="2"/>
      <c r="C31" s="2"/>
      <c r="D31" s="2"/>
      <c r="E31" s="2"/>
      <c r="F31" s="2"/>
    </row>
    <row r="32" spans="1:7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  <row r="82" spans="1:6">
      <c r="A82" s="2"/>
      <c r="B82" s="2"/>
      <c r="C82" s="2"/>
      <c r="D82" s="2"/>
      <c r="E82" s="2"/>
      <c r="F82" s="2"/>
    </row>
    <row r="83" spans="1:6">
      <c r="A83" s="2"/>
      <c r="B83" s="2"/>
      <c r="C83" s="2"/>
      <c r="D83" s="2"/>
      <c r="E83" s="2"/>
      <c r="F83" s="2"/>
    </row>
    <row r="84" spans="1:6">
      <c r="A84" s="2"/>
      <c r="B84" s="2"/>
      <c r="C84" s="2"/>
      <c r="D84" s="2"/>
      <c r="E84" s="2"/>
      <c r="F84" s="2"/>
    </row>
    <row r="85" spans="1:6">
      <c r="A85" s="2"/>
      <c r="B85" s="2"/>
      <c r="C85" s="2"/>
      <c r="D85" s="2"/>
      <c r="E85" s="2"/>
      <c r="F85" s="2"/>
    </row>
    <row r="86" spans="1:6">
      <c r="A86" s="2"/>
      <c r="B86" s="2"/>
      <c r="C86" s="2"/>
      <c r="D86" s="2"/>
      <c r="E86" s="2"/>
      <c r="F86" s="2"/>
    </row>
    <row r="87" spans="1:6">
      <c r="A87" s="2"/>
      <c r="B87" s="2"/>
      <c r="C87" s="2"/>
      <c r="D87" s="2"/>
      <c r="E87" s="2"/>
      <c r="F87" s="2"/>
    </row>
    <row r="88" spans="1:6">
      <c r="A88" s="2"/>
      <c r="B88" s="2"/>
      <c r="C88" s="2"/>
      <c r="D88" s="2"/>
      <c r="E88" s="2"/>
      <c r="F88" s="2"/>
    </row>
    <row r="89" spans="1:6">
      <c r="A89" s="2"/>
      <c r="B89" s="2"/>
      <c r="C89" s="2"/>
      <c r="D89" s="2"/>
      <c r="E89" s="2"/>
      <c r="F89" s="2"/>
    </row>
    <row r="90" spans="1:6">
      <c r="A90" s="2"/>
      <c r="B90" s="2"/>
      <c r="C90" s="2"/>
      <c r="D90" s="2"/>
      <c r="E90" s="2"/>
      <c r="F90" s="2"/>
    </row>
    <row r="91" spans="1:6">
      <c r="A91" s="2"/>
      <c r="B91" s="2"/>
      <c r="C91" s="2"/>
      <c r="D91" s="2"/>
      <c r="E91" s="2"/>
      <c r="F91" s="2"/>
    </row>
    <row r="92" spans="1:6">
      <c r="A92" s="2"/>
      <c r="B92" s="2"/>
      <c r="C92" s="2"/>
      <c r="D92" s="2"/>
      <c r="E92" s="2"/>
      <c r="F92" s="2"/>
    </row>
    <row r="93" spans="1:6">
      <c r="A93" s="2"/>
      <c r="B93" s="2"/>
      <c r="C93" s="2"/>
      <c r="D93" s="2"/>
      <c r="E93" s="2"/>
      <c r="F93" s="2"/>
    </row>
    <row r="94" spans="1:6">
      <c r="A94" s="2"/>
      <c r="B94" s="2"/>
      <c r="C94" s="2"/>
      <c r="D94" s="2"/>
      <c r="E94" s="2"/>
      <c r="F94" s="2"/>
    </row>
    <row r="95" spans="1:6">
      <c r="A95" s="2"/>
      <c r="B95" s="2"/>
      <c r="C95" s="2"/>
      <c r="D95" s="2"/>
      <c r="E95" s="2"/>
      <c r="F95" s="2"/>
    </row>
    <row r="96" spans="1:6">
      <c r="A96" s="2"/>
      <c r="B96" s="2"/>
      <c r="C96" s="2"/>
      <c r="D96" s="2"/>
      <c r="E96" s="2"/>
      <c r="F96" s="2"/>
    </row>
    <row r="97" spans="1:6">
      <c r="A97" s="2"/>
      <c r="B97" s="2"/>
      <c r="C97" s="2"/>
      <c r="D97" s="2"/>
      <c r="E97" s="2"/>
      <c r="F97" s="2"/>
    </row>
    <row r="98" spans="1:6">
      <c r="A98" s="2"/>
      <c r="B98" s="2"/>
      <c r="C98" s="2"/>
      <c r="D98" s="2"/>
      <c r="E98" s="2"/>
      <c r="F98" s="2"/>
    </row>
    <row r="99" spans="1:6">
      <c r="A99" s="2"/>
      <c r="B99" s="2"/>
      <c r="C99" s="2"/>
      <c r="D99" s="2"/>
      <c r="E99" s="2"/>
      <c r="F99" s="2"/>
    </row>
    <row r="100" spans="1:6">
      <c r="A100" s="2"/>
      <c r="B100" s="2"/>
      <c r="C100" s="2"/>
      <c r="D100" s="2"/>
      <c r="E100" s="2"/>
      <c r="F100" s="2"/>
    </row>
    <row r="101" spans="1:6">
      <c r="A101" s="2"/>
      <c r="B101" s="2"/>
      <c r="C101" s="2"/>
      <c r="D101" s="2"/>
      <c r="E101" s="2"/>
      <c r="F101" s="2"/>
    </row>
    <row r="102" spans="1:6">
      <c r="A102" s="2"/>
      <c r="B102" s="2"/>
      <c r="C102" s="2"/>
      <c r="D102" s="2"/>
      <c r="E102" s="2"/>
      <c r="F102" s="2"/>
    </row>
    <row r="103" spans="1:6">
      <c r="A103" s="2"/>
      <c r="B103" s="2"/>
      <c r="C103" s="2"/>
      <c r="D103" s="2"/>
      <c r="E103" s="2"/>
      <c r="F103" s="2"/>
    </row>
    <row r="104" spans="1:6">
      <c r="A104" s="2"/>
      <c r="B104" s="2"/>
      <c r="C104" s="2"/>
      <c r="D104" s="2"/>
      <c r="E104" s="2"/>
      <c r="F104" s="2"/>
    </row>
    <row r="105" spans="1:6">
      <c r="A105" s="2"/>
      <c r="B105" s="2"/>
      <c r="C105" s="2"/>
      <c r="D105" s="2"/>
      <c r="E105" s="2"/>
      <c r="F105" s="2"/>
    </row>
    <row r="106" spans="1:6">
      <c r="A106" s="2"/>
      <c r="B106" s="2"/>
      <c r="C106" s="2"/>
      <c r="D106" s="2"/>
      <c r="E106" s="2"/>
      <c r="F106" s="2"/>
    </row>
    <row r="107" spans="1:6">
      <c r="A107" s="2"/>
      <c r="B107" s="2"/>
      <c r="C107" s="2"/>
      <c r="D107" s="2"/>
      <c r="E107" s="2"/>
      <c r="F107" s="2"/>
    </row>
    <row r="108" spans="1:6">
      <c r="A108" s="2"/>
      <c r="B108" s="2"/>
      <c r="C108" s="2"/>
      <c r="D108" s="2"/>
      <c r="E108" s="2"/>
      <c r="F108" s="2"/>
    </row>
    <row r="109" spans="1:6">
      <c r="A109" s="2"/>
      <c r="B109" s="2"/>
      <c r="C109" s="2"/>
      <c r="D109" s="2"/>
      <c r="E109" s="2"/>
      <c r="F109" s="2"/>
    </row>
    <row r="110" spans="1:6">
      <c r="A110" s="2"/>
      <c r="B110" s="2"/>
      <c r="C110" s="2"/>
      <c r="D110" s="2"/>
      <c r="E110" s="2"/>
      <c r="F110" s="2"/>
    </row>
    <row r="111" spans="1:6">
      <c r="A111" s="2"/>
      <c r="B111" s="2"/>
      <c r="C111" s="2"/>
      <c r="D111" s="2"/>
      <c r="E111" s="2"/>
      <c r="F111" s="2"/>
    </row>
    <row r="112" spans="1:6">
      <c r="A112" s="2"/>
      <c r="B112" s="2"/>
      <c r="C112" s="2"/>
      <c r="D112" s="2"/>
      <c r="E112" s="2"/>
      <c r="F112" s="2"/>
    </row>
    <row r="113" spans="1:6">
      <c r="A113" s="2"/>
      <c r="B113" s="2"/>
      <c r="C113" s="2"/>
      <c r="D113" s="2"/>
      <c r="E113" s="2"/>
      <c r="F113" s="2"/>
    </row>
    <row r="114" spans="1:6">
      <c r="A114" s="2"/>
      <c r="B114" s="2"/>
      <c r="C114" s="2"/>
      <c r="D114" s="2"/>
      <c r="E114" s="2"/>
      <c r="F114" s="2"/>
    </row>
    <row r="115" spans="1:6">
      <c r="A115" s="2"/>
      <c r="B115" s="2"/>
      <c r="C115" s="2"/>
      <c r="D115" s="2"/>
      <c r="E115" s="2"/>
      <c r="F115" s="2"/>
    </row>
    <row r="116" spans="1:6">
      <c r="A116" s="2"/>
      <c r="B116" s="2"/>
      <c r="C116" s="2"/>
      <c r="D116" s="2"/>
      <c r="E116" s="2"/>
      <c r="F116" s="2"/>
    </row>
    <row r="117" spans="1:6">
      <c r="A117" s="2"/>
      <c r="B117" s="2"/>
      <c r="C117" s="2"/>
      <c r="D117" s="2"/>
      <c r="E117" s="2"/>
      <c r="F117" s="2"/>
    </row>
    <row r="118" spans="1:6">
      <c r="A118" s="2"/>
      <c r="B118" s="2"/>
      <c r="C118" s="2"/>
      <c r="D118" s="2"/>
      <c r="E118" s="2"/>
      <c r="F118" s="2"/>
    </row>
    <row r="119" spans="1:6">
      <c r="A119" s="2"/>
      <c r="B119" s="2"/>
      <c r="C119" s="2"/>
      <c r="D119" s="2"/>
      <c r="E119" s="2"/>
      <c r="F119" s="2"/>
    </row>
    <row r="120" spans="1:6">
      <c r="A120" s="2"/>
      <c r="B120" s="2"/>
      <c r="C120" s="2"/>
      <c r="D120" s="2"/>
      <c r="E120" s="2"/>
      <c r="F120" s="2"/>
    </row>
    <row r="121" spans="1:6">
      <c r="A121" s="2"/>
      <c r="B121" s="2"/>
      <c r="C121" s="2"/>
      <c r="D121" s="2"/>
      <c r="E121" s="2"/>
      <c r="F121" s="2"/>
    </row>
    <row r="122" spans="1:6">
      <c r="A122" s="2"/>
      <c r="B122" s="2"/>
      <c r="C122" s="2"/>
      <c r="D122" s="2"/>
      <c r="E122" s="2"/>
      <c r="F122" s="2"/>
    </row>
    <row r="123" spans="1:6">
      <c r="A123" s="2"/>
      <c r="B123" s="2"/>
      <c r="C123" s="2"/>
      <c r="D123" s="2"/>
      <c r="E123" s="2"/>
      <c r="F123" s="2"/>
    </row>
    <row r="124" spans="1:6">
      <c r="A124" s="2"/>
      <c r="B124" s="2"/>
      <c r="C124" s="2"/>
      <c r="D124" s="2"/>
      <c r="E124" s="2"/>
      <c r="F124" s="2"/>
    </row>
    <row r="125" spans="1:6">
      <c r="A125" s="2"/>
      <c r="B125" s="2"/>
      <c r="C125" s="2"/>
      <c r="D125" s="2"/>
      <c r="E125" s="2"/>
      <c r="F125" s="2"/>
    </row>
    <row r="126" spans="1:6">
      <c r="A126" s="2"/>
      <c r="B126" s="2"/>
      <c r="C126" s="2"/>
      <c r="D126" s="2"/>
      <c r="E126" s="2"/>
      <c r="F126" s="2"/>
    </row>
    <row r="127" spans="1:6">
      <c r="A127" s="2"/>
      <c r="B127" s="2"/>
      <c r="C127" s="2"/>
      <c r="D127" s="2"/>
      <c r="E127" s="2"/>
      <c r="F127" s="2"/>
    </row>
    <row r="128" spans="1:6">
      <c r="A128" s="2"/>
      <c r="B128" s="2"/>
      <c r="C128" s="2"/>
      <c r="D128" s="2"/>
      <c r="E128" s="2"/>
      <c r="F128" s="2"/>
    </row>
    <row r="129" spans="1:6">
      <c r="A129" s="2"/>
      <c r="B129" s="2"/>
      <c r="C129" s="2"/>
      <c r="D129" s="2"/>
      <c r="E129" s="2"/>
      <c r="F129" s="2"/>
    </row>
    <row r="130" spans="1:6">
      <c r="A130" s="2"/>
      <c r="B130" s="2"/>
      <c r="C130" s="2"/>
      <c r="D130" s="2"/>
      <c r="E130" s="2"/>
      <c r="F130" s="2"/>
    </row>
    <row r="131" spans="1:6">
      <c r="A131" s="2"/>
      <c r="B131" s="2"/>
      <c r="C131" s="2"/>
      <c r="D131" s="2"/>
      <c r="E131" s="2"/>
      <c r="F131" s="2"/>
    </row>
    <row r="132" spans="1:6">
      <c r="A132" s="2"/>
      <c r="B132" s="2"/>
      <c r="C132" s="2"/>
      <c r="D132" s="2"/>
      <c r="E132" s="2"/>
      <c r="F132" s="2"/>
    </row>
    <row r="133" spans="1:6">
      <c r="A133" s="2"/>
      <c r="B133" s="2"/>
      <c r="C133" s="2"/>
      <c r="D133" s="2"/>
      <c r="E133" s="2"/>
      <c r="F133" s="2"/>
    </row>
    <row r="134" spans="1:6">
      <c r="A134" s="2"/>
      <c r="B134" s="2"/>
      <c r="C134" s="2"/>
      <c r="D134" s="2"/>
      <c r="E134" s="2"/>
      <c r="F134" s="2"/>
    </row>
    <row r="135" spans="1:6">
      <c r="A135" s="2"/>
      <c r="B135" s="2"/>
      <c r="C135" s="2"/>
      <c r="D135" s="2"/>
      <c r="E135" s="2"/>
      <c r="F135" s="2"/>
    </row>
    <row r="136" spans="1:6">
      <c r="A136" s="2"/>
      <c r="B136" s="2"/>
      <c r="C136" s="2"/>
      <c r="D136" s="2"/>
      <c r="E136" s="2"/>
      <c r="F136" s="2"/>
    </row>
    <row r="137" spans="1:6">
      <c r="A137" s="2"/>
      <c r="B137" s="2"/>
      <c r="C137" s="2"/>
      <c r="D137" s="2"/>
      <c r="E137" s="2"/>
      <c r="F137" s="2"/>
    </row>
    <row r="138" spans="1:6">
      <c r="A138" s="2"/>
      <c r="B138" s="2"/>
      <c r="C138" s="2"/>
      <c r="D138" s="2"/>
      <c r="E138" s="2"/>
      <c r="F138" s="2"/>
    </row>
    <row r="139" spans="1:6">
      <c r="A139" s="2"/>
      <c r="B139" s="2"/>
      <c r="C139" s="2"/>
      <c r="D139" s="2"/>
      <c r="E139" s="2"/>
      <c r="F139" s="2"/>
    </row>
    <row r="140" spans="1:6">
      <c r="A140" s="2"/>
      <c r="B140" s="2"/>
      <c r="C140" s="2"/>
      <c r="D140" s="2"/>
      <c r="E140" s="2"/>
      <c r="F140" s="2"/>
    </row>
    <row r="141" spans="1:6">
      <c r="A141" s="2"/>
      <c r="B141" s="2"/>
      <c r="C141" s="2"/>
      <c r="D141" s="2"/>
      <c r="E141" s="2"/>
      <c r="F141" s="2"/>
    </row>
    <row r="142" spans="1:6">
      <c r="A142" s="2"/>
      <c r="B142" s="2"/>
      <c r="C142" s="2"/>
      <c r="D142" s="2"/>
      <c r="E142" s="2"/>
      <c r="F142" s="2"/>
    </row>
    <row r="143" spans="1:6">
      <c r="A143" s="2"/>
      <c r="B143" s="2"/>
      <c r="C143" s="2"/>
      <c r="D143" s="2"/>
      <c r="E143" s="2"/>
      <c r="F143" s="2"/>
    </row>
    <row r="144" spans="1:6">
      <c r="A144" s="2"/>
      <c r="B144" s="2"/>
      <c r="C144" s="2"/>
      <c r="D144" s="2"/>
      <c r="E144" s="2"/>
      <c r="F144" s="2"/>
    </row>
    <row r="145" spans="1:6">
      <c r="A145" s="2"/>
      <c r="B145" s="2"/>
      <c r="C145" s="2"/>
      <c r="D145" s="2"/>
      <c r="E145" s="2"/>
      <c r="F145" s="2"/>
    </row>
    <row r="146" spans="1:6">
      <c r="A146" s="2"/>
      <c r="B146" s="2"/>
      <c r="C146" s="2"/>
      <c r="D146" s="2"/>
      <c r="E146" s="2"/>
      <c r="F146" s="2"/>
    </row>
    <row r="147" spans="1:6">
      <c r="A147" s="2"/>
      <c r="B147" s="2"/>
      <c r="C147" s="2"/>
      <c r="D147" s="2"/>
      <c r="E147" s="2"/>
      <c r="F147" s="2"/>
    </row>
    <row r="148" spans="1:6">
      <c r="A148" s="2"/>
      <c r="B148" s="2"/>
      <c r="C148" s="2"/>
      <c r="D148" s="2"/>
      <c r="E148" s="2"/>
      <c r="F148" s="2"/>
    </row>
    <row r="149" spans="1:6">
      <c r="A149" s="2"/>
      <c r="B149" s="2"/>
      <c r="C149" s="2"/>
      <c r="D149" s="2"/>
      <c r="E149" s="2"/>
      <c r="F149" s="2"/>
    </row>
    <row r="150" spans="1:6">
      <c r="A150" s="2"/>
      <c r="B150" s="2"/>
      <c r="C150" s="2"/>
      <c r="D150" s="2"/>
      <c r="E150" s="2"/>
      <c r="F150" s="2"/>
    </row>
    <row r="151" spans="1:6">
      <c r="A151" s="2"/>
      <c r="B151" s="2"/>
      <c r="C151" s="2"/>
      <c r="D151" s="2"/>
      <c r="E151" s="2"/>
      <c r="F151" s="2"/>
    </row>
    <row r="152" spans="1:6">
      <c r="A152" s="2"/>
      <c r="B152" s="2"/>
      <c r="C152" s="2"/>
      <c r="D152" s="2"/>
      <c r="E152" s="2"/>
      <c r="F152" s="2"/>
    </row>
    <row r="153" spans="1:6">
      <c r="A153" s="2"/>
      <c r="B153" s="2"/>
      <c r="C153" s="2"/>
      <c r="D153" s="2"/>
      <c r="E153" s="2"/>
      <c r="F153" s="2"/>
    </row>
    <row r="154" spans="1:6">
      <c r="A154" s="2"/>
      <c r="B154" s="2"/>
      <c r="C154" s="2"/>
      <c r="D154" s="2"/>
      <c r="E154" s="2"/>
      <c r="F154" s="2"/>
    </row>
    <row r="155" spans="1:6">
      <c r="A155" s="2"/>
      <c r="B155" s="2"/>
      <c r="C155" s="2"/>
      <c r="D155" s="2"/>
      <c r="E155" s="2"/>
      <c r="F155" s="2"/>
    </row>
    <row r="156" spans="1:6">
      <c r="A156" s="2"/>
      <c r="B156" s="2"/>
      <c r="C156" s="2"/>
      <c r="D156" s="2"/>
      <c r="E156" s="2"/>
      <c r="F156" s="2"/>
    </row>
    <row r="157" spans="1:6">
      <c r="A157" s="2"/>
      <c r="B157" s="2"/>
      <c r="C157" s="2"/>
      <c r="D157" s="2"/>
      <c r="E157" s="2"/>
      <c r="F157" s="2"/>
    </row>
    <row r="158" spans="1:6">
      <c r="A158" s="2"/>
      <c r="B158" s="2"/>
      <c r="C158" s="2"/>
      <c r="D158" s="2"/>
      <c r="E158" s="2"/>
      <c r="F158" s="2"/>
    </row>
    <row r="159" spans="1:6">
      <c r="A159" s="2"/>
      <c r="B159" s="2"/>
      <c r="C159" s="2"/>
      <c r="D159" s="2"/>
      <c r="E159" s="2"/>
      <c r="F159" s="2"/>
    </row>
    <row r="160" spans="1:6">
      <c r="A160" s="2"/>
      <c r="B160" s="2"/>
      <c r="C160" s="2"/>
      <c r="D160" s="2"/>
      <c r="E160" s="2"/>
      <c r="F160" s="2"/>
    </row>
    <row r="161" spans="1:6">
      <c r="A161" s="2"/>
      <c r="B161" s="2"/>
      <c r="C161" s="2"/>
      <c r="D161" s="2"/>
      <c r="E161" s="2"/>
      <c r="F161" s="2"/>
    </row>
    <row r="162" spans="1:6">
      <c r="A162" s="2"/>
      <c r="B162" s="2"/>
      <c r="C162" s="2"/>
      <c r="D162" s="2"/>
      <c r="E162" s="2"/>
      <c r="F162" s="2"/>
    </row>
    <row r="163" spans="1:6">
      <c r="A163" s="2"/>
      <c r="B163" s="2"/>
      <c r="C163" s="2"/>
      <c r="D163" s="2"/>
      <c r="E163" s="2"/>
      <c r="F163" s="2"/>
    </row>
    <row r="164" spans="1:6">
      <c r="A164" s="2"/>
      <c r="B164" s="2"/>
      <c r="C164" s="2"/>
      <c r="D164" s="2"/>
      <c r="E164" s="2"/>
      <c r="F164" s="2"/>
    </row>
    <row r="165" spans="1:6">
      <c r="A165" s="2"/>
      <c r="B165" s="2"/>
      <c r="C165" s="2"/>
      <c r="D165" s="2"/>
      <c r="E165" s="2"/>
      <c r="F165" s="2"/>
    </row>
    <row r="166" spans="1:6">
      <c r="A166" s="2"/>
      <c r="B166" s="2"/>
      <c r="C166" s="2"/>
      <c r="D166" s="2"/>
      <c r="E166" s="2"/>
      <c r="F166" s="2"/>
    </row>
    <row r="167" spans="1:6">
      <c r="A167" s="2"/>
      <c r="B167" s="2"/>
      <c r="C167" s="2"/>
      <c r="D167" s="2"/>
      <c r="E167" s="2"/>
      <c r="F167" s="2"/>
    </row>
    <row r="168" spans="1:6">
      <c r="A168" s="2"/>
      <c r="B168" s="2"/>
      <c r="C168" s="2"/>
      <c r="D168" s="2"/>
      <c r="E168" s="2"/>
      <c r="F168" s="2"/>
    </row>
    <row r="169" spans="1:6">
      <c r="A169" s="2"/>
      <c r="B169" s="2"/>
      <c r="C169" s="2"/>
      <c r="D169" s="2"/>
      <c r="E169" s="2"/>
      <c r="F169" s="2"/>
    </row>
    <row r="170" spans="1:6">
      <c r="A170" s="2"/>
      <c r="B170" s="2"/>
      <c r="C170" s="2"/>
      <c r="D170" s="2"/>
      <c r="E170" s="2"/>
      <c r="F170" s="2"/>
    </row>
    <row r="171" spans="1:6">
      <c r="A171" s="2"/>
      <c r="B171" s="2"/>
      <c r="C171" s="2"/>
      <c r="D171" s="2"/>
      <c r="E171" s="2"/>
      <c r="F171" s="2"/>
    </row>
    <row r="172" spans="1:6">
      <c r="A172" s="2"/>
      <c r="B172" s="2"/>
      <c r="C172" s="2"/>
      <c r="D172" s="2"/>
      <c r="E172" s="2"/>
      <c r="F172" s="2"/>
    </row>
    <row r="173" spans="1:6">
      <c r="A173" s="2"/>
      <c r="B173" s="2"/>
      <c r="C173" s="2"/>
      <c r="D173" s="2"/>
      <c r="E173" s="2"/>
      <c r="F173" s="2"/>
    </row>
    <row r="174" spans="1:6">
      <c r="A174" s="2"/>
      <c r="B174" s="2"/>
      <c r="C174" s="2"/>
      <c r="D174" s="2"/>
      <c r="E174" s="2"/>
      <c r="F174" s="2"/>
    </row>
    <row r="175" spans="1:6">
      <c r="A175" s="2"/>
      <c r="B175" s="2"/>
      <c r="C175" s="2"/>
      <c r="D175" s="2"/>
      <c r="E175" s="2"/>
      <c r="F175" s="2"/>
    </row>
    <row r="176" spans="1:6">
      <c r="A176" s="2"/>
      <c r="B176" s="2"/>
      <c r="C176" s="2"/>
      <c r="D176" s="2"/>
      <c r="E176" s="2"/>
      <c r="F176" s="2"/>
    </row>
    <row r="177" spans="1:6">
      <c r="A177" s="2"/>
      <c r="B177" s="2"/>
      <c r="C177" s="2"/>
      <c r="D177" s="2"/>
      <c r="E177" s="2"/>
      <c r="F177" s="2"/>
    </row>
    <row r="178" spans="1:6">
      <c r="A178" s="2"/>
      <c r="B178" s="2"/>
      <c r="C178" s="2"/>
      <c r="D178" s="2"/>
      <c r="E178" s="2"/>
      <c r="F178" s="2"/>
    </row>
    <row r="179" spans="1:6">
      <c r="A179" s="2"/>
      <c r="B179" s="2"/>
      <c r="C179" s="2"/>
      <c r="D179" s="2"/>
      <c r="E179" s="2"/>
      <c r="F179" s="2"/>
    </row>
    <row r="180" spans="1:6">
      <c r="A180" s="2"/>
      <c r="B180" s="2"/>
      <c r="C180" s="2"/>
      <c r="D180" s="2"/>
      <c r="E180" s="2"/>
      <c r="F180" s="2"/>
    </row>
    <row r="181" spans="1:6">
      <c r="A181" s="2"/>
      <c r="B181" s="2"/>
      <c r="C181" s="2"/>
      <c r="D181" s="2"/>
      <c r="E181" s="2"/>
      <c r="F181" s="2"/>
    </row>
    <row r="182" spans="1:6">
      <c r="A182" s="2"/>
      <c r="B182" s="2"/>
      <c r="C182" s="2"/>
      <c r="D182" s="2"/>
      <c r="E182" s="2"/>
      <c r="F182" s="2"/>
    </row>
    <row r="183" spans="1:6">
      <c r="A183" s="2"/>
      <c r="B183" s="2"/>
      <c r="C183" s="2"/>
      <c r="D183" s="2"/>
      <c r="E183" s="2"/>
      <c r="F183" s="2"/>
    </row>
    <row r="184" spans="1:6">
      <c r="A184" s="2"/>
      <c r="B184" s="2"/>
      <c r="C184" s="2"/>
      <c r="D184" s="2"/>
      <c r="E184" s="2"/>
      <c r="F184" s="2"/>
    </row>
    <row r="185" spans="1:6">
      <c r="A185" s="2"/>
      <c r="B185" s="2"/>
      <c r="C185" s="2"/>
      <c r="D185" s="2"/>
      <c r="E185" s="2"/>
      <c r="F185" s="2"/>
    </row>
    <row r="186" spans="1:6">
      <c r="A186" s="2"/>
      <c r="B186" s="2"/>
      <c r="C186" s="2"/>
      <c r="D186" s="2"/>
      <c r="E186" s="2"/>
      <c r="F186" s="2"/>
    </row>
    <row r="187" spans="1:6">
      <c r="A187" s="2"/>
      <c r="B187" s="2"/>
      <c r="C187" s="2"/>
      <c r="D187" s="2"/>
      <c r="E187" s="2"/>
      <c r="F187" s="2"/>
    </row>
    <row r="188" spans="1:6">
      <c r="A188" s="2"/>
      <c r="B188" s="2"/>
      <c r="C188" s="2"/>
      <c r="D188" s="2"/>
      <c r="E188" s="2"/>
      <c r="F188" s="2"/>
    </row>
    <row r="189" spans="1:6">
      <c r="A189" s="2"/>
      <c r="B189" s="2"/>
      <c r="C189" s="2"/>
      <c r="D189" s="2"/>
      <c r="E189" s="2"/>
      <c r="F189" s="2"/>
    </row>
    <row r="190" spans="1:6">
      <c r="A190" s="2"/>
      <c r="B190" s="2"/>
      <c r="C190" s="2"/>
      <c r="D190" s="2"/>
      <c r="E190" s="2"/>
      <c r="F190" s="2"/>
    </row>
    <row r="191" spans="1:6">
      <c r="A191" s="2"/>
      <c r="B191" s="2"/>
      <c r="C191" s="2"/>
      <c r="D191" s="2"/>
      <c r="E191" s="2"/>
      <c r="F191" s="2"/>
    </row>
    <row r="192" spans="1:6">
      <c r="A192" s="2"/>
      <c r="B192" s="2"/>
      <c r="C192" s="2"/>
      <c r="D192" s="2"/>
      <c r="E192" s="2"/>
      <c r="F192" s="2"/>
    </row>
    <row r="193" spans="1:6">
      <c r="A193" s="2"/>
      <c r="B193" s="2"/>
      <c r="C193" s="2"/>
      <c r="D193" s="2"/>
      <c r="E193" s="2"/>
      <c r="F193" s="2"/>
    </row>
    <row r="194" spans="1:6">
      <c r="A194" s="2"/>
      <c r="B194" s="2"/>
      <c r="C194" s="2"/>
      <c r="D194" s="2"/>
      <c r="E194" s="2"/>
      <c r="F194" s="2"/>
    </row>
    <row r="195" spans="1:6">
      <c r="A195" s="2"/>
      <c r="B195" s="2"/>
      <c r="C195" s="2"/>
      <c r="D195" s="2"/>
      <c r="E195" s="2"/>
      <c r="F195" s="2"/>
    </row>
    <row r="196" spans="1:6">
      <c r="A196" s="2"/>
      <c r="B196" s="2"/>
      <c r="C196" s="2"/>
      <c r="D196" s="2"/>
      <c r="E196" s="2"/>
      <c r="F196" s="2"/>
    </row>
    <row r="197" spans="1:6">
      <c r="A197" s="2"/>
      <c r="B197" s="2"/>
      <c r="C197" s="2"/>
      <c r="D197" s="2"/>
      <c r="E197" s="2"/>
      <c r="F197" s="2"/>
    </row>
    <row r="198" spans="1:6">
      <c r="A198" s="2"/>
      <c r="B198" s="2"/>
      <c r="C198" s="2"/>
      <c r="D198" s="2"/>
      <c r="E198" s="2"/>
      <c r="F198" s="2"/>
    </row>
    <row r="199" spans="1:6">
      <c r="A199" s="2"/>
      <c r="B199" s="2"/>
      <c r="C199" s="2"/>
      <c r="D199" s="2"/>
      <c r="E199" s="2"/>
      <c r="F199" s="2"/>
    </row>
    <row r="200" spans="1:6">
      <c r="A200" s="2"/>
      <c r="B200" s="2"/>
      <c r="C200" s="2"/>
      <c r="D200" s="2"/>
      <c r="E200" s="2"/>
      <c r="F200" s="2"/>
    </row>
    <row r="201" spans="1:6">
      <c r="A201" s="2"/>
      <c r="B201" s="2"/>
      <c r="C201" s="2"/>
      <c r="D201" s="2"/>
      <c r="E201" s="2"/>
      <c r="F201" s="2"/>
    </row>
    <row r="202" spans="1:6">
      <c r="A202" s="2"/>
      <c r="B202" s="2"/>
      <c r="C202" s="2"/>
      <c r="D202" s="2"/>
      <c r="E202" s="2"/>
      <c r="F202" s="2"/>
    </row>
    <row r="203" spans="1:6">
      <c r="A203" s="2"/>
      <c r="B203" s="2"/>
      <c r="C203" s="2"/>
      <c r="D203" s="2"/>
      <c r="E203" s="2"/>
      <c r="F203" s="2"/>
    </row>
    <row r="204" spans="1:6">
      <c r="A204" s="2"/>
      <c r="B204" s="2"/>
      <c r="C204" s="2"/>
      <c r="D204" s="2"/>
      <c r="E204" s="2"/>
      <c r="F204" s="2"/>
    </row>
    <row r="205" spans="1:6">
      <c r="A205" s="2"/>
      <c r="B205" s="2"/>
      <c r="C205" s="2"/>
      <c r="D205" s="2"/>
      <c r="E205" s="2"/>
      <c r="F205" s="2"/>
    </row>
    <row r="206" spans="1:6">
      <c r="A206" s="2"/>
      <c r="B206" s="2"/>
      <c r="C206" s="2"/>
      <c r="D206" s="2"/>
      <c r="E206" s="2"/>
      <c r="F206" s="2"/>
    </row>
    <row r="207" spans="1:6">
      <c r="A207" s="2"/>
      <c r="B207" s="2"/>
      <c r="C207" s="2"/>
      <c r="D207" s="2"/>
      <c r="E207" s="2"/>
      <c r="F207" s="2"/>
    </row>
    <row r="208" spans="1:6">
      <c r="A208" s="2"/>
      <c r="B208" s="2"/>
      <c r="C208" s="2"/>
      <c r="D208" s="2"/>
      <c r="E208" s="2"/>
      <c r="F208" s="2"/>
    </row>
    <row r="209" spans="1:6">
      <c r="A209" s="2"/>
      <c r="B209" s="2"/>
      <c r="C209" s="2"/>
      <c r="D209" s="2"/>
      <c r="E209" s="2"/>
      <c r="F209" s="2"/>
    </row>
    <row r="210" spans="1:6">
      <c r="A210" s="2"/>
      <c r="B210" s="2"/>
      <c r="C210" s="2"/>
      <c r="D210" s="2"/>
      <c r="E210" s="2"/>
      <c r="F210" s="2"/>
    </row>
    <row r="211" spans="1:6">
      <c r="A211" s="2"/>
      <c r="B211" s="2"/>
      <c r="C211" s="2"/>
      <c r="D211" s="2"/>
      <c r="E211" s="2"/>
      <c r="F211" s="2"/>
    </row>
    <row r="212" spans="1:6">
      <c r="A212" s="2"/>
      <c r="B212" s="2"/>
      <c r="C212" s="2"/>
      <c r="D212" s="2"/>
      <c r="E212" s="2"/>
      <c r="F212" s="2"/>
    </row>
    <row r="213" spans="1:6">
      <c r="A213" s="2"/>
      <c r="B213" s="2"/>
      <c r="C213" s="2"/>
      <c r="D213" s="2"/>
      <c r="E213" s="2"/>
      <c r="F213" s="2"/>
    </row>
    <row r="214" spans="1:6">
      <c r="A214" s="2"/>
      <c r="B214" s="2"/>
      <c r="C214" s="2"/>
      <c r="D214" s="2"/>
      <c r="E214" s="2"/>
      <c r="F214" s="2"/>
    </row>
    <row r="215" spans="1:6">
      <c r="A215" s="2"/>
      <c r="B215" s="2"/>
      <c r="C215" s="2"/>
      <c r="D215" s="2"/>
      <c r="E215" s="2"/>
      <c r="F215" s="2"/>
    </row>
    <row r="216" spans="1:6">
      <c r="A216" s="2"/>
      <c r="B216" s="2"/>
      <c r="C216" s="2"/>
      <c r="D216" s="2"/>
      <c r="E216" s="2"/>
      <c r="F216" s="2"/>
    </row>
    <row r="217" spans="1:6">
      <c r="A217" s="2"/>
      <c r="B217" s="2"/>
      <c r="C217" s="2"/>
      <c r="D217" s="2"/>
      <c r="E217" s="2"/>
      <c r="F217" s="2"/>
    </row>
    <row r="218" spans="1:6">
      <c r="A218" s="2"/>
      <c r="B218" s="2"/>
      <c r="C218" s="2"/>
      <c r="D218" s="2"/>
      <c r="E218" s="2"/>
      <c r="F218" s="2"/>
    </row>
  </sheetData>
  <mergeCells count="9">
    <mergeCell ref="D4:G4"/>
    <mergeCell ref="D11:G11"/>
    <mergeCell ref="D17:G17"/>
    <mergeCell ref="B1:B3"/>
    <mergeCell ref="C1:C3"/>
    <mergeCell ref="D1:D3"/>
    <mergeCell ref="E1:E3"/>
    <mergeCell ref="F1:F3"/>
    <mergeCell ref="G1:G3"/>
  </mergeCells>
  <phoneticPr fontId="0" type="noConversion"/>
  <pageMargins left="0.75" right="0.75" top="1" bottom="1" header="0.5" footer="0.5"/>
  <pageSetup paperSize="9" scale="86" orientation="portrait" verticalDpi="300" r:id="rId1"/>
  <headerFooter alignWithMargins="0">
    <oddHeader xml:space="preserve">&amp;C&amp;"Times New Roman,Normál"3/2015. (II.24.) önk. rendelet&amp;"Times New Roman,Félkövér"
TORNYISZENTMIKLÓS KÖZSÉGI ÖNKORMÁNYZAT 2014. ÉVI FELHALMOZÁSI KIADÁSAI CÉLONKÉNT
adatok ezer Ft-ban!&amp;R
4&amp;"Times New Roman,Normál".  melléklet&amp;"Arial CE,Normál"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H17"/>
  <sheetViews>
    <sheetView tabSelected="1" view="pageLayout" zoomScaleNormal="100" workbookViewId="0">
      <selection activeCell="E20" sqref="E20"/>
    </sheetView>
  </sheetViews>
  <sheetFormatPr defaultRowHeight="12.75"/>
  <cols>
    <col min="1" max="1" width="3.85546875" customWidth="1"/>
    <col min="2" max="2" width="38.85546875" customWidth="1"/>
    <col min="3" max="4" width="12.7109375" customWidth="1"/>
    <col min="5" max="5" width="11.7109375" customWidth="1"/>
    <col min="6" max="6" width="11.85546875" customWidth="1"/>
    <col min="257" max="257" width="3.85546875" customWidth="1"/>
    <col min="258" max="258" width="38.85546875" customWidth="1"/>
    <col min="259" max="260" width="12.7109375" customWidth="1"/>
    <col min="261" max="261" width="11.7109375" customWidth="1"/>
    <col min="262" max="262" width="11.85546875" customWidth="1"/>
    <col min="513" max="513" width="3.85546875" customWidth="1"/>
    <col min="514" max="514" width="38.85546875" customWidth="1"/>
    <col min="515" max="516" width="12.7109375" customWidth="1"/>
    <col min="517" max="517" width="11.7109375" customWidth="1"/>
    <col min="518" max="518" width="11.85546875" customWidth="1"/>
    <col min="769" max="769" width="3.85546875" customWidth="1"/>
    <col min="770" max="770" width="38.85546875" customWidth="1"/>
    <col min="771" max="772" width="12.7109375" customWidth="1"/>
    <col min="773" max="773" width="11.7109375" customWidth="1"/>
    <col min="774" max="774" width="11.85546875" customWidth="1"/>
    <col min="1025" max="1025" width="3.85546875" customWidth="1"/>
    <col min="1026" max="1026" width="38.85546875" customWidth="1"/>
    <col min="1027" max="1028" width="12.7109375" customWidth="1"/>
    <col min="1029" max="1029" width="11.7109375" customWidth="1"/>
    <col min="1030" max="1030" width="11.85546875" customWidth="1"/>
    <col min="1281" max="1281" width="3.85546875" customWidth="1"/>
    <col min="1282" max="1282" width="38.85546875" customWidth="1"/>
    <col min="1283" max="1284" width="12.7109375" customWidth="1"/>
    <col min="1285" max="1285" width="11.7109375" customWidth="1"/>
    <col min="1286" max="1286" width="11.85546875" customWidth="1"/>
    <col min="1537" max="1537" width="3.85546875" customWidth="1"/>
    <col min="1538" max="1538" width="38.85546875" customWidth="1"/>
    <col min="1539" max="1540" width="12.7109375" customWidth="1"/>
    <col min="1541" max="1541" width="11.7109375" customWidth="1"/>
    <col min="1542" max="1542" width="11.85546875" customWidth="1"/>
    <col min="1793" max="1793" width="3.85546875" customWidth="1"/>
    <col min="1794" max="1794" width="38.85546875" customWidth="1"/>
    <col min="1795" max="1796" width="12.7109375" customWidth="1"/>
    <col min="1797" max="1797" width="11.7109375" customWidth="1"/>
    <col min="1798" max="1798" width="11.85546875" customWidth="1"/>
    <col min="2049" max="2049" width="3.85546875" customWidth="1"/>
    <col min="2050" max="2050" width="38.85546875" customWidth="1"/>
    <col min="2051" max="2052" width="12.7109375" customWidth="1"/>
    <col min="2053" max="2053" width="11.7109375" customWidth="1"/>
    <col min="2054" max="2054" width="11.85546875" customWidth="1"/>
    <col min="2305" max="2305" width="3.85546875" customWidth="1"/>
    <col min="2306" max="2306" width="38.85546875" customWidth="1"/>
    <col min="2307" max="2308" width="12.7109375" customWidth="1"/>
    <col min="2309" max="2309" width="11.7109375" customWidth="1"/>
    <col min="2310" max="2310" width="11.85546875" customWidth="1"/>
    <col min="2561" max="2561" width="3.85546875" customWidth="1"/>
    <col min="2562" max="2562" width="38.85546875" customWidth="1"/>
    <col min="2563" max="2564" width="12.7109375" customWidth="1"/>
    <col min="2565" max="2565" width="11.7109375" customWidth="1"/>
    <col min="2566" max="2566" width="11.85546875" customWidth="1"/>
    <col min="2817" max="2817" width="3.85546875" customWidth="1"/>
    <col min="2818" max="2818" width="38.85546875" customWidth="1"/>
    <col min="2819" max="2820" width="12.7109375" customWidth="1"/>
    <col min="2821" max="2821" width="11.7109375" customWidth="1"/>
    <col min="2822" max="2822" width="11.85546875" customWidth="1"/>
    <col min="3073" max="3073" width="3.85546875" customWidth="1"/>
    <col min="3074" max="3074" width="38.85546875" customWidth="1"/>
    <col min="3075" max="3076" width="12.7109375" customWidth="1"/>
    <col min="3077" max="3077" width="11.7109375" customWidth="1"/>
    <col min="3078" max="3078" width="11.85546875" customWidth="1"/>
    <col min="3329" max="3329" width="3.85546875" customWidth="1"/>
    <col min="3330" max="3330" width="38.85546875" customWidth="1"/>
    <col min="3331" max="3332" width="12.7109375" customWidth="1"/>
    <col min="3333" max="3333" width="11.7109375" customWidth="1"/>
    <col min="3334" max="3334" width="11.85546875" customWidth="1"/>
    <col min="3585" max="3585" width="3.85546875" customWidth="1"/>
    <col min="3586" max="3586" width="38.85546875" customWidth="1"/>
    <col min="3587" max="3588" width="12.7109375" customWidth="1"/>
    <col min="3589" max="3589" width="11.7109375" customWidth="1"/>
    <col min="3590" max="3590" width="11.85546875" customWidth="1"/>
    <col min="3841" max="3841" width="3.85546875" customWidth="1"/>
    <col min="3842" max="3842" width="38.85546875" customWidth="1"/>
    <col min="3843" max="3844" width="12.7109375" customWidth="1"/>
    <col min="3845" max="3845" width="11.7109375" customWidth="1"/>
    <col min="3846" max="3846" width="11.85546875" customWidth="1"/>
    <col min="4097" max="4097" width="3.85546875" customWidth="1"/>
    <col min="4098" max="4098" width="38.85546875" customWidth="1"/>
    <col min="4099" max="4100" width="12.7109375" customWidth="1"/>
    <col min="4101" max="4101" width="11.7109375" customWidth="1"/>
    <col min="4102" max="4102" width="11.85546875" customWidth="1"/>
    <col min="4353" max="4353" width="3.85546875" customWidth="1"/>
    <col min="4354" max="4354" width="38.85546875" customWidth="1"/>
    <col min="4355" max="4356" width="12.7109375" customWidth="1"/>
    <col min="4357" max="4357" width="11.7109375" customWidth="1"/>
    <col min="4358" max="4358" width="11.85546875" customWidth="1"/>
    <col min="4609" max="4609" width="3.85546875" customWidth="1"/>
    <col min="4610" max="4610" width="38.85546875" customWidth="1"/>
    <col min="4611" max="4612" width="12.7109375" customWidth="1"/>
    <col min="4613" max="4613" width="11.7109375" customWidth="1"/>
    <col min="4614" max="4614" width="11.85546875" customWidth="1"/>
    <col min="4865" max="4865" width="3.85546875" customWidth="1"/>
    <col min="4866" max="4866" width="38.85546875" customWidth="1"/>
    <col min="4867" max="4868" width="12.7109375" customWidth="1"/>
    <col min="4869" max="4869" width="11.7109375" customWidth="1"/>
    <col min="4870" max="4870" width="11.85546875" customWidth="1"/>
    <col min="5121" max="5121" width="3.85546875" customWidth="1"/>
    <col min="5122" max="5122" width="38.85546875" customWidth="1"/>
    <col min="5123" max="5124" width="12.7109375" customWidth="1"/>
    <col min="5125" max="5125" width="11.7109375" customWidth="1"/>
    <col min="5126" max="5126" width="11.85546875" customWidth="1"/>
    <col min="5377" max="5377" width="3.85546875" customWidth="1"/>
    <col min="5378" max="5378" width="38.85546875" customWidth="1"/>
    <col min="5379" max="5380" width="12.7109375" customWidth="1"/>
    <col min="5381" max="5381" width="11.7109375" customWidth="1"/>
    <col min="5382" max="5382" width="11.85546875" customWidth="1"/>
    <col min="5633" max="5633" width="3.85546875" customWidth="1"/>
    <col min="5634" max="5634" width="38.85546875" customWidth="1"/>
    <col min="5635" max="5636" width="12.7109375" customWidth="1"/>
    <col min="5637" max="5637" width="11.7109375" customWidth="1"/>
    <col min="5638" max="5638" width="11.85546875" customWidth="1"/>
    <col min="5889" max="5889" width="3.85546875" customWidth="1"/>
    <col min="5890" max="5890" width="38.85546875" customWidth="1"/>
    <col min="5891" max="5892" width="12.7109375" customWidth="1"/>
    <col min="5893" max="5893" width="11.7109375" customWidth="1"/>
    <col min="5894" max="5894" width="11.85546875" customWidth="1"/>
    <col min="6145" max="6145" width="3.85546875" customWidth="1"/>
    <col min="6146" max="6146" width="38.85546875" customWidth="1"/>
    <col min="6147" max="6148" width="12.7109375" customWidth="1"/>
    <col min="6149" max="6149" width="11.7109375" customWidth="1"/>
    <col min="6150" max="6150" width="11.85546875" customWidth="1"/>
    <col min="6401" max="6401" width="3.85546875" customWidth="1"/>
    <col min="6402" max="6402" width="38.85546875" customWidth="1"/>
    <col min="6403" max="6404" width="12.7109375" customWidth="1"/>
    <col min="6405" max="6405" width="11.7109375" customWidth="1"/>
    <col min="6406" max="6406" width="11.85546875" customWidth="1"/>
    <col min="6657" max="6657" width="3.85546875" customWidth="1"/>
    <col min="6658" max="6658" width="38.85546875" customWidth="1"/>
    <col min="6659" max="6660" width="12.7109375" customWidth="1"/>
    <col min="6661" max="6661" width="11.7109375" customWidth="1"/>
    <col min="6662" max="6662" width="11.85546875" customWidth="1"/>
    <col min="6913" max="6913" width="3.85546875" customWidth="1"/>
    <col min="6914" max="6914" width="38.85546875" customWidth="1"/>
    <col min="6915" max="6916" width="12.7109375" customWidth="1"/>
    <col min="6917" max="6917" width="11.7109375" customWidth="1"/>
    <col min="6918" max="6918" width="11.85546875" customWidth="1"/>
    <col min="7169" max="7169" width="3.85546875" customWidth="1"/>
    <col min="7170" max="7170" width="38.85546875" customWidth="1"/>
    <col min="7171" max="7172" width="12.7109375" customWidth="1"/>
    <col min="7173" max="7173" width="11.7109375" customWidth="1"/>
    <col min="7174" max="7174" width="11.85546875" customWidth="1"/>
    <col min="7425" max="7425" width="3.85546875" customWidth="1"/>
    <col min="7426" max="7426" width="38.85546875" customWidth="1"/>
    <col min="7427" max="7428" width="12.7109375" customWidth="1"/>
    <col min="7429" max="7429" width="11.7109375" customWidth="1"/>
    <col min="7430" max="7430" width="11.85546875" customWidth="1"/>
    <col min="7681" max="7681" width="3.85546875" customWidth="1"/>
    <col min="7682" max="7682" width="38.85546875" customWidth="1"/>
    <col min="7683" max="7684" width="12.7109375" customWidth="1"/>
    <col min="7685" max="7685" width="11.7109375" customWidth="1"/>
    <col min="7686" max="7686" width="11.85546875" customWidth="1"/>
    <col min="7937" max="7937" width="3.85546875" customWidth="1"/>
    <col min="7938" max="7938" width="38.85546875" customWidth="1"/>
    <col min="7939" max="7940" width="12.7109375" customWidth="1"/>
    <col min="7941" max="7941" width="11.7109375" customWidth="1"/>
    <col min="7942" max="7942" width="11.85546875" customWidth="1"/>
    <col min="8193" max="8193" width="3.85546875" customWidth="1"/>
    <col min="8194" max="8194" width="38.85546875" customWidth="1"/>
    <col min="8195" max="8196" width="12.7109375" customWidth="1"/>
    <col min="8197" max="8197" width="11.7109375" customWidth="1"/>
    <col min="8198" max="8198" width="11.85546875" customWidth="1"/>
    <col min="8449" max="8449" width="3.85546875" customWidth="1"/>
    <col min="8450" max="8450" width="38.85546875" customWidth="1"/>
    <col min="8451" max="8452" width="12.7109375" customWidth="1"/>
    <col min="8453" max="8453" width="11.7109375" customWidth="1"/>
    <col min="8454" max="8454" width="11.85546875" customWidth="1"/>
    <col min="8705" max="8705" width="3.85546875" customWidth="1"/>
    <col min="8706" max="8706" width="38.85546875" customWidth="1"/>
    <col min="8707" max="8708" width="12.7109375" customWidth="1"/>
    <col min="8709" max="8709" width="11.7109375" customWidth="1"/>
    <col min="8710" max="8710" width="11.85546875" customWidth="1"/>
    <col min="8961" max="8961" width="3.85546875" customWidth="1"/>
    <col min="8962" max="8962" width="38.85546875" customWidth="1"/>
    <col min="8963" max="8964" width="12.7109375" customWidth="1"/>
    <col min="8965" max="8965" width="11.7109375" customWidth="1"/>
    <col min="8966" max="8966" width="11.85546875" customWidth="1"/>
    <col min="9217" max="9217" width="3.85546875" customWidth="1"/>
    <col min="9218" max="9218" width="38.85546875" customWidth="1"/>
    <col min="9219" max="9220" width="12.7109375" customWidth="1"/>
    <col min="9221" max="9221" width="11.7109375" customWidth="1"/>
    <col min="9222" max="9222" width="11.85546875" customWidth="1"/>
    <col min="9473" max="9473" width="3.85546875" customWidth="1"/>
    <col min="9474" max="9474" width="38.85546875" customWidth="1"/>
    <col min="9475" max="9476" width="12.7109375" customWidth="1"/>
    <col min="9477" max="9477" width="11.7109375" customWidth="1"/>
    <col min="9478" max="9478" width="11.85546875" customWidth="1"/>
    <col min="9729" max="9729" width="3.85546875" customWidth="1"/>
    <col min="9730" max="9730" width="38.85546875" customWidth="1"/>
    <col min="9731" max="9732" width="12.7109375" customWidth="1"/>
    <col min="9733" max="9733" width="11.7109375" customWidth="1"/>
    <col min="9734" max="9734" width="11.85546875" customWidth="1"/>
    <col min="9985" max="9985" width="3.85546875" customWidth="1"/>
    <col min="9986" max="9986" width="38.85546875" customWidth="1"/>
    <col min="9987" max="9988" width="12.7109375" customWidth="1"/>
    <col min="9989" max="9989" width="11.7109375" customWidth="1"/>
    <col min="9990" max="9990" width="11.85546875" customWidth="1"/>
    <col min="10241" max="10241" width="3.85546875" customWidth="1"/>
    <col min="10242" max="10242" width="38.85546875" customWidth="1"/>
    <col min="10243" max="10244" width="12.7109375" customWidth="1"/>
    <col min="10245" max="10245" width="11.7109375" customWidth="1"/>
    <col min="10246" max="10246" width="11.85546875" customWidth="1"/>
    <col min="10497" max="10497" width="3.85546875" customWidth="1"/>
    <col min="10498" max="10498" width="38.85546875" customWidth="1"/>
    <col min="10499" max="10500" width="12.7109375" customWidth="1"/>
    <col min="10501" max="10501" width="11.7109375" customWidth="1"/>
    <col min="10502" max="10502" width="11.85546875" customWidth="1"/>
    <col min="10753" max="10753" width="3.85546875" customWidth="1"/>
    <col min="10754" max="10754" width="38.85546875" customWidth="1"/>
    <col min="10755" max="10756" width="12.7109375" customWidth="1"/>
    <col min="10757" max="10757" width="11.7109375" customWidth="1"/>
    <col min="10758" max="10758" width="11.85546875" customWidth="1"/>
    <col min="11009" max="11009" width="3.85546875" customWidth="1"/>
    <col min="11010" max="11010" width="38.85546875" customWidth="1"/>
    <col min="11011" max="11012" width="12.7109375" customWidth="1"/>
    <col min="11013" max="11013" width="11.7109375" customWidth="1"/>
    <col min="11014" max="11014" width="11.85546875" customWidth="1"/>
    <col min="11265" max="11265" width="3.85546875" customWidth="1"/>
    <col min="11266" max="11266" width="38.85546875" customWidth="1"/>
    <col min="11267" max="11268" width="12.7109375" customWidth="1"/>
    <col min="11269" max="11269" width="11.7109375" customWidth="1"/>
    <col min="11270" max="11270" width="11.85546875" customWidth="1"/>
    <col min="11521" max="11521" width="3.85546875" customWidth="1"/>
    <col min="11522" max="11522" width="38.85546875" customWidth="1"/>
    <col min="11523" max="11524" width="12.7109375" customWidth="1"/>
    <col min="11525" max="11525" width="11.7109375" customWidth="1"/>
    <col min="11526" max="11526" width="11.85546875" customWidth="1"/>
    <col min="11777" max="11777" width="3.85546875" customWidth="1"/>
    <col min="11778" max="11778" width="38.85546875" customWidth="1"/>
    <col min="11779" max="11780" width="12.7109375" customWidth="1"/>
    <col min="11781" max="11781" width="11.7109375" customWidth="1"/>
    <col min="11782" max="11782" width="11.85546875" customWidth="1"/>
    <col min="12033" max="12033" width="3.85546875" customWidth="1"/>
    <col min="12034" max="12034" width="38.85546875" customWidth="1"/>
    <col min="12035" max="12036" width="12.7109375" customWidth="1"/>
    <col min="12037" max="12037" width="11.7109375" customWidth="1"/>
    <col min="12038" max="12038" width="11.85546875" customWidth="1"/>
    <col min="12289" max="12289" width="3.85546875" customWidth="1"/>
    <col min="12290" max="12290" width="38.85546875" customWidth="1"/>
    <col min="12291" max="12292" width="12.7109375" customWidth="1"/>
    <col min="12293" max="12293" width="11.7109375" customWidth="1"/>
    <col min="12294" max="12294" width="11.85546875" customWidth="1"/>
    <col min="12545" max="12545" width="3.85546875" customWidth="1"/>
    <col min="12546" max="12546" width="38.85546875" customWidth="1"/>
    <col min="12547" max="12548" width="12.7109375" customWidth="1"/>
    <col min="12549" max="12549" width="11.7109375" customWidth="1"/>
    <col min="12550" max="12550" width="11.85546875" customWidth="1"/>
    <col min="12801" max="12801" width="3.85546875" customWidth="1"/>
    <col min="12802" max="12802" width="38.85546875" customWidth="1"/>
    <col min="12803" max="12804" width="12.7109375" customWidth="1"/>
    <col min="12805" max="12805" width="11.7109375" customWidth="1"/>
    <col min="12806" max="12806" width="11.85546875" customWidth="1"/>
    <col min="13057" max="13057" width="3.85546875" customWidth="1"/>
    <col min="13058" max="13058" width="38.85546875" customWidth="1"/>
    <col min="13059" max="13060" width="12.7109375" customWidth="1"/>
    <col min="13061" max="13061" width="11.7109375" customWidth="1"/>
    <col min="13062" max="13062" width="11.85546875" customWidth="1"/>
    <col min="13313" max="13313" width="3.85546875" customWidth="1"/>
    <col min="13314" max="13314" width="38.85546875" customWidth="1"/>
    <col min="13315" max="13316" width="12.7109375" customWidth="1"/>
    <col min="13317" max="13317" width="11.7109375" customWidth="1"/>
    <col min="13318" max="13318" width="11.85546875" customWidth="1"/>
    <col min="13569" max="13569" width="3.85546875" customWidth="1"/>
    <col min="13570" max="13570" width="38.85546875" customWidth="1"/>
    <col min="13571" max="13572" width="12.7109375" customWidth="1"/>
    <col min="13573" max="13573" width="11.7109375" customWidth="1"/>
    <col min="13574" max="13574" width="11.85546875" customWidth="1"/>
    <col min="13825" max="13825" width="3.85546875" customWidth="1"/>
    <col min="13826" max="13826" width="38.85546875" customWidth="1"/>
    <col min="13827" max="13828" width="12.7109375" customWidth="1"/>
    <col min="13829" max="13829" width="11.7109375" customWidth="1"/>
    <col min="13830" max="13830" width="11.85546875" customWidth="1"/>
    <col min="14081" max="14081" width="3.85546875" customWidth="1"/>
    <col min="14082" max="14082" width="38.85546875" customWidth="1"/>
    <col min="14083" max="14084" width="12.7109375" customWidth="1"/>
    <col min="14085" max="14085" width="11.7109375" customWidth="1"/>
    <col min="14086" max="14086" width="11.85546875" customWidth="1"/>
    <col min="14337" max="14337" width="3.85546875" customWidth="1"/>
    <col min="14338" max="14338" width="38.85546875" customWidth="1"/>
    <col min="14339" max="14340" width="12.7109375" customWidth="1"/>
    <col min="14341" max="14341" width="11.7109375" customWidth="1"/>
    <col min="14342" max="14342" width="11.85546875" customWidth="1"/>
    <col min="14593" max="14593" width="3.85546875" customWidth="1"/>
    <col min="14594" max="14594" width="38.85546875" customWidth="1"/>
    <col min="14595" max="14596" width="12.7109375" customWidth="1"/>
    <col min="14597" max="14597" width="11.7109375" customWidth="1"/>
    <col min="14598" max="14598" width="11.85546875" customWidth="1"/>
    <col min="14849" max="14849" width="3.85546875" customWidth="1"/>
    <col min="14850" max="14850" width="38.85546875" customWidth="1"/>
    <col min="14851" max="14852" width="12.7109375" customWidth="1"/>
    <col min="14853" max="14853" width="11.7109375" customWidth="1"/>
    <col min="14854" max="14854" width="11.85546875" customWidth="1"/>
    <col min="15105" max="15105" width="3.85546875" customWidth="1"/>
    <col min="15106" max="15106" width="38.85546875" customWidth="1"/>
    <col min="15107" max="15108" width="12.7109375" customWidth="1"/>
    <col min="15109" max="15109" width="11.7109375" customWidth="1"/>
    <col min="15110" max="15110" width="11.85546875" customWidth="1"/>
    <col min="15361" max="15361" width="3.85546875" customWidth="1"/>
    <col min="15362" max="15362" width="38.85546875" customWidth="1"/>
    <col min="15363" max="15364" width="12.7109375" customWidth="1"/>
    <col min="15365" max="15365" width="11.7109375" customWidth="1"/>
    <col min="15366" max="15366" width="11.85546875" customWidth="1"/>
    <col min="15617" max="15617" width="3.85546875" customWidth="1"/>
    <col min="15618" max="15618" width="38.85546875" customWidth="1"/>
    <col min="15619" max="15620" width="12.7109375" customWidth="1"/>
    <col min="15621" max="15621" width="11.7109375" customWidth="1"/>
    <col min="15622" max="15622" width="11.85546875" customWidth="1"/>
    <col min="15873" max="15873" width="3.85546875" customWidth="1"/>
    <col min="15874" max="15874" width="38.85546875" customWidth="1"/>
    <col min="15875" max="15876" width="12.7109375" customWidth="1"/>
    <col min="15877" max="15877" width="11.7109375" customWidth="1"/>
    <col min="15878" max="15878" width="11.85546875" customWidth="1"/>
    <col min="16129" max="16129" width="3.85546875" customWidth="1"/>
    <col min="16130" max="16130" width="38.85546875" customWidth="1"/>
    <col min="16131" max="16132" width="12.7109375" customWidth="1"/>
    <col min="16133" max="16133" width="11.7109375" customWidth="1"/>
    <col min="16134" max="16134" width="11.85546875" customWidth="1"/>
  </cols>
  <sheetData>
    <row r="3" spans="1:8" ht="12.75" customHeight="1">
      <c r="A3" s="105" t="s">
        <v>0</v>
      </c>
      <c r="B3" s="104" t="s">
        <v>1</v>
      </c>
      <c r="C3" s="103" t="s">
        <v>2</v>
      </c>
      <c r="D3" s="103" t="s">
        <v>3</v>
      </c>
      <c r="E3" s="103" t="s">
        <v>4</v>
      </c>
      <c r="F3" s="103" t="s">
        <v>5</v>
      </c>
    </row>
    <row r="4" spans="1:8">
      <c r="A4" s="105"/>
      <c r="B4" s="104"/>
      <c r="C4" s="103"/>
      <c r="D4" s="103"/>
      <c r="E4" s="103"/>
      <c r="F4" s="103"/>
    </row>
    <row r="5" spans="1:8" ht="57.75" customHeight="1">
      <c r="A5" s="105"/>
      <c r="B5" s="104"/>
      <c r="C5" s="103"/>
      <c r="D5" s="103"/>
      <c r="E5" s="103"/>
      <c r="F5" s="103"/>
    </row>
    <row r="6" spans="1:8" ht="20.100000000000001" customHeight="1">
      <c r="A6" s="106" t="s">
        <v>11</v>
      </c>
      <c r="B6" s="23" t="s">
        <v>196</v>
      </c>
      <c r="C6" s="107">
        <v>20</v>
      </c>
      <c r="D6" s="107">
        <v>20</v>
      </c>
      <c r="E6" s="107">
        <v>20</v>
      </c>
      <c r="F6" s="107">
        <v>20</v>
      </c>
      <c r="G6" s="108"/>
      <c r="H6" s="108"/>
    </row>
    <row r="7" spans="1:8" ht="20.100000000000001" customHeight="1">
      <c r="A7" s="106" t="s">
        <v>12</v>
      </c>
      <c r="B7" s="3" t="s">
        <v>197</v>
      </c>
      <c r="C7" s="107">
        <v>5</v>
      </c>
      <c r="D7" s="107">
        <v>5</v>
      </c>
      <c r="E7" s="107">
        <v>5</v>
      </c>
      <c r="F7" s="107">
        <v>5</v>
      </c>
    </row>
    <row r="8" spans="1:8" ht="21" customHeight="1">
      <c r="A8" s="106" t="s">
        <v>13</v>
      </c>
      <c r="B8" s="3" t="s">
        <v>198</v>
      </c>
      <c r="C8" s="107">
        <v>10</v>
      </c>
      <c r="D8" s="107">
        <v>10</v>
      </c>
      <c r="E8" s="107">
        <v>10</v>
      </c>
      <c r="F8" s="107">
        <v>10</v>
      </c>
    </row>
    <row r="9" spans="1:8" ht="24.75" customHeight="1">
      <c r="A9" s="106" t="s">
        <v>14</v>
      </c>
      <c r="B9" s="3" t="s">
        <v>199</v>
      </c>
      <c r="C9" s="107">
        <v>700</v>
      </c>
      <c r="D9" s="107">
        <v>700</v>
      </c>
      <c r="E9" s="107">
        <v>700</v>
      </c>
      <c r="F9" s="113">
        <v>819</v>
      </c>
      <c r="G9" s="108"/>
      <c r="H9" s="108"/>
    </row>
    <row r="10" spans="1:8" ht="32.25" customHeight="1">
      <c r="A10" s="106" t="s">
        <v>15</v>
      </c>
      <c r="B10" s="109" t="s">
        <v>200</v>
      </c>
      <c r="C10" s="107">
        <v>50</v>
      </c>
      <c r="D10" s="107">
        <v>50</v>
      </c>
      <c r="E10" s="107">
        <v>50</v>
      </c>
      <c r="F10" s="107">
        <v>50</v>
      </c>
      <c r="G10" s="108"/>
      <c r="H10" s="108"/>
    </row>
    <row r="11" spans="1:8" ht="20.100000000000001" customHeight="1">
      <c r="A11" s="106" t="s">
        <v>26</v>
      </c>
      <c r="B11" s="3" t="s">
        <v>201</v>
      </c>
      <c r="C11" s="107">
        <v>50</v>
      </c>
      <c r="D11" s="107">
        <v>50</v>
      </c>
      <c r="E11" s="107">
        <v>50</v>
      </c>
      <c r="F11" s="107">
        <v>50</v>
      </c>
      <c r="G11" s="108"/>
      <c r="H11" s="108"/>
    </row>
    <row r="12" spans="1:8" ht="20.100000000000001" customHeight="1">
      <c r="A12" s="106" t="s">
        <v>16</v>
      </c>
      <c r="B12" s="3" t="s">
        <v>202</v>
      </c>
      <c r="C12" s="107">
        <v>50</v>
      </c>
      <c r="D12" s="107">
        <v>50</v>
      </c>
      <c r="E12" s="107">
        <v>50</v>
      </c>
      <c r="F12" s="107">
        <v>50</v>
      </c>
      <c r="G12" s="108"/>
      <c r="H12" s="108"/>
    </row>
    <row r="13" spans="1:8" ht="20.100000000000001" customHeight="1">
      <c r="A13" s="106" t="s">
        <v>17</v>
      </c>
      <c r="B13" s="3" t="s">
        <v>203</v>
      </c>
      <c r="C13" s="107"/>
      <c r="D13" s="107">
        <v>100</v>
      </c>
      <c r="E13" s="107">
        <v>100</v>
      </c>
      <c r="F13" s="107">
        <v>100</v>
      </c>
      <c r="G13" s="108"/>
      <c r="H13" s="108"/>
    </row>
    <row r="14" spans="1:8" ht="20.100000000000001" customHeight="1">
      <c r="A14" s="106" t="s">
        <v>18</v>
      </c>
      <c r="B14" s="3" t="s">
        <v>204</v>
      </c>
      <c r="C14" s="107"/>
      <c r="D14" s="107">
        <v>50</v>
      </c>
      <c r="E14" s="107">
        <v>50</v>
      </c>
      <c r="F14" s="107">
        <v>50</v>
      </c>
      <c r="G14" s="108"/>
      <c r="H14" s="108"/>
    </row>
    <row r="15" spans="1:8" ht="20.100000000000001" customHeight="1">
      <c r="A15" s="106" t="s">
        <v>17</v>
      </c>
      <c r="B15" s="3" t="s">
        <v>205</v>
      </c>
      <c r="C15" s="107">
        <v>31</v>
      </c>
      <c r="D15" s="107">
        <v>31</v>
      </c>
      <c r="E15" s="107">
        <v>31</v>
      </c>
      <c r="F15" s="107">
        <v>31</v>
      </c>
      <c r="G15" s="108"/>
      <c r="H15" s="108"/>
    </row>
    <row r="16" spans="1:8" ht="34.5" customHeight="1">
      <c r="A16" s="106" t="s">
        <v>18</v>
      </c>
      <c r="B16" s="110" t="s">
        <v>206</v>
      </c>
      <c r="C16" s="111">
        <f>SUM(C6:C15)</f>
        <v>916</v>
      </c>
      <c r="D16" s="111">
        <f>SUM(D6:D15)</f>
        <v>1066</v>
      </c>
      <c r="E16" s="111">
        <f>SUM(E6:E15)</f>
        <v>1066</v>
      </c>
      <c r="F16" s="111">
        <f>SUM(F6:F15)</f>
        <v>1185</v>
      </c>
      <c r="G16" s="112"/>
    </row>
    <row r="17" spans="2:2" ht="15.75">
      <c r="B17" s="108"/>
    </row>
  </sheetData>
  <mergeCells count="6">
    <mergeCell ref="A3:A5"/>
    <mergeCell ref="B3:B5"/>
    <mergeCell ref="C3:C5"/>
    <mergeCell ref="D3:D5"/>
    <mergeCell ref="E3:E5"/>
    <mergeCell ref="F3:F5"/>
  </mergeCells>
  <pageMargins left="0.75" right="0.7" top="1.1499999999999999" bottom="1" header="0.5" footer="0.5"/>
  <pageSetup paperSize="9" scale="93" orientation="portrait" verticalDpi="300" r:id="rId1"/>
  <headerFooter alignWithMargins="0">
    <oddHeader xml:space="preserve">&amp;C&amp;"Times New Roman,Normál"3/2015. (II.24.) önkormányzati rendelet&amp;"Times New Roman,Félkövér"
TORNYISZENTMIKLÓS KÖZSÉGI ÖNKORMÁNYZAT 2014. ÉVI PÉNZESZKÖZ ÁTADÁSAI
adatok ezer Ft-ban!&amp;R
&amp;"Times New Roman,Normál"5.  melléklet&amp;"Arial CE,Normál"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ÖSSZETOLT</vt:lpstr>
      <vt:lpstr>Bevételek</vt:lpstr>
      <vt:lpstr>Kiadások</vt:lpstr>
      <vt:lpstr>felhalmozási</vt:lpstr>
      <vt:lpstr>Támogatások</vt:lpstr>
      <vt:lpstr>ÖSSZETOLT!Nyomtatási_terület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Körjegyzoseg Lovaszi</cp:lastModifiedBy>
  <cp:lastPrinted>2015-02-18T13:24:49Z</cp:lastPrinted>
  <dcterms:created xsi:type="dcterms:W3CDTF">2011-02-21T12:16:37Z</dcterms:created>
  <dcterms:modified xsi:type="dcterms:W3CDTF">2015-02-18T13:25:35Z</dcterms:modified>
</cp:coreProperties>
</file>